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9320" windowHeight="6375" tabRatio="876"/>
  </bookViews>
  <sheets>
    <sheet name="Title" sheetId="45" r:id="rId1"/>
    <sheet name="Disclaimer" sheetId="30" r:id="rId2"/>
    <sheet name="Navigation" sheetId="17" r:id="rId3"/>
    <sheet name="S118 Non-mandatory prices" sheetId="22" r:id="rId4"/>
    <sheet name="Linked Sheet" sheetId="13" r:id="rId5"/>
    <sheet name="Prices" sheetId="40" r:id="rId6"/>
    <sheet name="Price Adjustments" sheetId="21" r:id="rId7"/>
    <sheet name="APC Model - Linked sheet" sheetId="31" r:id="rId8"/>
    <sheet name="Output for non-mandatory" sheetId="35" r:id="rId9"/>
    <sheet name="2015-16 New National Currencies" sheetId="34" r:id="rId10"/>
    <sheet name="Cochlear" sheetId="36" r:id="rId11"/>
    <sheet name="AKI" sheetId="37" r:id="rId12"/>
    <sheet name="Complex Endoscopy" sheetId="38" r:id="rId13"/>
    <sheet name="Phototherapy" sheetId="39" r:id="rId14"/>
    <sheet name="Trimpoints from RC1213 grouper" sheetId="43" r:id="rId15"/>
    <sheet name="HES1112 Grouped E1516 Grouper " sheetId="44" r:id="rId16"/>
    <sheet name="Cataracts" sheetId="18" r:id="rId17"/>
    <sheet name="2014-15 APC &amp;OPROC" sheetId="41" r:id="rId18"/>
    <sheet name="2014-15 Non-mandatory tariff" sheetId="8" r:id="rId19"/>
    <sheet name="Manual adjustment requests" sheetId="25"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__net1" localSheetId="8" hidden="1">{"NET",#N/A,FALSE,"401C11"}</definedName>
    <definedName name="____net1" hidden="1">{"NET",#N/A,FALSE,"401C11"}</definedName>
    <definedName name="___AO1" localSheetId="8">#REF!</definedName>
    <definedName name="___AO1" localSheetId="5">#REF!</definedName>
    <definedName name="___AO1">#REF!</definedName>
    <definedName name="___cw1" localSheetId="8">#REF!</definedName>
    <definedName name="___cw1" localSheetId="5">#REF!</definedName>
    <definedName name="___cw1">#REF!</definedName>
    <definedName name="___kr1" localSheetId="8">#REF!</definedName>
    <definedName name="___kr1" localSheetId="5">#REF!</definedName>
    <definedName name="___kr1">#REF!</definedName>
    <definedName name="___kr2" localSheetId="5">#REF!</definedName>
    <definedName name="___kr2">#REF!</definedName>
    <definedName name="___kr3" localSheetId="5">#REF!</definedName>
    <definedName name="___kr3">#REF!</definedName>
    <definedName name="___kr4" localSheetId="5">#REF!</definedName>
    <definedName name="___kr4">#REF!</definedName>
    <definedName name="___mb1" localSheetId="5">#REF!</definedName>
    <definedName name="___mb1">#REF!</definedName>
    <definedName name="___mb10" localSheetId="5">#REF!</definedName>
    <definedName name="___mb10">#REF!</definedName>
    <definedName name="___mb11" localSheetId="5">#REF!</definedName>
    <definedName name="___mb11">#REF!</definedName>
    <definedName name="___mb12" localSheetId="5">#REF!</definedName>
    <definedName name="___mb12">#REF!</definedName>
    <definedName name="___mb13" localSheetId="5">#REF!</definedName>
    <definedName name="___mb13">#REF!</definedName>
    <definedName name="___mb14" localSheetId="5">#REF!</definedName>
    <definedName name="___mb14">#REF!</definedName>
    <definedName name="___mb15" localSheetId="5">#REF!</definedName>
    <definedName name="___mb15">#REF!</definedName>
    <definedName name="___mb16" localSheetId="5">#REF!</definedName>
    <definedName name="___mb16">#REF!</definedName>
    <definedName name="___mb17" localSheetId="5">#REF!</definedName>
    <definedName name="___mb17">#REF!</definedName>
    <definedName name="___mb18" localSheetId="5">#REF!</definedName>
    <definedName name="___mb18">#REF!</definedName>
    <definedName name="___mb19" localSheetId="5">#REF!</definedName>
    <definedName name="___mb19">#REF!</definedName>
    <definedName name="___mb2" localSheetId="5">#REF!</definedName>
    <definedName name="___mb2">#REF!</definedName>
    <definedName name="___mb20" localSheetId="5">#REF!</definedName>
    <definedName name="___mb20">#REF!</definedName>
    <definedName name="___mb21" localSheetId="5">#REF!</definedName>
    <definedName name="___mb21">#REF!</definedName>
    <definedName name="___mb22" localSheetId="5">#REF!</definedName>
    <definedName name="___mb22">#REF!</definedName>
    <definedName name="___mb23" localSheetId="5">#REF!</definedName>
    <definedName name="___mb23">#REF!</definedName>
    <definedName name="___mb24" localSheetId="5">#REF!</definedName>
    <definedName name="___mb24">#REF!</definedName>
    <definedName name="___mb25" localSheetId="5">#REF!</definedName>
    <definedName name="___mb25">#REF!</definedName>
    <definedName name="___mb27" localSheetId="5">#REF!</definedName>
    <definedName name="___mb27">#REF!</definedName>
    <definedName name="___mb28" localSheetId="5">#REF!</definedName>
    <definedName name="___mb28">#REF!</definedName>
    <definedName name="___mb29" localSheetId="5">#REF!</definedName>
    <definedName name="___mb29">#REF!</definedName>
    <definedName name="___mb3" localSheetId="5">#REF!</definedName>
    <definedName name="___mb3">#REF!</definedName>
    <definedName name="___mb30" localSheetId="5">#REF!</definedName>
    <definedName name="___mb30">#REF!</definedName>
    <definedName name="___mb31" localSheetId="5">#REF!</definedName>
    <definedName name="___mb31">#REF!</definedName>
    <definedName name="___mb33" localSheetId="5">#REF!</definedName>
    <definedName name="___mb33">#REF!</definedName>
    <definedName name="___mb34" localSheetId="5">#REF!</definedName>
    <definedName name="___mb34">#REF!</definedName>
    <definedName name="___mb35" localSheetId="5">#REF!</definedName>
    <definedName name="___mb35">#REF!</definedName>
    <definedName name="___mb36" localSheetId="5">#REF!</definedName>
    <definedName name="___mb36">#REF!</definedName>
    <definedName name="___mb37" localSheetId="5">#REF!</definedName>
    <definedName name="___mb37">#REF!</definedName>
    <definedName name="___mb38" localSheetId="5">#REF!</definedName>
    <definedName name="___mb38">#REF!</definedName>
    <definedName name="___mb39" localSheetId="5">#REF!</definedName>
    <definedName name="___mb39">#REF!</definedName>
    <definedName name="___mb4" localSheetId="5">#REF!</definedName>
    <definedName name="___mb4">#REF!</definedName>
    <definedName name="___mb40" localSheetId="5">#REF!</definedName>
    <definedName name="___mb40">#REF!</definedName>
    <definedName name="___mb41" localSheetId="5">#REF!</definedName>
    <definedName name="___mb41">#REF!</definedName>
    <definedName name="___mb42" localSheetId="5">#REF!</definedName>
    <definedName name="___mb42">#REF!</definedName>
    <definedName name="___mb43" localSheetId="5">#REF!</definedName>
    <definedName name="___mb43">#REF!</definedName>
    <definedName name="___mb5" localSheetId="5">#REF!</definedName>
    <definedName name="___mb5">#REF!</definedName>
    <definedName name="___mb6" localSheetId="5">#REF!</definedName>
    <definedName name="___mb6">#REF!</definedName>
    <definedName name="___mb7" localSheetId="5">#REF!</definedName>
    <definedName name="___mb7">#REF!</definedName>
    <definedName name="___mb8" localSheetId="5">#REF!</definedName>
    <definedName name="___mb8">#REF!</definedName>
    <definedName name="___mb9" localSheetId="5">#REF!</definedName>
    <definedName name="___mb9">#REF!</definedName>
    <definedName name="___net93">'[1]Net WP'!$C$1</definedName>
    <definedName name="___Pop1" localSheetId="8">#REF!</definedName>
    <definedName name="___Pop1" localSheetId="5">#REF!</definedName>
    <definedName name="___Pop1">#REF!</definedName>
    <definedName name="___Pop2" localSheetId="8">#REF!</definedName>
    <definedName name="___Pop2" localSheetId="5">#REF!</definedName>
    <definedName name="___Pop2">#REF!</definedName>
    <definedName name="___Pop3" localSheetId="8">#REF!</definedName>
    <definedName name="___Pop3" localSheetId="5">#REF!</definedName>
    <definedName name="___Pop3">#REF!</definedName>
    <definedName name="___rd1" localSheetId="5">#REF!</definedName>
    <definedName name="___rd1">#REF!</definedName>
    <definedName name="___rd2" localSheetId="5">#REF!</definedName>
    <definedName name="___rd2">#REF!</definedName>
    <definedName name="___rd3" localSheetId="5">#REF!</definedName>
    <definedName name="___rd3">#REF!</definedName>
    <definedName name="___rd4" localSheetId="5">#REF!</definedName>
    <definedName name="___rd4">#REF!</definedName>
    <definedName name="___rd5" localSheetId="5">#REF!</definedName>
    <definedName name="___rd5">#REF!</definedName>
    <definedName name="___rd6" localSheetId="5">#REF!</definedName>
    <definedName name="___rd6">#REF!</definedName>
    <definedName name="___rd7" localSheetId="5">#REF!</definedName>
    <definedName name="___rd7">#REF!</definedName>
    <definedName name="___rd8" localSheetId="5">#REF!</definedName>
    <definedName name="___rd8">#REF!</definedName>
    <definedName name="___sp1" localSheetId="5">#REF!</definedName>
    <definedName name="___sp1">#REF!</definedName>
    <definedName name="___sp10" localSheetId="5">#REF!</definedName>
    <definedName name="___sp10">#REF!</definedName>
    <definedName name="___sp11" localSheetId="5">#REF!</definedName>
    <definedName name="___sp11">#REF!</definedName>
    <definedName name="___sp12" localSheetId="5">#REF!</definedName>
    <definedName name="___sp12">#REF!</definedName>
    <definedName name="___sp13" localSheetId="5">#REF!</definedName>
    <definedName name="___sp13">#REF!</definedName>
    <definedName name="___sp14" localSheetId="5">#REF!</definedName>
    <definedName name="___sp14">#REF!</definedName>
    <definedName name="___sp15" localSheetId="5">#REF!</definedName>
    <definedName name="___sp15">#REF!</definedName>
    <definedName name="___sp2" localSheetId="5">#REF!</definedName>
    <definedName name="___sp2">#REF!</definedName>
    <definedName name="___sp3" localSheetId="5">#REF!</definedName>
    <definedName name="___sp3">#REF!</definedName>
    <definedName name="___sp4" localSheetId="5">#REF!</definedName>
    <definedName name="___sp4">#REF!</definedName>
    <definedName name="___sp5" localSheetId="5">#REF!</definedName>
    <definedName name="___sp5">#REF!</definedName>
    <definedName name="___sp6" localSheetId="5">#REF!</definedName>
    <definedName name="___sp6">#REF!</definedName>
    <definedName name="___sp7" localSheetId="5">#REF!</definedName>
    <definedName name="___sp7">#REF!</definedName>
    <definedName name="___sp8" localSheetId="5">#REF!</definedName>
    <definedName name="___sp8">#REF!</definedName>
    <definedName name="___sp9" localSheetId="5">#REF!</definedName>
    <definedName name="___sp9">#REF!</definedName>
    <definedName name="___sue3" localSheetId="5">#REF!</definedName>
    <definedName name="___sue3">#REF!</definedName>
    <definedName name="__123Graph_A" localSheetId="5" hidden="1">'[2]2002PCTs'!#REF!</definedName>
    <definedName name="__123Graph_A" hidden="1">'[2]2002PCTs'!#REF!</definedName>
    <definedName name="__123Graph_B" localSheetId="5" hidden="1">[3]Dnurse!#REF!</definedName>
    <definedName name="__123Graph_B" hidden="1">[3]Dnurse!#REF!</definedName>
    <definedName name="__123Graph_C" localSheetId="5" hidden="1">[3]Dnurse!#REF!</definedName>
    <definedName name="__123Graph_C" hidden="1">[3]Dnurse!#REF!</definedName>
    <definedName name="__123Graph_X" localSheetId="5" hidden="1">[3]Dnurse!#REF!</definedName>
    <definedName name="__123Graph_X" hidden="1">[3]Dnurse!#REF!</definedName>
    <definedName name="__all2" localSheetId="8">#REF!</definedName>
    <definedName name="__all2" localSheetId="5">#REF!</definedName>
    <definedName name="__all2">#REF!</definedName>
    <definedName name="__Amb2" localSheetId="8">#REF!</definedName>
    <definedName name="__Amb2" localSheetId="5">#REF!</definedName>
    <definedName name="__Amb2">#REF!</definedName>
    <definedName name="__AO1" localSheetId="8">#REF!</definedName>
    <definedName name="__AO1" localSheetId="5">#REF!</definedName>
    <definedName name="__AO1">#REF!</definedName>
    <definedName name="__cod2" localSheetId="5">#REF!</definedName>
    <definedName name="__cod2">#REF!</definedName>
    <definedName name="__cw1" localSheetId="5">#REF!</definedName>
    <definedName name="__cw1">#REF!</definedName>
    <definedName name="__HAs1999" localSheetId="5">#REF!</definedName>
    <definedName name="__HAs1999">#REF!</definedName>
    <definedName name="__kr1" localSheetId="5">#REF!</definedName>
    <definedName name="__kr1">#REF!</definedName>
    <definedName name="__kr2" localSheetId="5">#REF!</definedName>
    <definedName name="__kr2">#REF!</definedName>
    <definedName name="__kr3" localSheetId="5">#REF!</definedName>
    <definedName name="__kr3">#REF!</definedName>
    <definedName name="__kr4" localSheetId="5">#REF!</definedName>
    <definedName name="__kr4">#REF!</definedName>
    <definedName name="__mb1" localSheetId="5">#REF!</definedName>
    <definedName name="__mb1">#REF!</definedName>
    <definedName name="__mb10" localSheetId="5">#REF!</definedName>
    <definedName name="__mb10">#REF!</definedName>
    <definedName name="__mb11" localSheetId="5">#REF!</definedName>
    <definedName name="__mb11">#REF!</definedName>
    <definedName name="__mb12" localSheetId="5">#REF!</definedName>
    <definedName name="__mb12">#REF!</definedName>
    <definedName name="__mb13" localSheetId="5">#REF!</definedName>
    <definedName name="__mb13">#REF!</definedName>
    <definedName name="__mb14" localSheetId="5">#REF!</definedName>
    <definedName name="__mb14">#REF!</definedName>
    <definedName name="__mb15" localSheetId="5">#REF!</definedName>
    <definedName name="__mb15">#REF!</definedName>
    <definedName name="__mb16" localSheetId="5">#REF!</definedName>
    <definedName name="__mb16">#REF!</definedName>
    <definedName name="__mb17" localSheetId="5">#REF!</definedName>
    <definedName name="__mb17">#REF!</definedName>
    <definedName name="__mb18" localSheetId="5">#REF!</definedName>
    <definedName name="__mb18">#REF!</definedName>
    <definedName name="__mb19" localSheetId="5">#REF!</definedName>
    <definedName name="__mb19">#REF!</definedName>
    <definedName name="__mb2" localSheetId="5">#REF!</definedName>
    <definedName name="__mb2">#REF!</definedName>
    <definedName name="__mb20" localSheetId="5">#REF!</definedName>
    <definedName name="__mb20">#REF!</definedName>
    <definedName name="__mb21" localSheetId="5">#REF!</definedName>
    <definedName name="__mb21">#REF!</definedName>
    <definedName name="__mb22" localSheetId="5">#REF!</definedName>
    <definedName name="__mb22">#REF!</definedName>
    <definedName name="__mb23" localSheetId="5">#REF!</definedName>
    <definedName name="__mb23">#REF!</definedName>
    <definedName name="__mb24" localSheetId="5">#REF!</definedName>
    <definedName name="__mb24">#REF!</definedName>
    <definedName name="__mb25" localSheetId="5">#REF!</definedName>
    <definedName name="__mb25">#REF!</definedName>
    <definedName name="__mb27" localSheetId="5">#REF!</definedName>
    <definedName name="__mb27">#REF!</definedName>
    <definedName name="__mb28" localSheetId="5">#REF!</definedName>
    <definedName name="__mb28">#REF!</definedName>
    <definedName name="__mb29" localSheetId="5">#REF!</definedName>
    <definedName name="__mb29">#REF!</definedName>
    <definedName name="__mb3" localSheetId="5">#REF!</definedName>
    <definedName name="__mb3">#REF!</definedName>
    <definedName name="__mb30" localSheetId="5">#REF!</definedName>
    <definedName name="__mb30">#REF!</definedName>
    <definedName name="__mb31" localSheetId="5">#REF!</definedName>
    <definedName name="__mb31">#REF!</definedName>
    <definedName name="__mb33" localSheetId="5">#REF!</definedName>
    <definedName name="__mb33">#REF!</definedName>
    <definedName name="__mb34" localSheetId="5">#REF!</definedName>
    <definedName name="__mb34">#REF!</definedName>
    <definedName name="__mb35" localSheetId="5">#REF!</definedName>
    <definedName name="__mb35">#REF!</definedName>
    <definedName name="__mb36" localSheetId="5">#REF!</definedName>
    <definedName name="__mb36">#REF!</definedName>
    <definedName name="__mb37" localSheetId="5">#REF!</definedName>
    <definedName name="__mb37">#REF!</definedName>
    <definedName name="__mb38" localSheetId="5">#REF!</definedName>
    <definedName name="__mb38">#REF!</definedName>
    <definedName name="__mb39" localSheetId="5">#REF!</definedName>
    <definedName name="__mb39">#REF!</definedName>
    <definedName name="__mb4" localSheetId="5">#REF!</definedName>
    <definedName name="__mb4">#REF!</definedName>
    <definedName name="__mb40" localSheetId="5">#REF!</definedName>
    <definedName name="__mb40">#REF!</definedName>
    <definedName name="__mb41" localSheetId="5">#REF!</definedName>
    <definedName name="__mb41">#REF!</definedName>
    <definedName name="__mb42" localSheetId="5">#REF!</definedName>
    <definedName name="__mb42">#REF!</definedName>
    <definedName name="__mb43" localSheetId="5">#REF!</definedName>
    <definedName name="__mb43">#REF!</definedName>
    <definedName name="__mb5" localSheetId="5">#REF!</definedName>
    <definedName name="__mb5">#REF!</definedName>
    <definedName name="__mb6" localSheetId="5">#REF!</definedName>
    <definedName name="__mb6">#REF!</definedName>
    <definedName name="__mb7" localSheetId="5">#REF!</definedName>
    <definedName name="__mb7">#REF!</definedName>
    <definedName name="__mb8" localSheetId="5">#REF!</definedName>
    <definedName name="__mb8">#REF!</definedName>
    <definedName name="__mb9" localSheetId="5">#REF!</definedName>
    <definedName name="__mb9">#REF!</definedName>
    <definedName name="__net1" localSheetId="8" hidden="1">{"NET",#N/A,FALSE,"401C11"}</definedName>
    <definedName name="__net1" hidden="1">{"NET",#N/A,FALSE,"401C11"}</definedName>
    <definedName name="__net93">'[1]Net WP'!$C$1</definedName>
    <definedName name="__Pop1" localSheetId="8">#REF!</definedName>
    <definedName name="__Pop1" localSheetId="5">#REF!</definedName>
    <definedName name="__Pop1">#REF!</definedName>
    <definedName name="__Pop2" localSheetId="8">#REF!</definedName>
    <definedName name="__Pop2" localSheetId="5">#REF!</definedName>
    <definedName name="__Pop2">#REF!</definedName>
    <definedName name="__Pop3" localSheetId="8">#REF!</definedName>
    <definedName name="__Pop3" localSheetId="5">#REF!</definedName>
    <definedName name="__Pop3">#REF!</definedName>
    <definedName name="__rd1" localSheetId="5">#REF!</definedName>
    <definedName name="__rd1">#REF!</definedName>
    <definedName name="__rd2" localSheetId="5">#REF!</definedName>
    <definedName name="__rd2">#REF!</definedName>
    <definedName name="__rd3" localSheetId="5">#REF!</definedName>
    <definedName name="__rd3">#REF!</definedName>
    <definedName name="__rd4" localSheetId="5">#REF!</definedName>
    <definedName name="__rd4">#REF!</definedName>
    <definedName name="__rd5" localSheetId="5">#REF!</definedName>
    <definedName name="__rd5">#REF!</definedName>
    <definedName name="__rd6" localSheetId="5">#REF!</definedName>
    <definedName name="__rd6">#REF!</definedName>
    <definedName name="__rd7" localSheetId="5">#REF!</definedName>
    <definedName name="__rd7">#REF!</definedName>
    <definedName name="__rd8" localSheetId="5">#REF!</definedName>
    <definedName name="__rd8">#REF!</definedName>
    <definedName name="__rev1" localSheetId="5">#REF!</definedName>
    <definedName name="__rev1">#REF!</definedName>
    <definedName name="__rev2" localSheetId="5">#REF!</definedName>
    <definedName name="__rev2">#REF!</definedName>
    <definedName name="__rev3" localSheetId="5">#REF!</definedName>
    <definedName name="__rev3">#REF!</definedName>
    <definedName name="__rev4" localSheetId="5">#REF!</definedName>
    <definedName name="__rev4">#REF!</definedName>
    <definedName name="__sp1" localSheetId="5">#REF!</definedName>
    <definedName name="__sp1">#REF!</definedName>
    <definedName name="__sp10" localSheetId="5">#REF!</definedName>
    <definedName name="__sp10">#REF!</definedName>
    <definedName name="__sp11" localSheetId="5">#REF!</definedName>
    <definedName name="__sp11">#REF!</definedName>
    <definedName name="__sp12" localSheetId="5">#REF!</definedName>
    <definedName name="__sp12">#REF!</definedName>
    <definedName name="__sp13" localSheetId="5">#REF!</definedName>
    <definedName name="__sp13">#REF!</definedName>
    <definedName name="__sp14" localSheetId="5">#REF!</definedName>
    <definedName name="__sp14">#REF!</definedName>
    <definedName name="__sp15" localSheetId="5">#REF!</definedName>
    <definedName name="__sp15">#REF!</definedName>
    <definedName name="__sp2" localSheetId="5">#REF!</definedName>
    <definedName name="__sp2">#REF!</definedName>
    <definedName name="__sp3" localSheetId="5">#REF!</definedName>
    <definedName name="__sp3">#REF!</definedName>
    <definedName name="__sp4" localSheetId="5">#REF!</definedName>
    <definedName name="__sp4">#REF!</definedName>
    <definedName name="__sp5" localSheetId="5">#REF!</definedName>
    <definedName name="__sp5">#REF!</definedName>
    <definedName name="__sp6" localSheetId="5">#REF!</definedName>
    <definedName name="__sp6">#REF!</definedName>
    <definedName name="__sp7" localSheetId="5">#REF!</definedName>
    <definedName name="__sp7">#REF!</definedName>
    <definedName name="__sp8" localSheetId="5">#REF!</definedName>
    <definedName name="__sp8">#REF!</definedName>
    <definedName name="__sp9" localSheetId="5">#REF!</definedName>
    <definedName name="__sp9">#REF!</definedName>
    <definedName name="__sue3" localSheetId="5">#REF!</definedName>
    <definedName name="__sue3">#REF!</definedName>
    <definedName name="__Tab1" localSheetId="5">#REF!</definedName>
    <definedName name="__Tab1">#REF!</definedName>
    <definedName name="__Tab2" localSheetId="5">#REF!</definedName>
    <definedName name="__Tab2">#REF!</definedName>
    <definedName name="__Tab3" localSheetId="5">#REF!</definedName>
    <definedName name="__Tab3">#REF!</definedName>
    <definedName name="__Tab4" localSheetId="5">#REF!</definedName>
    <definedName name="__Tab4">#REF!</definedName>
    <definedName name="__Tab5" localSheetId="5">#REF!</definedName>
    <definedName name="__Tab5">#REF!</definedName>
    <definedName name="__Tab6" localSheetId="5">#REF!</definedName>
    <definedName name="__Tab6">#REF!</definedName>
    <definedName name="__Tab7" localSheetId="5">#REF!</definedName>
    <definedName name="__Tab7">#REF!</definedName>
    <definedName name="_0a1" localSheetId="5">#REF!</definedName>
    <definedName name="_0a1">#REF!</definedName>
    <definedName name="_0a2" localSheetId="5">#REF!</definedName>
    <definedName name="_0a2">#REF!</definedName>
    <definedName name="_1_0__123Grap" localSheetId="5" hidden="1">'[4]#REF'!#REF!</definedName>
    <definedName name="_1_0__123Grap" hidden="1">'[4]#REF'!#REF!</definedName>
    <definedName name="_1_123Grap" localSheetId="5" hidden="1">'[5]#REF'!#REF!</definedName>
    <definedName name="_1_123Grap" hidden="1">'[5]#REF'!#REF!</definedName>
    <definedName name="_10_0__123Grap" localSheetId="5">'[6]#REF'!#REF!</definedName>
    <definedName name="_10_0__123Grap">'[6]#REF'!#REF!</definedName>
    <definedName name="_12_0_S" localSheetId="5">'[6]#REF'!#REF!</definedName>
    <definedName name="_12_0_S">'[6]#REF'!#REF!</definedName>
    <definedName name="_2_0__123Grap" localSheetId="5" hidden="1">'[5]#REF'!#REF!</definedName>
    <definedName name="_2_0__123Grap" hidden="1">'[5]#REF'!#REF!</definedName>
    <definedName name="_2_123Grap" localSheetId="5" hidden="1">'[3]#REF'!#REF!</definedName>
    <definedName name="_2_123Grap" hidden="1">'[3]#REF'!#REF!</definedName>
    <definedName name="_2006_07">'[7]Baseline &amp; default assumptions'!$L$6:$Q$18</definedName>
    <definedName name="_26_0__123Grap" localSheetId="8">'[6]#REF'!#REF!</definedName>
    <definedName name="_26_0__123Grap" localSheetId="5">'[6]#REF'!#REF!</definedName>
    <definedName name="_26_0__123Grap">'[6]#REF'!#REF!</definedName>
    <definedName name="_3_0_S" localSheetId="8" hidden="1">'[4]#REF'!#REF!</definedName>
    <definedName name="_3_0_S" localSheetId="5" hidden="1">'[4]#REF'!#REF!</definedName>
    <definedName name="_3_0_S" hidden="1">'[4]#REF'!#REF!</definedName>
    <definedName name="_3_123Grap" localSheetId="8" hidden="1">'[5]#REF'!#REF!</definedName>
    <definedName name="_3_123Grap" localSheetId="5" hidden="1">'[5]#REF'!#REF!</definedName>
    <definedName name="_3_123Grap" hidden="1">'[5]#REF'!#REF!</definedName>
    <definedName name="_34_123Grap" localSheetId="8" hidden="1">'[5]#REF'!#REF!</definedName>
    <definedName name="_34_123Grap" localSheetId="5" hidden="1">'[5]#REF'!#REF!</definedName>
    <definedName name="_34_123Grap" hidden="1">'[5]#REF'!#REF!</definedName>
    <definedName name="_4_0__123Grap" localSheetId="5">'[6]#REF'!#REF!</definedName>
    <definedName name="_4_0__123Grap">'[6]#REF'!#REF!</definedName>
    <definedName name="_4_Zones" localSheetId="8">#REF!</definedName>
    <definedName name="_4_Zones" localSheetId="5">#REF!</definedName>
    <definedName name="_4_Zones">#REF!</definedName>
    <definedName name="_42S" localSheetId="8" hidden="1">'[5]#REF'!#REF!</definedName>
    <definedName name="_42S" localSheetId="5" hidden="1">'[5]#REF'!#REF!</definedName>
    <definedName name="_42S" hidden="1">'[5]#REF'!#REF!</definedName>
    <definedName name="_4S" localSheetId="5" hidden="1">'[5]#REF'!#REF!</definedName>
    <definedName name="_4S" hidden="1">'[5]#REF'!#REF!</definedName>
    <definedName name="_5_0__123Grap" localSheetId="5" hidden="1">'[5]#REF'!#REF!</definedName>
    <definedName name="_5_0__123Grap" hidden="1">'[5]#REF'!#REF!</definedName>
    <definedName name="_6_0_S" localSheetId="5" hidden="1">'[5]#REF'!#REF!</definedName>
    <definedName name="_6_0_S" hidden="1">'[5]#REF'!#REF!</definedName>
    <definedName name="_6_123Grap" localSheetId="5" hidden="1">'[3]#REF'!#REF!</definedName>
    <definedName name="_6_123Grap" hidden="1">'[3]#REF'!#REF!</definedName>
    <definedName name="_6_Zones" localSheetId="8">#REF!</definedName>
    <definedName name="_6_Zones" localSheetId="5">#REF!</definedName>
    <definedName name="_6_Zones">#REF!</definedName>
    <definedName name="_60_0__123Grap" localSheetId="8">'[6]#REF'!#REF!</definedName>
    <definedName name="_60_0__123Grap" localSheetId="5">'[6]#REF'!#REF!</definedName>
    <definedName name="_60_0__123Grap">'[6]#REF'!#REF!</definedName>
    <definedName name="_78_0_S" localSheetId="5">'[6]#REF'!#REF!</definedName>
    <definedName name="_78_0_S">'[6]#REF'!#REF!</definedName>
    <definedName name="_8_123Grap" localSheetId="5" hidden="1">'[5]#REF'!#REF!</definedName>
    <definedName name="_8_123Grap" hidden="1">'[5]#REF'!#REF!</definedName>
    <definedName name="_8S" localSheetId="5" hidden="1">'[3]#REF'!#REF!</definedName>
    <definedName name="_8S" hidden="1">'[3]#REF'!#REF!</definedName>
    <definedName name="_a1" localSheetId="8">#REF!</definedName>
    <definedName name="_a1" localSheetId="5">#REF!</definedName>
    <definedName name="_a1">#REF!</definedName>
    <definedName name="_a2" localSheetId="8">#REF!</definedName>
    <definedName name="_a2" localSheetId="5">#REF!</definedName>
    <definedName name="_a2">#REF!</definedName>
    <definedName name="_a3" localSheetId="8">#REF!</definedName>
    <definedName name="_a3" localSheetId="5">#REF!</definedName>
    <definedName name="_a3">#REF!</definedName>
    <definedName name="_a4" localSheetId="5">#REF!</definedName>
    <definedName name="_a4">#REF!</definedName>
    <definedName name="_a5" localSheetId="5">#REF!</definedName>
    <definedName name="_a5">#REF!</definedName>
    <definedName name="_a6" localSheetId="5">#REF!</definedName>
    <definedName name="_a6">#REF!</definedName>
    <definedName name="_a7" localSheetId="5">#REF!</definedName>
    <definedName name="_a7">#REF!</definedName>
    <definedName name="_a8" localSheetId="5">#REF!</definedName>
    <definedName name="_a8">#REF!</definedName>
    <definedName name="_a9" localSheetId="5">#REF!</definedName>
    <definedName name="_a9">#REF!</definedName>
    <definedName name="_all2" localSheetId="5">#REF!</definedName>
    <definedName name="_all2">#REF!</definedName>
    <definedName name="_am2" localSheetId="5">#REF!</definedName>
    <definedName name="_am2">#REF!</definedName>
    <definedName name="_am3" localSheetId="5">#REF!</definedName>
    <definedName name="_am3">#REF!</definedName>
    <definedName name="_am4" localSheetId="5">#REF!</definedName>
    <definedName name="_am4">#REF!</definedName>
    <definedName name="_am5" localSheetId="5">#REF!</definedName>
    <definedName name="_am5">#REF!</definedName>
    <definedName name="_am6" localSheetId="5">#REF!</definedName>
    <definedName name="_am6">#REF!</definedName>
    <definedName name="_am7" localSheetId="5">#REF!</definedName>
    <definedName name="_am7">#REF!</definedName>
    <definedName name="_am8" localSheetId="5">#REF!</definedName>
    <definedName name="_am8">#REF!</definedName>
    <definedName name="_am9" localSheetId="5">#REF!</definedName>
    <definedName name="_am9">#REF!</definedName>
    <definedName name="_Amb2" localSheetId="5">#REF!</definedName>
    <definedName name="_Amb2">#REF!</definedName>
    <definedName name="_AO1" localSheetId="5">#REF!</definedName>
    <definedName name="_AO1">#REF!</definedName>
    <definedName name="_aT06" localSheetId="5">#REF!</definedName>
    <definedName name="_aT06">#REF!</definedName>
    <definedName name="_b1" localSheetId="5">#REF!</definedName>
    <definedName name="_b1">#REF!</definedName>
    <definedName name="_bA22" localSheetId="5">#REF!</definedName>
    <definedName name="_bA22">#REF!</definedName>
    <definedName name="_bT01" localSheetId="5">#REF!</definedName>
    <definedName name="_bT01">#REF!</definedName>
    <definedName name="_bt05" localSheetId="5">#REF!</definedName>
    <definedName name="_bt05">#REF!</definedName>
    <definedName name="_ca1" localSheetId="5">#REF!</definedName>
    <definedName name="_ca1">#REF!</definedName>
    <definedName name="_ca10" localSheetId="5">#REF!</definedName>
    <definedName name="_ca10">#REF!</definedName>
    <definedName name="_ca2" localSheetId="5">#REF!</definedName>
    <definedName name="_ca2">#REF!</definedName>
    <definedName name="_ca3" localSheetId="5">#REF!</definedName>
    <definedName name="_ca3">#REF!</definedName>
    <definedName name="_ca4" localSheetId="5">#REF!</definedName>
    <definedName name="_ca4">#REF!</definedName>
    <definedName name="_ca5" localSheetId="5">#REF!</definedName>
    <definedName name="_ca5">#REF!</definedName>
    <definedName name="_ca6" localSheetId="5">#REF!</definedName>
    <definedName name="_ca6">#REF!</definedName>
    <definedName name="_ca7" localSheetId="5">#REF!</definedName>
    <definedName name="_ca7">#REF!</definedName>
    <definedName name="_ca8" localSheetId="5">#REF!</definedName>
    <definedName name="_ca8">#REF!</definedName>
    <definedName name="_ca9" localSheetId="5">#REF!</definedName>
    <definedName name="_ca9">#REF!</definedName>
    <definedName name="_cod2" localSheetId="5">#REF!</definedName>
    <definedName name="_cod2">#REF!</definedName>
    <definedName name="_cw1" localSheetId="5">#REF!</definedName>
    <definedName name="_cw1">#REF!</definedName>
    <definedName name="_f1" localSheetId="5">#REF!</definedName>
    <definedName name="_f1">#REF!</definedName>
    <definedName name="_f2" localSheetId="5">#REF!</definedName>
    <definedName name="_f2">#REF!</definedName>
    <definedName name="_f3" localSheetId="5">#REF!</definedName>
    <definedName name="_f3">#REF!</definedName>
    <definedName name="_f4" localSheetId="5">#REF!</definedName>
    <definedName name="_f4">#REF!</definedName>
    <definedName name="_xlnm._FilterDatabase" localSheetId="17" hidden="1">'2014-15 APC &amp;OPROC'!$A$3:$O$1239</definedName>
    <definedName name="_xlnm._FilterDatabase" localSheetId="7" hidden="1">'APC Model - Linked sheet'!$A$1:$L$1310</definedName>
    <definedName name="_xlnm._FilterDatabase" localSheetId="10" hidden="1">Cochlear!$B$79:$L$126</definedName>
    <definedName name="_xlnm._FilterDatabase" localSheetId="12" hidden="1">'Complex Endoscopy'!$B$105:$L$347</definedName>
    <definedName name="_xlnm._FilterDatabase" localSheetId="15" hidden="1">'HES1112 Grouped E1516 Grouper '!$A$1:$D$1001</definedName>
    <definedName name="_xlnm._FilterDatabase" localSheetId="13" hidden="1">Phototherapy!$B$24:$L$635</definedName>
    <definedName name="_xlnm._FilterDatabase" localSheetId="14" hidden="1">'Trimpoints from RC1213 grouper'!$A$1:$D$1845</definedName>
    <definedName name="_h1" localSheetId="8">#REF!</definedName>
    <definedName name="_h1" localSheetId="5">#REF!</definedName>
    <definedName name="_h1">#REF!</definedName>
    <definedName name="_h2" localSheetId="8">#REF!</definedName>
    <definedName name="_h2" localSheetId="5">#REF!</definedName>
    <definedName name="_h2">#REF!</definedName>
    <definedName name="_HAs1999" localSheetId="8">#REF!</definedName>
    <definedName name="_HAs1999" localSheetId="5">#REF!</definedName>
    <definedName name="_HAs1999">#REF!</definedName>
    <definedName name="_hf10" localSheetId="5">#REF!</definedName>
    <definedName name="_hf10">#REF!</definedName>
    <definedName name="_hf108" localSheetId="5">#REF!</definedName>
    <definedName name="_hf108">#REF!</definedName>
    <definedName name="_hf11" localSheetId="5">#REF!</definedName>
    <definedName name="_hf11">#REF!</definedName>
    <definedName name="_hf12" localSheetId="5">#REF!</definedName>
    <definedName name="_hf12">#REF!</definedName>
    <definedName name="_hf14" localSheetId="5">#REF!</definedName>
    <definedName name="_hf14">#REF!</definedName>
    <definedName name="_hf15" localSheetId="5">#REF!</definedName>
    <definedName name="_hf15">#REF!</definedName>
    <definedName name="_hf16" localSheetId="5">#REF!</definedName>
    <definedName name="_hf16">#REF!</definedName>
    <definedName name="_hf8" localSheetId="5">#REF!</definedName>
    <definedName name="_hf8">#REF!</definedName>
    <definedName name="_hf9" localSheetId="5">#REF!</definedName>
    <definedName name="_hf9">#REF!</definedName>
    <definedName name="_j1" localSheetId="5">#REF!</definedName>
    <definedName name="_j1">#REF!</definedName>
    <definedName name="_j2" localSheetId="5">#REF!</definedName>
    <definedName name="_j2">#REF!</definedName>
    <definedName name="_Key1" localSheetId="5" hidden="1">'[3]#REF'!#REF!</definedName>
    <definedName name="_Key1" hidden="1">'[3]#REF'!#REF!</definedName>
    <definedName name="_kr1" localSheetId="8">#REF!</definedName>
    <definedName name="_kr1" localSheetId="5">#REF!</definedName>
    <definedName name="_kr1">#REF!</definedName>
    <definedName name="_kr2" localSheetId="8">#REF!</definedName>
    <definedName name="_kr2" localSheetId="5">#REF!</definedName>
    <definedName name="_kr2">#REF!</definedName>
    <definedName name="_kr3" localSheetId="8">#REF!</definedName>
    <definedName name="_kr3" localSheetId="5">#REF!</definedName>
    <definedName name="_kr3">#REF!</definedName>
    <definedName name="_kr4" localSheetId="5">#REF!</definedName>
    <definedName name="_kr4">#REF!</definedName>
    <definedName name="_mb1" localSheetId="5">#REF!</definedName>
    <definedName name="_mb1">#REF!</definedName>
    <definedName name="_mb10" localSheetId="5">#REF!</definedName>
    <definedName name="_mb10">#REF!</definedName>
    <definedName name="_mb11" localSheetId="5">#REF!</definedName>
    <definedName name="_mb11">#REF!</definedName>
    <definedName name="_mb12" localSheetId="5">#REF!</definedName>
    <definedName name="_mb12">#REF!</definedName>
    <definedName name="_mb13" localSheetId="5">#REF!</definedName>
    <definedName name="_mb13">#REF!</definedName>
    <definedName name="_mb14" localSheetId="5">#REF!</definedName>
    <definedName name="_mb14">#REF!</definedName>
    <definedName name="_mb15" localSheetId="5">#REF!</definedName>
    <definedName name="_mb15">#REF!</definedName>
    <definedName name="_mb16" localSheetId="5">#REF!</definedName>
    <definedName name="_mb16">#REF!</definedName>
    <definedName name="_mb17" localSheetId="5">#REF!</definedName>
    <definedName name="_mb17">#REF!</definedName>
    <definedName name="_mb18" localSheetId="5">#REF!</definedName>
    <definedName name="_mb18">#REF!</definedName>
    <definedName name="_mb19" localSheetId="5">#REF!</definedName>
    <definedName name="_mb19">#REF!</definedName>
    <definedName name="_mb2" localSheetId="5">#REF!</definedName>
    <definedName name="_mb2">#REF!</definedName>
    <definedName name="_mb20" localSheetId="5">#REF!</definedName>
    <definedName name="_mb20">#REF!</definedName>
    <definedName name="_mb21" localSheetId="5">#REF!</definedName>
    <definedName name="_mb21">#REF!</definedName>
    <definedName name="_mb22" localSheetId="5">#REF!</definedName>
    <definedName name="_mb22">#REF!</definedName>
    <definedName name="_mb23" localSheetId="5">#REF!</definedName>
    <definedName name="_mb23">#REF!</definedName>
    <definedName name="_mb24" localSheetId="5">#REF!</definedName>
    <definedName name="_mb24">#REF!</definedName>
    <definedName name="_mb25" localSheetId="5">#REF!</definedName>
    <definedName name="_mb25">#REF!</definedName>
    <definedName name="_mb27" localSheetId="5">#REF!</definedName>
    <definedName name="_mb27">#REF!</definedName>
    <definedName name="_mb28" localSheetId="5">#REF!</definedName>
    <definedName name="_mb28">#REF!</definedName>
    <definedName name="_mb29" localSheetId="5">#REF!</definedName>
    <definedName name="_mb29">#REF!</definedName>
    <definedName name="_mb3" localSheetId="5">#REF!</definedName>
    <definedName name="_mb3">#REF!</definedName>
    <definedName name="_mb30" localSheetId="5">#REF!</definedName>
    <definedName name="_mb30">#REF!</definedName>
    <definedName name="_mb31" localSheetId="5">#REF!</definedName>
    <definedName name="_mb31">#REF!</definedName>
    <definedName name="_mb33" localSheetId="5">#REF!</definedName>
    <definedName name="_mb33">#REF!</definedName>
    <definedName name="_mb34" localSheetId="5">#REF!</definedName>
    <definedName name="_mb34">#REF!</definedName>
    <definedName name="_mb35" localSheetId="5">#REF!</definedName>
    <definedName name="_mb35">#REF!</definedName>
    <definedName name="_mb36" localSheetId="5">#REF!</definedName>
    <definedName name="_mb36">#REF!</definedName>
    <definedName name="_mb37" localSheetId="5">#REF!</definedName>
    <definedName name="_mb37">#REF!</definedName>
    <definedName name="_mb38" localSheetId="5">#REF!</definedName>
    <definedName name="_mb38">#REF!</definedName>
    <definedName name="_mb39" localSheetId="5">#REF!</definedName>
    <definedName name="_mb39">#REF!</definedName>
    <definedName name="_mb4" localSheetId="5">#REF!</definedName>
    <definedName name="_mb4">#REF!</definedName>
    <definedName name="_mb40" localSheetId="5">#REF!</definedName>
    <definedName name="_mb40">#REF!</definedName>
    <definedName name="_mb41" localSheetId="5">#REF!</definedName>
    <definedName name="_mb41">#REF!</definedName>
    <definedName name="_mb42" localSheetId="5">#REF!</definedName>
    <definedName name="_mb42">#REF!</definedName>
    <definedName name="_mb43" localSheetId="5">#REF!</definedName>
    <definedName name="_mb43">#REF!</definedName>
    <definedName name="_mb5" localSheetId="5">#REF!</definedName>
    <definedName name="_mb5">#REF!</definedName>
    <definedName name="_mb6" localSheetId="5">#REF!</definedName>
    <definedName name="_mb6">#REF!</definedName>
    <definedName name="_mb7" localSheetId="5">#REF!</definedName>
    <definedName name="_mb7">#REF!</definedName>
    <definedName name="_mb8" localSheetId="5">#REF!</definedName>
    <definedName name="_mb8">#REF!</definedName>
    <definedName name="_mb9" localSheetId="5">#REF!</definedName>
    <definedName name="_mb9">#REF!</definedName>
    <definedName name="_net1" localSheetId="8" hidden="1">{"NET",#N/A,FALSE,"401C11"}</definedName>
    <definedName name="_net1" hidden="1">{"NET",#N/A,FALSE,"401C11"}</definedName>
    <definedName name="_net93">'[1]Net WP'!$C$1</definedName>
    <definedName name="_Order1" hidden="1">0</definedName>
    <definedName name="_Pop1" localSheetId="5">#REF!</definedName>
    <definedName name="_Pop1">#REF!</definedName>
    <definedName name="_Pop2" localSheetId="5">#REF!</definedName>
    <definedName name="_Pop2">#REF!</definedName>
    <definedName name="_Pop3" localSheetId="5">#REF!</definedName>
    <definedName name="_Pop3">#REF!</definedName>
    <definedName name="_rd1" localSheetId="5">#REF!</definedName>
    <definedName name="_rd1">#REF!</definedName>
    <definedName name="_rd2" localSheetId="5">#REF!</definedName>
    <definedName name="_rd2">#REF!</definedName>
    <definedName name="_rd3" localSheetId="5">#REF!</definedName>
    <definedName name="_rd3">#REF!</definedName>
    <definedName name="_rd4" localSheetId="5">#REF!</definedName>
    <definedName name="_rd4">#REF!</definedName>
    <definedName name="_rd5" localSheetId="5">#REF!</definedName>
    <definedName name="_rd5">#REF!</definedName>
    <definedName name="_rd6" localSheetId="5">#REF!</definedName>
    <definedName name="_rd6">#REF!</definedName>
    <definedName name="_rd7" localSheetId="5">#REF!</definedName>
    <definedName name="_rd7">#REF!</definedName>
    <definedName name="_rd8" localSheetId="5">#REF!</definedName>
    <definedName name="_rd8">#REF!</definedName>
    <definedName name="_rev1" localSheetId="5">#REF!</definedName>
    <definedName name="_rev1">#REF!</definedName>
    <definedName name="_rev2" localSheetId="5">#REF!</definedName>
    <definedName name="_rev2">#REF!</definedName>
    <definedName name="_rev3" localSheetId="5">#REF!</definedName>
    <definedName name="_rev3">#REF!</definedName>
    <definedName name="_rev4" localSheetId="5">#REF!</definedName>
    <definedName name="_rev4">#REF!</definedName>
    <definedName name="_Sort" localSheetId="5" hidden="1">[3]ComPsy!#REF!</definedName>
    <definedName name="_Sort" hidden="1">[3]ComPsy!#REF!</definedName>
    <definedName name="_sp1" localSheetId="8">#REF!</definedName>
    <definedName name="_sp1" localSheetId="5">#REF!</definedName>
    <definedName name="_sp1">#REF!</definedName>
    <definedName name="_sp10" localSheetId="8">#REF!</definedName>
    <definedName name="_sp10" localSheetId="5">#REF!</definedName>
    <definedName name="_sp10">#REF!</definedName>
    <definedName name="_sp11" localSheetId="8">#REF!</definedName>
    <definedName name="_sp11" localSheetId="5">#REF!</definedName>
    <definedName name="_sp11">#REF!</definedName>
    <definedName name="_sp12" localSheetId="5">#REF!</definedName>
    <definedName name="_sp12">#REF!</definedName>
    <definedName name="_sp13" localSheetId="5">#REF!</definedName>
    <definedName name="_sp13">#REF!</definedName>
    <definedName name="_sp14" localSheetId="5">#REF!</definedName>
    <definedName name="_sp14">#REF!</definedName>
    <definedName name="_sp15" localSheetId="5">#REF!</definedName>
    <definedName name="_sp15">#REF!</definedName>
    <definedName name="_sp2" localSheetId="5">#REF!</definedName>
    <definedName name="_sp2">#REF!</definedName>
    <definedName name="_sp3" localSheetId="5">#REF!</definedName>
    <definedName name="_sp3">#REF!</definedName>
    <definedName name="_sp4" localSheetId="5">#REF!</definedName>
    <definedName name="_sp4">#REF!</definedName>
    <definedName name="_sp5" localSheetId="5">#REF!</definedName>
    <definedName name="_sp5">#REF!</definedName>
    <definedName name="_sp6" localSheetId="5">#REF!</definedName>
    <definedName name="_sp6">#REF!</definedName>
    <definedName name="_sp7" localSheetId="5">#REF!</definedName>
    <definedName name="_sp7">#REF!</definedName>
    <definedName name="_sp8" localSheetId="5">#REF!</definedName>
    <definedName name="_sp8">#REF!</definedName>
    <definedName name="_sp9" localSheetId="5">#REF!</definedName>
    <definedName name="_sp9">#REF!</definedName>
    <definedName name="_sue3" localSheetId="5">#REF!</definedName>
    <definedName name="_sue3">#REF!</definedName>
    <definedName name="_Tab1" localSheetId="5">#REF!</definedName>
    <definedName name="_Tab1">#REF!</definedName>
    <definedName name="_Tab2" localSheetId="5">#REF!</definedName>
    <definedName name="_Tab2">#REF!</definedName>
    <definedName name="_Tab3" localSheetId="5">#REF!</definedName>
    <definedName name="_Tab3">#REF!</definedName>
    <definedName name="_Tab4" localSheetId="5">#REF!</definedName>
    <definedName name="_Tab4">#REF!</definedName>
    <definedName name="_Tab5" localSheetId="5">#REF!</definedName>
    <definedName name="_Tab5">#REF!</definedName>
    <definedName name="_Tab6" localSheetId="5">#REF!</definedName>
    <definedName name="_Tab6">#REF!</definedName>
    <definedName name="_Tab7" localSheetId="5">#REF!</definedName>
    <definedName name="_Tab7">#REF!</definedName>
    <definedName name="a" localSheetId="8" hidden="1">{"CHARGE",#N/A,FALSE,"401C11"}</definedName>
    <definedName name="a" hidden="1">{"CHARGE",#N/A,FALSE,"401C11"}</definedName>
    <definedName name="A0" localSheetId="8">#REF!</definedName>
    <definedName name="A0" localSheetId="5">#REF!</definedName>
    <definedName name="A0">#REF!</definedName>
    <definedName name="A11_200_220_V2_Crosstab" localSheetId="8">#REF!</definedName>
    <definedName name="A11_200_220_V2_Crosstab" localSheetId="5">#REF!</definedName>
    <definedName name="A11_200_220_V2_Crosstab">#REF!</definedName>
    <definedName name="A12_02_29_120" localSheetId="8">#REF!</definedName>
    <definedName name="A12_02_29_120" localSheetId="5">#REF!</definedName>
    <definedName name="A12_02_29_120">#REF!</definedName>
    <definedName name="A20_110" localSheetId="5">#REF!</definedName>
    <definedName name="A20_110">#REF!</definedName>
    <definedName name="A4_07_100_170_V2_Crosstab" localSheetId="5">#REF!</definedName>
    <definedName name="A4_07_100_170_V2_Crosstab">#REF!</definedName>
    <definedName name="A9_MGT_COSTS" localSheetId="5">#REF!</definedName>
    <definedName name="A9_MGT_COSTS">#REF!</definedName>
    <definedName name="aa" localSheetId="8" hidden="1">{"CHARGE",#N/A,FALSE,"401C11"}</definedName>
    <definedName name="aa" hidden="1">{"CHARGE",#N/A,FALSE,"401C11"}</definedName>
    <definedName name="aaa" localSheetId="8" hidden="1">{"CHARGE",#N/A,FALSE,"401C11"}</definedName>
    <definedName name="aaa" hidden="1">{"CHARGE",#N/A,FALSE,"401C11"}</definedName>
    <definedName name="aaaa" localSheetId="8" hidden="1">{"CHARGE",#N/A,FALSE,"401C11"}</definedName>
    <definedName name="aaaa" hidden="1">{"CHARGE",#N/A,FALSE,"401C11"}</definedName>
    <definedName name="abc" localSheetId="5">'[8]Assumption Inputs'!#REF!</definedName>
    <definedName name="abc">'[8]Assumption Inputs'!#REF!</definedName>
    <definedName name="AboveAvgGrowth" localSheetId="8">#REF!</definedName>
    <definedName name="AboveAvgGrowth" localSheetId="5">#REF!</definedName>
    <definedName name="AboveAvgGrowth">#REF!</definedName>
    <definedName name="Actuals" localSheetId="8">#REF!</definedName>
    <definedName name="Actuals" localSheetId="5">#REF!</definedName>
    <definedName name="Actuals">#REF!</definedName>
    <definedName name="Actuals_SWF" localSheetId="8">#REF!</definedName>
    <definedName name="Actuals_SWF" localSheetId="5">#REF!</definedName>
    <definedName name="Actuals_SWF">#REF!</definedName>
    <definedName name="adbr" localSheetId="8" hidden="1">{"CHARGE",#N/A,FALSE,"401C11"}</definedName>
    <definedName name="adbr" hidden="1">{"CHARGE",#N/A,FALSE,"401C11"}</definedName>
    <definedName name="Adjust_ID" localSheetId="5">[9]Report!#REF!</definedName>
    <definedName name="Adjust_ID">[9]Report!#REF!</definedName>
    <definedName name="Adjust_Type" localSheetId="5">[9]Report!#REF!</definedName>
    <definedName name="Adjust_Type">[9]Report!#REF!</definedName>
    <definedName name="Affordability_Uplift">'[10]14_15_Adjustments'!$C$45</definedName>
    <definedName name="AI" localSheetId="8">'[11]Assumption Inputs'!#REF!</definedName>
    <definedName name="AI" localSheetId="5">'[11]Assumption Inputs'!#REF!</definedName>
    <definedName name="AI">'[11]Assumption Inputs'!#REF!</definedName>
    <definedName name="ALBNAME">'[12]NHSLA02 - Commentary'!$B$5</definedName>
    <definedName name="all" localSheetId="8">#REF!</definedName>
    <definedName name="all" localSheetId="5">#REF!</definedName>
    <definedName name="all">#REF!</definedName>
    <definedName name="All_Group" localSheetId="8">#REF!</definedName>
    <definedName name="All_Group" localSheetId="5">#REF!</definedName>
    <definedName name="All_Group">#REF!</definedName>
    <definedName name="Alloc20061" localSheetId="8">#REF!</definedName>
    <definedName name="Alloc20061" localSheetId="5">#REF!</definedName>
    <definedName name="Alloc20061">#REF!</definedName>
    <definedName name="Alloc20062" localSheetId="5">#REF!</definedName>
    <definedName name="Alloc20062">#REF!</definedName>
    <definedName name="Alloc20063" localSheetId="5">#REF!</definedName>
    <definedName name="Alloc20063">#REF!</definedName>
    <definedName name="Alloc20071" localSheetId="5">#REF!</definedName>
    <definedName name="Alloc20071">#REF!</definedName>
    <definedName name="Alloc20072" localSheetId="5">#REF!</definedName>
    <definedName name="Alloc20072">#REF!</definedName>
    <definedName name="Alloc20073" localSheetId="5">#REF!</definedName>
    <definedName name="Alloc20073">#REF!</definedName>
    <definedName name="AllocType">[13]Refs!$A$12:$A$18</definedName>
    <definedName name="Amb" localSheetId="8">#REF!</definedName>
    <definedName name="Amb" localSheetId="5">#REF!</definedName>
    <definedName name="Amb">#REF!</definedName>
    <definedName name="Anomalies" localSheetId="8">'[14]By CC'!#REF!</definedName>
    <definedName name="Anomalies" localSheetId="5">'[14]By CC'!#REF!</definedName>
    <definedName name="Anomalies">'[14]By CC'!#REF!</definedName>
    <definedName name="AREAClientCapBalances">'[15]WK10 Cap Bal Det'!$H$66:$EI$67</definedName>
    <definedName name="AREAGAAPEBT">'[15]WK11 GAAP IS Detail'!$B$106:$EI$109</definedName>
    <definedName name="AREAPreRiskCFs">'[15]WK2 Bill-Exp Inputs'!$B$128:$EI$130</definedName>
    <definedName name="AREAPreRiskCumCFs">'[15]WK2 Bill-Exp Inputs'!$B$122:$EI$124</definedName>
    <definedName name="AREASeatCapHCLoc1">'[15]WK16 Seat Capital Costs'!$C$214:$EI$216</definedName>
    <definedName name="AREASeatCapHCLoc2">'[15]WK16 Seat Capital Costs'!$C$218:$EI$220</definedName>
    <definedName name="AREASeatCapHCLoc3">'[15]WK16 Seat Capital Costs'!$C$222:$EI$224</definedName>
    <definedName name="AREASeatCapHCLoc4">'[15]WK16 Seat Capital Costs'!$C$226:$EI$228</definedName>
    <definedName name="AREASeatCapHCLoc5">'[15]WK16 Seat Capital Costs'!$C$230:$EI$232</definedName>
    <definedName name="AREASeatCapHCLoc6">'[15]WK16 Seat Capital Costs'!$C$234:$EI$236</definedName>
    <definedName name="AREASeatCapitalBal">'[15]WK16 Seat Capital Costs'!$H$240:$EI$241</definedName>
    <definedName name="ASF01_01_100360_Crosstab" localSheetId="8">#REF!</definedName>
    <definedName name="ASF01_01_100360_Crosstab" localSheetId="5">#REF!</definedName>
    <definedName name="ASF01_01_100360_Crosstab">#REF!</definedName>
    <definedName name="ASF02_150" localSheetId="8">#REF!</definedName>
    <definedName name="ASF02_150" localSheetId="5">#REF!</definedName>
    <definedName name="ASF02_150">#REF!</definedName>
    <definedName name="ASF07_11_100510_Crosstab" localSheetId="8">#REF!</definedName>
    <definedName name="ASF07_11_100510_Crosstab" localSheetId="5">#REF!</definedName>
    <definedName name="ASF07_11_100510_Crosstab">#REF!</definedName>
    <definedName name="ASF08_12_100530_Crosstab" localSheetId="5">#REF!</definedName>
    <definedName name="ASF08_12_100530_Crosstab">#REF!</definedName>
    <definedName name="ASF08_12a_500530_Crosstab" localSheetId="5">#REF!</definedName>
    <definedName name="ASF08_12a_500530_Crosstab">#REF!</definedName>
    <definedName name="ASF10_16_100410_Crosstab" localSheetId="5">#REF!</definedName>
    <definedName name="ASF10_16_100410_Crosstab">#REF!</definedName>
    <definedName name="ASF10_17_400" localSheetId="5">#REF!</definedName>
    <definedName name="ASF10_17_400">#REF!</definedName>
    <definedName name="ASF21_210" localSheetId="5">#REF!</definedName>
    <definedName name="ASF21_210">#REF!</definedName>
    <definedName name="ASF21_210_15Nov" localSheetId="5">#REF!</definedName>
    <definedName name="ASF21_210_15Nov">#REF!</definedName>
    <definedName name="AssumptCapChgPercent">'[15]WK1 Key Assumpt'!$E$35</definedName>
    <definedName name="AssumptClient">'[15]WK1 Key Assumpt'!$E$9</definedName>
    <definedName name="AssumptClientCreditRating">'[15]WK1 Key Assumpt'!$G$22</definedName>
    <definedName name="AssumptCOBusDev">'[15]WK1 Key Assumpt'!$E$30</definedName>
    <definedName name="AssumptCOContractSpecificDepr">'[15]WK1 Key Assumpt'!$E$28</definedName>
    <definedName name="AssumptCOOther1">'[15]WK1 Key Assumpt'!$E$29</definedName>
    <definedName name="AssumptCOProgMgt">'[15]WK1 Key Assumpt'!$E$27</definedName>
    <definedName name="AssumptCOServDel">'[15]WK1 Key Assumpt'!$E$25</definedName>
    <definedName name="AssumptCOSubs">'[15]WK1 Key Assumpt'!$E$26</definedName>
    <definedName name="AssumptCOTransform">'[15]WK1 Key Assumpt'!$E$24</definedName>
    <definedName name="AssumptCOTransition">'[15]WK1 Key Assumpt'!$E$23</definedName>
    <definedName name="AssumptCTAStatus">'[15]WK1 Key Assumpt'!$G$12</definedName>
    <definedName name="AssumptCurr">'[15]WK1 Key Assumpt'!$E$12</definedName>
    <definedName name="AssumptDealTerm">'[15]WK1 Key Assumpt'!$E$37</definedName>
    <definedName name="AssumptEndMonth">'[15]WK1 Key Assumpt'!$E$14</definedName>
    <definedName name="AssumptHurdRate">'[15]WK1 Key Assumpt'!$E$33</definedName>
    <definedName name="AssumptOperatingGroup">'[15]WK1 Key Assumpt'!$E$11</definedName>
    <definedName name="AssumptOther1Policy">'[15]WK1 Key Assumpt'!$E$81</definedName>
    <definedName name="AssumptOther2Policy">'[15]WK1 Key Assumpt'!$E$82</definedName>
    <definedName name="AssumptPreparedBy">'[15]WK1 Key Assumpt'!$G$9</definedName>
    <definedName name="AssumptProgMgtPolicy">'[15]WK1 Key Assumpt'!$E$80</definedName>
    <definedName name="AssumptProjectName">'[15]WK1 Key Assumpt'!$E$10</definedName>
    <definedName name="AssumptPTPolicy">'[15]WK1 Key Assumpt'!$E$78</definedName>
    <definedName name="AssumptReviewerName">'[15]WK1 Key Assumpt'!$G$11</definedName>
    <definedName name="AssumptServDelPolicy">'[15]WK1 Key Assumpt'!$E$70</definedName>
    <definedName name="AssumptStartMonth">'[15]WK1 Key Assumpt'!$E$13</definedName>
    <definedName name="AssumptSubsPolicy">'[15]WK1 Key Assumpt'!$E$79</definedName>
    <definedName name="AssumptTaxRate">'[15]WK1 Key Assumpt'!$E$38</definedName>
    <definedName name="AssumptTransformation">'[15]WK1 Key Assumpt'!$E$63</definedName>
    <definedName name="AssumptTransitionPolicy">'[15]WK1 Key Assumpt'!$E$61</definedName>
    <definedName name="AssumptVersionNo">'[15]WK1 Key Assumpt'!$G$10</definedName>
    <definedName name="AssumptWCBillDays">'[15]WK1 Key Assumpt'!$E$34</definedName>
    <definedName name="AssumptWCExpDays">'[15]WK1 Key Assumpt'!$E$36</definedName>
    <definedName name="Astartpg" localSheetId="8">[16]PERSONS!#REF!</definedName>
    <definedName name="Astartpg" localSheetId="5">[16]PERSONS!#REF!</definedName>
    <definedName name="Astartpg">[16]PERSONS!#REF!</definedName>
    <definedName name="atac01_Crosstab" localSheetId="8">#REF!</definedName>
    <definedName name="atac01_Crosstab" localSheetId="5">#REF!</definedName>
    <definedName name="atac01_Crosstab">#REF!</definedName>
    <definedName name="atac05" localSheetId="8">#REF!</definedName>
    <definedName name="atac05" localSheetId="5">#REF!</definedName>
    <definedName name="atac05">#REF!</definedName>
    <definedName name="atac09_Crosstab" localSheetId="8">#REF!</definedName>
    <definedName name="atac09_Crosstab" localSheetId="5">#REF!</definedName>
    <definedName name="atac09_Crosstab">#REF!</definedName>
    <definedName name="atac09b" localSheetId="5">#REF!</definedName>
    <definedName name="atac09b">#REF!</definedName>
    <definedName name="atac12" localSheetId="5">#REF!</definedName>
    <definedName name="atac12">#REF!</definedName>
    <definedName name="AuthorityCombo">"Drop Down 1"</definedName>
    <definedName name="aver" localSheetId="8">[17]RefDExR!#REF!</definedName>
    <definedName name="aver" localSheetId="5">[17]RefDExR!#REF!</definedName>
    <definedName name="aver">[17]RefDExR!#REF!</definedName>
    <definedName name="aver2" localSheetId="8">[18]RefDExR!#REF!</definedName>
    <definedName name="aver2" localSheetId="5">[18]RefDExR!#REF!</definedName>
    <definedName name="aver2">[18]RefDExR!#REF!</definedName>
    <definedName name="AvgGrowth" localSheetId="8">#REF!</definedName>
    <definedName name="AvgGrowth" localSheetId="5">#REF!</definedName>
    <definedName name="AvgGrowth">#REF!</definedName>
    <definedName name="b" localSheetId="8" hidden="1">{"CHARGE",#N/A,FALSE,"401C11"}</definedName>
    <definedName name="b" hidden="1">{"CHARGE",#N/A,FALSE,"401C11"}</definedName>
    <definedName name="B1AC" localSheetId="8">#REF!</definedName>
    <definedName name="B1AC" localSheetId="5">#REF!</definedName>
    <definedName name="B1AC">#REF!</definedName>
    <definedName name="B1BSA" localSheetId="8">#REF!</definedName>
    <definedName name="B1BSA" localSheetId="5">#REF!</definedName>
    <definedName name="B1BSA">#REF!</definedName>
    <definedName name="B1BT" localSheetId="8">#REF!</definedName>
    <definedName name="B1BT" localSheetId="5">#REF!</definedName>
    <definedName name="B1BT">#REF!</definedName>
    <definedName name="B1CHRE" localSheetId="5">#REF!</definedName>
    <definedName name="B1CHRE">#REF!</definedName>
    <definedName name="B1CQC" localSheetId="5">#REF!</definedName>
    <definedName name="B1CQC">#REF!</definedName>
    <definedName name="B1GSCC" localSheetId="5">#REF!</definedName>
    <definedName name="B1GSCC">#REF!</definedName>
    <definedName name="B1HFEA" localSheetId="5">#REF!</definedName>
    <definedName name="B1HFEA">#REF!</definedName>
    <definedName name="B1HPA" localSheetId="5">#REF!</definedName>
    <definedName name="B1HPA">#REF!</definedName>
    <definedName name="B1HTA" localSheetId="5">#REF!</definedName>
    <definedName name="B1HTA">#REF!</definedName>
    <definedName name="B1I" localSheetId="5">#REF!</definedName>
    <definedName name="B1I">#REF!</definedName>
    <definedName name="B1IC" localSheetId="5">#REF!</definedName>
    <definedName name="B1IC">#REF!</definedName>
    <definedName name="B1LA" localSheetId="5">#REF!</definedName>
    <definedName name="B1LA">#REF!</definedName>
    <definedName name="B1MHRA" localSheetId="5">#REF!</definedName>
    <definedName name="B1MHRA">#REF!</definedName>
    <definedName name="B1MONITOR" localSheetId="5">#REF!</definedName>
    <definedName name="B1MONITOR">#REF!</definedName>
    <definedName name="B1NIBSC" localSheetId="5">#REF!</definedName>
    <definedName name="B1NIBSC">#REF!</definedName>
    <definedName name="B1NICE" localSheetId="5">#REF!</definedName>
    <definedName name="B1NICE">#REF!</definedName>
    <definedName name="B1NPSA" localSheetId="5">#REF!</definedName>
    <definedName name="B1NPSA">#REF!</definedName>
    <definedName name="B1NTA" localSheetId="5">#REF!</definedName>
    <definedName name="B1NTA">#REF!</definedName>
    <definedName name="B1PASA" localSheetId="5">#REF!</definedName>
    <definedName name="B1PASA">#REF!</definedName>
    <definedName name="B1PMETB" localSheetId="5">#REF!</definedName>
    <definedName name="B1PMETB">#REF!</definedName>
    <definedName name="B1PROF" localSheetId="5">#REF!</definedName>
    <definedName name="B1PROF">#REF!</definedName>
    <definedName name="B2AC" localSheetId="5">#REF!</definedName>
    <definedName name="B2AC">#REF!</definedName>
    <definedName name="B2BSA" localSheetId="5">#REF!</definedName>
    <definedName name="B2BSA">#REF!</definedName>
    <definedName name="B2BT" localSheetId="5">'[19]NHS BT'!#REF!</definedName>
    <definedName name="B2BT">'[19]NHS BT'!#REF!</definedName>
    <definedName name="B2CHRE" localSheetId="5">[19]CHRE!#REF!</definedName>
    <definedName name="B2CHRE">[19]CHRE!#REF!</definedName>
    <definedName name="B2CQC" localSheetId="5">[19]CQC!#REF!</definedName>
    <definedName name="B2CQC">[19]CQC!#REF!</definedName>
    <definedName name="B2GSCC" localSheetId="8">#REF!</definedName>
    <definedName name="B2GSCC" localSheetId="5">#REF!</definedName>
    <definedName name="B2GSCC">#REF!</definedName>
    <definedName name="B2HFEA" localSheetId="8">[19]HFEA!#REF!</definedName>
    <definedName name="B2HFEA" localSheetId="5">[19]HFEA!#REF!</definedName>
    <definedName name="B2HFEA">[19]HFEA!#REF!</definedName>
    <definedName name="B2HPA" localSheetId="5">[19]HPA!#REF!</definedName>
    <definedName name="B2HPA">[19]HPA!#REF!</definedName>
    <definedName name="B2HTA" localSheetId="5">[19]HTA!#REF!</definedName>
    <definedName name="B2HTA">[19]HTA!#REF!</definedName>
    <definedName name="B2I" localSheetId="5">[19]NHSi!#REF!</definedName>
    <definedName name="B2I">[19]NHSi!#REF!</definedName>
    <definedName name="B2IC" localSheetId="8">#REF!</definedName>
    <definedName name="B2IC" localSheetId="5">#REF!</definedName>
    <definedName name="B2IC">#REF!</definedName>
    <definedName name="B2LA" localSheetId="8">#REF!</definedName>
    <definedName name="B2LA" localSheetId="5">#REF!</definedName>
    <definedName name="B2LA">#REF!</definedName>
    <definedName name="B2MHRA" localSheetId="8">[19]MHRA!#REF!</definedName>
    <definedName name="B2MHRA" localSheetId="5">[19]MHRA!#REF!</definedName>
    <definedName name="B2MHRA">[19]MHRA!#REF!</definedName>
    <definedName name="B2MONITOR" localSheetId="8">#REF!</definedName>
    <definedName name="B2MONITOR" localSheetId="5">#REF!</definedName>
    <definedName name="B2MONITOR">#REF!</definedName>
    <definedName name="B2NIBSC" localSheetId="8">[19]NIBSC!#REF!</definedName>
    <definedName name="B2NIBSC" localSheetId="5">[19]NIBSC!#REF!</definedName>
    <definedName name="B2NIBSC">[19]NIBSC!#REF!</definedName>
    <definedName name="B2NICE" localSheetId="8">[19]NICE!#REF!</definedName>
    <definedName name="B2NICE" localSheetId="5">[19]NICE!#REF!</definedName>
    <definedName name="B2NICE">[19]NICE!#REF!</definedName>
    <definedName name="B2NPSA" localSheetId="8">[19]NPSA!#REF!</definedName>
    <definedName name="B2NPSA" localSheetId="5">[19]NPSA!#REF!</definedName>
    <definedName name="B2NPSA">[19]NPSA!#REF!</definedName>
    <definedName name="B2NTA" localSheetId="5">[19]NTA!#REF!</definedName>
    <definedName name="B2NTA">[19]NTA!#REF!</definedName>
    <definedName name="B2PASA" localSheetId="8">#REF!</definedName>
    <definedName name="B2PASA" localSheetId="5">#REF!</definedName>
    <definedName name="B2PASA">#REF!</definedName>
    <definedName name="B2PMETB" localSheetId="8">#REF!</definedName>
    <definedName name="B2PMETB" localSheetId="5">#REF!</definedName>
    <definedName name="B2PMETB">#REF!</definedName>
    <definedName name="B2PROF" localSheetId="8">'[19]NHS PROF'!#REF!</definedName>
    <definedName name="B2PROF" localSheetId="5">'[19]NHS PROF'!#REF!</definedName>
    <definedName name="B2PROF">'[19]NHS PROF'!#REF!</definedName>
    <definedName name="bA01_Crosstab" localSheetId="8">#REF!</definedName>
    <definedName name="bA01_Crosstab" localSheetId="5">#REF!</definedName>
    <definedName name="bA01_Crosstab">#REF!</definedName>
    <definedName name="bA05_Crosstab" localSheetId="8">#REF!</definedName>
    <definedName name="bA05_Crosstab" localSheetId="5">#REF!</definedName>
    <definedName name="bA05_Crosstab">#REF!</definedName>
    <definedName name="bA05b_Crosstab" localSheetId="8">#REF!</definedName>
    <definedName name="bA05b_Crosstab" localSheetId="5">#REF!</definedName>
    <definedName name="bA05b_Crosstab">#REF!</definedName>
    <definedName name="bA06_Crosstab" localSheetId="5">#REF!</definedName>
    <definedName name="bA06_Crosstab">#REF!</definedName>
    <definedName name="bA08_Crosstab" localSheetId="5">#REF!</definedName>
    <definedName name="bA08_Crosstab">#REF!</definedName>
    <definedName name="bA22_140" localSheetId="5">#REF!</definedName>
    <definedName name="bA22_140">#REF!</definedName>
    <definedName name="Baseline" localSheetId="5">#REF!</definedName>
    <definedName name="Baseline">#REF!</definedName>
    <definedName name="bb">[20]Defaults!$B$59</definedName>
    <definedName name="BeforeChge" localSheetId="8">OFFSET(#REF!,1,0,#REF!,12)</definedName>
    <definedName name="BeforeChge" localSheetId="5">OFFSET(#REF!,1,0,#REF!,12)</definedName>
    <definedName name="BeforeChge">OFFSET(#REF!,1,0,#REF!,12)</definedName>
    <definedName name="BMGHIndex" hidden="1">"O"</definedName>
    <definedName name="bpth" localSheetId="9">#REF!</definedName>
    <definedName name="bpth" localSheetId="16">#REF!</definedName>
    <definedName name="bpth" localSheetId="2">#REF!</definedName>
    <definedName name="bpth" localSheetId="6">#REF!</definedName>
    <definedName name="bpth" localSheetId="5">#REF!</definedName>
    <definedName name="bpth">#REF!</definedName>
    <definedName name="BPTHOME" localSheetId="9">#REF!</definedName>
    <definedName name="BPTHOME" localSheetId="16">#REF!</definedName>
    <definedName name="BPTHOME" localSheetId="2">#REF!</definedName>
    <definedName name="BPTHOME" localSheetId="6">#REF!</definedName>
    <definedName name="BPTHOME" localSheetId="5">#REF!</definedName>
    <definedName name="BPTHOME">#REF!</definedName>
    <definedName name="bT06_Crosstab" localSheetId="5">#REF!</definedName>
    <definedName name="bT06_Crosstab">#REF!</definedName>
    <definedName name="bT09_Crosstab" localSheetId="5">#REF!</definedName>
    <definedName name="bT09_Crosstab">#REF!</definedName>
    <definedName name="bT11A" localSheetId="5">#REF!</definedName>
    <definedName name="bT11A">#REF!</definedName>
    <definedName name="Budget">[21]Unique!$G$1:$G$65536</definedName>
    <definedName name="C_Contact_List" localSheetId="8">[22]Data!#REF!</definedName>
    <definedName name="C_Contact_List" localSheetId="5">[22]Data!#REF!</definedName>
    <definedName name="C_Contact_List">[22]Data!#REF!</definedName>
    <definedName name="cantarg1data" localSheetId="8">#REF!</definedName>
    <definedName name="cantarg1data" localSheetId="5">#REF!</definedName>
    <definedName name="cantarg1data">#REF!</definedName>
    <definedName name="cantarg2data" localSheetId="8">#REF!</definedName>
    <definedName name="cantarg2data" localSheetId="5">#REF!</definedName>
    <definedName name="cantarg2data">#REF!</definedName>
    <definedName name="cantarg3data" localSheetId="8">#REF!</definedName>
    <definedName name="cantarg3data" localSheetId="5">#REF!</definedName>
    <definedName name="cantarg3data">#REF!</definedName>
    <definedName name="cantarg4data" localSheetId="5">#REF!</definedName>
    <definedName name="cantarg4data">#REF!</definedName>
    <definedName name="cantarg5data" localSheetId="5">#REF!</definedName>
    <definedName name="cantarg5data">#REF!</definedName>
    <definedName name="cantarg6data" localSheetId="5">#REF!</definedName>
    <definedName name="cantarg6data">#REF!</definedName>
    <definedName name="Cap" localSheetId="5">#REF!</definedName>
    <definedName name="Cap">#REF!</definedName>
    <definedName name="Capital_DEL" localSheetId="5">#REF!</definedName>
    <definedName name="Capital_DEL">#REF!</definedName>
    <definedName name="capres">'[23]Event 12 with ERO changes'!$N$3:$N$2000</definedName>
    <definedName name="Categories">'[24]Budgeting Codes'!$J$6:$J$19</definedName>
    <definedName name="cell" localSheetId="8">'[25]ALL DATA StHAs'!#REF!</definedName>
    <definedName name="cell" localSheetId="5">'[25]ALL DATA StHAs'!#REF!</definedName>
    <definedName name="cell">'[25]ALL DATA StHAs'!#REF!</definedName>
    <definedName name="celTotalPlanned_Outturn1" localSheetId="8">#REF!</definedName>
    <definedName name="celTotalPlanned_Outturn1" localSheetId="5">#REF!</definedName>
    <definedName name="celTotalPlanned_Outturn1">#REF!</definedName>
    <definedName name="celTotalPlanned_Outturn2" localSheetId="8">#REF!</definedName>
    <definedName name="celTotalPlanned_Outturn2" localSheetId="5">#REF!</definedName>
    <definedName name="celTotalPlanned_Outturn2">#REF!</definedName>
    <definedName name="change1" localSheetId="8" hidden="1">{"CHARGE",#N/A,FALSE,"401C11"}</definedName>
    <definedName name="change1" hidden="1">{"CHARGE",#N/A,FALSE,"401C11"}</definedName>
    <definedName name="charge" localSheetId="8" hidden="1">{"CHARGE",#N/A,FALSE,"401C11"}</definedName>
    <definedName name="charge" hidden="1">{"CHARGE",#N/A,FALSE,"401C11"}</definedName>
    <definedName name="Check_05_06" localSheetId="8">#REF!</definedName>
    <definedName name="Check_05_06" localSheetId="5">#REF!</definedName>
    <definedName name="Check_05_06">#REF!</definedName>
    <definedName name="Check_Sheet" localSheetId="8">#REF!</definedName>
    <definedName name="Check_Sheet" localSheetId="5">#REF!</definedName>
    <definedName name="Check_Sheet">#REF!</definedName>
    <definedName name="Checker_S3">'[15]3 TCB Summ'!$AD$7:$AD$57</definedName>
    <definedName name="Checker_S4" localSheetId="8">'[26]Accenture P&amp;L'!#REF!</definedName>
    <definedName name="Checker_S4" localSheetId="5">'[26]Accenture P&amp;L'!#REF!</definedName>
    <definedName name="Checker_S4">'[26]Accenture P&amp;L'!#REF!</definedName>
    <definedName name="Checker_S5">'[15]5 ACN Mgt View'!$AQ$11:$AQ$96</definedName>
    <definedName name="Checker_S6">'[15]6 ACN Mgt Fcst'!$AE$10:$AE$24</definedName>
    <definedName name="Checker_W10">'[15]WK10 Cap Bal Det'!$FA$4:$FA$39</definedName>
    <definedName name="Checker_W11">'[15]WK11 GAAP IS Detail'!$FA$4:$FA$113</definedName>
    <definedName name="Checker_W12">'[15]WK12 GAAP BS Detail'!$EZ$4:$EZ$46</definedName>
    <definedName name="Checker_W2">'[15]WK2 Bill-Exp Inputs'!$FA$4:$FA$118</definedName>
    <definedName name="Checker_W3">'[15]WK3 Rev Rec Inputs'!$FA$4:$FA$141</definedName>
    <definedName name="Checker_W5">'[15]WK5 Tax Cash Pay Inputs'!$FA$4:$FA$11</definedName>
    <definedName name="Checker_W7">'[15]WK7 TCB Inputs'!$FA$4:$FA$45</definedName>
    <definedName name="Checker_W7_2">'[15]WK7 TCB Inputs'!$B$47:$EX$47</definedName>
    <definedName name="Checker_W9">'[15]WK9 Affil Share Inputs'!$FA$4:$FA$11</definedName>
    <definedName name="Children" localSheetId="8">#REF!</definedName>
    <definedName name="Children" localSheetId="5">#REF!</definedName>
    <definedName name="Children">#REF!</definedName>
    <definedName name="chtDH_Central">'[27]Bubble Data'!$Q$36</definedName>
    <definedName name="Cl" localSheetId="8">#REF!</definedName>
    <definedName name="Cl" localSheetId="5">#REF!</definedName>
    <definedName name="Cl">#REF!</definedName>
    <definedName name="CNO" localSheetId="8">#REF!</definedName>
    <definedName name="CNO" localSheetId="5">#REF!</definedName>
    <definedName name="CNO">#REF!</definedName>
    <definedName name="CNST_Maternity_Uplift">'[10]14_15_Adjustments'!$C$91</definedName>
    <definedName name="cod" localSheetId="8">#REF!</definedName>
    <definedName name="cod" localSheetId="5">#REF!</definedName>
    <definedName name="cod">#REF!</definedName>
    <definedName name="code">[28]PCAccess!$A$5:$A$381</definedName>
    <definedName name="COInSInputSource">'[29]Input Table (TB)'!$I$4:$I$8</definedName>
    <definedName name="ColDescr" localSheetId="8">'[30]Budgeting Codes'!#REF!,'[30]Budgeting Codes'!#REF!,'[30]Budgeting Codes'!#REF!,'[30]Budgeting Codes'!#REF!,'[30]Budgeting Codes'!#REF!,'[30]Budgeting Codes'!#REF!</definedName>
    <definedName name="ColDescr" localSheetId="5">'[30]Budgeting Codes'!#REF!,'[30]Budgeting Codes'!#REF!,'[30]Budgeting Codes'!#REF!,'[30]Budgeting Codes'!#REF!,'[30]Budgeting Codes'!#REF!,'[30]Budgeting Codes'!#REF!</definedName>
    <definedName name="ColDescr">'[30]Budgeting Codes'!#REF!,'[30]Budgeting Codes'!#REF!,'[30]Budgeting Codes'!#REF!,'[30]Budgeting Codes'!#REF!,'[30]Budgeting Codes'!#REF!,'[30]Budgeting Codes'!#REF!</definedName>
    <definedName name="coll">[28]PCAccess!$J$4</definedName>
    <definedName name="CollectionID" localSheetId="8">#REF!</definedName>
    <definedName name="CollectionID" localSheetId="5">#REF!</definedName>
    <definedName name="CollectionID">#REF!</definedName>
    <definedName name="CollectionName" localSheetId="8">#REF!</definedName>
    <definedName name="CollectionName" localSheetId="5">#REF!</definedName>
    <definedName name="CollectionName">#REF!</definedName>
    <definedName name="CollectionPeriodID" localSheetId="8">#REF!</definedName>
    <definedName name="CollectionPeriodID" localSheetId="5">#REF!</definedName>
    <definedName name="CollectionPeriodID">#REF!</definedName>
    <definedName name="Columns">'[31]Budgeting Codes'!$C$40:$C$42</definedName>
    <definedName name="COMMS" localSheetId="8">#REF!</definedName>
    <definedName name="COMMS" localSheetId="5">#REF!</definedName>
    <definedName name="COMMS">#REF!</definedName>
    <definedName name="CommsActivityList" localSheetId="8">#REF!</definedName>
    <definedName name="CommsActivityList" localSheetId="5">#REF!</definedName>
    <definedName name="CommsActivityList">#REF!</definedName>
    <definedName name="ComponentEFLsEastern" localSheetId="8">#REF!</definedName>
    <definedName name="ComponentEFLsEastern" localSheetId="5">#REF!</definedName>
    <definedName name="ComponentEFLsEastern">#REF!</definedName>
    <definedName name="Contact_FirstName" localSheetId="5">#REF!</definedName>
    <definedName name="Contact_FirstName">#REF!</definedName>
    <definedName name="Contact_Surname" localSheetId="5">#REF!</definedName>
    <definedName name="Contact_Surname">#REF!</definedName>
    <definedName name="Contact_Title" localSheetId="5">#REF!</definedName>
    <definedName name="Contact_Title">#REF!</definedName>
    <definedName name="ContactEmail" localSheetId="5">#REF!</definedName>
    <definedName name="ContactEmail">#REF!</definedName>
    <definedName name="ContactFax" localSheetId="5">#REF!</definedName>
    <definedName name="ContactFax">#REF!</definedName>
    <definedName name="ContactID" localSheetId="5">#REF!</definedName>
    <definedName name="ContactID">#REF!</definedName>
    <definedName name="ContactTelephone" localSheetId="5">#REF!</definedName>
    <definedName name="ContactTelephone">#REF!</definedName>
    <definedName name="Contributions_first_cell">'[7]Annex results (pay metrics)'!$B$50</definedName>
    <definedName name="COS" localSheetId="8">#REF!</definedName>
    <definedName name="COS" localSheetId="5">#REF!</definedName>
    <definedName name="COS">#REF!</definedName>
    <definedName name="Costgrowth_1st_cell">'[7]Interactive WF input'!$J$120</definedName>
    <definedName name="Costperhead_1st_cell">'[7]Interactive WF input'!$C$120</definedName>
    <definedName name="Crit" localSheetId="8">#REF!</definedName>
    <definedName name="Crit" localSheetId="5">#REF!</definedName>
    <definedName name="Crit">#REF!</definedName>
    <definedName name="CTAExport_BusDev">'[15]WK13 EVA Detail'!$H$23:$EI$23</definedName>
    <definedName name="CTAExport_CapChg">'[15]WK13 EVA Detail'!$H$19:$EI$19</definedName>
    <definedName name="CTAExport_CashEquivalents">'[15]WK12 GAAP BS Detail'!$H$7:$EI$7</definedName>
    <definedName name="CTAExport_ClientCapBal">'[15]WK10 Cap Bal Det'!$H$23:$EI$23</definedName>
    <definedName name="CTAExport_ClientMargin">'[15]WK13 EVA Detail'!$H$25:$EI$25</definedName>
    <definedName name="CTAExport_ClientName">'[15]WK1 Key Assumpt'!$E$9</definedName>
    <definedName name="CTAExport_ContractStartDate">'[15]WK1 Key Assumpt'!$E$13</definedName>
    <definedName name="CTAExport_CorpOverhead">'[15]WK13 EVA Detail'!$H$27:$EI$27</definedName>
    <definedName name="CTAExport_COS">'[15]WK13 EVA Detail'!$H$12:$EI$12</definedName>
    <definedName name="CTAExport_CTAStatus">'[15]WK1 Key Assumpt'!$G$12</definedName>
    <definedName name="CTAExport_Currency">'[15]WK1 Key Assumpt'!$E$12</definedName>
    <definedName name="CTAExport_CurrentAssets">'[15]WK12 GAAP BS Detail'!$H$12:$EI$12</definedName>
    <definedName name="CTAExport_CurrentLiab">'[15]WK12 GAAP BS Detail'!$H$33:$EI$33</definedName>
    <definedName name="CTAExport_DealTerm">'[15]WK1 Key Assumpt'!$E$37</definedName>
    <definedName name="CTAExport_EBIT">'[15]WK11 GAAP IS Detail'!$H$52:$EI$52</definedName>
    <definedName name="CTAExport_EBITLessProForTaxes">'[15]WK16 Seat Capital Costs'!$H$148:$EI$148</definedName>
    <definedName name="CTAExport_EBITPer">'[15]WK11 GAAP IS Detail'!$H$53:$EI$53</definedName>
    <definedName name="CTAExport_EndMonth">'[15]WK1 Key Assumpt'!$E$14</definedName>
    <definedName name="CTAExport_EngMar">'[15]WK13 EVA Detail'!$H$21:$EI$21</definedName>
    <definedName name="CTAExport_EVA">'[15]WK13 EVA Detail'!$H$29:$EI$29</definedName>
    <definedName name="CTAExport_InvestedCap">'[15]WK10 Cap Bal Det'!$H$33:$EI$33</definedName>
    <definedName name="CTAExport_MonthlyAvgInvCap">'[15]WK16 Seat Capital Costs'!$H$145:$EI$145</definedName>
    <definedName name="CTAExport_NetIncome">'[15]WK11 GAAP IS Detail'!$H$87:$EI$87</definedName>
    <definedName name="CTAExport_NetIncomePer">'[15]WK11 GAAP IS Detail'!$H$88:$EI$88</definedName>
    <definedName name="CTAExport_NetRev">'[15]WK13 EVA Detail'!$H$10:$EI$10</definedName>
    <definedName name="CTAExport_NonCurrentAssets">'[15]WK12 GAAP BS Detail'!$H$21:$EI$21</definedName>
    <definedName name="CTAExport_OperatingGroup">'[15]WK1 Key Assumpt'!$E$11</definedName>
    <definedName name="CTAExport_PreRAFreeCashFlow">'[15]WK2 Bill-Exp Inputs'!$H$95:$EI$95</definedName>
    <definedName name="CTAExport_ProForTaxes">'[15]WK11 GAAP IS Detail'!$H$78:$EI$78</definedName>
    <definedName name="CTAExport_ProjectName">'[15]WK1 Key Assumpt'!$E$10</definedName>
    <definedName name="CTAExport_RAFreeCashFlow">'[15]WK2 Bill-Exp Inputs'!$H$114:$EI$114</definedName>
    <definedName name="CTAExport_RevBeforeReim">'[15]WK11 GAAP IS Detail'!$H$14:$EI$14</definedName>
    <definedName name="CTAExport_ServiceDelPolicy">'[15]WK1 Key Assumpt'!$E$70</definedName>
    <definedName name="CTAExport_TotalOpExp">'[15]WK11 GAAP IS Detail'!$H$50:$EI$50</definedName>
    <definedName name="CTAExport_TransformationPolicy">'[15]WK1 Key Assumpt'!$E$63</definedName>
    <definedName name="Ctitle" localSheetId="8">#REF!</definedName>
    <definedName name="Ctitle" localSheetId="5">#REF!</definedName>
    <definedName name="Ctitle">#REF!</definedName>
    <definedName name="CurrCalYr">'[32]Cover Sheet'!$B$10</definedName>
    <definedName name="currCell" localSheetId="8">#REF!</definedName>
    <definedName name="currCell" localSheetId="5">#REF!</definedName>
    <definedName name="currCell">#REF!</definedName>
    <definedName name="CurrChosenJnlID" localSheetId="8">#REF!</definedName>
    <definedName name="CurrChosenJnlID" localSheetId="5">#REF!</definedName>
    <definedName name="CurrChosenJnlID">#REF!</definedName>
    <definedName name="CurrCrit" localSheetId="8">#REF!</definedName>
    <definedName name="CurrCrit" localSheetId="5">#REF!</definedName>
    <definedName name="CurrCrit">#REF!</definedName>
    <definedName name="CurrDate" localSheetId="5">#REF!</definedName>
    <definedName name="CurrDate">#REF!</definedName>
    <definedName name="CURRENT" localSheetId="5">#REF!</definedName>
    <definedName name="CURRENT">#REF!</definedName>
    <definedName name="CurrentPCTs" localSheetId="5">#REF!</definedName>
    <definedName name="CurrentPCTs">#REF!</definedName>
    <definedName name="CurrentPeriod">[33]Defaults!$B$53</definedName>
    <definedName name="CurrentYear" localSheetId="8">#REF!</definedName>
    <definedName name="CurrentYear" localSheetId="5">#REF!</definedName>
    <definedName name="CurrentYear">#REF!</definedName>
    <definedName name="CurrJnlEntries" localSheetId="8">OFFSET(#REF!,1,0,#REF!,3)</definedName>
    <definedName name="CurrJnlEntries" localSheetId="5">OFFSET(#REF!,1,0,#REF!,3)</definedName>
    <definedName name="CurrJnlEntries">OFFSET(#REF!,1,0,#REF!,3)</definedName>
    <definedName name="CurrLinkedPeriod">[34]Front!$L$18</definedName>
    <definedName name="CurrLinkedPeriodVal">[35]Front!$H$1</definedName>
    <definedName name="CurrOutput" localSheetId="8">#REF!</definedName>
    <definedName name="CurrOutput" localSheetId="5">#REF!</definedName>
    <definedName name="CurrOutput">#REF!</definedName>
    <definedName name="CurrPeriod" localSheetId="8">#REF!</definedName>
    <definedName name="CurrPeriod" localSheetId="5">#REF!</definedName>
    <definedName name="CurrPeriod">#REF!</definedName>
    <definedName name="currSht" localSheetId="8">#REF!</definedName>
    <definedName name="currSht" localSheetId="5">#REF!</definedName>
    <definedName name="currSht">#REF!</definedName>
    <definedName name="CurrViewChosenEntryID" localSheetId="8">OFFSET(#REF!,0,0,#REF!,9)</definedName>
    <definedName name="CurrViewChosenEntryID" localSheetId="5">OFFSET(#REF!,0,0,#REF!,9)</definedName>
    <definedName name="CurrViewChosenEntryID">OFFSET(#REF!,0,0,#REF!,9)</definedName>
    <definedName name="CurrYear">'[36]Cover Sheet'!$B$4</definedName>
    <definedName name="Custom4">[37]Defaults!$B$58</definedName>
    <definedName name="DAR_data" localSheetId="8">#REF!</definedName>
    <definedName name="DAR_data" localSheetId="5">#REF!</definedName>
    <definedName name="DAR_data">#REF!</definedName>
    <definedName name="data" localSheetId="8">#REF!</definedName>
    <definedName name="data" localSheetId="5">#REF!</definedName>
    <definedName name="data">#REF!</definedName>
    <definedName name="data2" localSheetId="8">'[38]new pcts'!#REF!</definedName>
    <definedName name="data2" localSheetId="5">'[38]new pcts'!#REF!</definedName>
    <definedName name="data2">'[38]new pcts'!#REF!</definedName>
    <definedName name="DateBase">'[39]Collated data'!$A$2</definedName>
    <definedName name="DateFTEBase" localSheetId="8">#REF!</definedName>
    <definedName name="DateFTEBase" localSheetId="5">#REF!</definedName>
    <definedName name="DateFTEBase">#REF!</definedName>
    <definedName name="DateFTELatest" localSheetId="8">#REF!</definedName>
    <definedName name="DateFTELatest" localSheetId="5">#REF!</definedName>
    <definedName name="DateFTELatest">#REF!</definedName>
    <definedName name="DateLatest">'[39]Collated data'!$O$2</definedName>
    <definedName name="DatePayBase" localSheetId="8">#REF!</definedName>
    <definedName name="DatePayBase" localSheetId="5">#REF!</definedName>
    <definedName name="DatePayBase">#REF!</definedName>
    <definedName name="DatePayLatest" localSheetId="8">#REF!</definedName>
    <definedName name="DatePayLatest" localSheetId="5">#REF!</definedName>
    <definedName name="DatePayLatest">#REF!</definedName>
    <definedName name="DayMonthYear">[33]Defaults!$B$57</definedName>
    <definedName name="Default_agency">'[7]Baseline &amp; default assumptions'!$D$179:$I$179</definedName>
    <definedName name="Default_Contributions">'[7]Baseline &amp; default assumptions'!$B$185:$H$189</definedName>
    <definedName name="Default_cost_growth">'[7]Baseline &amp; default assumptions'!$N$163:$S$167</definedName>
    <definedName name="Default_cost_per_head">'[7]Baseline &amp; default assumptions'!$G$163:$L$167</definedName>
    <definedName name="Default_Drift">'[7]Baseline &amp; default assumptions'!$B$43:$G$55</definedName>
    <definedName name="Default_envelopes">'[7]Baseline &amp; default assumptions'!$C$100:$H$108</definedName>
    <definedName name="Default_GP_growth">'[7]Baseline &amp; default assumptions'!$S$21:$X$25</definedName>
    <definedName name="Default_GP_WTE">'[7]Baseline &amp; default assumptions'!$L$21:$Q$25</definedName>
    <definedName name="Default_HCHS_growth">'[7]Baseline &amp; default assumptions'!$S$6:$X$18</definedName>
    <definedName name="Default_HCHS_WTE">'[7]Baseline &amp; default assumptions'!$J$6:$P$18</definedName>
    <definedName name="Default_NI">'[7]Baseline &amp; default assumptions'!$B$71:$G$83</definedName>
    <definedName name="Default_pensions">'[7]Baseline &amp; default assumptions'!$B$57:$G$69</definedName>
    <definedName name="Default_reform">'[7]Baseline &amp; default assumptions'!$I$85:$N$97</definedName>
    <definedName name="Default_settlement">'[7]Baseline &amp; default assumptions'!$B$29:$G$41</definedName>
    <definedName name="Default_WF_Nos">'[7]Baseline &amp; default assumptions'!$L$6:$Q$18</definedName>
    <definedName name="Deflators">[40]Annex!$C$41:$H$43,[40]Annex!$C$46:$H$48</definedName>
    <definedName name="delame">'[23]Event 12 with ERO changes'!$M$3:$M$2000</definedName>
    <definedName name="DelProgActivityList" localSheetId="8">#REF!</definedName>
    <definedName name="DelProgActivityList" localSheetId="5">#REF!</definedName>
    <definedName name="DelProgActivityList">#REF!</definedName>
    <definedName name="Department_codes" localSheetId="8">#REF!</definedName>
    <definedName name="Department_codes" localSheetId="5">#REF!</definedName>
    <definedName name="Department_codes">#REF!</definedName>
    <definedName name="Dept_Cap_AME" localSheetId="8">#REF!</definedName>
    <definedName name="Dept_Cap_AME" localSheetId="5">#REF!</definedName>
    <definedName name="Dept_Cap_AME">#REF!</definedName>
    <definedName name="Dept_Resource_AME" localSheetId="5">#REF!</definedName>
    <definedName name="Dept_Resource_AME">#REF!</definedName>
    <definedName name="Description" localSheetId="5">[9]Report!#REF!</definedName>
    <definedName name="Description">[9]Report!#REF!</definedName>
    <definedName name="diff1" localSheetId="8">#REF!</definedName>
    <definedName name="diff1" localSheetId="5">#REF!</definedName>
    <definedName name="diff1">#REF!</definedName>
    <definedName name="diff2" localSheetId="8">#REF!</definedName>
    <definedName name="diff2" localSheetId="5">#REF!</definedName>
    <definedName name="diff2">#REF!</definedName>
    <definedName name="diff3" localSheetId="8">#REF!</definedName>
    <definedName name="diff3" localSheetId="5">#REF!</definedName>
    <definedName name="diff3">#REF!</definedName>
    <definedName name="diff4" localSheetId="5">#REF!</definedName>
    <definedName name="diff4">#REF!</definedName>
    <definedName name="Directorate_list">[41]List!$B$1:$B$45</definedName>
    <definedName name="DistributionName" localSheetId="8">#REF!</definedName>
    <definedName name="DistributionName" localSheetId="5">#REF!</definedName>
    <definedName name="DistributionName">#REF!</definedName>
    <definedName name="dog" localSheetId="8" hidden="1">{"NET",#N/A,FALSE,"401C11"}</definedName>
    <definedName name="dog" hidden="1">{"NET",#N/A,FALSE,"401C11"}</definedName>
    <definedName name="EARCHIVE">'[42]#REF'!$A$1:$F$1</definedName>
    <definedName name="ECat">'[43]DHF Cascade Coding'!$M$4:$M$44</definedName>
    <definedName name="EcCat">'[44]DHF Cascade Coding'!$K$3:$K$35</definedName>
    <definedName name="EcCat1">'[45]4. Cascade Coding'!$K$3:$K$35</definedName>
    <definedName name="econ">'[23]Event 12 with ERO changes'!$B$3:$B$2000</definedName>
    <definedName name="EconCat" localSheetId="8">#REF!</definedName>
    <definedName name="EconCat" localSheetId="5">#REF!</definedName>
    <definedName name="EconCat">#REF!</definedName>
    <definedName name="Education" localSheetId="8">#REF!</definedName>
    <definedName name="Education" localSheetId="5">#REF!</definedName>
    <definedName name="Education">#REF!</definedName>
    <definedName name="eee" localSheetId="8">#REF!</definedName>
    <definedName name="eee" localSheetId="5">#REF!</definedName>
    <definedName name="eee">#REF!</definedName>
    <definedName name="Efficiency_Factor">'[10]14_15_Adjustments'!$C$44</definedName>
    <definedName name="EhealthActList" localSheetId="8">#REF!</definedName>
    <definedName name="EhealthActList" localSheetId="5">#REF!</definedName>
    <definedName name="EhealthActList">#REF!</definedName>
    <definedName name="Entity" localSheetId="8">#REF!</definedName>
    <definedName name="Entity" localSheetId="5">#REF!</definedName>
    <definedName name="Entity">#REF!</definedName>
    <definedName name="Entity_Alias" localSheetId="8">#REF!</definedName>
    <definedName name="Entity_Alias" localSheetId="5">#REF!</definedName>
    <definedName name="Entity_Alias">#REF!</definedName>
    <definedName name="Entity_Name" localSheetId="5">#REF!</definedName>
    <definedName name="Entity_Name">#REF!</definedName>
    <definedName name="Error_check">'[7]Interactive WF input'!$B$45</definedName>
    <definedName name="Error_check2">'[7]Interactive WF input'!$B$63</definedName>
    <definedName name="Errorcheck3">'[7]Interactive WF input'!$B$101</definedName>
    <definedName name="Errorcheck4">'[7]Interactive WF input'!$B$111</definedName>
    <definedName name="ErrorCheck5">'[7]Interactive WF input'!$B$141</definedName>
    <definedName name="ErrorCheck6">'[7]Interactive WF input'!$B$151</definedName>
    <definedName name="EssOptions">"1100000000010000_01000"</definedName>
    <definedName name="ETRUST">'[42]#REF'!$A$1:$F$357</definedName>
    <definedName name="EV__LASTREFTIME__" hidden="1">40339.4799074074</definedName>
    <definedName name="event">'[23]Event 12 with ERO changes'!$F$3:$F$2000</definedName>
    <definedName name="ex" localSheetId="8">#REF!</definedName>
    <definedName name="ex" localSheetId="5">#REF!</definedName>
    <definedName name="ex">#REF!</definedName>
    <definedName name="exclusions">[46]Exclusions!$A$4:$C$450</definedName>
    <definedName name="ExplodingPies">'[27]Bubble Data'!$Q$5:$U$62</definedName>
    <definedName name="ExportQuery" localSheetId="8">#REF!</definedName>
    <definedName name="ExportQuery" localSheetId="5">#REF!</definedName>
    <definedName name="ExportQuery">#REF!</definedName>
    <definedName name="exx" localSheetId="8">#REF!</definedName>
    <definedName name="exx" localSheetId="5">#REF!</definedName>
    <definedName name="exx">#REF!</definedName>
    <definedName name="f" localSheetId="8">#REF!</definedName>
    <definedName name="f" localSheetId="5">#REF!</definedName>
    <definedName name="f">#REF!</definedName>
    <definedName name="Fin_Year" localSheetId="5">#REF!</definedName>
    <definedName name="Fin_Year">#REF!</definedName>
    <definedName name="final090400" localSheetId="5">#REF!</definedName>
    <definedName name="final090400">#REF!</definedName>
    <definedName name="final110201" localSheetId="5">#REF!</definedName>
    <definedName name="final110201">#REF!</definedName>
    <definedName name="final110301" localSheetId="5">#REF!</definedName>
    <definedName name="final110301">#REF!</definedName>
    <definedName name="final110302" localSheetId="5">#REF!</definedName>
    <definedName name="final110302">#REF!</definedName>
    <definedName name="final110401" localSheetId="5">#REF!</definedName>
    <definedName name="final110401">#REF!</definedName>
    <definedName name="final110404" localSheetId="5">#REF!</definedName>
    <definedName name="final110404">#REF!</definedName>
    <definedName name="final110405" localSheetId="5">#REF!</definedName>
    <definedName name="final110405">#REF!</definedName>
    <definedName name="final110406" localSheetId="5">#REF!</definedName>
    <definedName name="final110406">#REF!</definedName>
    <definedName name="finlu" localSheetId="5">#REF!</definedName>
    <definedName name="finlu">#REF!</definedName>
    <definedName name="First_Data_Col" localSheetId="5">[47]Report!#REF!</definedName>
    <definedName name="First_Data_Col">[47]Report!#REF!</definedName>
    <definedName name="First_Vars_Col" localSheetId="5">[47]Report!#REF!</definedName>
    <definedName name="First_Vars_Col">[47]Report!#REF!</definedName>
    <definedName name="Floor" localSheetId="8">#REF!</definedName>
    <definedName name="Floor" localSheetId="5">#REF!</definedName>
    <definedName name="Floor">#REF!</definedName>
    <definedName name="fn">'[32]Cover Sheet'!$B$9</definedName>
    <definedName name="Forms_Description">7</definedName>
    <definedName name="Forms_FormGroup">1</definedName>
    <definedName name="Forms_FormNumber">2</definedName>
    <definedName name="Forms_Group1">3</definedName>
    <definedName name="Forms_Group2">4</definedName>
    <definedName name="Forms_Group3">5</definedName>
    <definedName name="Forms_InterAuthority">6</definedName>
    <definedName name="FTstatus">[48]TRUSTs!$U$5:$U$184</definedName>
    <definedName name="Full_Printout" localSheetId="8">#REF!</definedName>
    <definedName name="Full_Printout" localSheetId="5">#REF!</definedName>
    <definedName name="Full_Printout">#REF!</definedName>
    <definedName name="FullYear">[33]Defaults!$B$62</definedName>
    <definedName name="FULLYRACT" localSheetId="8">#REF!</definedName>
    <definedName name="FULLYRACT" localSheetId="5">#REF!</definedName>
    <definedName name="FULLYRACT">#REF!</definedName>
    <definedName name="FULLYRPLAN" localSheetId="8">#REF!</definedName>
    <definedName name="FULLYRPLAN" localSheetId="5">#REF!</definedName>
    <definedName name="FULLYRPLAN">#REF!</definedName>
    <definedName name="FYMaint_S2_1">'[15]2 Fin Analysis'!$H$32:$R$32</definedName>
    <definedName name="FYMaint_S2_2">'[15]2 Fin Analysis'!$W$11:$EX$11</definedName>
    <definedName name="FYMaint_S3_1">'[15]3 TCB Summ'!$H$7:$V$7</definedName>
    <definedName name="FYMaint_S5_1">'[15]5 ACN Mgt View'!$G$11:$AI$11</definedName>
    <definedName name="FYMaint_S6_1">'[15]6 ACN Mgt Fcst'!$G$10:$K$10</definedName>
    <definedName name="FYMaint_S6_2">'[15]6 ACN Mgt Fcst'!$T$10:$X$10</definedName>
    <definedName name="FYMaint_S6_3">'[15]6 ACN Mgt Fcst'!$G$31:$K$31</definedName>
    <definedName name="FYMaint_S6_4">'[15]6 ACN Mgt Fcst'!$T$31:$X$31</definedName>
    <definedName name="FYMaint_W10_1">'[15]WK10 Cap Bal Det'!$H$3:$EW$4</definedName>
    <definedName name="FYMaint_W11_1">'[15]WK11 GAAP IS Detail'!$H$3:$EW$4</definedName>
    <definedName name="FYMaint_W12_1">'[15]WK12 GAAP BS Detail'!$H$3:$EV$4</definedName>
    <definedName name="FYMaint_W13_1">'[15]WK13 EVA Detail'!$H$3:$EW$4</definedName>
    <definedName name="FYMaint_W14_1">'[15]WK14 Yr 1-3 Metrics Source Info'!$H$3:$EW$4</definedName>
    <definedName name="FYMaint_W15_1">'[15]WK15 DSO Calc'!$H$3:$EI$4</definedName>
    <definedName name="FYMaint_W15_2">'[15]WK15 DSO Calc'!$H$44:$H$54</definedName>
    <definedName name="FYMaint_W16_1">'[15]WK16 Seat Capital Costs'!$H$3:$EI$4</definedName>
    <definedName name="FYMaint_W2_1">'[15]WK2 Bill-Exp Inputs'!$H$3:$EW$4</definedName>
    <definedName name="FYMaint_W3_1">'[15]WK3 Rev Rec Inputs'!$H$3:$EW$4</definedName>
    <definedName name="FYMaint_W4_1">'[15]WK4 Cap Ex Inputs'!$H$3:$EW$4</definedName>
    <definedName name="FYMaint_W5_1">'[15]WK5 Tax Cash Pay Inputs'!$H$3:$EW$4</definedName>
    <definedName name="FYMaint_W6_1">'[15]WK6 Risk Adj Inputs'!$H$3:$EW$4</definedName>
    <definedName name="FYMaint_W7_1">'[15]WK7 TCB Inputs'!$H$3:$EW$4</definedName>
    <definedName name="FYMaint_W8_1">'[15]WK8 Term Provisions'!$G$4:$Q$4</definedName>
    <definedName name="FYMaint_W9_1">'[15]WK9 Affil Share Inputs'!$H$3:$EW$4</definedName>
    <definedName name="Gcc" localSheetId="8">#REF!</definedName>
    <definedName name="Gcc" localSheetId="5">#REF!</definedName>
    <definedName name="Gcc">#REF!</definedName>
    <definedName name="Gcm" localSheetId="8">#REF!</definedName>
    <definedName name="Gcm" localSheetId="5">#REF!</definedName>
    <definedName name="Gcm">#REF!</definedName>
    <definedName name="Gcr" localSheetId="8">#REF!</definedName>
    <definedName name="Gcr" localSheetId="5">#REF!</definedName>
    <definedName name="Gcr">#REF!</definedName>
    <definedName name="gfff" localSheetId="8" hidden="1">{"CHARGE",#N/A,FALSE,"401C11"}</definedName>
    <definedName name="gfff" hidden="1">{"CHARGE",#N/A,FALSE,"401C11"}</definedName>
    <definedName name="GP_1">'[49]Baseline WF scenarios'!$B$22:$F$26</definedName>
    <definedName name="GP_2">'[49]Baseline WF scenarios'!$H$22:$L$26</definedName>
    <definedName name="GP_2ndcell">'[7]Interactive WF input'!$J$80</definedName>
    <definedName name="GP_3">'[49]Baseline WF scenarios'!$N$22:$R$26</definedName>
    <definedName name="GP_4">'[49]Baseline WF scenarios'!$T$22:$X$26</definedName>
    <definedName name="GP_5">'[49]Baseline WF scenarios'!$Z$22:$AD$26</definedName>
    <definedName name="GP_6">'[49]Baseline WF scenarios'!$AF$22:$AJ$26</definedName>
    <definedName name="GP_assumptioncheck1">'[7]Interactive WF input'!$B$85</definedName>
    <definedName name="GP_assumptioncheck2">'[7]Interactive WF input'!$B$125</definedName>
    <definedName name="GP_firstcell">'[7]Interactive WF input'!$C$80</definedName>
    <definedName name="GPproj_first_cell">'[7]Baseline &amp; default assumptions'!$L$21</definedName>
    <definedName name="gross" localSheetId="8" hidden="1">{"GROSS",#N/A,FALSE,"401C11"}</definedName>
    <definedName name="gross" hidden="1">{"GROSS",#N/A,FALSE,"401C11"}</definedName>
    <definedName name="gross1" localSheetId="8" hidden="1">{"GROSS",#N/A,FALSE,"401C11"}</definedName>
    <definedName name="gross1" hidden="1">{"GROSS",#N/A,FALSE,"401C11"}</definedName>
    <definedName name="Growth" localSheetId="8">#REF!</definedName>
    <definedName name="Growth" localSheetId="5">#REF!</definedName>
    <definedName name="Growth">#REF!</definedName>
    <definedName name="H08_A_1" localSheetId="8">#REF!</definedName>
    <definedName name="H08_A_1" localSheetId="5">#REF!</definedName>
    <definedName name="H08_A_1">#REF!</definedName>
    <definedName name="H08_A_10" localSheetId="8">#REF!</definedName>
    <definedName name="H08_A_10" localSheetId="5">#REF!</definedName>
    <definedName name="H08_A_10">#REF!</definedName>
    <definedName name="H08_A_11" localSheetId="5">#REF!</definedName>
    <definedName name="H08_A_11">#REF!</definedName>
    <definedName name="H08_A_12" localSheetId="5">#REF!</definedName>
    <definedName name="H08_A_12">#REF!</definedName>
    <definedName name="H08_A_13" localSheetId="5">#REF!</definedName>
    <definedName name="H08_A_13">#REF!</definedName>
    <definedName name="H08_A_14" localSheetId="5">#REF!</definedName>
    <definedName name="H08_A_14">#REF!</definedName>
    <definedName name="H08_A_15" localSheetId="5">#REF!</definedName>
    <definedName name="H08_A_15">#REF!</definedName>
    <definedName name="H08_A_16" localSheetId="5">#REF!</definedName>
    <definedName name="H08_A_16">#REF!</definedName>
    <definedName name="H08_A_17" localSheetId="5">#REF!</definedName>
    <definedName name="H08_A_17">#REF!</definedName>
    <definedName name="H08_A_18" localSheetId="5">#REF!</definedName>
    <definedName name="H08_A_18">#REF!</definedName>
    <definedName name="H08_A_19" localSheetId="5">#REF!</definedName>
    <definedName name="H08_A_19">#REF!</definedName>
    <definedName name="H08_A_2" localSheetId="5">#REF!</definedName>
    <definedName name="H08_A_2">#REF!</definedName>
    <definedName name="H08_A_20" localSheetId="5">#REF!</definedName>
    <definedName name="H08_A_20">#REF!</definedName>
    <definedName name="H08_A_21" localSheetId="5">#REF!</definedName>
    <definedName name="H08_A_21">#REF!</definedName>
    <definedName name="H08_A_22" localSheetId="5">#REF!</definedName>
    <definedName name="H08_A_22">#REF!</definedName>
    <definedName name="H08_A_23" localSheetId="5">#REF!</definedName>
    <definedName name="H08_A_23">#REF!</definedName>
    <definedName name="H08_A_24" localSheetId="5">#REF!</definedName>
    <definedName name="H08_A_24">#REF!</definedName>
    <definedName name="H08_A_25" localSheetId="5">#REF!</definedName>
    <definedName name="H08_A_25">#REF!</definedName>
    <definedName name="H08_A_26" localSheetId="5">#REF!</definedName>
    <definedName name="H08_A_26">#REF!</definedName>
    <definedName name="H08_A_27" localSheetId="5">#REF!</definedName>
    <definedName name="H08_A_27">#REF!</definedName>
    <definedName name="H08_A_28" localSheetId="5">#REF!</definedName>
    <definedName name="H08_A_28">#REF!</definedName>
    <definedName name="H08_A_29" localSheetId="5">#REF!</definedName>
    <definedName name="H08_A_29">#REF!</definedName>
    <definedName name="H08_A_3" localSheetId="5">#REF!</definedName>
    <definedName name="H08_A_3">#REF!</definedName>
    <definedName name="H08_A_30" localSheetId="5">#REF!</definedName>
    <definedName name="H08_A_30">#REF!</definedName>
    <definedName name="H08_A_31" localSheetId="5">#REF!</definedName>
    <definedName name="H08_A_31">#REF!</definedName>
    <definedName name="H08_A_32" localSheetId="5">#REF!</definedName>
    <definedName name="H08_A_32">#REF!</definedName>
    <definedName name="H08_A_33" localSheetId="5">#REF!</definedName>
    <definedName name="H08_A_33">#REF!</definedName>
    <definedName name="H08_A_34" localSheetId="5">#REF!</definedName>
    <definedName name="H08_A_34">#REF!</definedName>
    <definedName name="H08_A_4" localSheetId="5">#REF!</definedName>
    <definedName name="H08_A_4">#REF!</definedName>
    <definedName name="H08_A_5" localSheetId="5">#REF!</definedName>
    <definedName name="H08_A_5">#REF!</definedName>
    <definedName name="H08_A_6" localSheetId="5">#REF!</definedName>
    <definedName name="H08_A_6">#REF!</definedName>
    <definedName name="H08_A_7" localSheetId="5">#REF!</definedName>
    <definedName name="H08_A_7">#REF!</definedName>
    <definedName name="H08_A_8" localSheetId="5">#REF!</definedName>
    <definedName name="H08_A_8">#REF!</definedName>
    <definedName name="H08_A_9" localSheetId="5">#REF!</definedName>
    <definedName name="H08_A_9">#REF!</definedName>
    <definedName name="H08_B_1" localSheetId="5">#REF!</definedName>
    <definedName name="H08_B_1">#REF!</definedName>
    <definedName name="H08_B_10" localSheetId="5">#REF!</definedName>
    <definedName name="H08_B_10">#REF!</definedName>
    <definedName name="H08_B_11" localSheetId="5">#REF!</definedName>
    <definedName name="H08_B_11">#REF!</definedName>
    <definedName name="H08_B_12" localSheetId="5">#REF!</definedName>
    <definedName name="H08_B_12">#REF!</definedName>
    <definedName name="H08_B_13" localSheetId="5">#REF!</definedName>
    <definedName name="H08_B_13">#REF!</definedName>
    <definedName name="H08_B_14" localSheetId="5">#REF!</definedName>
    <definedName name="H08_B_14">#REF!</definedName>
    <definedName name="H08_B_15" localSheetId="5">#REF!</definedName>
    <definedName name="H08_B_15">#REF!</definedName>
    <definedName name="H08_B_16" localSheetId="5">#REF!</definedName>
    <definedName name="H08_B_16">#REF!</definedName>
    <definedName name="H08_B_17" localSheetId="5">#REF!</definedName>
    <definedName name="H08_B_17">#REF!</definedName>
    <definedName name="H08_B_18" localSheetId="5">#REF!</definedName>
    <definedName name="H08_B_18">#REF!</definedName>
    <definedName name="H08_B_19" localSheetId="5">#REF!</definedName>
    <definedName name="H08_B_19">#REF!</definedName>
    <definedName name="H08_B_2" localSheetId="5">#REF!</definedName>
    <definedName name="H08_B_2">#REF!</definedName>
    <definedName name="H08_B_20" localSheetId="5">#REF!</definedName>
    <definedName name="H08_B_20">#REF!</definedName>
    <definedName name="H08_B_21" localSheetId="5">#REF!</definedName>
    <definedName name="H08_B_21">#REF!</definedName>
    <definedName name="H08_B_22" localSheetId="5">#REF!</definedName>
    <definedName name="H08_B_22">#REF!</definedName>
    <definedName name="H08_B_23" localSheetId="5">#REF!</definedName>
    <definedName name="H08_B_23">#REF!</definedName>
    <definedName name="H08_B_24" localSheetId="5">#REF!</definedName>
    <definedName name="H08_B_24">#REF!</definedName>
    <definedName name="H08_B_25" localSheetId="5">#REF!</definedName>
    <definedName name="H08_B_25">#REF!</definedName>
    <definedName name="H08_B_26" localSheetId="5">#REF!</definedName>
    <definedName name="H08_B_26">#REF!</definedName>
    <definedName name="H08_B_27" localSheetId="5">#REF!</definedName>
    <definedName name="H08_B_27">#REF!</definedName>
    <definedName name="H08_B_28" localSheetId="5">#REF!</definedName>
    <definedName name="H08_B_28">#REF!</definedName>
    <definedName name="H08_B_29" localSheetId="5">#REF!</definedName>
    <definedName name="H08_B_29">#REF!</definedName>
    <definedName name="H08_B_3" localSheetId="5">#REF!</definedName>
    <definedName name="H08_B_3">#REF!</definedName>
    <definedName name="H08_B_30" localSheetId="5">#REF!</definedName>
    <definedName name="H08_B_30">#REF!</definedName>
    <definedName name="H08_B_31" localSheetId="5">#REF!</definedName>
    <definedName name="H08_B_31">#REF!</definedName>
    <definedName name="H08_B_32" localSheetId="5">#REF!</definedName>
    <definedName name="H08_B_32">#REF!</definedName>
    <definedName name="H08_B_33" localSheetId="5">#REF!</definedName>
    <definedName name="H08_B_33">#REF!</definedName>
    <definedName name="H08_B_34" localSheetId="5">#REF!</definedName>
    <definedName name="H08_B_34">#REF!</definedName>
    <definedName name="H08_B_4" localSheetId="5">#REF!</definedName>
    <definedName name="H08_B_4">#REF!</definedName>
    <definedName name="H08_B_5" localSheetId="5">#REF!</definedName>
    <definedName name="H08_B_5">#REF!</definedName>
    <definedName name="H08_B_6" localSheetId="5">#REF!</definedName>
    <definedName name="H08_B_6">#REF!</definedName>
    <definedName name="H08_B_7" localSheetId="5">#REF!</definedName>
    <definedName name="H08_B_7">#REF!</definedName>
    <definedName name="H08_B_8" localSheetId="5">#REF!</definedName>
    <definedName name="H08_B_8">#REF!</definedName>
    <definedName name="H08_B_9" localSheetId="5">#REF!</definedName>
    <definedName name="H08_B_9">#REF!</definedName>
    <definedName name="H08_C_12" localSheetId="5">#REF!</definedName>
    <definedName name="H08_C_12">#REF!</definedName>
    <definedName name="H08_C_16" localSheetId="5">#REF!</definedName>
    <definedName name="H08_C_16">#REF!</definedName>
    <definedName name="H08_C_22" localSheetId="5">#REF!</definedName>
    <definedName name="H08_C_22">#REF!</definedName>
    <definedName name="H08_C_23" localSheetId="5">#REF!</definedName>
    <definedName name="H08_C_23">#REF!</definedName>
    <definedName name="H08_C_24" localSheetId="5">#REF!</definedName>
    <definedName name="H08_C_24">#REF!</definedName>
    <definedName name="H08_C_30" localSheetId="5">#REF!</definedName>
    <definedName name="H08_C_30">#REF!</definedName>
    <definedName name="H08_C_6" localSheetId="5">#REF!</definedName>
    <definedName name="H08_C_6">#REF!</definedName>
    <definedName name="H09_A_9" localSheetId="5">#REF!</definedName>
    <definedName name="H09_A_9">#REF!</definedName>
    <definedName name="H4_140" localSheetId="5">#REF!</definedName>
    <definedName name="H4_140">#REF!</definedName>
    <definedName name="HAA1_DMU">0</definedName>
    <definedName name="HAA1_Inter_Authority">0</definedName>
    <definedName name="HAA10_DMU">0</definedName>
    <definedName name="HAA10_Inter_Authority">0</definedName>
    <definedName name="HAA10A_DMU">"DMU"</definedName>
    <definedName name="HAA10A_Inter_Authority">0</definedName>
    <definedName name="HAA11_DMU">0</definedName>
    <definedName name="HAA11_Inter_Authority">0</definedName>
    <definedName name="HAA11A_DMU">0</definedName>
    <definedName name="HAA11A_Inter_Authority">0</definedName>
    <definedName name="HAA12A_DMU">0</definedName>
    <definedName name="HAA12A_Inter_Authority">0</definedName>
    <definedName name="HAA12B_DMU">0</definedName>
    <definedName name="HAA12B_Inter_Authority">0</definedName>
    <definedName name="HAA12C_DMU">0</definedName>
    <definedName name="HAA12C_Inter_Authority">0</definedName>
    <definedName name="HAA13_DMU">0</definedName>
    <definedName name="HAA13_Inter_Authority">0</definedName>
    <definedName name="HAA14_DMU">0</definedName>
    <definedName name="HAA14_Inter_Authority">0</definedName>
    <definedName name="HAA15_DMU">0</definedName>
    <definedName name="HAA15_Inter_Authority">0</definedName>
    <definedName name="HAA15A_DMU">0</definedName>
    <definedName name="HAA15A_Inter_Authority">0</definedName>
    <definedName name="HAA16_DMU">0</definedName>
    <definedName name="HAA16_Inter_Authority">0</definedName>
    <definedName name="HAA16A_DMU">0</definedName>
    <definedName name="HAA16A_Inter_Authority">-1</definedName>
    <definedName name="HAA16B_DMU">0</definedName>
    <definedName name="HAA16B_Inter_Authority">-1</definedName>
    <definedName name="HAA16C_DMU">0</definedName>
    <definedName name="HAA16C_Inter_Authority">-1</definedName>
    <definedName name="HAA18_DMU">0</definedName>
    <definedName name="HAA18_Inter_Authority">0</definedName>
    <definedName name="HAA2_DMU">0</definedName>
    <definedName name="HAA2_Inter_Authority">0</definedName>
    <definedName name="HAA24_58_110" localSheetId="5">#REF!</definedName>
    <definedName name="HAA24_58_110">#REF!</definedName>
    <definedName name="HAA3_DMU">0</definedName>
    <definedName name="HAA3_Inter_Authority">0</definedName>
    <definedName name="HAA30_DMU">0</definedName>
    <definedName name="HAA30_Inter_Authority">0</definedName>
    <definedName name="HAA31_DMU">0</definedName>
    <definedName name="HAA31_Inter_Authority">0</definedName>
    <definedName name="HAA32_DMU">0</definedName>
    <definedName name="HAA32_Inter_Authority">0</definedName>
    <definedName name="HAA33_DMU">0</definedName>
    <definedName name="HAA33_Inter_Authority">0</definedName>
    <definedName name="HAA34_DMU">0</definedName>
    <definedName name="HAA34_Inter_Authority">0</definedName>
    <definedName name="HAA35_DMU">0</definedName>
    <definedName name="HAA35_Inter_Authority">0</definedName>
    <definedName name="HAA36_DMU">0</definedName>
    <definedName name="HAA36_Inter_Authority">0</definedName>
    <definedName name="HAA37_DMU">0</definedName>
    <definedName name="HAA37_Inter_Authority">0</definedName>
    <definedName name="HAA38_DMU">0</definedName>
    <definedName name="HAA38_Inter_Authority">0</definedName>
    <definedName name="HAA4_DMU">0</definedName>
    <definedName name="HAA4_Inter_Authority">0</definedName>
    <definedName name="HAA4A_DMU">0</definedName>
    <definedName name="HAA4A_Inter_Authority">0</definedName>
    <definedName name="HAA4B_DMU">0</definedName>
    <definedName name="HAA4B_Inter_Authority">0</definedName>
    <definedName name="HAA4C_DMU">0</definedName>
    <definedName name="HAA4C_Inter_Authority">0</definedName>
    <definedName name="HAA5_DMU">0</definedName>
    <definedName name="HAA5_Inter_Authority">0</definedName>
    <definedName name="HAA5A_DMU">0</definedName>
    <definedName name="HAA5A_Inter_Authority">0</definedName>
    <definedName name="HAA6_DMU">0</definedName>
    <definedName name="HAA6_Inter_Authority">0</definedName>
    <definedName name="HAA6A_DMU">0</definedName>
    <definedName name="HAA6A_Inter_Authority">0</definedName>
    <definedName name="HAA7_DMU">0</definedName>
    <definedName name="HAA7_Inter_Authority">0</definedName>
    <definedName name="HAA8_DMU">0</definedName>
    <definedName name="HAA8_Inter_Authority">0</definedName>
    <definedName name="HAA8A_DMU">"DMU"</definedName>
    <definedName name="HAA8A_Inter_Authority">0</definedName>
    <definedName name="HAA9_DMU">0</definedName>
    <definedName name="HAA9_Inter_Authority">0</definedName>
    <definedName name="HAA9A_DMU">"DMU"</definedName>
    <definedName name="HAA9A_Inter_Authority">0</definedName>
    <definedName name="HACode" localSheetId="8">#REF!</definedName>
    <definedName name="HACode" localSheetId="5">#REF!</definedName>
    <definedName name="HACode">#REF!</definedName>
    <definedName name="hasdfjklhklj" localSheetId="8" hidden="1">{"NET",#N/A,FALSE,"401C11"}</definedName>
    <definedName name="hasdfjklhklj" hidden="1">{"NET",#N/A,FALSE,"401C11"}</definedName>
    <definedName name="HCHS_1">'[49]Baseline WF scenarios'!$B$7:$F$19</definedName>
    <definedName name="HCHS_2">'[49]Baseline WF scenarios'!$H$7:$L$19</definedName>
    <definedName name="HCHS_3">'[49]Baseline WF scenarios'!$N$7:$R$19</definedName>
    <definedName name="HCHS_4">'[49]Baseline WF scenarios'!$T$7:$X$19</definedName>
    <definedName name="HCHS_5">'[49]Baseline WF scenarios'!$Z$7:$AD$19</definedName>
    <definedName name="HCHS_6">'[49]Baseline WF scenarios'!$AF$7:$AJ$19</definedName>
    <definedName name="HCHSWF_2ndcell">'[7]Interactive WF input'!$J$9</definedName>
    <definedName name="HCHSWF_firstcell">'[7]Interactive WF input'!$C$9</definedName>
    <definedName name="HEAD_H08" localSheetId="8">#REF!</definedName>
    <definedName name="HEAD_H08" localSheetId="5">#REF!</definedName>
    <definedName name="HEAD_H08">#REF!</definedName>
    <definedName name="HEADCOUNT" localSheetId="8">'[12]NHSLA04 - I&amp;E Budget Profile'!#REF!</definedName>
    <definedName name="HEADCOUNT" localSheetId="5">'[12]NHSLA04 - I&amp;E Budget Profile'!#REF!</definedName>
    <definedName name="HEADCOUNT">'[12]NHSLA04 - I&amp;E Budget Profile'!#REF!</definedName>
    <definedName name="header" localSheetId="8">#REF!</definedName>
    <definedName name="header" localSheetId="5">#REF!</definedName>
    <definedName name="header">#REF!</definedName>
    <definedName name="Header_Row" localSheetId="8">#REF!</definedName>
    <definedName name="Header_Row" localSheetId="5">#REF!</definedName>
    <definedName name="Header_Row">#REF!</definedName>
    <definedName name="help" localSheetId="8" hidden="1">{"CHARGE",#N/A,FALSE,"401C11"}</definedName>
    <definedName name="help" hidden="1">{"CHARGE",#N/A,FALSE,"401C11"}</definedName>
    <definedName name="hf102_Crosstab" localSheetId="8">#REF!</definedName>
    <definedName name="hf102_Crosstab" localSheetId="5">#REF!</definedName>
    <definedName name="hf102_Crosstab">#REF!</definedName>
    <definedName name="hf104_Crosstab" localSheetId="8">#REF!</definedName>
    <definedName name="hf104_Crosstab" localSheetId="5">#REF!</definedName>
    <definedName name="hf104_Crosstab">#REF!</definedName>
    <definedName name="hf105_Crosstab" localSheetId="8">#REF!</definedName>
    <definedName name="hf105_Crosstab" localSheetId="5">#REF!</definedName>
    <definedName name="hf105_Crosstab">#REF!</definedName>
    <definedName name="hf106_Crosstab" localSheetId="5">#REF!</definedName>
    <definedName name="hf106_Crosstab">#REF!</definedName>
    <definedName name="hf110_Crosstab" localSheetId="5">#REF!</definedName>
    <definedName name="hf110_Crosstab">#REF!</definedName>
    <definedName name="hf111_Crosstab" localSheetId="5">#REF!</definedName>
    <definedName name="hf111_Crosstab">#REF!</definedName>
    <definedName name="hf112_Crosstab" localSheetId="5">#REF!</definedName>
    <definedName name="hf112_Crosstab">#REF!</definedName>
    <definedName name="hf2_Crosstab" localSheetId="5">#REF!</definedName>
    <definedName name="hf2_Crosstab">#REF!</definedName>
    <definedName name="hf4_Crosstab" localSheetId="5">#REF!</definedName>
    <definedName name="hf4_Crosstab">#REF!</definedName>
    <definedName name="hf5_Crosstab" localSheetId="5">#REF!</definedName>
    <definedName name="hf5_Crosstab">#REF!</definedName>
    <definedName name="hf6_Crosstab" localSheetId="5">#REF!</definedName>
    <definedName name="hf6_Crosstab">#REF!</definedName>
    <definedName name="hghghhj" localSheetId="8" hidden="1">{"CHARGE",#N/A,FALSE,"401C11"}</definedName>
    <definedName name="hghghhj" hidden="1">{"CHARGE",#N/A,FALSE,"401C11"}</definedName>
    <definedName name="HideNotes" localSheetId="8">#REF!</definedName>
    <definedName name="HideNotes" localSheetId="5">#REF!</definedName>
    <definedName name="HideNotes">#REF!</definedName>
    <definedName name="HR" localSheetId="8">'[50]Policy - Table 1'!#REF!</definedName>
    <definedName name="HR" localSheetId="5">'[50]Policy - Table 1'!#REF!</definedName>
    <definedName name="HR">'[50]Policy - Table 1'!#REF!</definedName>
    <definedName name="HR_Quality" localSheetId="8">#REF!</definedName>
    <definedName name="HR_Quality" localSheetId="5">#REF!</definedName>
    <definedName name="HR_Quality">#REF!</definedName>
    <definedName name="HRG_Codes" localSheetId="18">#REF!</definedName>
    <definedName name="HRG_Codes" localSheetId="9">#REF!</definedName>
    <definedName name="HRG_Codes" localSheetId="16">#REF!</definedName>
    <definedName name="HRG_Codes" localSheetId="2">#REF!</definedName>
    <definedName name="HRG_Codes" localSheetId="6">#REF!</definedName>
    <definedName name="HRG_Codes" localSheetId="5">#REF!</definedName>
    <definedName name="HRG_Codes" localSheetId="3">#REF!</definedName>
    <definedName name="HRG_Codes">#REF!</definedName>
    <definedName name="HTML_CodePage" hidden="1">1252</definedName>
    <definedName name="HTML_Control" localSheetId="8"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 localSheetId="18">#REF!</definedName>
    <definedName name="ICD_Codes" localSheetId="9">#REF!</definedName>
    <definedName name="ICD_Codes" localSheetId="16">#REF!</definedName>
    <definedName name="ICD_Codes" localSheetId="2">#REF!</definedName>
    <definedName name="ICD_Codes" localSheetId="6">#REF!</definedName>
    <definedName name="ICD_Codes" localSheetId="5">#REF!</definedName>
    <definedName name="ICD_Codes" localSheetId="3">#REF!</definedName>
    <definedName name="ICD_Codes">#REF!</definedName>
    <definedName name="Increase" localSheetId="5">#REF!</definedName>
    <definedName name="Increase">#REF!</definedName>
    <definedName name="InfoMgmntActivityList" localSheetId="5">#REF!</definedName>
    <definedName name="InfoMgmntActivityList">#REF!</definedName>
    <definedName name="InformationGovActivityList" localSheetId="5">#REF!</definedName>
    <definedName name="InformationGovActivityList">#REF!</definedName>
    <definedName name="Input_GPcostgrowth">'[7]Interactive WF input'!$J$120:$O$124</definedName>
    <definedName name="Input_GPWF">'[7]Interactive WF input'!$C$80:$O$84</definedName>
    <definedName name="Input_WF">'[7]Interactive WF input'!$C$9:$O$21</definedName>
    <definedName name="InputGPcosthead">'[7]Interactive WF input'!$C$120:$H$124</definedName>
    <definedName name="ioi" localSheetId="8">#REF!</definedName>
    <definedName name="ioi" localSheetId="5">#REF!</definedName>
    <definedName name="ioi">#REF!</definedName>
    <definedName name="JD" localSheetId="8">#REF!</definedName>
    <definedName name="JD" localSheetId="5">#REF!</definedName>
    <definedName name="JD">#REF!</definedName>
    <definedName name="JFELL" localSheetId="8" hidden="1">#REF!</definedName>
    <definedName name="JFELL" localSheetId="5" hidden="1">#REF!</definedName>
    <definedName name="JFELL" hidden="1">#REF!</definedName>
    <definedName name="jj" localSheetId="5">#REF!</definedName>
    <definedName name="jj">#REF!</definedName>
    <definedName name="jjk" localSheetId="5">#REF!</definedName>
    <definedName name="jjk">#REF!</definedName>
    <definedName name="jk" localSheetId="5">#REF!</definedName>
    <definedName name="jk">#REF!</definedName>
    <definedName name="JnlEntries" localSheetId="8">OFFSET(#REF!,0,0,#REF!+1,12)</definedName>
    <definedName name="JnlEntries" localSheetId="5">OFFSET(#REF!,0,0,#REF!+1,12)</definedName>
    <definedName name="JnlEntries">OFFSET(#REF!,0,0,#REF!+1,12)</definedName>
    <definedName name="JO" localSheetId="8">#REF!</definedName>
    <definedName name="JO" localSheetId="5">#REF!</definedName>
    <definedName name="JO">#REF!</definedName>
    <definedName name="kilkjlk" localSheetId="8">#REF!</definedName>
    <definedName name="kilkjlk" localSheetId="5">#REF!</definedName>
    <definedName name="kilkjlk">#REF!</definedName>
    <definedName name="kk" localSheetId="8">#REF!</definedName>
    <definedName name="kk" localSheetId="5">#REF!</definedName>
    <definedName name="kk">#REF!</definedName>
    <definedName name="klkk" localSheetId="5">#REF!</definedName>
    <definedName name="klkk">#REF!</definedName>
    <definedName name="label_WF1">'[49]Baseline WF scenarios'!$B$28</definedName>
    <definedName name="label_WF2">'[49]Baseline WF scenarios'!$H$28</definedName>
    <definedName name="label_WF3">'[49]Baseline WF scenarios'!$N$28</definedName>
    <definedName name="label_WF4">'[49]Baseline WF scenarios'!$T$28</definedName>
    <definedName name="label_WF5">'[49]Baseline WF scenarios'!$Z$28</definedName>
    <definedName name="label_WF6">'[49]Baseline WF scenarios'!$AF$28</definedName>
    <definedName name="Last_year">[51]Intro!$B$5</definedName>
    <definedName name="Last_year_beginning">[52]Intro!$B$9</definedName>
    <definedName name="Last_year_end">[52]Intro!$B$7</definedName>
    <definedName name="LastYear">'[36]Cover Sheet'!$B$5</definedName>
    <definedName name="Learn_Disability" localSheetId="8">#REF!</definedName>
    <definedName name="Learn_Disability" localSheetId="5">#REF!</definedName>
    <definedName name="Learn_Disability">#REF!</definedName>
    <definedName name="levies9697">[53]WORKSHEET!$B$17</definedName>
    <definedName name="levies9697rev">[53]WORKSHEET!$C$17</definedName>
    <definedName name="levies9798">[53]WORKSHEET!$D$17</definedName>
    <definedName name="li" localSheetId="8">#REF!</definedName>
    <definedName name="li" localSheetId="5">#REF!</definedName>
    <definedName name="li">#REF!</definedName>
    <definedName name="LINES_H08" localSheetId="8">#REF!</definedName>
    <definedName name="LINES_H08" localSheetId="5">#REF!</definedName>
    <definedName name="LINES_H08">#REF!</definedName>
    <definedName name="list1" localSheetId="8">#REF!</definedName>
    <definedName name="list1" localSheetId="5">#REF!</definedName>
    <definedName name="list1">#REF!</definedName>
    <definedName name="list2" localSheetId="5">#REF!</definedName>
    <definedName name="list2">#REF!</definedName>
    <definedName name="list3" localSheetId="5">#REF!</definedName>
    <definedName name="list3">#REF!</definedName>
    <definedName name="list4" localSheetId="5">#REF!</definedName>
    <definedName name="list4">#REF!</definedName>
    <definedName name="LISTCLOSE" localSheetId="5">#REF!</definedName>
    <definedName name="LISTCLOSE">#REF!</definedName>
    <definedName name="listHA" localSheetId="5">#REF!</definedName>
    <definedName name="listHA">#REF!</definedName>
    <definedName name="LISTNEW" localSheetId="5">#REF!</definedName>
    <definedName name="LISTNEW">#REF!</definedName>
    <definedName name="ListofForms" localSheetId="5">#REF!</definedName>
    <definedName name="ListofForms">#REF!</definedName>
    <definedName name="lklk" localSheetId="5">#REF!</definedName>
    <definedName name="lklk">#REF!</definedName>
    <definedName name="lst_activity_7groups" localSheetId="5">#REF!</definedName>
    <definedName name="lst_activity_7groups">#REF!</definedName>
    <definedName name="MandatoryErrors" localSheetId="5">#REF!</definedName>
    <definedName name="MandatoryErrors">#REF!</definedName>
    <definedName name="MapData28SHAs" localSheetId="5">#REF!</definedName>
    <definedName name="MapData28SHAs">#REF!</definedName>
    <definedName name="Mar06_Data">[54]Mar06!$A$7:$BM$609</definedName>
    <definedName name="Mar06_Traj">[54]Mar06!$A$615:$BM$1212</definedName>
    <definedName name="Mc" localSheetId="8">#REF!</definedName>
    <definedName name="Mc" localSheetId="5">#REF!</definedName>
    <definedName name="Mc">#REF!</definedName>
    <definedName name="Med" localSheetId="8">#REF!</definedName>
    <definedName name="Med" localSheetId="5">#REF!</definedName>
    <definedName name="Med">#REF!</definedName>
    <definedName name="MetricAvgROICSeatCapitalCfy">'[15]WK16 Seat Capital Costs'!$E$154</definedName>
    <definedName name="MetricAvgROICSeatCapitalTtl">'[15]WK16 Seat Capital Costs'!$E$152</definedName>
    <definedName name="MetricAvgROICSeatCapitalYrs1to3">'[15]WK16 Seat Capital Costs'!$E$153</definedName>
    <definedName name="MetricCostTakeOut">'[15]3 TCB Summ'!$Z$24</definedName>
    <definedName name="MetricCostTakeOutcFY">'[15]3 TCB Summ'!$L$24</definedName>
    <definedName name="MetricEBITAccretiveFrom">'[15]WK11 GAAP IS Detail'!$B$111</definedName>
    <definedName name="MetricEBITPercent">'[15]WK11 GAAP IS Detail'!$EW$53</definedName>
    <definedName name="MetricEBITPercentcFY">'[15]WK11 GAAP IS Detail'!$EL$53</definedName>
    <definedName name="MetricEngMarg">'[15]5 ACN Mgt View'!$AM$19</definedName>
    <definedName name="MetricEngMargcFY">'[15]5 ACN Mgt View'!$K$19</definedName>
    <definedName name="MetricEVAcFY">'[15]5 ACN Mgt View'!$K$28</definedName>
    <definedName name="MetricEVATtl">'[15]5 ACN Mgt View'!$AM$28</definedName>
    <definedName name="MetricEVAvsRevenue">'[15]5 ACN Mgt View'!$AM$29</definedName>
    <definedName name="MetricEVAvsRevenuecFY">'[15]5 ACN Mgt View'!$K$29</definedName>
    <definedName name="MetricGFRNetRev">'[15]5 ACN Mgt View'!$AM$14</definedName>
    <definedName name="MetricNetIncPercent">'[15]WK11 GAAP IS Detail'!$EW$88</definedName>
    <definedName name="MetricNetIncPercentcFY">'[15]WK11 GAAP IS Detail'!$EL$88</definedName>
    <definedName name="MetricPeakBal">'[15]WK10 Cap Bal Det'!$E$27</definedName>
    <definedName name="MetricPeakBalvEBIT">'[15]2 Fin Analysis'!$G$46</definedName>
    <definedName name="MetricPeakMonth">'[15]WK10 Cap Bal Det'!$E$26</definedName>
    <definedName name="MetricPeakSeatCapitalBal">'[15]WK16 Seat Capital Costs'!$E$100</definedName>
    <definedName name="MetricPreRiskAdjPVSeatCapitalTtl">'[15]WK16 Seat Capital Costs'!$EJ$169</definedName>
    <definedName name="MetricPreRiskAdjPVSeatCapitalYrs1to3">'[15]WK16 Seat Capital Costs'!$EJ$191</definedName>
    <definedName name="MetricPreRiskCFFirst">'[15]WK2 Bill-Exp Inputs'!$E$132</definedName>
    <definedName name="MetricPreRiskCFFirstCum">'[15]WK2 Bill-Exp Inputs'!$E$126</definedName>
    <definedName name="MetricPreRiskIRRSeatCapitalTtl">'[15]WK16 Seat Capital Costs'!$E$200</definedName>
    <definedName name="MetricPreRiskIRRSeatCapitalYrs1to3">'[15]WK16 Seat Capital Costs'!$E$198</definedName>
    <definedName name="MetricRevBefReimburse">'[15]WK11 GAAP IS Detail'!$EW$14</definedName>
    <definedName name="MetricRevBefReimbursecFY">'[15]WK11 GAAP IS Detail'!$EL$14</definedName>
    <definedName name="MetricRevCap">'[15]2 Fin Analysis'!$G$48</definedName>
    <definedName name="MetricRiskAdjIRRSeatCapitalTtl">'[15]WK16 Seat Capital Costs'!$E$201</definedName>
    <definedName name="MetricRiskAdjIRRSeatCapitalYrs1to3">'[15]WK16 Seat Capital Costs'!$E$199</definedName>
    <definedName name="MetricRiskAdjPVSeatCapitalCfy">'[15]WK16 Seat Capital Costs'!$EJ$196</definedName>
    <definedName name="MetricRiskAdjPVSeatCapitalTtl">'[15]WK16 Seat Capital Costs'!$EJ$187</definedName>
    <definedName name="MetricRiskAdjPVSeatCapitalYrs1to3">'[15]WK16 Seat Capital Costs'!$EJ$192</definedName>
    <definedName name="MetricTimingPeakSeatCapitalBal">'[15]WK16 Seat Capital Costs'!$E$98</definedName>
    <definedName name="Ministers" localSheetId="8">#REF!</definedName>
    <definedName name="Ministers" localSheetId="5">#REF!</definedName>
    <definedName name="Ministers">#REF!</definedName>
    <definedName name="mn">[55]two!$L$25</definedName>
    <definedName name="Months" localSheetId="8">#REF!</definedName>
    <definedName name="Months" localSheetId="5">#REF!</definedName>
    <definedName name="Months">#REF!</definedName>
    <definedName name="MoveToBody">OFFSET('[36]Business with DH &amp; Group Bodies'!$A$1,'[36]Business with DH &amp; Group Bodies'!$M$1,0)</definedName>
    <definedName name="myCht">'[27]Bubble Data'!$T$62</definedName>
    <definedName name="myrange" localSheetId="8">#REF!</definedName>
    <definedName name="myrange" localSheetId="5">#REF!</definedName>
    <definedName name="myrange">#REF!</definedName>
    <definedName name="n" localSheetId="8">#REF!</definedName>
    <definedName name="n" localSheetId="5">#REF!</definedName>
    <definedName name="n">#REF!</definedName>
    <definedName name="NDC_exclusions">[56]Exclusions!$D$3:$F$112</definedName>
    <definedName name="Near_Cash_AME" localSheetId="8">#REF!</definedName>
    <definedName name="Near_Cash_AME" localSheetId="5">#REF!</definedName>
    <definedName name="Near_Cash_AME">#REF!</definedName>
    <definedName name="Near_Cash_DEL" localSheetId="8">#REF!</definedName>
    <definedName name="Near_Cash_DEL" localSheetId="5">#REF!</definedName>
    <definedName name="Near_Cash_DEL">#REF!</definedName>
    <definedName name="nearcash">'[23]Event 12 with ERO changes'!$Q$3:$Q$2000</definedName>
    <definedName name="new" localSheetId="8">#REF!</definedName>
    <definedName name="new" localSheetId="5">#REF!</definedName>
    <definedName name="new">#REF!</definedName>
    <definedName name="NewAllocations" localSheetId="8">#REF!</definedName>
    <definedName name="NewAllocations" localSheetId="5">#REF!</definedName>
    <definedName name="NewAllocations">#REF!</definedName>
    <definedName name="NewDFTs" localSheetId="8">#REF!</definedName>
    <definedName name="NewDFTs" localSheetId="5">#REF!</definedName>
    <definedName name="NewDFTs">#REF!</definedName>
    <definedName name="NewPCT1" localSheetId="5">#REF!</definedName>
    <definedName name="NewPCT1">#REF!</definedName>
    <definedName name="NewPCT2" localSheetId="5">#REF!</definedName>
    <definedName name="NewPCT2">#REF!</definedName>
    <definedName name="NewPCT3" localSheetId="5">#REF!</definedName>
    <definedName name="NewPCT3">#REF!</definedName>
    <definedName name="NewPCTMap">[57]OldPCTs!$E$3:$E$313</definedName>
    <definedName name="NewPCTs" localSheetId="8">#REF!</definedName>
    <definedName name="NewPCTs" localSheetId="5">#REF!</definedName>
    <definedName name="NewPCTs">#REF!</definedName>
    <definedName name="NewPopulations" localSheetId="8">#REF!</definedName>
    <definedName name="NewPopulations" localSheetId="5">#REF!</definedName>
    <definedName name="NewPopulations">#REF!</definedName>
    <definedName name="nn" localSheetId="9">#REF!</definedName>
    <definedName name="nn" localSheetId="5">#REF!</definedName>
    <definedName name="nn">#REF!</definedName>
    <definedName name="Non_Cash_AME" localSheetId="5">#REF!</definedName>
    <definedName name="Non_Cash_AME">#REF!</definedName>
    <definedName name="Non_Cash_DEL" localSheetId="5">#REF!</definedName>
    <definedName name="Non_Cash_DEL">#REF!</definedName>
    <definedName name="note13" localSheetId="5">#REF!</definedName>
    <definedName name="note13">#REF!</definedName>
    <definedName name="note22" localSheetId="5">#REF!</definedName>
    <definedName name="note22">#REF!</definedName>
    <definedName name="note23_1" localSheetId="5">#REF!</definedName>
    <definedName name="note23_1">#REF!</definedName>
    <definedName name="note23_2" localSheetId="5">#REF!</definedName>
    <definedName name="note23_2">#REF!</definedName>
    <definedName name="note24_1" localSheetId="5">#REF!</definedName>
    <definedName name="note24_1">#REF!</definedName>
    <definedName name="note24_2" localSheetId="5">#REF!</definedName>
    <definedName name="note24_2">#REF!</definedName>
    <definedName name="note24_3" localSheetId="5">#REF!</definedName>
    <definedName name="note24_3">#REF!</definedName>
    <definedName name="note24_4" localSheetId="5">#REF!</definedName>
    <definedName name="note24_4">#REF!</definedName>
    <definedName name="note24_5" localSheetId="5">#REF!</definedName>
    <definedName name="note24_5">#REF!</definedName>
    <definedName name="note27_1" localSheetId="5">#REF!</definedName>
    <definedName name="note27_1">#REF!</definedName>
    <definedName name="note27_2" localSheetId="5">#REF!</definedName>
    <definedName name="note27_2">#REF!</definedName>
    <definedName name="Notes" localSheetId="5">#REF!</definedName>
    <definedName name="Notes">#REF!</definedName>
    <definedName name="NotesList" localSheetId="5">#REF!</definedName>
    <definedName name="NotesList">#REF!</definedName>
    <definedName name="NotesMatchedVal" localSheetId="5">#REF!</definedName>
    <definedName name="NotesMatchedVal">#REF!</definedName>
    <definedName name="Nur" localSheetId="5">#REF!</definedName>
    <definedName name="Nur">#REF!</definedName>
    <definedName name="O" localSheetId="5">#REF!</definedName>
    <definedName name="O">#REF!</definedName>
    <definedName name="OCSb" localSheetId="5">#REF!</definedName>
    <definedName name="OCSb">#REF!</definedName>
    <definedName name="ODCats" localSheetId="8">'[58]2. Overall Dispo'!$E$32:$E$35,'[58]2. Overall Dispo'!$E$45:$E$46,'[58]2. Overall Dispo'!$E$20:$E$28,'[58]2. Overall Dispo'!$E$62:$E$64,'[58]2. Overall Dispo'!$E$67:$E$68,'[58]2. Overall Dispo'!$E$71:$E$72,'[58]2. Overall Dispo'!$E$80:$E$81,'[58]2. Overall Dispo'!$E$90:$E$90,'[58]2. Overall Dispo'!#REF!</definedName>
    <definedName name="ODCats" localSheetId="5">'[58]2. Overall Dispo'!$E$32:$E$35,'[58]2. Overall Dispo'!$E$45:$E$46,'[58]2. Overall Dispo'!$E$20:$E$28,'[58]2. Overall Dispo'!$E$62:$E$64,'[58]2. Overall Dispo'!$E$67:$E$68,'[58]2. Overall Dispo'!$E$71:$E$72,'[58]2. Overall Dispo'!$E$80:$E$81,'[58]2. Overall Dispo'!$E$90:$E$90,'[58]2. Overall Dispo'!#REF!</definedName>
    <definedName name="ODCats">'[58]2. Overall Dispo'!$E$32:$E$35,'[58]2. Overall Dispo'!$E$45:$E$46,'[58]2. Overall Dispo'!$E$20:$E$28,'[58]2. Overall Dispo'!$E$62:$E$64,'[58]2. Overall Dispo'!$E$67:$E$68,'[58]2. Overall Dispo'!$E$71:$E$72,'[58]2. Overall Dispo'!$E$80:$E$81,'[58]2. Overall Dispo'!$E$90:$E$90,'[58]2. Overall Dispo'!#REF!</definedName>
    <definedName name="OISIII" localSheetId="8" hidden="1">#REF!</definedName>
    <definedName name="OISIII" localSheetId="5" hidden="1">#REF!</definedName>
    <definedName name="OISIII" hidden="1">#REF!</definedName>
    <definedName name="OldAllocations" localSheetId="8">#REF!</definedName>
    <definedName name="OldAllocations" localSheetId="5">#REF!</definedName>
    <definedName name="OldAllocations">#REF!</definedName>
    <definedName name="OldDFTs" localSheetId="8">#REF!</definedName>
    <definedName name="OldDFTs" localSheetId="5">#REF!</definedName>
    <definedName name="OldDFTs">#REF!</definedName>
    <definedName name="Older" localSheetId="5">#REF!</definedName>
    <definedName name="Older">#REF!</definedName>
    <definedName name="OldPopulations" localSheetId="5">#REF!</definedName>
    <definedName name="OldPopulations">#REF!</definedName>
    <definedName name="oncosts_first_cell">'[59]Interactive inputs &amp; results'!$C$37</definedName>
    <definedName name="OPCS_Codes" localSheetId="18">#REF!</definedName>
    <definedName name="OPCS_Codes" localSheetId="9">#REF!</definedName>
    <definedName name="OPCS_Codes" localSheetId="16">#REF!</definedName>
    <definedName name="OPCS_Codes" localSheetId="2">#REF!</definedName>
    <definedName name="OPCS_Codes" localSheetId="6">#REF!</definedName>
    <definedName name="OPCS_Codes" localSheetId="5">#REF!</definedName>
    <definedName name="OPCS_Codes" localSheetId="3">#REF!</definedName>
    <definedName name="OPCS_Codes">#REF!</definedName>
    <definedName name="OpeningBals">'[36]Cover Sheet'!$K$1:$R$68</definedName>
    <definedName name="Operational_Capital_Project_Executive_Approvals" localSheetId="8">'[60]Estates Bids'!#REF!</definedName>
    <definedName name="Operational_Capital_Project_Executive_Approvals" localSheetId="5">'[60]Estates Bids'!#REF!</definedName>
    <definedName name="Operational_Capital_Project_Executive_Approvals">'[60]Estates Bids'!#REF!</definedName>
    <definedName name="OptionalErrors" localSheetId="8">#REF!</definedName>
    <definedName name="OptionalErrors" localSheetId="5">#REF!</definedName>
    <definedName name="OptionalErrors">#REF!</definedName>
    <definedName name="Organisations_Code">2</definedName>
    <definedName name="Organisations_Description">3</definedName>
    <definedName name="Organisations_List">4</definedName>
    <definedName name="Organisations_Type">1</definedName>
    <definedName name="OrgCode">'[36]Cover Sheet'!$B$1</definedName>
    <definedName name="orgcode3" localSheetId="8">'[61]Data Range'!#REF!</definedName>
    <definedName name="orgcode3" localSheetId="5">'[61]Data Range'!#REF!</definedName>
    <definedName name="orgcode3">'[61]Data Range'!#REF!</definedName>
    <definedName name="ORGCODES" localSheetId="8">#REF!</definedName>
    <definedName name="ORGCODES" localSheetId="5">#REF!</definedName>
    <definedName name="ORGCODES">#REF!</definedName>
    <definedName name="ORGCODES1" localSheetId="8">#REF!</definedName>
    <definedName name="ORGCODES1" localSheetId="5">#REF!</definedName>
    <definedName name="ORGCODES1">#REF!</definedName>
    <definedName name="orgecode4" localSheetId="8">'[61]Data Range'!#REF!</definedName>
    <definedName name="orgecode4" localSheetId="5">'[61]Data Range'!#REF!</definedName>
    <definedName name="orgecode4">'[61]Data Range'!#REF!</definedName>
    <definedName name="OrgName">'[36]Cover Sheet'!$B$2</definedName>
    <definedName name="orig1" localSheetId="8">#REF!</definedName>
    <definedName name="orig1" localSheetId="5">#REF!</definedName>
    <definedName name="orig1">#REF!</definedName>
    <definedName name="orig2" localSheetId="8">#REF!</definedName>
    <definedName name="orig2" localSheetId="5">#REF!</definedName>
    <definedName name="orig2">#REF!</definedName>
    <definedName name="orig3" localSheetId="8">#REF!</definedName>
    <definedName name="orig3" localSheetId="5">#REF!</definedName>
    <definedName name="orig3">#REF!</definedName>
    <definedName name="orig4" localSheetId="5">#REF!</definedName>
    <definedName name="orig4">#REF!</definedName>
    <definedName name="OtherActivityList" localSheetId="5">#REF!</definedName>
    <definedName name="OtherActivityList">#REF!</definedName>
    <definedName name="P" localSheetId="5">#REF!</definedName>
    <definedName name="P">#REF!</definedName>
    <definedName name="Parameters_Header_1">8</definedName>
    <definedName name="Parameters_Header_2">9</definedName>
    <definedName name="Parameters_Header_3">10</definedName>
    <definedName name="Parameters_Header_4">11</definedName>
    <definedName name="Parameters_Header_5">12</definedName>
    <definedName name="Parameters_Header_6">13</definedName>
    <definedName name="Parameters_Header_7">14</definedName>
    <definedName name="Parameters_Header_8">15</definedName>
    <definedName name="Parameters_Header_9">16</definedName>
    <definedName name="Parameters_No_Of_Units">6</definedName>
    <definedName name="Parameters_Sheet_Name">2</definedName>
    <definedName name="Parameters_Text">7</definedName>
    <definedName name="Parameters_Type_Of_Change">3</definedName>
    <definedName name="Parameters_Workbook_Name">1</definedName>
    <definedName name="PayZone1" localSheetId="8">#REF!</definedName>
    <definedName name="PayZone1" localSheetId="5">#REF!</definedName>
    <definedName name="PayZone1">#REF!</definedName>
    <definedName name="PayZone10" localSheetId="8">#REF!</definedName>
    <definedName name="PayZone10" localSheetId="5">#REF!</definedName>
    <definedName name="PayZone10">#REF!</definedName>
    <definedName name="PayZone2" localSheetId="8">#REF!</definedName>
    <definedName name="PayZone2" localSheetId="5">#REF!</definedName>
    <definedName name="PayZone2">#REF!</definedName>
    <definedName name="PayZone3" localSheetId="5">#REF!</definedName>
    <definedName name="PayZone3">#REF!</definedName>
    <definedName name="PayZone4" localSheetId="5">#REF!</definedName>
    <definedName name="PayZone4">#REF!</definedName>
    <definedName name="PayZone5" localSheetId="5">#REF!</definedName>
    <definedName name="PayZone5">#REF!</definedName>
    <definedName name="PayZone6" localSheetId="5">#REF!</definedName>
    <definedName name="PayZone6">#REF!</definedName>
    <definedName name="PayZone7" localSheetId="5">#REF!</definedName>
    <definedName name="PayZone7">#REF!</definedName>
    <definedName name="PayZone8" localSheetId="5">#REF!</definedName>
    <definedName name="PayZone8">#REF!</definedName>
    <definedName name="PayZone9" localSheetId="5">#REF!</definedName>
    <definedName name="PayZone9">#REF!</definedName>
    <definedName name="PCT" localSheetId="5">#REF!</definedName>
    <definedName name="PCT">#REF!</definedName>
    <definedName name="pctacutescore" localSheetId="5">#REF!</definedName>
    <definedName name="pctacutescore">#REF!</definedName>
    <definedName name="pctlu" localSheetId="5">#REF!</definedName>
    <definedName name="pctlu">#REF!</definedName>
    <definedName name="PCTs">[34]Front!$F$21</definedName>
    <definedName name="PerIncrease" localSheetId="8">#REF!</definedName>
    <definedName name="PerIncrease" localSheetId="5">#REF!</definedName>
    <definedName name="PerIncrease">#REF!</definedName>
    <definedName name="period" localSheetId="8">[9]Report!#REF!</definedName>
    <definedName name="period" localSheetId="5">[9]Report!#REF!</definedName>
    <definedName name="period">[9]Report!#REF!</definedName>
    <definedName name="PHCQ" localSheetId="8">#REF!</definedName>
    <definedName name="PHCQ" localSheetId="5">#REF!</definedName>
    <definedName name="PHCQ">#REF!</definedName>
    <definedName name="PlanActivtityList" localSheetId="8">#REF!</definedName>
    <definedName name="PlanActivtityList" localSheetId="5">#REF!</definedName>
    <definedName name="PlanActivtityList">#REF!</definedName>
    <definedName name="PMETB" localSheetId="8">#REF!</definedName>
    <definedName name="PMETB" localSheetId="5">#REF!</definedName>
    <definedName name="PMETB">#REF!</definedName>
    <definedName name="pmsnonacutescore" localSheetId="5">#REF!</definedName>
    <definedName name="pmsnonacutescore">#REF!</definedName>
    <definedName name="PO" localSheetId="5">#REF!</definedName>
    <definedName name="PO">#REF!</definedName>
    <definedName name="poo" localSheetId="5">#REF!</definedName>
    <definedName name="poo">#REF!</definedName>
    <definedName name="POP">[62]Population!$B$17:$E$44</definedName>
    <definedName name="PrevCalYr">'[32]Cover Sheet'!$B$11</definedName>
    <definedName name="_xlnm.Print_Area" localSheetId="8">#REF!</definedName>
    <definedName name="_xlnm.Print_Area" localSheetId="6">'Price Adjustments'!$A$1:$I$133</definedName>
    <definedName name="_xlnm.Print_Area" localSheetId="5">#REF!</definedName>
    <definedName name="_xlnm.Print_Area">#REF!</definedName>
    <definedName name="PRINT_AREA_MI" localSheetId="8">#REF!</definedName>
    <definedName name="PRINT_AREA_MI" localSheetId="5">#REF!</definedName>
    <definedName name="PRINT_AREA_MI">#REF!</definedName>
    <definedName name="PriorYear" localSheetId="8">#REF!</definedName>
    <definedName name="PriorYear" localSheetId="5">#REF!</definedName>
    <definedName name="PriorYear">#REF!</definedName>
    <definedName name="PRODUCTIVITY" localSheetId="8">'[12]NHSLA04 - I&amp;E Budget Profile'!#REF!</definedName>
    <definedName name="PRODUCTIVITY" localSheetId="5">'[12]NHSLA04 - I&amp;E Budget Profile'!#REF!</definedName>
    <definedName name="PRODUCTIVITY">'[12]NHSLA04 - I&amp;E Budget Profile'!#REF!</definedName>
    <definedName name="PSS">'[23]Event 12 with ERO changes'!$K$3:$K$2000</definedName>
    <definedName name="PSS_Older" localSheetId="8">#REF!</definedName>
    <definedName name="PSS_Older" localSheetId="5">#REF!</definedName>
    <definedName name="PSS_Older">#REF!</definedName>
    <definedName name="PY" localSheetId="8">#REF!</definedName>
    <definedName name="PY" localSheetId="5">#REF!</definedName>
    <definedName name="PY">#REF!</definedName>
    <definedName name="Q" localSheetId="8">#REF!</definedName>
    <definedName name="Q" localSheetId="5">#REF!</definedName>
    <definedName name="Q">#REF!</definedName>
    <definedName name="QHAddr1" localSheetId="5">#REF!</definedName>
    <definedName name="QHAddr1">#REF!</definedName>
    <definedName name="QHAddr2" localSheetId="5">#REF!</definedName>
    <definedName name="QHAddr2">#REF!</definedName>
    <definedName name="QHAddr3" localSheetId="5">#REF!</definedName>
    <definedName name="QHAddr3">#REF!</definedName>
    <definedName name="QHAddr4" localSheetId="5">#REF!</definedName>
    <definedName name="QHAddr4">#REF!</definedName>
    <definedName name="QHContact" localSheetId="5">#REF!</definedName>
    <definedName name="QHContact">#REF!</definedName>
    <definedName name="QHEmailAddress" localSheetId="5">#REF!</definedName>
    <definedName name="QHEmailAddress">#REF!</definedName>
    <definedName name="QHPostcode" localSheetId="5">#REF!</definedName>
    <definedName name="QHPostcode">#REF!</definedName>
    <definedName name="QHTelephone" localSheetId="5">#REF!</definedName>
    <definedName name="QHTelephone">#REF!</definedName>
    <definedName name="qryExportCompare" localSheetId="5">#REF!</definedName>
    <definedName name="qryExportCompare">#REF!</definedName>
    <definedName name="Quarter_1" localSheetId="5">#REF!</definedName>
    <definedName name="Quarter_1">#REF!</definedName>
    <definedName name="Quarter_2" localSheetId="5">#REF!</definedName>
    <definedName name="Quarter_2">#REF!</definedName>
    <definedName name="Quarter_3" localSheetId="5">#REF!</definedName>
    <definedName name="Quarter_3">#REF!</definedName>
    <definedName name="Quarter_4" localSheetId="5">#REF!</definedName>
    <definedName name="Quarter_4">#REF!</definedName>
    <definedName name="RAI" localSheetId="5">#REF!</definedName>
    <definedName name="RAI">#REF!</definedName>
    <definedName name="RangeMonth" localSheetId="5">#REF!</definedName>
    <definedName name="RangeMonth">#REF!</definedName>
    <definedName name="Recover" localSheetId="8">[63]Macro1!$A$56</definedName>
    <definedName name="Recover">[64]Macro1!$A$56</definedName>
    <definedName name="reject">'[23]Event 12 with ERO changes'!$AA$3:$AA$2000</definedName>
    <definedName name="RemunTab1" localSheetId="8">#REF!</definedName>
    <definedName name="RemunTab1" localSheetId="5">#REF!</definedName>
    <definedName name="RemunTab1">#REF!</definedName>
    <definedName name="RemunTab2" localSheetId="8">#REF!</definedName>
    <definedName name="RemunTab2" localSheetId="5">#REF!</definedName>
    <definedName name="RemunTab2">#REF!</definedName>
    <definedName name="RemunTab3" localSheetId="8">#REF!</definedName>
    <definedName name="RemunTab3" localSheetId="5">#REF!</definedName>
    <definedName name="RemunTab3">#REF!</definedName>
    <definedName name="RemunTab4" localSheetId="5">#REF!</definedName>
    <definedName name="RemunTab4">#REF!</definedName>
    <definedName name="REPORT" localSheetId="5">'[65]6.2 LDP Efficiency'!#REF!</definedName>
    <definedName name="REPORT">'[65]6.2 LDP Efficiency'!#REF!</definedName>
    <definedName name="ReqActivityList" localSheetId="8">#REF!</definedName>
    <definedName name="ReqActivityList" localSheetId="5">#REF!</definedName>
    <definedName name="ReqActivityList">#REF!</definedName>
    <definedName name="ResByProgBudget" localSheetId="8">#REF!</definedName>
    <definedName name="ResByProgBudget" localSheetId="5">#REF!</definedName>
    <definedName name="ResByProgBudget">#REF!</definedName>
    <definedName name="Resource_DEL" localSheetId="8">#REF!</definedName>
    <definedName name="Resource_DEL" localSheetId="5">#REF!</definedName>
    <definedName name="Resource_DEL">#REF!</definedName>
    <definedName name="Results_Printout" localSheetId="5">#REF!</definedName>
    <definedName name="Results_Printout">#REF!</definedName>
    <definedName name="RevisedChargeExport" localSheetId="5">#REF!</definedName>
    <definedName name="RevisedChargeExport">#REF!</definedName>
    <definedName name="RfR">'[31]Budgeting Codes'!$A$40:$A$43</definedName>
    <definedName name="rngAffordability" localSheetId="8">'[66]07. Non-mandatory Prices'!$K$12</definedName>
    <definedName name="rngAffordability">'[67]07. Non-mandatory Prices'!$K$12</definedName>
    <definedName name="rngComparison3" localSheetId="16">OFFSET([68]Summary!$O$5,0,0,COUNTA([68]Summary!$O:$O)-2,)</definedName>
    <definedName name="rngComparison3">OFFSET([69]Summary!$O$5,0,0,COUNTA([69]Summary!$O:$O)-2,)</definedName>
    <definedName name="rngNew" localSheetId="8">'[70]2006PCTs'!#REF!</definedName>
    <definedName name="rngNew" localSheetId="5">'[70]2006PCTs'!#REF!</definedName>
    <definedName name="rngNew">'[70]2006PCTs'!#REF!</definedName>
    <definedName name="rngResourceBreakdownRows1" localSheetId="8">#REF!,#REF!</definedName>
    <definedName name="rngResourceBreakdownRows1" localSheetId="5">#REF!,#REF!</definedName>
    <definedName name="rngResourceBreakdownRows1">#REF!,#REF!</definedName>
    <definedName name="rngResourceFormulaToReplace1" localSheetId="8">#REF!,#REF!,#REF!,#REF!</definedName>
    <definedName name="rngResourceFormulaToReplace1" localSheetId="5">#REF!,#REF!,#REF!,#REF!</definedName>
    <definedName name="rngResourceFormulaToReplace1">#REF!,#REF!,#REF!,#REF!</definedName>
    <definedName name="rngUplift" localSheetId="9">[71]Prices!#REF!</definedName>
    <definedName name="rngUplift" localSheetId="16">'[72]Non-mandatory 2015-16'!#REF!</definedName>
    <definedName name="rngUplift" localSheetId="8">'[73]Non-mandatory 2015-16'!#REF!</definedName>
    <definedName name="rngUplift" localSheetId="5">Prices!#REF!</definedName>
    <definedName name="rngUplift">#REF!</definedName>
    <definedName name="rngUplift1112" localSheetId="8">[74]Parameters!#REF!</definedName>
    <definedName name="rngUplift1112" localSheetId="5">[74]Parameters!#REF!</definedName>
    <definedName name="rngUplift1112">[74]Parameters!#REF!</definedName>
    <definedName name="rngUplift1213" localSheetId="5">[74]Parameters!#REF!</definedName>
    <definedName name="rngUplift1213">[74]Parameters!#REF!</definedName>
    <definedName name="rngUplift1314" localSheetId="5">[74]Parameters!#REF!</definedName>
    <definedName name="rngUplift1314">[74]Parameters!#REF!</definedName>
    <definedName name="rngUplift1415" localSheetId="5">[74]Parameters!#REF!</definedName>
    <definedName name="rngUplift1415">[74]Parameters!#REF!</definedName>
    <definedName name="rngUplift2014" localSheetId="8">'[75]14-15 tariff'!$J$20</definedName>
    <definedName name="rngUplift2014">'[76]14-15 tariff'!$J$20</definedName>
    <definedName name="rngUrologyandGiynaeReduction1" localSheetId="8">'[77]08_DayCase'!$X$73</definedName>
    <definedName name="rngUrologyandGiynaeReduction1">'[77]08_DayCase'!$X$97</definedName>
    <definedName name="ROCode" localSheetId="8">#REF!</definedName>
    <definedName name="ROCode" localSheetId="5">#REF!</definedName>
    <definedName name="ROCode">#REF!</definedName>
    <definedName name="ROE">'[11]Calendar year Summary Plan'!$J$7</definedName>
    <definedName name="Row_A" localSheetId="8">[16]PERSONS!#REF!</definedName>
    <definedName name="Row_A" localSheetId="5">[16]PERSONS!#REF!</definedName>
    <definedName name="Row_A">[16]PERSONS!#REF!</definedName>
    <definedName name="Row_B" localSheetId="8">[16]PERSONS!#REF!</definedName>
    <definedName name="Row_B" localSheetId="5">[16]PERSONS!#REF!</definedName>
    <definedName name="Row_B">[16]PERSONS!#REF!</definedName>
    <definedName name="Row_F" localSheetId="8">[16]PERSONS!#REF!</definedName>
    <definedName name="Row_F" localSheetId="5">[16]PERSONS!#REF!</definedName>
    <definedName name="Row_F">[16]PERSONS!#REF!</definedName>
    <definedName name="Row_G" localSheetId="8">[16]PERSONS!#REF!</definedName>
    <definedName name="Row_G" localSheetId="5">[16]PERSONS!#REF!</definedName>
    <definedName name="Row_G">[16]PERSONS!#REF!</definedName>
    <definedName name="RV2_Top_Left" localSheetId="8">#REF!</definedName>
    <definedName name="RV2_Top_Left" localSheetId="5">#REF!</definedName>
    <definedName name="RV2_Top_Left">#REF!</definedName>
    <definedName name="rytry" localSheetId="8" hidden="1">{"NET",#N/A,FALSE,"401C11"}</definedName>
    <definedName name="rytry" hidden="1">{"NET",#N/A,FALSE,"401C11"}</definedName>
    <definedName name="sa" localSheetId="8">#REF!</definedName>
    <definedName name="sa" localSheetId="5">#REF!</definedName>
    <definedName name="sa">#REF!</definedName>
    <definedName name="Scen200607" localSheetId="8">#REF!</definedName>
    <definedName name="Scen200607" localSheetId="5">#REF!</definedName>
    <definedName name="Scen200607">#REF!</definedName>
    <definedName name="Scen200708" localSheetId="8">#REF!</definedName>
    <definedName name="Scen200708" localSheetId="5">#REF!</definedName>
    <definedName name="Scen200708">#REF!</definedName>
    <definedName name="Scenario_offset" localSheetId="5">#REF!</definedName>
    <definedName name="Scenario_offset">#REF!</definedName>
    <definedName name="ScenarioLkup">'[78]Scenario Data'!$A$3:$R$179</definedName>
    <definedName name="SelectedAuthority">[79]Introduction!$F$11</definedName>
    <definedName name="SelectedAuthorityCode">[79]Introduction!$F$12</definedName>
    <definedName name="ServActivityList" localSheetId="8">#REF!</definedName>
    <definedName name="ServActivityList" localSheetId="5">#REF!</definedName>
    <definedName name="ServActivityList">#REF!</definedName>
    <definedName name="ServManActivityList" localSheetId="8">#REF!</definedName>
    <definedName name="ServManActivityList" localSheetId="5">#REF!</definedName>
    <definedName name="ServManActivityList">#REF!</definedName>
    <definedName name="sha">'[62]SHA Lookup'!$A$1:$B$29</definedName>
    <definedName name="SHA_Org_List">OFFSET([80]Org_Lookup_Table!$C$1,[80]Org_Lookup_Table!$O$5,0,[80]Org_Lookup_Table!$P$5,1)</definedName>
    <definedName name="SHAcode" localSheetId="8">#REF!</definedName>
    <definedName name="SHAcode" localSheetId="5">#REF!</definedName>
    <definedName name="SHAcode">#REF!</definedName>
    <definedName name="SHAs">[34]Front!$C$21</definedName>
    <definedName name="SHS" localSheetId="8">#REF!</definedName>
    <definedName name="SHS" localSheetId="5">#REF!</definedName>
    <definedName name="SHS">#REF!</definedName>
    <definedName name="source090400" localSheetId="8">'[81]Source figures'!#REF!</definedName>
    <definedName name="source090400" localSheetId="5">'[81]Source figures'!#REF!</definedName>
    <definedName name="source090400">'[81]Source figures'!#REF!</definedName>
    <definedName name="source110403ss6" localSheetId="5">'[81]Source figures'!#REF!</definedName>
    <definedName name="source110403ss6">'[81]Source figures'!#REF!</definedName>
    <definedName name="special9697">[53]WORKSHEET!$B$19</definedName>
    <definedName name="special9697rev">[53]WORKSHEET!$C$19</definedName>
    <definedName name="special9798">[53]WORKSHEET!$D$19</definedName>
    <definedName name="Spend">[21]Unique!$H$1:$H$65536</definedName>
    <definedName name="Spring_Cash" localSheetId="8">'[82]changes against budgets'!#REF!</definedName>
    <definedName name="Spring_Cash" localSheetId="5">'[82]changes against budgets'!#REF!</definedName>
    <definedName name="Spring_Cash">'[82]changes against budgets'!#REF!</definedName>
    <definedName name="Spring_Taken" localSheetId="8">'[82]changes against budgets'!#REF!</definedName>
    <definedName name="Spring_Taken" localSheetId="5">'[82]changes against budgets'!#REF!</definedName>
    <definedName name="Spring_Taken">'[82]changes against budgets'!#REF!</definedName>
    <definedName name="Spring_Variation" localSheetId="8">'[82]changes against budgets'!#REF!</definedName>
    <definedName name="Spring_Variation" localSheetId="5">'[82]changes against budgets'!#REF!</definedName>
    <definedName name="Spring_Variation">'[82]changes against budgets'!#REF!</definedName>
    <definedName name="sprog">'[23]Event 12 with ERO changes'!$G$3:$G$2000</definedName>
    <definedName name="SPSS" localSheetId="8">#REF!</definedName>
    <definedName name="SPSS" localSheetId="5">#REF!</definedName>
    <definedName name="SPSS">#REF!</definedName>
    <definedName name="Standards" localSheetId="8">#REF!</definedName>
    <definedName name="Standards" localSheetId="5">#REF!</definedName>
    <definedName name="Standards">#REF!</definedName>
    <definedName name="Start14" localSheetId="9">#REF!</definedName>
    <definedName name="Start14" localSheetId="5">#REF!</definedName>
    <definedName name="Start14">#REF!</definedName>
    <definedName name="Start16" localSheetId="9">#REF!</definedName>
    <definedName name="Start16" localSheetId="5">#REF!</definedName>
    <definedName name="Start16">#REF!</definedName>
    <definedName name="Start2" localSheetId="9">#REF!</definedName>
    <definedName name="Start2" localSheetId="5">#REF!</definedName>
    <definedName name="Start2">#REF!</definedName>
    <definedName name="Status" localSheetId="5">[9]Report!#REF!</definedName>
    <definedName name="Status">[9]Report!#REF!</definedName>
    <definedName name="StratActivityList" localSheetId="8">#REF!</definedName>
    <definedName name="StratActivityList" localSheetId="5">#REF!</definedName>
    <definedName name="StratActivityList">#REF!</definedName>
    <definedName name="Subheads">'[31]Budgeting Codes'!$B$40:$B$61</definedName>
    <definedName name="Successors" localSheetId="8">#REF!</definedName>
    <definedName name="Successors" localSheetId="5">#REF!</definedName>
    <definedName name="Successors">#REF!</definedName>
    <definedName name="Summary" localSheetId="8">#REF!</definedName>
    <definedName name="Summary" localSheetId="5">#REF!</definedName>
    <definedName name="Summary">#REF!</definedName>
    <definedName name="Summer_OCL" localSheetId="8">'[82]changes against budgets'!#REF!</definedName>
    <definedName name="Summer_OCL" localSheetId="5">'[82]changes against budgets'!#REF!</definedName>
    <definedName name="Summer_OCL">'[82]changes against budgets'!#REF!</definedName>
    <definedName name="Summer_Printed" localSheetId="8">'[82]changes against budgets'!#REF!</definedName>
    <definedName name="Summer_Printed" localSheetId="5">'[82]changes against budgets'!#REF!</definedName>
    <definedName name="Summer_Printed">'[82]changes against budgets'!#REF!</definedName>
    <definedName name="Summer_Taken" localSheetId="8">'[82]changes against budgets'!#REF!</definedName>
    <definedName name="Summer_Taken" localSheetId="5">'[82]changes against budgets'!#REF!</definedName>
    <definedName name="Summer_Taken">'[82]changes against budgets'!#REF!</definedName>
    <definedName name="sysEndDate">'[15]WK2 Bill-Exp Inputs'!$E$135</definedName>
    <definedName name="sysStartDate">'[15]WK2 Bill-Exp Inputs'!$E$134</definedName>
    <definedName name="T04_F_1_1">[83]T04!$H$9</definedName>
    <definedName name="T04_F_1_10">[83]T04!$H$18</definedName>
    <definedName name="T04_F_1_11">[83]T04!$H$19</definedName>
    <definedName name="T04_F_1_12">[83]T04!$H$20</definedName>
    <definedName name="T04_F_1_2">[83]T04!$H$10</definedName>
    <definedName name="T04_F_1_3">[83]T04!$H$11</definedName>
    <definedName name="T04_F_1_4">[83]T04!$H$12</definedName>
    <definedName name="T04_F_1_5">[83]T04!$H$13</definedName>
    <definedName name="T04_F_1_6">[83]T04!$H$14</definedName>
    <definedName name="T04_F_1_7">[83]T04!$H$15</definedName>
    <definedName name="T04_F_1_8">[83]T04!$H$16</definedName>
    <definedName name="T04_F_1_9">[83]T04!$H$17</definedName>
    <definedName name="T04_F_2_13">[83]T04!$H$35</definedName>
    <definedName name="T04_F_3_3">[83]T04!$H$40</definedName>
    <definedName name="T04_F_3_4">[83]T04!$H$42</definedName>
    <definedName name="T04_F_3_5">[83]T04!$H$43</definedName>
    <definedName name="T04_G_1_1">[83]T04!$I$9</definedName>
    <definedName name="T04_G_1_10">[83]T04!$I$18</definedName>
    <definedName name="T04_G_1_11">[83]T04!$I$19</definedName>
    <definedName name="T04_G_1_12">[83]T04!$I$20</definedName>
    <definedName name="T04_G_1_2">[83]T04!$I$10</definedName>
    <definedName name="T04_G_1_3">[83]T04!$I$11</definedName>
    <definedName name="T04_G_1_4">[83]T04!$I$12</definedName>
    <definedName name="T04_G_1_5">[83]T04!$I$13</definedName>
    <definedName name="T04_G_1_6">[83]T04!$I$14</definedName>
    <definedName name="T04_G_1_7">[83]T04!$I$15</definedName>
    <definedName name="T04_G_1_8">[83]T04!$I$16</definedName>
    <definedName name="T04_G_1_9">[83]T04!$I$17</definedName>
    <definedName name="T04_G_2_13">[83]T04!$I$35</definedName>
    <definedName name="T04_G_3_3">[83]T04!$I$40</definedName>
    <definedName name="T04_G_3_4">[83]T04!$I$42</definedName>
    <definedName name="T04_G_3_5">[83]T04!$I$43</definedName>
    <definedName name="T04A_D_1_1" localSheetId="8">#REF!</definedName>
    <definedName name="T04A_D_1_1" localSheetId="5">#REF!</definedName>
    <definedName name="T04A_D_1_1">#REF!</definedName>
    <definedName name="T04A_D_1_12" localSheetId="8">#REF!</definedName>
    <definedName name="T04A_D_1_12" localSheetId="5">#REF!</definedName>
    <definedName name="T04A_D_1_12">#REF!</definedName>
    <definedName name="T04A_D_2_1" localSheetId="8">#REF!</definedName>
    <definedName name="T04A_D_2_1" localSheetId="5">#REF!</definedName>
    <definedName name="T04A_D_2_1">#REF!</definedName>
    <definedName name="T04A_D_2_18" localSheetId="5">#REF!</definedName>
    <definedName name="T04A_D_2_18">#REF!</definedName>
    <definedName name="T04A_D_3_1" localSheetId="5">#REF!</definedName>
    <definedName name="T04A_D_3_1">#REF!</definedName>
    <definedName name="T04A_D_3_4" localSheetId="5">#REF!</definedName>
    <definedName name="T04A_D_3_4">#REF!</definedName>
    <definedName name="T04A_D_3_5" localSheetId="5">#REF!</definedName>
    <definedName name="T04A_D_3_5">#REF!</definedName>
    <definedName name="T04A_D_3_6" localSheetId="5">#REF!</definedName>
    <definedName name="T04A_D_3_6">#REF!</definedName>
    <definedName name="T04A_D_3_7" localSheetId="5">#REF!</definedName>
    <definedName name="T04A_D_3_7">#REF!</definedName>
    <definedName name="T04A_D_3_8" localSheetId="5">#REF!</definedName>
    <definedName name="T04A_D_3_8">#REF!</definedName>
    <definedName name="T04A_E_1_1" localSheetId="5">#REF!</definedName>
    <definedName name="T04A_E_1_1">#REF!</definedName>
    <definedName name="T04A_E_1_10" localSheetId="5">#REF!</definedName>
    <definedName name="T04A_E_1_10">#REF!</definedName>
    <definedName name="T04A_E_1_11" localSheetId="5">#REF!</definedName>
    <definedName name="T04A_E_1_11">#REF!</definedName>
    <definedName name="T04A_E_1_12" localSheetId="5">#REF!</definedName>
    <definedName name="T04A_E_1_12">#REF!</definedName>
    <definedName name="T04A_E_1_2" localSheetId="5">#REF!</definedName>
    <definedName name="T04A_E_1_2">#REF!</definedName>
    <definedName name="T04A_E_1_3" localSheetId="5">#REF!</definedName>
    <definedName name="T04A_E_1_3">#REF!</definedName>
    <definedName name="T04A_E_1_4" localSheetId="5">#REF!</definedName>
    <definedName name="T04A_E_1_4">#REF!</definedName>
    <definedName name="T04A_E_1_5" localSheetId="5">#REF!</definedName>
    <definedName name="T04A_E_1_5">#REF!</definedName>
    <definedName name="T04A_E_1_6" localSheetId="5">#REF!</definedName>
    <definedName name="T04A_E_1_6">#REF!</definedName>
    <definedName name="T04A_E_1_7" localSheetId="5">#REF!</definedName>
    <definedName name="T04A_E_1_7">#REF!</definedName>
    <definedName name="T04A_E_1_8" localSheetId="5">#REF!</definedName>
    <definedName name="T04A_E_1_8">#REF!</definedName>
    <definedName name="T04A_E_1_9" localSheetId="5">#REF!</definedName>
    <definedName name="T04A_E_1_9">#REF!</definedName>
    <definedName name="T04A_E_2_1" localSheetId="5">#REF!</definedName>
    <definedName name="T04A_E_2_1">#REF!</definedName>
    <definedName name="T04A_E_2_18" localSheetId="5">#REF!</definedName>
    <definedName name="T04A_E_2_18">#REF!</definedName>
    <definedName name="T04A_E_2_19" localSheetId="5">#REF!</definedName>
    <definedName name="T04A_E_2_19">#REF!</definedName>
    <definedName name="T04A_E_3_1" localSheetId="5">#REF!</definedName>
    <definedName name="T04A_E_3_1">#REF!</definedName>
    <definedName name="T04A_E_3_4" localSheetId="5">#REF!</definedName>
    <definedName name="T04A_E_3_4">#REF!</definedName>
    <definedName name="T04A_E_3_5" localSheetId="5">#REF!</definedName>
    <definedName name="T04A_E_3_5">#REF!</definedName>
    <definedName name="T04A_E_3_6" localSheetId="5">#REF!</definedName>
    <definedName name="T04A_E_3_6">#REF!</definedName>
    <definedName name="T04A_E_3_7" localSheetId="5">#REF!</definedName>
    <definedName name="T04A_E_3_7">#REF!</definedName>
    <definedName name="T04A_E_3_8" localSheetId="5">#REF!</definedName>
    <definedName name="T04A_E_3_8">#REF!</definedName>
    <definedName name="T04A_F_1_1" localSheetId="5">#REF!</definedName>
    <definedName name="T04A_F_1_1">#REF!</definedName>
    <definedName name="T04A_F_1_10" localSheetId="5">#REF!</definedName>
    <definedName name="T04A_F_1_10">#REF!</definedName>
    <definedName name="T04A_F_1_11" localSheetId="5">#REF!</definedName>
    <definedName name="T04A_F_1_11">#REF!</definedName>
    <definedName name="T04A_F_1_12" localSheetId="5">#REF!</definedName>
    <definedName name="T04A_F_1_12">#REF!</definedName>
    <definedName name="T04A_F_1_2" localSheetId="5">#REF!</definedName>
    <definedName name="T04A_F_1_2">#REF!</definedName>
    <definedName name="T04A_F_1_3" localSheetId="5">#REF!</definedName>
    <definedName name="T04A_F_1_3">#REF!</definedName>
    <definedName name="T04A_F_1_4" localSheetId="5">#REF!</definedName>
    <definedName name="T04A_F_1_4">#REF!</definedName>
    <definedName name="T04A_F_1_5" localSheetId="5">#REF!</definedName>
    <definedName name="T04A_F_1_5">#REF!</definedName>
    <definedName name="T04A_F_1_6" localSheetId="5">#REF!</definedName>
    <definedName name="T04A_F_1_6">#REF!</definedName>
    <definedName name="T04A_F_1_7" localSheetId="5">#REF!</definedName>
    <definedName name="T04A_F_1_7">#REF!</definedName>
    <definedName name="T04A_F_1_8" localSheetId="5">#REF!</definedName>
    <definedName name="T04A_F_1_8">#REF!</definedName>
    <definedName name="T04A_F_1_9" localSheetId="5">#REF!</definedName>
    <definedName name="T04A_F_1_9">#REF!</definedName>
    <definedName name="T04A_F_2_19" localSheetId="5">#REF!</definedName>
    <definedName name="T04A_F_2_19">#REF!</definedName>
    <definedName name="T04A_F_3_5" localSheetId="5">#REF!</definedName>
    <definedName name="T04A_F_3_5">#REF!</definedName>
    <definedName name="T04A_F_3_6" localSheetId="5">#REF!</definedName>
    <definedName name="T04A_F_3_6">#REF!</definedName>
    <definedName name="T04A_F_3_7" localSheetId="5">#REF!</definedName>
    <definedName name="T04A_F_3_7">#REF!</definedName>
    <definedName name="T04A_F_3_8" localSheetId="5">#REF!</definedName>
    <definedName name="T04A_F_3_8">#REF!</definedName>
    <definedName name="T04A_G_1_1" localSheetId="5">#REF!</definedName>
    <definedName name="T04A_G_1_1">#REF!</definedName>
    <definedName name="T04A_G_1_12" localSheetId="5">#REF!</definedName>
    <definedName name="T04A_G_1_12">#REF!</definedName>
    <definedName name="T04A_G_3_5" localSheetId="5">#REF!</definedName>
    <definedName name="T04A_G_3_5">#REF!</definedName>
    <definedName name="T04A_G_3_6" localSheetId="5">#REF!</definedName>
    <definedName name="T04A_G_3_6">#REF!</definedName>
    <definedName name="T04A_G_3_7" localSheetId="5">#REF!</definedName>
    <definedName name="T04A_G_3_7">#REF!</definedName>
    <definedName name="T04A_G_3_8" localSheetId="5">#REF!</definedName>
    <definedName name="T04A_G_3_8">#REF!</definedName>
    <definedName name="T04A_H_1_1" localSheetId="5">#REF!</definedName>
    <definedName name="T04A_H_1_1">#REF!</definedName>
    <definedName name="T04A_H_1_12" localSheetId="5">#REF!</definedName>
    <definedName name="T04A_H_1_12">#REF!</definedName>
    <definedName name="T04A_H_3_5" localSheetId="5">#REF!</definedName>
    <definedName name="T04A_H_3_5">#REF!</definedName>
    <definedName name="T04A_H_3_6" localSheetId="5">#REF!</definedName>
    <definedName name="T04A_H_3_6">#REF!</definedName>
    <definedName name="T04A_H_3_7" localSheetId="5">#REF!</definedName>
    <definedName name="T04A_H_3_7">#REF!</definedName>
    <definedName name="T04A_H_3_8" localSheetId="5">#REF!</definedName>
    <definedName name="T04A_H_3_8">#REF!</definedName>
    <definedName name="T3PCA">[28]PCAccess!$A$4:$G$368</definedName>
    <definedName name="T9_310" localSheetId="8">#REF!</definedName>
    <definedName name="T9_310" localSheetId="5">#REF!</definedName>
    <definedName name="T9_310">#REF!</definedName>
    <definedName name="Tab5EClist" localSheetId="8">#REF!</definedName>
    <definedName name="Tab5EClist" localSheetId="5">#REF!</definedName>
    <definedName name="Tab5EClist">#REF!</definedName>
    <definedName name="Table_AvgDSO">'[15]WK15 DSO Calc'!$H$42:$I$54</definedName>
    <definedName name="Table_Currency">'[15]WK1 Key Assumpt'!$P$49:$P$111</definedName>
    <definedName name="Table3.4" localSheetId="8" hidden="1">{"CHARGE",#N/A,FALSE,"401C11"}</definedName>
    <definedName name="Table3.4" hidden="1">{"CHARGE",#N/A,FALSE,"401C11"}</definedName>
    <definedName name="TableName">"Dummy"</definedName>
    <definedName name="TAC06_07_102to220_Crosstab" localSheetId="8">#REF!</definedName>
    <definedName name="TAC06_07_102to220_Crosstab" localSheetId="5">#REF!</definedName>
    <definedName name="TAC06_07_102to220_Crosstab">#REF!</definedName>
    <definedName name="tac11a_35_Crosstab" localSheetId="8">#REF!</definedName>
    <definedName name="tac11a_35_Crosstab" localSheetId="5">#REF!</definedName>
    <definedName name="tac11a_35_Crosstab">#REF!</definedName>
    <definedName name="tac11a_440" localSheetId="8">#REF!</definedName>
    <definedName name="tac11a_440" localSheetId="5">#REF!</definedName>
    <definedName name="tac11a_440">#REF!</definedName>
    <definedName name="TaperedGrowth" localSheetId="5">#REF!</definedName>
    <definedName name="TaperedGrowth">#REF!</definedName>
    <definedName name="tblCode" localSheetId="9">#REF!</definedName>
    <definedName name="tblCode" localSheetId="16">#REF!</definedName>
    <definedName name="tblCode" localSheetId="5">#REF!</definedName>
    <definedName name="tblCode">#REF!</definedName>
    <definedName name="Test" localSheetId="9">#REF!</definedName>
    <definedName name="Test" localSheetId="16">#REF!</definedName>
    <definedName name="Test" localSheetId="2">#REF!</definedName>
    <definedName name="Test" localSheetId="5">#REF!</definedName>
    <definedName name="Test">#REF!</definedName>
    <definedName name="test2" localSheetId="8">'[84]Vista SHA-PCT Ini'!#REF!</definedName>
    <definedName name="test2" localSheetId="5">'[84]Vista SHA-PCT Ini'!#REF!</definedName>
    <definedName name="test2">'[84]Vista SHA-PCT Ini'!#REF!</definedName>
    <definedName name="Tf" localSheetId="8">#REF!</definedName>
    <definedName name="Tf" localSheetId="5">#REF!</definedName>
    <definedName name="Tf">#REF!</definedName>
    <definedName name="TFR3A_Reference" localSheetId="8">#REF!</definedName>
    <definedName name="TFR3A_Reference" localSheetId="5">#REF!</definedName>
    <definedName name="TFR3A_Reference">#REF!</definedName>
    <definedName name="This_year">[51]Intro!$B$4</definedName>
    <definedName name="This_year_beginning">[85]Intro!$B$24</definedName>
    <definedName name="This_year_end">[85]Intro!$B$22</definedName>
    <definedName name="time">[28]PCAccess!$C$5:$C$381</definedName>
    <definedName name="tm_1045102621" localSheetId="8">#REF!</definedName>
    <definedName name="tm_1045102621" localSheetId="5">#REF!</definedName>
    <definedName name="tm_1045102621">#REF!</definedName>
    <definedName name="tm_1179123751" localSheetId="8">'[86]Disclosure Amendments'!#REF!</definedName>
    <definedName name="tm_1179123751" localSheetId="5">'[86]Disclosure Amendments'!#REF!</definedName>
    <definedName name="tm_1179123751">'[86]Disclosure Amendments'!#REF!</definedName>
    <definedName name="tm_1378516993" localSheetId="8">#REF!</definedName>
    <definedName name="tm_1378516993" localSheetId="5">#REF!</definedName>
    <definedName name="tm_1378516993">#REF!</definedName>
    <definedName name="tm_172146739" localSheetId="8">#REF!</definedName>
    <definedName name="tm_172146739" localSheetId="5">#REF!</definedName>
    <definedName name="tm_172146739">#REF!</definedName>
    <definedName name="tm_1918025732" localSheetId="8">#REF!</definedName>
    <definedName name="tm_1918025732" localSheetId="5">#REF!</definedName>
    <definedName name="tm_1918025732">#REF!</definedName>
    <definedName name="tm_1918025749" localSheetId="5">#REF!</definedName>
    <definedName name="tm_1918025749">#REF!</definedName>
    <definedName name="tm_1921531977" localSheetId="5">#REF!</definedName>
    <definedName name="tm_1921531977">#REF!</definedName>
    <definedName name="tm_1921532046" localSheetId="5">#REF!</definedName>
    <definedName name="tm_1921532046">#REF!</definedName>
    <definedName name="tm_1988034598" localSheetId="5">#REF!</definedName>
    <definedName name="tm_1988034598">#REF!</definedName>
    <definedName name="tm_1988034603" localSheetId="5">#REF!</definedName>
    <definedName name="tm_1988034603">#REF!</definedName>
    <definedName name="tm_2052014111" localSheetId="5">#REF!</definedName>
    <definedName name="tm_2052014111">#REF!</definedName>
    <definedName name="tm_2052014146" localSheetId="5">#REF!</definedName>
    <definedName name="tm_2052014146">#REF!</definedName>
    <definedName name="tm_2052014164" localSheetId="5">#REF!</definedName>
    <definedName name="tm_2052014164">#REF!</definedName>
    <definedName name="tm_2053144592" localSheetId="5">#REF!</definedName>
    <definedName name="tm_2053144592">#REF!</definedName>
    <definedName name="tm_2053144610" localSheetId="5">#REF!</definedName>
    <definedName name="tm_2053144610">#REF!</definedName>
    <definedName name="tm_2053144615" localSheetId="5">#REF!</definedName>
    <definedName name="tm_2053144615">#REF!</definedName>
    <definedName name="tm_2053144628" localSheetId="5">#REF!</definedName>
    <definedName name="tm_2053144628">#REF!</definedName>
    <definedName name="tm_2053226498" localSheetId="5">#REF!</definedName>
    <definedName name="tm_2053226498">#REF!</definedName>
    <definedName name="tm_2053226503" localSheetId="5">#REF!</definedName>
    <definedName name="tm_2053226503">#REF!</definedName>
    <definedName name="tm_2054537271" localSheetId="5">#REF!</definedName>
    <definedName name="tm_2054537271">#REF!</definedName>
    <definedName name="tm_2054537281" localSheetId="5">#REF!</definedName>
    <definedName name="tm_2054537281">#REF!</definedName>
    <definedName name="tm_2054537288" localSheetId="5">#REF!</definedName>
    <definedName name="tm_2054537288">#REF!</definedName>
    <definedName name="tm_2054537289" localSheetId="5">#REF!</definedName>
    <definedName name="tm_2054537289">#REF!</definedName>
    <definedName name="tm_2054832184" localSheetId="5">#REF!</definedName>
    <definedName name="tm_2054832184">#REF!</definedName>
    <definedName name="tm_2055372900" localSheetId="5">#REF!</definedName>
    <definedName name="tm_2055372900">#REF!</definedName>
    <definedName name="tm_2055372929" localSheetId="5">#REF!</definedName>
    <definedName name="tm_2055372929">#REF!</definedName>
    <definedName name="tm_2055585826" localSheetId="5">#REF!</definedName>
    <definedName name="tm_2055585826">#REF!</definedName>
    <definedName name="tm_2056503304" localSheetId="5">#REF!</definedName>
    <definedName name="tm_2056503304">#REF!</definedName>
    <definedName name="tm_2056503346" localSheetId="5">#REF!</definedName>
    <definedName name="tm_2056503346">#REF!</definedName>
    <definedName name="tm_2056503355" localSheetId="5">#REF!</definedName>
    <definedName name="tm_2056503355">#REF!</definedName>
    <definedName name="tm_2056503356" localSheetId="5">#REF!</definedName>
    <definedName name="tm_2056503356">#REF!</definedName>
    <definedName name="tm_2056503357" localSheetId="5">#REF!</definedName>
    <definedName name="tm_2056503357">#REF!</definedName>
    <definedName name="tm_2056503358" localSheetId="5">#REF!</definedName>
    <definedName name="tm_2056503358">#REF!</definedName>
    <definedName name="tm_2056503391" localSheetId="5">#REF!</definedName>
    <definedName name="tm_2056503391">#REF!</definedName>
    <definedName name="tm_2056503400" localSheetId="5">#REF!</definedName>
    <definedName name="tm_2056503400">#REF!</definedName>
    <definedName name="tm_2056503409" localSheetId="5">#REF!</definedName>
    <definedName name="tm_2056503409">#REF!</definedName>
    <definedName name="tm_2056503410" localSheetId="5">#REF!</definedName>
    <definedName name="tm_2056503410">#REF!</definedName>
    <definedName name="tm_2056503427" localSheetId="5">#REF!</definedName>
    <definedName name="tm_2056503427">#REF!</definedName>
    <definedName name="tm_2056503428" localSheetId="5">#REF!</definedName>
    <definedName name="tm_2056503428">#REF!</definedName>
    <definedName name="tm_2056503438" localSheetId="5">#REF!</definedName>
    <definedName name="tm_2056503438">#REF!</definedName>
    <definedName name="tm_2056503439" localSheetId="5">#REF!</definedName>
    <definedName name="tm_2056503439">#REF!</definedName>
    <definedName name="tm_2056503453" localSheetId="5">#REF!</definedName>
    <definedName name="tm_2056503453">#REF!</definedName>
    <definedName name="tm_2056503454" localSheetId="5">#REF!</definedName>
    <definedName name="tm_2056503454">#REF!</definedName>
    <definedName name="tm_2056503492" localSheetId="5">#REF!</definedName>
    <definedName name="tm_2056503492">#REF!</definedName>
    <definedName name="tm_2056503493" localSheetId="5">#REF!</definedName>
    <definedName name="tm_2056503493">#REF!</definedName>
    <definedName name="tm_2056503494" localSheetId="5">#REF!</definedName>
    <definedName name="tm_2056503494">#REF!</definedName>
    <definedName name="tm_2056503495" localSheetId="5">#REF!</definedName>
    <definedName name="tm_2056503495">#REF!</definedName>
    <definedName name="tm_2056503504" localSheetId="5">#REF!</definedName>
    <definedName name="tm_2056503504">#REF!</definedName>
    <definedName name="tm_2057060474" localSheetId="5">#REF!</definedName>
    <definedName name="tm_2057060474">#REF!</definedName>
    <definedName name="tm_2057060482" localSheetId="5">#REF!</definedName>
    <definedName name="tm_2057060482">#REF!</definedName>
    <definedName name="tm_2122170451" localSheetId="5">#REF!</definedName>
    <definedName name="tm_2122170451">#REF!</definedName>
    <definedName name="tm_2122547203" localSheetId="5">#REF!</definedName>
    <definedName name="tm_2122547203">#REF!</definedName>
    <definedName name="tm_2122547204" localSheetId="5">#REF!</definedName>
    <definedName name="tm_2122547204">#REF!</definedName>
    <definedName name="tm_2122793001" localSheetId="5">#REF!</definedName>
    <definedName name="tm_2122793001">#REF!</definedName>
    <definedName name="tm_2122793002" localSheetId="5">#REF!</definedName>
    <definedName name="tm_2122793002">#REF!</definedName>
    <definedName name="tm_2122924090" localSheetId="5">#REF!</definedName>
    <definedName name="tm_2122924090">#REF!</definedName>
    <definedName name="tm_2122924091" localSheetId="5">#REF!</definedName>
    <definedName name="tm_2122924091">#REF!</definedName>
    <definedName name="tm_2123071502" localSheetId="5">#REF!</definedName>
    <definedName name="tm_2123071502">#REF!</definedName>
    <definedName name="tm_2123071503" localSheetId="5">#REF!</definedName>
    <definedName name="tm_2123071503">#REF!</definedName>
    <definedName name="tm_2123071518" localSheetId="5">#REF!</definedName>
    <definedName name="tm_2123071518">#REF!</definedName>
    <definedName name="tm_2123071519" localSheetId="5">#REF!</definedName>
    <definedName name="tm_2123071519">#REF!</definedName>
    <definedName name="tm_2123071547" localSheetId="5">#REF!</definedName>
    <definedName name="tm_2123071547">#REF!</definedName>
    <definedName name="tm_2123071548" localSheetId="5">#REF!</definedName>
    <definedName name="tm_2123071548">#REF!</definedName>
    <definedName name="tm_2123071554" localSheetId="5">#REF!</definedName>
    <definedName name="tm_2123071554">#REF!</definedName>
    <definedName name="tm_2123071555" localSheetId="5">#REF!</definedName>
    <definedName name="tm_2123071555">#REF!</definedName>
    <definedName name="tm_2123071605" localSheetId="5">#REF!</definedName>
    <definedName name="tm_2123071605">#REF!</definedName>
    <definedName name="tm_2123071606" localSheetId="5">#REF!</definedName>
    <definedName name="tm_2123071606">#REF!</definedName>
    <definedName name="tm_2123071609" localSheetId="5">#REF!</definedName>
    <definedName name="tm_2123071609">#REF!</definedName>
    <definedName name="tm_2123071610" localSheetId="5">#REF!</definedName>
    <definedName name="tm_2123071610">#REF!</definedName>
    <definedName name="tm_2123071613" localSheetId="5">#REF!</definedName>
    <definedName name="tm_2123071613">#REF!</definedName>
    <definedName name="tm_2123071614" localSheetId="5">#REF!</definedName>
    <definedName name="tm_2123071614">#REF!</definedName>
    <definedName name="tm_2123071647" localSheetId="5">#REF!</definedName>
    <definedName name="tm_2123071647">#REF!</definedName>
    <definedName name="tm_2123071648" localSheetId="5">#REF!</definedName>
    <definedName name="tm_2123071648">#REF!</definedName>
    <definedName name="tm_2123350093" localSheetId="5">#REF!</definedName>
    <definedName name="tm_2123350093">#REF!</definedName>
    <definedName name="tm_2123350094" localSheetId="5">#REF!</definedName>
    <definedName name="tm_2123350094">#REF!</definedName>
    <definedName name="tm_2123350138" localSheetId="5">#REF!</definedName>
    <definedName name="tm_2123350138">#REF!</definedName>
    <definedName name="tm_2123350139" localSheetId="5">#REF!</definedName>
    <definedName name="tm_2123350139">#REF!</definedName>
    <definedName name="tm_2123350151" localSheetId="5">#REF!</definedName>
    <definedName name="tm_2123350151">#REF!</definedName>
    <definedName name="tm_2123350152" localSheetId="5">#REF!</definedName>
    <definedName name="tm_2123350152">#REF!</definedName>
    <definedName name="tm_2123350157" localSheetId="5">#REF!</definedName>
    <definedName name="tm_2123350157">#REF!</definedName>
    <definedName name="tm_2123350158" localSheetId="5">#REF!</definedName>
    <definedName name="tm_2123350158">#REF!</definedName>
    <definedName name="tm_2123350162" localSheetId="5">#REF!</definedName>
    <definedName name="tm_2123350162">#REF!</definedName>
    <definedName name="tm_2123350163" localSheetId="5">#REF!</definedName>
    <definedName name="tm_2123350163">#REF!</definedName>
    <definedName name="tm_2123448340" localSheetId="5">#REF!</definedName>
    <definedName name="tm_2123448340">#REF!</definedName>
    <definedName name="tm_2123448341" localSheetId="5">#REF!</definedName>
    <definedName name="tm_2123448341">#REF!</definedName>
    <definedName name="tm_2123448353" localSheetId="5">#REF!</definedName>
    <definedName name="tm_2123448353">#REF!</definedName>
    <definedName name="tm_2123448354" localSheetId="5">#REF!</definedName>
    <definedName name="tm_2123448354">#REF!</definedName>
    <definedName name="tm_2123448367" localSheetId="5">#REF!</definedName>
    <definedName name="tm_2123448367">#REF!</definedName>
    <definedName name="tm_2123448368" localSheetId="5">#REF!</definedName>
    <definedName name="tm_2123448368">#REF!</definedName>
    <definedName name="tm_2123448374" localSheetId="5">#REF!</definedName>
    <definedName name="tm_2123448374">#REF!</definedName>
    <definedName name="tm_2123448375" localSheetId="5">#REF!</definedName>
    <definedName name="tm_2123448375">#REF!</definedName>
    <definedName name="tm_2123448383" localSheetId="5">#REF!</definedName>
    <definedName name="tm_2123448383">#REF!</definedName>
    <definedName name="tm_2123448384" localSheetId="5">#REF!</definedName>
    <definedName name="tm_2123448384">#REF!</definedName>
    <definedName name="tm_2123448449" localSheetId="5">#REF!</definedName>
    <definedName name="tm_2123448449">#REF!</definedName>
    <definedName name="tm_2123448450" localSheetId="5">#REF!</definedName>
    <definedName name="tm_2123448450">#REF!</definedName>
    <definedName name="tm_2123448469" localSheetId="5">#REF!</definedName>
    <definedName name="tm_2123448469">#REF!</definedName>
    <definedName name="tm_2123448470" localSheetId="5">#REF!</definedName>
    <definedName name="tm_2123448470">#REF!</definedName>
    <definedName name="tm_2123448471" localSheetId="5">#REF!</definedName>
    <definedName name="tm_2123448471">#REF!</definedName>
    <definedName name="tm_2123448472" localSheetId="5">#REF!</definedName>
    <definedName name="tm_2123448472">#REF!</definedName>
    <definedName name="tm_2123448484" localSheetId="5">#REF!</definedName>
    <definedName name="tm_2123448484">#REF!</definedName>
    <definedName name="tm_2123448485" localSheetId="5">#REF!</definedName>
    <definedName name="tm_2123448485">#REF!</definedName>
    <definedName name="tm_2123448491" localSheetId="5">#REF!</definedName>
    <definedName name="tm_2123448491">#REF!</definedName>
    <definedName name="tm_2123448492" localSheetId="5">#REF!</definedName>
    <definedName name="tm_2123448492">#REF!</definedName>
    <definedName name="tm_2123448504" localSheetId="5">#REF!</definedName>
    <definedName name="tm_2123448504">#REF!</definedName>
    <definedName name="tm_2123448505" localSheetId="5">#REF!</definedName>
    <definedName name="tm_2123448505">#REF!</definedName>
    <definedName name="tm_2123448515" localSheetId="5">#REF!</definedName>
    <definedName name="tm_2123448515">#REF!</definedName>
    <definedName name="tm_2123448516" localSheetId="5">#REF!</definedName>
    <definedName name="tm_2123448516">#REF!</definedName>
    <definedName name="tm_2123448527" localSheetId="5">#REF!</definedName>
    <definedName name="tm_2123448527">#REF!</definedName>
    <definedName name="tm_2123448528" localSheetId="5">#REF!</definedName>
    <definedName name="tm_2123448528">#REF!</definedName>
    <definedName name="tm_2123448543" localSheetId="5">#REF!</definedName>
    <definedName name="tm_2123448543">#REF!</definedName>
    <definedName name="tm_2123448544" localSheetId="5">#REF!</definedName>
    <definedName name="tm_2123448544">#REF!</definedName>
    <definedName name="tm_2123448548" localSheetId="5">#REF!</definedName>
    <definedName name="tm_2123448548">#REF!</definedName>
    <definedName name="tm_2123448549" localSheetId="5">#REF!</definedName>
    <definedName name="tm_2123448549">#REF!</definedName>
    <definedName name="tm_2123448560" localSheetId="5">#REF!</definedName>
    <definedName name="tm_2123448560">#REF!</definedName>
    <definedName name="tm_2123448561" localSheetId="5">#REF!</definedName>
    <definedName name="tm_2123448561">#REF!</definedName>
    <definedName name="tm_2123481110" localSheetId="5">#REF!</definedName>
    <definedName name="tm_2123481110">#REF!</definedName>
    <definedName name="tm_2123481111" localSheetId="5">#REF!</definedName>
    <definedName name="tm_2123481111">#REF!</definedName>
    <definedName name="tm_2123546693" localSheetId="5">#REF!</definedName>
    <definedName name="tm_2123546693">#REF!</definedName>
    <definedName name="tm_2123546694" localSheetId="5">#REF!</definedName>
    <definedName name="tm_2123546694">#REF!</definedName>
    <definedName name="tm_2123546698" localSheetId="5">#REF!</definedName>
    <definedName name="tm_2123546698">#REF!</definedName>
    <definedName name="tm_2123546699" localSheetId="5">#REF!</definedName>
    <definedName name="tm_2123546699">#REF!</definedName>
    <definedName name="tm_2123546704" localSheetId="5">#REF!</definedName>
    <definedName name="tm_2123546704">#REF!</definedName>
    <definedName name="tm_2123546705" localSheetId="5">#REF!</definedName>
    <definedName name="tm_2123546705">#REF!</definedName>
    <definedName name="tm_2123546733" localSheetId="5">#REF!</definedName>
    <definedName name="tm_2123546733">#REF!</definedName>
    <definedName name="tm_2123546734" localSheetId="5">#REF!</definedName>
    <definedName name="tm_2123546734">#REF!</definedName>
    <definedName name="tm_2123644966" localSheetId="5">#REF!</definedName>
    <definedName name="tm_2123644966">#REF!</definedName>
    <definedName name="tm_2123644967" localSheetId="5">#REF!</definedName>
    <definedName name="tm_2123644967">#REF!</definedName>
    <definedName name="tm_2123644980" localSheetId="5">#REF!</definedName>
    <definedName name="tm_2123644980">#REF!</definedName>
    <definedName name="tm_2123644981" localSheetId="5">#REF!</definedName>
    <definedName name="tm_2123644981">#REF!</definedName>
    <definedName name="tm_2123644984" localSheetId="5">#REF!</definedName>
    <definedName name="tm_2123644984">#REF!</definedName>
    <definedName name="tm_2123644985" localSheetId="5">#REF!</definedName>
    <definedName name="tm_2123644985">#REF!</definedName>
    <definedName name="tm_2123645107" localSheetId="5">#REF!</definedName>
    <definedName name="tm_2123645107">#REF!</definedName>
    <definedName name="tm_2123645108" localSheetId="5">#REF!</definedName>
    <definedName name="tm_2123645108">#REF!</definedName>
    <definedName name="tm_2123645121" localSheetId="5">#REF!</definedName>
    <definedName name="tm_2123645121">#REF!</definedName>
    <definedName name="tm_2123645122" localSheetId="5">#REF!</definedName>
    <definedName name="tm_2123645122">#REF!</definedName>
    <definedName name="tm_2123710529" localSheetId="5">#REF!</definedName>
    <definedName name="tm_2123710529">#REF!</definedName>
    <definedName name="tm_2123710530" localSheetId="5">#REF!</definedName>
    <definedName name="tm_2123710530">#REF!</definedName>
    <definedName name="tm_2123710741" localSheetId="5">#REF!</definedName>
    <definedName name="tm_2123710741">#REF!</definedName>
    <definedName name="tm_2123710742" localSheetId="5">#REF!</definedName>
    <definedName name="tm_2123710742">#REF!</definedName>
    <definedName name="tm_2124349452" localSheetId="5">#REF!</definedName>
    <definedName name="tm_2124349452">#REF!</definedName>
    <definedName name="tm_2189787147" localSheetId="5">#REF!</definedName>
    <definedName name="tm_2189787147">#REF!</definedName>
    <definedName name="tm_2727395332" localSheetId="5">#REF!</definedName>
    <definedName name="tm_2727395332">#REF!</definedName>
    <definedName name="tm_3597860889" localSheetId="5">#REF!</definedName>
    <definedName name="tm_3597860889">#REF!</definedName>
    <definedName name="tm_3597860896" localSheetId="5">#REF!</definedName>
    <definedName name="tm_3597860896">#REF!</definedName>
    <definedName name="tm_3597860897" localSheetId="5">#REF!</definedName>
    <definedName name="tm_3597860897">#REF!</definedName>
    <definedName name="tm_3598106633" localSheetId="5">'[3]NAO Cost of Capital Calc'!#REF!</definedName>
    <definedName name="tm_3598106633">'[3]NAO Cost of Capital Calc'!#REF!</definedName>
    <definedName name="tm_3598500169" localSheetId="5">'[3]NAO Cost of Capital Calc'!#REF!</definedName>
    <definedName name="tm_3598500169">'[3]NAO Cost of Capital Calc'!#REF!</definedName>
    <definedName name="tm_3598500200" localSheetId="5">'[3]NAO Cost of Capital Calc'!#REF!</definedName>
    <definedName name="tm_3598500200">'[3]NAO Cost of Capital Calc'!#REF!</definedName>
    <definedName name="tm_3598500201" localSheetId="5">'[3]NAO Cost of Capital Calc'!#REF!</definedName>
    <definedName name="tm_3598500201">'[3]NAO Cost of Capital Calc'!#REF!</definedName>
    <definedName name="tm_3598500204" localSheetId="5">'[3]NAO Cost of Capital Calc'!#REF!</definedName>
    <definedName name="tm_3598500204">'[3]NAO Cost of Capital Calc'!#REF!</definedName>
    <definedName name="tm_3598500205" localSheetId="5">'[3]NAO Cost of Capital Calc'!#REF!</definedName>
    <definedName name="tm_3598500205">'[3]NAO Cost of Capital Calc'!#REF!</definedName>
    <definedName name="tm_3799498760" localSheetId="8">#REF!</definedName>
    <definedName name="tm_3799498760" localSheetId="5">#REF!</definedName>
    <definedName name="tm_3799498760">#REF!</definedName>
    <definedName name="tm_3799875596" localSheetId="8">#REF!</definedName>
    <definedName name="tm_3799875596" localSheetId="5">#REF!</definedName>
    <definedName name="tm_3799875596">#REF!</definedName>
    <definedName name="tm_3930783810" localSheetId="8">#REF!</definedName>
    <definedName name="tm_3930783810" localSheetId="5">#REF!</definedName>
    <definedName name="tm_3930783810">#REF!</definedName>
    <definedName name="tm_3931127862" localSheetId="5">#REF!</definedName>
    <definedName name="tm_3931127862">#REF!</definedName>
    <definedName name="tm_509460504" localSheetId="5">#REF!</definedName>
    <definedName name="tm_509460504">#REF!</definedName>
    <definedName name="tm_509460505" localSheetId="5">#REF!</definedName>
    <definedName name="tm_509460505">#REF!</definedName>
    <definedName name="tm_671273296" localSheetId="5">#REF!</definedName>
    <definedName name="tm_671273296">#REF!</definedName>
    <definedName name="tm_709083137" localSheetId="5">#REF!</definedName>
    <definedName name="tm_709083137">#REF!</definedName>
    <definedName name="tm_709738581" localSheetId="5">#REF!</definedName>
    <definedName name="tm_709738581">#REF!</definedName>
    <definedName name="tm_711131158" localSheetId="5">#REF!</definedName>
    <definedName name="tm_711131158">#REF!</definedName>
    <definedName name="tm_711131163" localSheetId="5">#REF!</definedName>
    <definedName name="tm_711131163">#REF!</definedName>
    <definedName name="tm_711131167" localSheetId="5">#REF!</definedName>
    <definedName name="tm_711131167">#REF!</definedName>
    <definedName name="tm_975470853" localSheetId="5">#REF!</definedName>
    <definedName name="tm_975470853">#REF!</definedName>
    <definedName name="tmp">'[27]Bubble Chart'!$AL$35:$AO$50</definedName>
    <definedName name="toolong" localSheetId="8">[16]MALES!#REF!</definedName>
    <definedName name="toolong" localSheetId="5">[16]MALES!#REF!</definedName>
    <definedName name="toolong">[16]MALES!#REF!</definedName>
    <definedName name="topslicing9697">[53]WORKSHEET!$B$5</definedName>
    <definedName name="topslicing9697rev">[53]WORKSHEET!$C$5</definedName>
    <definedName name="topslicing9798">[53]WORKSHEET!$D$5</definedName>
    <definedName name="Training_WF" localSheetId="8">#REF!</definedName>
    <definedName name="Training_WF" localSheetId="5">#REF!</definedName>
    <definedName name="Training_WF">#REF!</definedName>
    <definedName name="TRHA">'[42]#REF'!$A$2:$B$579</definedName>
    <definedName name="Trusts">'[42]#REF'!$A$1:$E$562</definedName>
    <definedName name="Trusts0001">'[42]#REF'!$A$2:$E$356</definedName>
    <definedName name="tSHAs" localSheetId="8">#REF!</definedName>
    <definedName name="tSHAs" localSheetId="5">#REF!</definedName>
    <definedName name="tSHAs">#REF!</definedName>
    <definedName name="tval7">'[23]Event 12 with ERO changes'!$X$3:$X$2000</definedName>
    <definedName name="tval8">'[23]Event 12 with ERO changes'!$Y$3:$Y$2000</definedName>
    <definedName name="tval9">'[23]Event 12 with ERO changes'!$Z$3:$Z$2000</definedName>
    <definedName name="UnAdjusted_MFFs" localSheetId="8">#REF!</definedName>
    <definedName name="UnAdjusted_MFFs" localSheetId="5">#REF!</definedName>
    <definedName name="UnAdjusted_MFFs">#REF!</definedName>
    <definedName name="Unique">[21]Unique!$D$1:$D$65536</definedName>
    <definedName name="units">[87]Global!$J$64</definedName>
    <definedName name="unknown" localSheetId="8">'[14]By CC'!#REF!</definedName>
    <definedName name="unknown" localSheetId="5">'[14]By CC'!#REF!</definedName>
    <definedName name="unknown">'[14]By CC'!#REF!</definedName>
    <definedName name="user_name" localSheetId="8">[88]Report!#REF!</definedName>
    <definedName name="user_name" localSheetId="5">[88]Report!#REF!</definedName>
    <definedName name="user_name">[88]Report!#REF!</definedName>
    <definedName name="Username" localSheetId="8">#REF!</definedName>
    <definedName name="Username" localSheetId="5">#REF!</definedName>
    <definedName name="Username">#REF!</definedName>
    <definedName name="ut" localSheetId="8">#REF!</definedName>
    <definedName name="ut" localSheetId="5">#REF!</definedName>
    <definedName name="ut">#REF!</definedName>
    <definedName name="V_Contact_List" localSheetId="8">#REF!</definedName>
    <definedName name="V_Contact_List" localSheetId="5">#REF!</definedName>
    <definedName name="V_Contact_List">#REF!</definedName>
    <definedName name="Vaccine_Tracking_Databa" localSheetId="8">'[14]By CC'!#REF!</definedName>
    <definedName name="Vaccine_Tracking_Databa" localSheetId="5">'[14]By CC'!#REF!</definedName>
    <definedName name="Vaccine_Tracking_Databa">'[14]By CC'!#REF!</definedName>
    <definedName name="Validation_Class">5</definedName>
    <definedName name="Validation_Comparison">8</definedName>
    <definedName name="Validation_Constant">14</definedName>
    <definedName name="Validation_FormGroup">1</definedName>
    <definedName name="Validation_FormNumber">2</definedName>
    <definedName name="Validation_ObjCoefficient">14</definedName>
    <definedName name="Validation_ObjConstant">15</definedName>
    <definedName name="Validation_ObjFormGroup">10</definedName>
    <definedName name="Validation_ObjFormNumber">11</definedName>
    <definedName name="Validation_Operator">9</definedName>
    <definedName name="Validation_RuleComponent">7</definedName>
    <definedName name="Validation_RuleNumber">6</definedName>
    <definedName name="vallu" localSheetId="8">#REF!</definedName>
    <definedName name="vallu" localSheetId="5">#REF!</definedName>
    <definedName name="vallu">#REF!</definedName>
    <definedName name="Vol" localSheetId="8">#REF!</definedName>
    <definedName name="Vol" localSheetId="5">#REF!</definedName>
    <definedName name="Vol">#REF!</definedName>
    <definedName name="VSA05_01_DATA" localSheetId="8">#REF!</definedName>
    <definedName name="VSA05_01_DATA" localSheetId="5">#REF!</definedName>
    <definedName name="VSA05_01_DATA">#REF!</definedName>
    <definedName name="VSA05_01_PLAN" localSheetId="5">#REF!</definedName>
    <definedName name="VSA05_01_PLAN">#REF!</definedName>
    <definedName name="VSA05_02_DATA" localSheetId="5">#REF!</definedName>
    <definedName name="VSA05_02_DATA">#REF!</definedName>
    <definedName name="VSA05_02_PLAN" localSheetId="5">#REF!</definedName>
    <definedName name="VSA05_02_PLAN">#REF!</definedName>
    <definedName name="WeightPop1" localSheetId="5">#REF!</definedName>
    <definedName name="WeightPop1">#REF!</definedName>
    <definedName name="WeightPop2" localSheetId="5">#REF!</definedName>
    <definedName name="WeightPop2">#REF!</definedName>
    <definedName name="WeightPop3" localSheetId="5">#REF!</definedName>
    <definedName name="WeightPop3">#REF!</definedName>
    <definedName name="wert" localSheetId="8" hidden="1">{"GROSS",#N/A,FALSE,"401C11"}</definedName>
    <definedName name="wert" hidden="1">{"GROSS",#N/A,FALSE,"401C11"}</definedName>
    <definedName name="WF_Assumptioncheck">'[7]Interactive WF input'!$B$22</definedName>
    <definedName name="WFproj_first_cell">'[7]Baseline &amp; default assumptions'!$L$6</definedName>
    <definedName name="WFproj_name1">'[49]Baseline WF scenarios'!$B$5</definedName>
    <definedName name="Winter_Cash" localSheetId="8">'[82]changes against budgets'!#REF!</definedName>
    <definedName name="Winter_Cash" localSheetId="5">'[82]changes against budgets'!#REF!</definedName>
    <definedName name="Winter_Cash">'[82]changes against budgets'!#REF!</definedName>
    <definedName name="Winter_Final" localSheetId="8">'[82]changes against budgets'!#REF!</definedName>
    <definedName name="Winter_Final" localSheetId="5">'[82]changes against budgets'!#REF!</definedName>
    <definedName name="Winter_Final">'[82]changes against budgets'!#REF!</definedName>
    <definedName name="Winter_OCL" localSheetId="8">'[82]changes against budgets'!#REF!</definedName>
    <definedName name="Winter_OCL" localSheetId="5">'[82]changes against budgets'!#REF!</definedName>
    <definedName name="Winter_OCL">'[82]changes against budgets'!#REF!</definedName>
    <definedName name="Winter_Taken" localSheetId="8">'[82]changes against budgets'!#REF!</definedName>
    <definedName name="Winter_Taken" localSheetId="5">'[82]changes against budgets'!#REF!</definedName>
    <definedName name="Winter_Taken">'[82]changes against budgets'!#REF!</definedName>
    <definedName name="Winter_Variation" localSheetId="5">'[82]changes against budgets'!#REF!</definedName>
    <definedName name="Winter_Variation">'[82]changes against budgets'!#REF!</definedName>
    <definedName name="wombat" localSheetId="8" hidden="1">#REF!</definedName>
    <definedName name="wombat" localSheetId="5" hidden="1">#REF!</definedName>
    <definedName name="wombat" hidden="1">#REF!</definedName>
    <definedName name="wrn.CHARGE." localSheetId="8" hidden="1">{"CHARGE",#N/A,FALSE,"401C11"}</definedName>
    <definedName name="wrn.CHARGE." hidden="1">{"CHARGE",#N/A,FALSE,"401C11"}</definedName>
    <definedName name="wrn.GROSS." localSheetId="8" hidden="1">{"GROSS",#N/A,FALSE,"401C11"}</definedName>
    <definedName name="wrn.GROSS." hidden="1">{"GROSS",#N/A,FALSE,"401C11"}</definedName>
    <definedName name="wrn.NET." localSheetId="8" hidden="1">{"NET",#N/A,FALSE,"401C11"}</definedName>
    <definedName name="wrn.NET." hidden="1">{"NET",#N/A,FALSE,"401C11"}</definedName>
    <definedName name="WW" localSheetId="8">#REF!</definedName>
    <definedName name="WW" localSheetId="5">#REF!</definedName>
    <definedName name="WW">#REF!</definedName>
    <definedName name="x" localSheetId="9">#REF!</definedName>
    <definedName name="x" localSheetId="16">#REF!</definedName>
    <definedName name="x" localSheetId="2">#REF!</definedName>
    <definedName name="x" localSheetId="6">#REF!</definedName>
    <definedName name="x" localSheetId="5">#REF!</definedName>
    <definedName name="x">#REF!</definedName>
    <definedName name="xxx" localSheetId="8" hidden="1">{"CHARGE",#N/A,FALSE,"401C11"}</definedName>
    <definedName name="xxx" hidden="1">{"CHARGE",#N/A,FALSE,"401C11"}</definedName>
    <definedName name="xyz" localSheetId="8">#REF!</definedName>
    <definedName name="xyz" localSheetId="5">#REF!</definedName>
    <definedName name="xyz">#REF!</definedName>
    <definedName name="Y_N">'[89]Management practices'!$D$109:$D$110</definedName>
    <definedName name="YTDACTUAL" localSheetId="8">#REF!</definedName>
    <definedName name="YTDACTUAL" localSheetId="5">#REF!</definedName>
    <definedName name="YTDACTUAL">#REF!</definedName>
    <definedName name="YTDPLAN" localSheetId="8">#REF!</definedName>
    <definedName name="YTDPLAN" localSheetId="5">#REF!</definedName>
    <definedName name="YTDPLAN">#REF!</definedName>
    <definedName name="yyy" localSheetId="8" hidden="1">{"GROSS",#N/A,FALSE,"401C11"}</definedName>
    <definedName name="yyy" hidden="1">{"GROSS",#N/A,FALSE,"401C11"}</definedName>
    <definedName name="zzz" localSheetId="8" hidden="1">{"NET",#N/A,FALSE,"401C11"}</definedName>
    <definedName name="zzz" hidden="1">{"NET",#N/A,FALSE,"401C11"}</definedName>
  </definedNames>
  <calcPr calcId="145621"/>
</workbook>
</file>

<file path=xl/calcChain.xml><?xml version="1.0" encoding="utf-8"?>
<calcChain xmlns="http://schemas.openxmlformats.org/spreadsheetml/2006/main">
  <c r="I7" i="21" l="1"/>
  <c r="I6" i="21"/>
  <c r="I5" i="21"/>
  <c r="W146" i="40" l="1"/>
  <c r="T145" i="40" l="1"/>
  <c r="AP96" i="40" l="1"/>
  <c r="AO96" i="40"/>
  <c r="AP95" i="40"/>
  <c r="AO95" i="40"/>
  <c r="AP94" i="40"/>
  <c r="AO94" i="40"/>
  <c r="AP93" i="40"/>
  <c r="AO93" i="40"/>
  <c r="AP92" i="40"/>
  <c r="AO92" i="40"/>
  <c r="AP91" i="40"/>
  <c r="AO91" i="40"/>
  <c r="AP90" i="40"/>
  <c r="AO90" i="40"/>
  <c r="AP89" i="40"/>
  <c r="AO89" i="40"/>
  <c r="AP88" i="40"/>
  <c r="AO88" i="40"/>
  <c r="AP87" i="40"/>
  <c r="AO87" i="40"/>
  <c r="AP86" i="40"/>
  <c r="AO86" i="40"/>
  <c r="AB69" i="40"/>
  <c r="AA69" i="40"/>
  <c r="Z69" i="40"/>
  <c r="Y69" i="40"/>
  <c r="AB68" i="40"/>
  <c r="AA68" i="40"/>
  <c r="Z68" i="40"/>
  <c r="Y68" i="40"/>
  <c r="Y67" i="40"/>
  <c r="AB61" i="40"/>
  <c r="AA61" i="40"/>
  <c r="Z61" i="40"/>
  <c r="Y61" i="40"/>
  <c r="Q55" i="40"/>
  <c r="Q36" i="40"/>
  <c r="Q35" i="40"/>
  <c r="Q34" i="40"/>
  <c r="Q33" i="40"/>
  <c r="W145" i="40" l="1"/>
  <c r="U146" i="40"/>
  <c r="U145" i="40"/>
  <c r="T146" i="40"/>
  <c r="S152" i="40" l="1"/>
  <c r="S151" i="40"/>
  <c r="S150" i="40"/>
  <c r="T139" i="40"/>
  <c r="T138" i="40"/>
  <c r="T132" i="40" l="1"/>
  <c r="R132" i="40"/>
  <c r="S146" i="40"/>
  <c r="S145" i="40"/>
  <c r="R145" i="40"/>
  <c r="R146" i="40"/>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16" i="21"/>
  <c r="G56" i="21" l="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G26" i="21"/>
  <c r="G25" i="21"/>
  <c r="G24" i="21"/>
  <c r="G23" i="21"/>
  <c r="G22" i="21"/>
  <c r="G21" i="21"/>
  <c r="G20" i="21"/>
  <c r="G19" i="21"/>
  <c r="G18" i="21"/>
  <c r="G17" i="21"/>
  <c r="G16" i="21"/>
  <c r="AB27" i="34" l="1"/>
  <c r="G44" i="34"/>
  <c r="Q44" i="34"/>
  <c r="C153" i="22" l="1"/>
  <c r="Y31" i="34" l="1"/>
  <c r="K132" i="40" s="1"/>
  <c r="Z31" i="34"/>
  <c r="H6" i="21" l="1"/>
  <c r="H5" i="21"/>
  <c r="P146" i="40" l="1"/>
  <c r="P145" i="40"/>
  <c r="Y19" i="34" l="1"/>
  <c r="N28" i="34"/>
  <c r="D49" i="34" l="1"/>
  <c r="C49" i="34"/>
  <c r="D48" i="34"/>
  <c r="C48" i="34"/>
  <c r="O49" i="34"/>
  <c r="N49" i="34"/>
  <c r="O48" i="34"/>
  <c r="N48" i="34"/>
  <c r="Q139" i="40" l="1"/>
  <c r="Z139" i="40" s="1"/>
  <c r="Q138" i="40"/>
  <c r="Z138" i="40" s="1"/>
  <c r="Q146" i="40"/>
  <c r="Q145" i="40"/>
  <c r="O146" i="40"/>
  <c r="O145" i="40"/>
  <c r="M146" i="40"/>
  <c r="V146" i="40" s="1"/>
  <c r="M145" i="40"/>
  <c r="V145" i="40" s="1"/>
  <c r="H37" i="34" l="1"/>
  <c r="G37" i="34"/>
  <c r="K146" i="40" s="1"/>
  <c r="L146" i="40" s="1"/>
  <c r="D37" i="34"/>
  <c r="N145" i="40" s="1"/>
  <c r="C37" i="34"/>
  <c r="C32" i="34"/>
  <c r="H28" i="34"/>
  <c r="F28" i="34"/>
  <c r="D28" i="34"/>
  <c r="C28" i="34"/>
  <c r="L40" i="39"/>
  <c r="K40" i="39"/>
  <c r="M40" i="39" s="1"/>
  <c r="I40" i="39"/>
  <c r="H40" i="39"/>
  <c r="J40" i="39" s="1"/>
  <c r="F40" i="39"/>
  <c r="E40" i="39"/>
  <c r="C43" i="39" s="1"/>
  <c r="M39" i="39"/>
  <c r="J39" i="39"/>
  <c r="G39" i="39"/>
  <c r="M38" i="39"/>
  <c r="J38" i="39"/>
  <c r="G38" i="39"/>
  <c r="I15" i="39"/>
  <c r="N8" i="39"/>
  <c r="O8" i="39" s="1"/>
  <c r="M8" i="39"/>
  <c r="I8" i="39"/>
  <c r="J8" i="39" s="1"/>
  <c r="H8" i="39"/>
  <c r="H16" i="39" s="1"/>
  <c r="D8" i="39"/>
  <c r="D11" i="39" s="1"/>
  <c r="C8" i="39"/>
  <c r="C11" i="39" s="1"/>
  <c r="N7" i="39"/>
  <c r="O7" i="39" s="1"/>
  <c r="M7" i="39"/>
  <c r="I7" i="39"/>
  <c r="J7" i="39" s="1"/>
  <c r="H7" i="39"/>
  <c r="H15" i="39" s="1"/>
  <c r="D7" i="39"/>
  <c r="E7" i="39" s="1"/>
  <c r="E23" i="39" s="1"/>
  <c r="E30" i="39" s="1"/>
  <c r="C7" i="39"/>
  <c r="N6" i="39"/>
  <c r="N10" i="39" s="1"/>
  <c r="M6" i="39"/>
  <c r="M9" i="39" s="1"/>
  <c r="I6" i="39"/>
  <c r="J6" i="39" s="1"/>
  <c r="H6" i="39"/>
  <c r="H14" i="39" s="1"/>
  <c r="D6" i="39"/>
  <c r="D9" i="39" s="1"/>
  <c r="C6" i="39"/>
  <c r="C9" i="39" s="1"/>
  <c r="Z47" i="34"/>
  <c r="Y47" i="34"/>
  <c r="Z46" i="34"/>
  <c r="Y46" i="34"/>
  <c r="Z45" i="34"/>
  <c r="Y45" i="34"/>
  <c r="C96" i="38"/>
  <c r="C95" i="38"/>
  <c r="C94" i="38"/>
  <c r="C93" i="38"/>
  <c r="C92" i="38"/>
  <c r="C77" i="38"/>
  <c r="B77" i="38"/>
  <c r="B85" i="38" s="1"/>
  <c r="C76" i="38"/>
  <c r="C84" i="38" s="1"/>
  <c r="B76" i="38"/>
  <c r="B84" i="38" s="1"/>
  <c r="B92" i="38" s="1"/>
  <c r="I71" i="38"/>
  <c r="C85" i="38" s="1"/>
  <c r="I70" i="38"/>
  <c r="I69" i="38"/>
  <c r="I67" i="38"/>
  <c r="I66" i="38"/>
  <c r="I65" i="38"/>
  <c r="I64" i="38"/>
  <c r="C78" i="38" s="1"/>
  <c r="C86" i="38" s="1"/>
  <c r="D41" i="38"/>
  <c r="D40" i="38"/>
  <c r="E32" i="38"/>
  <c r="D32" i="38"/>
  <c r="E31" i="38"/>
  <c r="D31" i="38"/>
  <c r="E30" i="38"/>
  <c r="D30" i="38"/>
  <c r="E29" i="38"/>
  <c r="D29" i="38"/>
  <c r="D34" i="38" s="1"/>
  <c r="R22" i="38"/>
  <c r="Q22" i="38"/>
  <c r="P22" i="38"/>
  <c r="O22" i="38"/>
  <c r="N22" i="38"/>
  <c r="M22" i="38"/>
  <c r="L22" i="38"/>
  <c r="K22" i="38"/>
  <c r="J22" i="38"/>
  <c r="I22" i="38"/>
  <c r="H22" i="38"/>
  <c r="G22" i="38"/>
  <c r="F22" i="38"/>
  <c r="E22" i="38"/>
  <c r="D22" i="38"/>
  <c r="AD142" i="36"/>
  <c r="AC142" i="36"/>
  <c r="R142" i="36"/>
  <c r="Q142" i="36"/>
  <c r="E142" i="36"/>
  <c r="D142" i="36"/>
  <c r="AD141" i="36"/>
  <c r="AC141" i="36"/>
  <c r="R141" i="36"/>
  <c r="Q141" i="36"/>
  <c r="E141" i="36"/>
  <c r="D141" i="36"/>
  <c r="AD140" i="36"/>
  <c r="AC140" i="36"/>
  <c r="R140" i="36"/>
  <c r="Q140" i="36"/>
  <c r="E140" i="36"/>
  <c r="D140" i="36"/>
  <c r="AD139" i="36"/>
  <c r="AC139" i="36"/>
  <c r="R139" i="36"/>
  <c r="Q139" i="36"/>
  <c r="E139" i="36"/>
  <c r="D139" i="36"/>
  <c r="AD132" i="36"/>
  <c r="AC132" i="36"/>
  <c r="R132" i="36"/>
  <c r="Q132" i="36"/>
  <c r="E132" i="36"/>
  <c r="D132" i="36"/>
  <c r="AD131" i="36"/>
  <c r="AC131" i="36"/>
  <c r="R131" i="36"/>
  <c r="Q131" i="36"/>
  <c r="E131" i="36"/>
  <c r="D131" i="36"/>
  <c r="AD130" i="36"/>
  <c r="AC130" i="36"/>
  <c r="AC134" i="36" s="1"/>
  <c r="R130" i="36"/>
  <c r="Q130" i="36"/>
  <c r="Q134" i="36" s="1"/>
  <c r="E130" i="36"/>
  <c r="D130" i="36"/>
  <c r="AG129" i="36"/>
  <c r="AF129" i="36"/>
  <c r="AD129" i="36"/>
  <c r="AC129" i="36"/>
  <c r="U129" i="36"/>
  <c r="T129" i="36"/>
  <c r="R129" i="36"/>
  <c r="Q129" i="36"/>
  <c r="H129" i="36"/>
  <c r="G129" i="36"/>
  <c r="H130" i="36" s="1"/>
  <c r="O19" i="34" s="1"/>
  <c r="E129" i="36"/>
  <c r="E134" i="36" s="1"/>
  <c r="D129" i="36"/>
  <c r="D134" i="36" s="1"/>
  <c r="D47" i="36"/>
  <c r="D46" i="36"/>
  <c r="C46" i="36"/>
  <c r="H43" i="36"/>
  <c r="D43" i="36"/>
  <c r="H42" i="36"/>
  <c r="D42" i="36"/>
  <c r="R26" i="36"/>
  <c r="Q26" i="36"/>
  <c r="P26" i="36"/>
  <c r="O26" i="36"/>
  <c r="N26" i="36"/>
  <c r="M26" i="36"/>
  <c r="L26" i="36"/>
  <c r="K26" i="36"/>
  <c r="J26" i="36"/>
  <c r="I26" i="36"/>
  <c r="H26" i="36"/>
  <c r="G26" i="36"/>
  <c r="F26" i="36"/>
  <c r="E26" i="36"/>
  <c r="D26" i="36"/>
  <c r="R25" i="36"/>
  <c r="Q25" i="36"/>
  <c r="P25" i="36"/>
  <c r="O25" i="36"/>
  <c r="N25" i="36"/>
  <c r="M25" i="36"/>
  <c r="L25" i="36"/>
  <c r="K25" i="36"/>
  <c r="J25" i="36"/>
  <c r="I25" i="36"/>
  <c r="H25" i="36"/>
  <c r="G25" i="36"/>
  <c r="F25" i="36"/>
  <c r="E25" i="36"/>
  <c r="D25" i="36"/>
  <c r="AG130" i="36" l="1"/>
  <c r="U19" i="34" s="1"/>
  <c r="Q144" i="36"/>
  <c r="Q145" i="36"/>
  <c r="AC135" i="36"/>
  <c r="D135" i="36"/>
  <c r="AD144" i="36"/>
  <c r="E135" i="36"/>
  <c r="F135" i="36" s="1"/>
  <c r="O16" i="34" s="1"/>
  <c r="D145" i="36"/>
  <c r="R134" i="36"/>
  <c r="R135" i="36"/>
  <c r="S135" i="36" s="1"/>
  <c r="R16" i="34" s="1"/>
  <c r="E144" i="36"/>
  <c r="E145" i="36"/>
  <c r="F145" i="36" s="1"/>
  <c r="O17" i="34" s="1"/>
  <c r="AD134" i="36"/>
  <c r="AE134" i="36" s="1"/>
  <c r="T16" i="34" s="1"/>
  <c r="Q135" i="36"/>
  <c r="AD135" i="36"/>
  <c r="R144" i="36"/>
  <c r="S144" i="36" s="1"/>
  <c r="Q17" i="34" s="1"/>
  <c r="R145" i="36"/>
  <c r="S145" i="36" s="1"/>
  <c r="R17" i="34" s="1"/>
  <c r="D144" i="36"/>
  <c r="F134" i="36"/>
  <c r="N16" i="34" s="1"/>
  <c r="AC144" i="36"/>
  <c r="AC145" i="36"/>
  <c r="U130" i="36"/>
  <c r="R19" i="34" s="1"/>
  <c r="AD145" i="36"/>
  <c r="AE145" i="36" s="1"/>
  <c r="U17" i="34" s="1"/>
  <c r="E34" i="38"/>
  <c r="F34" i="38" s="1"/>
  <c r="Y15" i="34" s="1"/>
  <c r="E35" i="38"/>
  <c r="D35" i="38"/>
  <c r="E9" i="39"/>
  <c r="E11" i="39"/>
  <c r="H17" i="39"/>
  <c r="O10" i="39"/>
  <c r="J15" i="39"/>
  <c r="E24" i="39" s="1"/>
  <c r="E31" i="39" s="1"/>
  <c r="N9" i="39"/>
  <c r="O9" i="39" s="1"/>
  <c r="I14" i="39"/>
  <c r="O6" i="39"/>
  <c r="E8" i="39"/>
  <c r="C15" i="34" s="1"/>
  <c r="H10" i="39"/>
  <c r="G40" i="39"/>
  <c r="M10" i="39"/>
  <c r="I16" i="39"/>
  <c r="J16" i="39" s="1"/>
  <c r="I10" i="39"/>
  <c r="E6" i="39"/>
  <c r="D17" i="34"/>
  <c r="C16" i="34"/>
  <c r="E17" i="34"/>
  <c r="B95" i="38"/>
  <c r="B93" i="38"/>
  <c r="D93" i="38" s="1"/>
  <c r="D92" i="38"/>
  <c r="D95" i="38"/>
  <c r="B78" i="38"/>
  <c r="B86" i="38" s="1"/>
  <c r="S134" i="36"/>
  <c r="Q16" i="34" s="1"/>
  <c r="AE144" i="36"/>
  <c r="T17" i="34" s="1"/>
  <c r="E82" i="13"/>
  <c r="E81" i="13"/>
  <c r="E80" i="13"/>
  <c r="E79" i="13"/>
  <c r="E78" i="13"/>
  <c r="E77" i="13"/>
  <c r="E76" i="13"/>
  <c r="E75" i="13"/>
  <c r="E74" i="13"/>
  <c r="E73" i="13"/>
  <c r="E72" i="13"/>
  <c r="E71"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0" i="13"/>
  <c r="E19" i="13"/>
  <c r="E18" i="13"/>
  <c r="E17" i="13"/>
  <c r="E16" i="13"/>
  <c r="E15" i="13"/>
  <c r="E14" i="13"/>
  <c r="E13" i="13"/>
  <c r="E12" i="13"/>
  <c r="E11" i="13"/>
  <c r="E10" i="13"/>
  <c r="E9" i="13"/>
  <c r="E8" i="13"/>
  <c r="E7" i="13"/>
  <c r="E6" i="13"/>
  <c r="F7" i="13"/>
  <c r="F8" i="13"/>
  <c r="F9" i="13"/>
  <c r="F10" i="13"/>
  <c r="F11" i="13"/>
  <c r="F12" i="13"/>
  <c r="F13" i="13"/>
  <c r="E29" i="22" s="1"/>
  <c r="F14" i="13"/>
  <c r="E30" i="22" s="1"/>
  <c r="F15" i="13"/>
  <c r="E31" i="22" s="1"/>
  <c r="F16" i="13"/>
  <c r="F6" i="13"/>
  <c r="AQ146" i="40"/>
  <c r="AQ145" i="40"/>
  <c r="AO139" i="40"/>
  <c r="AO138" i="40"/>
  <c r="Y16" i="40"/>
  <c r="Y146" i="40"/>
  <c r="AO146" i="40" s="1"/>
  <c r="AW146" i="40" s="1"/>
  <c r="BD146" i="40" s="1"/>
  <c r="H127" i="13" s="1"/>
  <c r="H167" i="22" s="1"/>
  <c r="X146" i="40"/>
  <c r="AN146" i="40" s="1"/>
  <c r="Y145" i="40"/>
  <c r="AO145" i="40" s="1"/>
  <c r="AW145" i="40" s="1"/>
  <c r="BD145" i="40" s="1"/>
  <c r="H126" i="13" s="1"/>
  <c r="H166" i="22" s="1"/>
  <c r="X145" i="40"/>
  <c r="AN145" i="40" s="1"/>
  <c r="AL146" i="40"/>
  <c r="AT146" i="40" s="1"/>
  <c r="F6" i="40"/>
  <c r="R139" i="40" s="1"/>
  <c r="F7" i="40"/>
  <c r="AL145" i="40"/>
  <c r="AT145" i="40" s="1"/>
  <c r="Z146" i="40"/>
  <c r="AP146" i="40" s="1"/>
  <c r="AX146" i="40" s="1"/>
  <c r="BE146" i="40" s="1"/>
  <c r="I127" i="13" s="1"/>
  <c r="I167" i="22" s="1"/>
  <c r="Z145" i="40"/>
  <c r="AP145" i="40" s="1"/>
  <c r="AX145" i="40" s="1"/>
  <c r="BE145" i="40" s="1"/>
  <c r="I126" i="13" s="1"/>
  <c r="I166" i="22" s="1"/>
  <c r="Q144" i="40"/>
  <c r="Z144" i="40" s="1"/>
  <c r="AP144" i="40" s="1"/>
  <c r="AX144" i="40" s="1"/>
  <c r="BE144" i="40" s="1"/>
  <c r="L144" i="40"/>
  <c r="U144" i="40"/>
  <c r="AK144" i="40" s="1"/>
  <c r="AS144" i="40" s="1"/>
  <c r="AZ144" i="40" s="1"/>
  <c r="M144" i="40"/>
  <c r="V144" i="40" s="1"/>
  <c r="AL144" i="40" s="1"/>
  <c r="AT144" i="40" s="1"/>
  <c r="BA144" i="40" s="1"/>
  <c r="N144" i="40"/>
  <c r="W144" i="40" s="1"/>
  <c r="AM144" i="40" s="1"/>
  <c r="AU144" i="40" s="1"/>
  <c r="BB144" i="40" s="1"/>
  <c r="O144" i="40"/>
  <c r="X144" i="40" s="1"/>
  <c r="AN144" i="40" s="1"/>
  <c r="AV144" i="40" s="1"/>
  <c r="BC144" i="40" s="1"/>
  <c r="P144" i="40"/>
  <c r="Y144" i="40" s="1"/>
  <c r="AO144" i="40" s="1"/>
  <c r="AW144" i="40" s="1"/>
  <c r="BD144" i="40" s="1"/>
  <c r="K144" i="40"/>
  <c r="T144" i="40" s="1"/>
  <c r="AJ144" i="40" s="1"/>
  <c r="AR144" i="40" s="1"/>
  <c r="AY144" i="40" s="1"/>
  <c r="BA139" i="40"/>
  <c r="H120" i="13" s="1"/>
  <c r="H160" i="22" s="1"/>
  <c r="BA138" i="40"/>
  <c r="H119" i="13" s="1"/>
  <c r="H159" i="22" s="1"/>
  <c r="AZ138" i="40"/>
  <c r="AZ139" i="40"/>
  <c r="AV137" i="40"/>
  <c r="AW137" i="40"/>
  <c r="AX137" i="40"/>
  <c r="AY137" i="40"/>
  <c r="AZ137" i="40"/>
  <c r="BA137" i="40"/>
  <c r="AU137" i="40"/>
  <c r="O139" i="40"/>
  <c r="X139" i="40" s="1"/>
  <c r="M139" i="40"/>
  <c r="V139" i="40" s="1"/>
  <c r="O138" i="40"/>
  <c r="X138" i="40" s="1"/>
  <c r="M138" i="40"/>
  <c r="V138" i="40" s="1"/>
  <c r="K139" i="40"/>
  <c r="K138" i="40"/>
  <c r="O132" i="40"/>
  <c r="W132" i="40" s="1"/>
  <c r="AL132" i="40" s="1"/>
  <c r="AS132" i="40" s="1"/>
  <c r="AY132" i="40" s="1"/>
  <c r="I113" i="13" s="1"/>
  <c r="I153" i="22" s="1"/>
  <c r="N132" i="40"/>
  <c r="V132" i="40" s="1"/>
  <c r="AK132" i="40" s="1"/>
  <c r="AR132" i="40" s="1"/>
  <c r="AM132" i="40"/>
  <c r="M132" i="40"/>
  <c r="U132" i="40" s="1"/>
  <c r="AJ132" i="40" s="1"/>
  <c r="S132" i="40"/>
  <c r="AH132" i="40" s="1"/>
  <c r="S126" i="40"/>
  <c r="S125" i="40"/>
  <c r="Q96" i="40"/>
  <c r="AR96" i="40"/>
  <c r="P96" i="40"/>
  <c r="Z96" i="40" s="1"/>
  <c r="AX96" i="40" s="1"/>
  <c r="BE96" i="40" s="1"/>
  <c r="H100" i="13" s="1"/>
  <c r="H114" i="22" s="1"/>
  <c r="O96" i="40"/>
  <c r="Y96" i="40" s="1"/>
  <c r="AW96" i="40" s="1"/>
  <c r="BD96" i="40" s="1"/>
  <c r="G100" i="13" s="1"/>
  <c r="G114" i="22" s="1"/>
  <c r="N96" i="40"/>
  <c r="M96" i="40"/>
  <c r="L96" i="40"/>
  <c r="Q95" i="40"/>
  <c r="AR95" i="40"/>
  <c r="P95" i="40"/>
  <c r="Z95" i="40" s="1"/>
  <c r="AX95" i="40" s="1"/>
  <c r="BE95" i="40" s="1"/>
  <c r="H99" i="13" s="1"/>
  <c r="O95" i="40"/>
  <c r="Y95" i="40" s="1"/>
  <c r="AW95" i="40" s="1"/>
  <c r="BD95" i="40" s="1"/>
  <c r="G99" i="13" s="1"/>
  <c r="G113" i="22" s="1"/>
  <c r="N95" i="40"/>
  <c r="M95" i="40"/>
  <c r="L95" i="40"/>
  <c r="Q94" i="40"/>
  <c r="AR94" i="40"/>
  <c r="P94" i="40"/>
  <c r="Z94" i="40" s="1"/>
  <c r="AX94" i="40" s="1"/>
  <c r="BE94" i="40" s="1"/>
  <c r="H98" i="13" s="1"/>
  <c r="O94" i="40"/>
  <c r="Y94" i="40" s="1"/>
  <c r="AW94" i="40" s="1"/>
  <c r="BD94" i="40" s="1"/>
  <c r="G98" i="13" s="1"/>
  <c r="G112" i="22" s="1"/>
  <c r="N94" i="40"/>
  <c r="M94" i="40"/>
  <c r="L94" i="40"/>
  <c r="Q93" i="40"/>
  <c r="AR93" i="40"/>
  <c r="P93" i="40"/>
  <c r="Z93" i="40" s="1"/>
  <c r="AX93" i="40" s="1"/>
  <c r="BE93" i="40" s="1"/>
  <c r="H97" i="13" s="1"/>
  <c r="AA97" i="13" s="1"/>
  <c r="O93" i="40"/>
  <c r="Y93" i="40" s="1"/>
  <c r="AW93" i="40" s="1"/>
  <c r="BD93" i="40" s="1"/>
  <c r="G97" i="13" s="1"/>
  <c r="G111" i="22" s="1"/>
  <c r="N93" i="40"/>
  <c r="M93" i="40"/>
  <c r="L93" i="40"/>
  <c r="Q92" i="40"/>
  <c r="AR92" i="40"/>
  <c r="P92" i="40"/>
  <c r="Z92" i="40" s="1"/>
  <c r="AX92" i="40" s="1"/>
  <c r="BE92" i="40" s="1"/>
  <c r="H96" i="13" s="1"/>
  <c r="O92" i="40"/>
  <c r="Y92" i="40" s="1"/>
  <c r="AW92" i="40" s="1"/>
  <c r="BD92" i="40" s="1"/>
  <c r="G96" i="13" s="1"/>
  <c r="G110" i="22" s="1"/>
  <c r="N92" i="40"/>
  <c r="M92" i="40"/>
  <c r="L92" i="40"/>
  <c r="Q91" i="40"/>
  <c r="AR91" i="40"/>
  <c r="P91" i="40"/>
  <c r="Z91" i="40" s="1"/>
  <c r="AX91" i="40" s="1"/>
  <c r="BE91" i="40" s="1"/>
  <c r="H95" i="13" s="1"/>
  <c r="O91" i="40"/>
  <c r="Y91" i="40" s="1"/>
  <c r="AW91" i="40" s="1"/>
  <c r="BD91" i="40" s="1"/>
  <c r="G95" i="13" s="1"/>
  <c r="G109" i="22" s="1"/>
  <c r="N91" i="40"/>
  <c r="M91" i="40"/>
  <c r="L91" i="40"/>
  <c r="Q90" i="40"/>
  <c r="AR90" i="40"/>
  <c r="P90" i="40"/>
  <c r="Z90" i="40" s="1"/>
  <c r="AX90" i="40" s="1"/>
  <c r="BE90" i="40" s="1"/>
  <c r="H94" i="13" s="1"/>
  <c r="H108" i="22" s="1"/>
  <c r="O90" i="40"/>
  <c r="Y90" i="40" s="1"/>
  <c r="AW90" i="40" s="1"/>
  <c r="BD90" i="40" s="1"/>
  <c r="G94" i="13" s="1"/>
  <c r="G108" i="22" s="1"/>
  <c r="N90" i="40"/>
  <c r="M90" i="40"/>
  <c r="L90" i="40"/>
  <c r="Q89" i="40"/>
  <c r="AR89" i="40"/>
  <c r="P89" i="40"/>
  <c r="Z89" i="40" s="1"/>
  <c r="AX89" i="40" s="1"/>
  <c r="BE89" i="40" s="1"/>
  <c r="H93" i="13" s="1"/>
  <c r="O89" i="40"/>
  <c r="Y89" i="40" s="1"/>
  <c r="AW89" i="40" s="1"/>
  <c r="BD89" i="40" s="1"/>
  <c r="G93" i="13" s="1"/>
  <c r="G107" i="22" s="1"/>
  <c r="N89" i="40"/>
  <c r="M89" i="40"/>
  <c r="L89" i="40"/>
  <c r="Q88" i="40"/>
  <c r="AR88" i="40"/>
  <c r="P88" i="40"/>
  <c r="Z88" i="40" s="1"/>
  <c r="AX88" i="40" s="1"/>
  <c r="BE88" i="40" s="1"/>
  <c r="H92" i="13" s="1"/>
  <c r="O88" i="40"/>
  <c r="Y88" i="40" s="1"/>
  <c r="AW88" i="40" s="1"/>
  <c r="BD88" i="40" s="1"/>
  <c r="G92" i="13" s="1"/>
  <c r="G106" i="22" s="1"/>
  <c r="N88" i="40"/>
  <c r="M88" i="40"/>
  <c r="L88" i="40"/>
  <c r="Q87" i="40"/>
  <c r="AR87" i="40"/>
  <c r="P87" i="40"/>
  <c r="Z87" i="40" s="1"/>
  <c r="AX87" i="40" s="1"/>
  <c r="BE87" i="40" s="1"/>
  <c r="H91" i="13" s="1"/>
  <c r="O87" i="40"/>
  <c r="Y87" i="40" s="1"/>
  <c r="AW87" i="40" s="1"/>
  <c r="BD87" i="40" s="1"/>
  <c r="G91" i="13" s="1"/>
  <c r="G105" i="22" s="1"/>
  <c r="N87" i="40"/>
  <c r="M87" i="40"/>
  <c r="L87" i="40"/>
  <c r="Q86" i="40"/>
  <c r="AR86" i="40"/>
  <c r="P86" i="40"/>
  <c r="Z86" i="40"/>
  <c r="AX86" i="40" s="1"/>
  <c r="BE86" i="40" s="1"/>
  <c r="H90" i="13" s="1"/>
  <c r="O86" i="40"/>
  <c r="Y86" i="40" s="1"/>
  <c r="AW86" i="40" s="1"/>
  <c r="BD86" i="40" s="1"/>
  <c r="G90" i="13" s="1"/>
  <c r="G104" i="22" s="1"/>
  <c r="N86" i="40"/>
  <c r="M86" i="40"/>
  <c r="L86" i="40"/>
  <c r="K96" i="40"/>
  <c r="K95" i="40"/>
  <c r="K94" i="40"/>
  <c r="K93" i="40"/>
  <c r="K92" i="40"/>
  <c r="K91" i="40"/>
  <c r="K90" i="40"/>
  <c r="K89" i="40"/>
  <c r="K88" i="40"/>
  <c r="K87" i="40"/>
  <c r="K86" i="40"/>
  <c r="E119" i="40"/>
  <c r="S119" i="40"/>
  <c r="E118" i="40"/>
  <c r="S118" i="40"/>
  <c r="E117" i="40"/>
  <c r="S117" i="40"/>
  <c r="E111" i="40"/>
  <c r="S111" i="40"/>
  <c r="E110" i="40"/>
  <c r="S110" i="40"/>
  <c r="K104" i="40"/>
  <c r="AE104" i="40"/>
  <c r="J104" i="40"/>
  <c r="I104" i="40"/>
  <c r="H104" i="40"/>
  <c r="K103" i="40"/>
  <c r="AE103" i="40"/>
  <c r="J103" i="40"/>
  <c r="I103" i="40"/>
  <c r="H103" i="40"/>
  <c r="H79" i="40"/>
  <c r="N79" i="40" s="1"/>
  <c r="AI79" i="40"/>
  <c r="G79" i="40"/>
  <c r="M79" i="40" s="1"/>
  <c r="F79" i="40"/>
  <c r="L79" i="40" s="1"/>
  <c r="E79" i="40"/>
  <c r="K79" i="40" s="1"/>
  <c r="D79" i="40"/>
  <c r="J79" i="40" s="1"/>
  <c r="H78" i="40"/>
  <c r="N78" i="40" s="1"/>
  <c r="AI78" i="40"/>
  <c r="G78" i="40"/>
  <c r="M78" i="40" s="1"/>
  <c r="F78" i="40"/>
  <c r="L78" i="40" s="1"/>
  <c r="E78" i="40"/>
  <c r="K78" i="40" s="1"/>
  <c r="D78" i="40"/>
  <c r="J78" i="40" s="1"/>
  <c r="H77" i="40"/>
  <c r="N77" i="40" s="1"/>
  <c r="AI77" i="40"/>
  <c r="G77" i="40"/>
  <c r="M77" i="40" s="1"/>
  <c r="F77" i="40"/>
  <c r="L77" i="40"/>
  <c r="E77" i="40"/>
  <c r="K77" i="40" s="1"/>
  <c r="D77" i="40"/>
  <c r="J77" i="40" s="1"/>
  <c r="H76" i="40"/>
  <c r="N76" i="40" s="1"/>
  <c r="AI76" i="40"/>
  <c r="G76" i="40"/>
  <c r="M76" i="40" s="1"/>
  <c r="F76" i="40"/>
  <c r="L76" i="40" s="1"/>
  <c r="E76" i="40"/>
  <c r="K76" i="40" s="1"/>
  <c r="D76" i="40"/>
  <c r="J76" i="40" s="1"/>
  <c r="H75" i="40"/>
  <c r="N75" i="40" s="1"/>
  <c r="AI75" i="40"/>
  <c r="G75" i="40"/>
  <c r="M75" i="40"/>
  <c r="F75" i="40"/>
  <c r="L75" i="40" s="1"/>
  <c r="E75" i="40"/>
  <c r="K75" i="40" s="1"/>
  <c r="D75" i="40"/>
  <c r="J75" i="40" s="1"/>
  <c r="F69" i="40"/>
  <c r="K69" i="40" s="1"/>
  <c r="AC69" i="40"/>
  <c r="E69" i="40"/>
  <c r="J69" i="40" s="1"/>
  <c r="D69" i="40"/>
  <c r="I69" i="40" s="1"/>
  <c r="C69" i="40"/>
  <c r="H69" i="40" s="1"/>
  <c r="F68" i="40"/>
  <c r="K68" i="40" s="1"/>
  <c r="AC68" i="40"/>
  <c r="E68" i="40"/>
  <c r="J68" i="40" s="1"/>
  <c r="D68" i="40"/>
  <c r="I68" i="40" s="1"/>
  <c r="C68" i="40"/>
  <c r="H68" i="40" s="1"/>
  <c r="F67" i="40"/>
  <c r="K67" i="40" s="1"/>
  <c r="AC67" i="40"/>
  <c r="E67" i="40"/>
  <c r="J67" i="40" s="1"/>
  <c r="D67" i="40"/>
  <c r="I67" i="40" s="1"/>
  <c r="C67" i="40"/>
  <c r="H67" i="40" s="1"/>
  <c r="F61" i="40"/>
  <c r="K61" i="40" s="1"/>
  <c r="AC61" i="40"/>
  <c r="E61" i="40"/>
  <c r="J61" i="40" s="1"/>
  <c r="D61" i="40"/>
  <c r="I61" i="40" s="1"/>
  <c r="C61" i="40"/>
  <c r="H61" i="40" s="1"/>
  <c r="C55" i="40"/>
  <c r="E55" i="40" s="1"/>
  <c r="R55" i="40"/>
  <c r="C49" i="40"/>
  <c r="E49" i="40"/>
  <c r="R49" i="40"/>
  <c r="C34" i="40"/>
  <c r="E34" i="40" s="1"/>
  <c r="R34" i="40"/>
  <c r="C35" i="40"/>
  <c r="E35" i="40" s="1"/>
  <c r="R35" i="40"/>
  <c r="C36" i="40"/>
  <c r="E36" i="40" s="1"/>
  <c r="R36" i="40"/>
  <c r="C33" i="40"/>
  <c r="E33" i="40" s="1"/>
  <c r="R33" i="40"/>
  <c r="C27" i="40"/>
  <c r="G27" i="40" s="1"/>
  <c r="J27" i="40"/>
  <c r="W27" i="40"/>
  <c r="C26" i="40"/>
  <c r="G26" i="40" s="1"/>
  <c r="J26" i="40"/>
  <c r="W26" i="40"/>
  <c r="C25" i="40"/>
  <c r="G25" i="40" s="1"/>
  <c r="J25" i="40"/>
  <c r="W25" i="40"/>
  <c r="D24" i="40"/>
  <c r="G24" i="40" s="1"/>
  <c r="J24" i="40"/>
  <c r="W24" i="40"/>
  <c r="D23" i="40"/>
  <c r="G23" i="40" s="1"/>
  <c r="J23" i="40"/>
  <c r="W23" i="40"/>
  <c r="D22" i="40"/>
  <c r="G22" i="40" s="1"/>
  <c r="J22" i="40"/>
  <c r="W22" i="40"/>
  <c r="D21" i="40"/>
  <c r="G21" i="40" s="1"/>
  <c r="J21" i="40"/>
  <c r="W21" i="40"/>
  <c r="D20" i="40"/>
  <c r="G20" i="40" s="1"/>
  <c r="J20" i="40"/>
  <c r="W20" i="40"/>
  <c r="D19" i="40"/>
  <c r="G19" i="40" s="1"/>
  <c r="J19" i="40"/>
  <c r="W19" i="40"/>
  <c r="D18" i="40"/>
  <c r="G18" i="40" s="1"/>
  <c r="J18" i="40"/>
  <c r="W18" i="40"/>
  <c r="D17" i="40"/>
  <c r="G17" i="40" s="1"/>
  <c r="J17" i="40"/>
  <c r="W17" i="40"/>
  <c r="O131" i="40"/>
  <c r="W131" i="40" s="1"/>
  <c r="G7" i="21"/>
  <c r="F7" i="21"/>
  <c r="E8" i="40" s="1"/>
  <c r="E7" i="21"/>
  <c r="D7" i="21"/>
  <c r="N27" i="34" s="1"/>
  <c r="N29" i="34" s="1"/>
  <c r="AA102" i="40"/>
  <c r="AF102" i="40" s="1"/>
  <c r="AJ102" i="40" s="1"/>
  <c r="P139" i="40"/>
  <c r="Y139" i="40" s="1"/>
  <c r="P138" i="40"/>
  <c r="Y138" i="40" s="1"/>
  <c r="L137" i="40"/>
  <c r="U137" i="40" s="1"/>
  <c r="AK137" i="40" s="1"/>
  <c r="AQ137" i="40" s="1"/>
  <c r="M137" i="40"/>
  <c r="V137" i="40" s="1"/>
  <c r="AL137" i="40" s="1"/>
  <c r="AR137" i="40" s="1"/>
  <c r="N137" i="40"/>
  <c r="W137" i="40" s="1"/>
  <c r="AM137" i="40" s="1"/>
  <c r="AS137" i="40" s="1"/>
  <c r="O137" i="40"/>
  <c r="P137" i="40"/>
  <c r="Y137" i="40" s="1"/>
  <c r="Q137" i="40"/>
  <c r="Z137" i="40" s="1"/>
  <c r="K137" i="40"/>
  <c r="T137" i="40" s="1"/>
  <c r="AJ137" i="40" s="1"/>
  <c r="AP137" i="40" s="1"/>
  <c r="K131" i="40"/>
  <c r="L131" i="40"/>
  <c r="AI131" i="40" s="1"/>
  <c r="AP131" i="40" s="1"/>
  <c r="AV131" i="40" s="1"/>
  <c r="M131" i="40"/>
  <c r="U131" i="40" s="1"/>
  <c r="N131" i="40"/>
  <c r="J131" i="40"/>
  <c r="Z16" i="40"/>
  <c r="R116" i="40"/>
  <c r="AD102" i="40"/>
  <c r="AI102" i="40" s="1"/>
  <c r="AM102" i="40" s="1"/>
  <c r="AC102" i="40"/>
  <c r="AH102" i="40" s="1"/>
  <c r="AL102" i="40" s="1"/>
  <c r="AB102" i="40"/>
  <c r="AG102" i="40" s="1"/>
  <c r="AK102" i="40" s="1"/>
  <c r="AQ85" i="40"/>
  <c r="AY85" i="40" s="1"/>
  <c r="BF85" i="40" s="1"/>
  <c r="AP85" i="40"/>
  <c r="AX85" i="40" s="1"/>
  <c r="BE85" i="40" s="1"/>
  <c r="AO85" i="40"/>
  <c r="AW85" i="40" s="1"/>
  <c r="BD85" i="40" s="1"/>
  <c r="AN85" i="40"/>
  <c r="AV85" i="40" s="1"/>
  <c r="BC85" i="40" s="1"/>
  <c r="AM85" i="40"/>
  <c r="AU85" i="40" s="1"/>
  <c r="BB85" i="40" s="1"/>
  <c r="AL85" i="40"/>
  <c r="AT85" i="40" s="1"/>
  <c r="BA85" i="40" s="1"/>
  <c r="AK85" i="40"/>
  <c r="AS85" i="40" s="1"/>
  <c r="AZ85" i="40" s="1"/>
  <c r="Q85" i="40"/>
  <c r="P85" i="40"/>
  <c r="O85" i="40"/>
  <c r="N85" i="40"/>
  <c r="M85" i="40"/>
  <c r="L85" i="40"/>
  <c r="K85" i="40"/>
  <c r="M27" i="40"/>
  <c r="Z27" i="40" s="1"/>
  <c r="M26" i="40"/>
  <c r="Z26" i="40"/>
  <c r="M25" i="40"/>
  <c r="Z25" i="40" s="1"/>
  <c r="M24" i="40"/>
  <c r="Z24" i="40" s="1"/>
  <c r="M23" i="40"/>
  <c r="Z23" i="40" s="1"/>
  <c r="M22" i="40"/>
  <c r="Z22" i="40" s="1"/>
  <c r="M21" i="40"/>
  <c r="Z21" i="40" s="1"/>
  <c r="M20" i="40"/>
  <c r="Z20" i="40" s="1"/>
  <c r="M19" i="40"/>
  <c r="Z19" i="40" s="1"/>
  <c r="M18" i="40"/>
  <c r="Z18" i="40" s="1"/>
  <c r="M17" i="40"/>
  <c r="Z17" i="40" s="1"/>
  <c r="G9" i="40"/>
  <c r="F9" i="40"/>
  <c r="E9" i="40"/>
  <c r="D9" i="40"/>
  <c r="C9" i="40"/>
  <c r="H7" i="40"/>
  <c r="G7" i="40"/>
  <c r="E7" i="40"/>
  <c r="D7" i="40"/>
  <c r="C7" i="40"/>
  <c r="H6" i="40"/>
  <c r="G6" i="40"/>
  <c r="E6" i="40"/>
  <c r="D6" i="40"/>
  <c r="C6" i="40"/>
  <c r="AK13" i="34"/>
  <c r="AK12" i="34"/>
  <c r="E16" i="34"/>
  <c r="E15" i="34"/>
  <c r="D15" i="34"/>
  <c r="D16" i="34"/>
  <c r="C17" i="34"/>
  <c r="G15" i="34"/>
  <c r="F12" i="18"/>
  <c r="E12" i="18"/>
  <c r="D103" i="22"/>
  <c r="E103" i="22"/>
  <c r="F103" i="22"/>
  <c r="G103" i="22"/>
  <c r="H103" i="22"/>
  <c r="I103" i="22"/>
  <c r="C103" i="22"/>
  <c r="U21" i="18"/>
  <c r="U20" i="18"/>
  <c r="U19" i="18"/>
  <c r="U18" i="18"/>
  <c r="D82" i="21"/>
  <c r="G82" i="21" s="1"/>
  <c r="U91" i="13"/>
  <c r="U92" i="13"/>
  <c r="U93" i="13"/>
  <c r="U94" i="13"/>
  <c r="U95" i="13"/>
  <c r="U96" i="13"/>
  <c r="U97" i="13"/>
  <c r="U98" i="13"/>
  <c r="U99" i="13"/>
  <c r="U100" i="13"/>
  <c r="U90" i="13"/>
  <c r="D14" i="18"/>
  <c r="D13" i="18"/>
  <c r="J81" i="13"/>
  <c r="J82" i="13"/>
  <c r="J80" i="13"/>
  <c r="J79" i="13"/>
  <c r="J78" i="13"/>
  <c r="J77" i="13"/>
  <c r="J76" i="13"/>
  <c r="J75" i="13"/>
  <c r="J74" i="13"/>
  <c r="J73" i="13"/>
  <c r="J72" i="13"/>
  <c r="J71" i="13"/>
  <c r="J70" i="13"/>
  <c r="I77" i="13"/>
  <c r="M77" i="13"/>
  <c r="N76" i="13"/>
  <c r="H76" i="13"/>
  <c r="N75" i="13"/>
  <c r="M75" i="13"/>
  <c r="N74" i="13"/>
  <c r="H74" i="13"/>
  <c r="I73" i="13"/>
  <c r="M73" i="13"/>
  <c r="N72" i="13"/>
  <c r="H72" i="13"/>
  <c r="N71" i="13"/>
  <c r="M71" i="13"/>
  <c r="N70" i="13"/>
  <c r="H70" i="13"/>
  <c r="N73" i="13"/>
  <c r="N77" i="13"/>
  <c r="M72" i="13"/>
  <c r="M76" i="13"/>
  <c r="I75" i="13"/>
  <c r="H77" i="13"/>
  <c r="H73" i="13"/>
  <c r="I74" i="13"/>
  <c r="I70" i="13"/>
  <c r="I71" i="13"/>
  <c r="M74" i="13"/>
  <c r="M70" i="13"/>
  <c r="H75" i="13"/>
  <c r="H71" i="13"/>
  <c r="I76" i="13"/>
  <c r="I72" i="13"/>
  <c r="M82" i="13"/>
  <c r="H82" i="13"/>
  <c r="M78" i="13"/>
  <c r="H78" i="13"/>
  <c r="M81" i="13"/>
  <c r="H81" i="13"/>
  <c r="N78" i="13"/>
  <c r="I78" i="13"/>
  <c r="M79" i="13"/>
  <c r="H79" i="13"/>
  <c r="N82" i="13"/>
  <c r="I82" i="13"/>
  <c r="N80" i="13"/>
  <c r="I80" i="13"/>
  <c r="I79" i="13"/>
  <c r="N79" i="13"/>
  <c r="H80" i="13"/>
  <c r="M80" i="13"/>
  <c r="I81" i="13"/>
  <c r="N81" i="13"/>
  <c r="M18" i="13"/>
  <c r="M19" i="13"/>
  <c r="M20" i="13"/>
  <c r="M27" i="13"/>
  <c r="M28" i="13"/>
  <c r="M17" i="13"/>
  <c r="D131" i="21"/>
  <c r="G131" i="21" s="1"/>
  <c r="D110" i="21"/>
  <c r="G110" i="21"/>
  <c r="D106" i="21"/>
  <c r="G106" i="21" s="1"/>
  <c r="D102" i="21"/>
  <c r="G102" i="21" s="1"/>
  <c r="D95" i="21"/>
  <c r="G95" i="21" s="1"/>
  <c r="D90" i="21"/>
  <c r="G90" i="21" s="1"/>
  <c r="E22" i="13"/>
  <c r="E23" i="13"/>
  <c r="E24" i="13"/>
  <c r="E21" i="13"/>
  <c r="AC21" i="18"/>
  <c r="M21" i="18"/>
  <c r="L21" i="18"/>
  <c r="AC20" i="18"/>
  <c r="M20" i="18"/>
  <c r="L20" i="18"/>
  <c r="AC19" i="18"/>
  <c r="M19" i="18"/>
  <c r="L19" i="18"/>
  <c r="AC18" i="18"/>
  <c r="M18" i="18"/>
  <c r="L18" i="18"/>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9" i="13"/>
  <c r="J38" i="13"/>
  <c r="J37" i="13"/>
  <c r="J36" i="13"/>
  <c r="J35" i="13"/>
  <c r="J34" i="13"/>
  <c r="J33" i="13"/>
  <c r="J32" i="13"/>
  <c r="J31" i="13"/>
  <c r="J30" i="13"/>
  <c r="J29" i="13"/>
  <c r="J28" i="13"/>
  <c r="J27" i="13"/>
  <c r="J24" i="13"/>
  <c r="J23" i="13"/>
  <c r="J22" i="13"/>
  <c r="J21" i="13"/>
  <c r="J18" i="13"/>
  <c r="J19" i="13"/>
  <c r="J20" i="13"/>
  <c r="J17" i="13"/>
  <c r="I24" i="13"/>
  <c r="I23" i="13"/>
  <c r="I22" i="13"/>
  <c r="M23" i="13"/>
  <c r="A52" i="22"/>
  <c r="B52" i="22" s="1"/>
  <c r="H24" i="13"/>
  <c r="M24" i="13"/>
  <c r="H22" i="13"/>
  <c r="M22" i="13"/>
  <c r="M21" i="13"/>
  <c r="A51" i="22"/>
  <c r="N24" i="13"/>
  <c r="N22" i="13"/>
  <c r="H21" i="13"/>
  <c r="I21" i="13"/>
  <c r="N21" i="13"/>
  <c r="H23" i="13"/>
  <c r="N23" i="13"/>
  <c r="M67" i="13"/>
  <c r="M61" i="13"/>
  <c r="M59" i="13"/>
  <c r="M53" i="13"/>
  <c r="M47" i="13"/>
  <c r="M44" i="13"/>
  <c r="M43" i="13"/>
  <c r="M42" i="13"/>
  <c r="M40" i="13"/>
  <c r="M39" i="13"/>
  <c r="M38" i="13"/>
  <c r="M36" i="13"/>
  <c r="M35" i="13"/>
  <c r="M34" i="13"/>
  <c r="M32" i="13"/>
  <c r="M31" i="13"/>
  <c r="M30" i="13"/>
  <c r="B71" i="22"/>
  <c r="B85" i="22"/>
  <c r="B65" i="22"/>
  <c r="B39" i="22"/>
  <c r="B40" i="22"/>
  <c r="B41" i="22"/>
  <c r="B38" i="22"/>
  <c r="M16" i="13"/>
  <c r="A32" i="22"/>
  <c r="B32" i="22" s="1"/>
  <c r="M29" i="13"/>
  <c r="A71" i="22"/>
  <c r="M12" i="13"/>
  <c r="A28" i="22"/>
  <c r="M37" i="13"/>
  <c r="A78" i="22"/>
  <c r="B51" i="22"/>
  <c r="M14" i="13"/>
  <c r="A30" i="22"/>
  <c r="B30" i="22" s="1"/>
  <c r="M8" i="13"/>
  <c r="A24" i="22"/>
  <c r="B24" i="22" s="1"/>
  <c r="M6" i="13"/>
  <c r="A22" i="22"/>
  <c r="M11" i="13"/>
  <c r="A27" i="22"/>
  <c r="M7" i="13"/>
  <c r="A23" i="22"/>
  <c r="B23" i="22" s="1"/>
  <c r="M10" i="13"/>
  <c r="A26" i="22"/>
  <c r="B26" i="22" s="1"/>
  <c r="M33" i="13"/>
  <c r="A77" i="22"/>
  <c r="M13" i="13"/>
  <c r="A29" i="22"/>
  <c r="M9" i="13"/>
  <c r="A25" i="22"/>
  <c r="E25" i="22" s="1"/>
  <c r="M15" i="13"/>
  <c r="A31" i="22"/>
  <c r="M41" i="13"/>
  <c r="A79" i="22"/>
  <c r="M45" i="13"/>
  <c r="M55" i="13"/>
  <c r="M56" i="13"/>
  <c r="M65" i="13"/>
  <c r="M46" i="13"/>
  <c r="M54" i="13"/>
  <c r="M66" i="13"/>
  <c r="H59" i="13"/>
  <c r="H47" i="13"/>
  <c r="H67" i="13"/>
  <c r="H61" i="13"/>
  <c r="H53" i="13"/>
  <c r="H14" i="13"/>
  <c r="J14" i="13"/>
  <c r="I14" i="13"/>
  <c r="N14" i="13"/>
  <c r="I10" i="13"/>
  <c r="N10" i="13"/>
  <c r="I20" i="13"/>
  <c r="N20" i="13"/>
  <c r="I31" i="13"/>
  <c r="N31" i="13"/>
  <c r="H32" i="13"/>
  <c r="H39" i="13"/>
  <c r="I34" i="13"/>
  <c r="N34" i="13"/>
  <c r="I44" i="13"/>
  <c r="N44" i="13"/>
  <c r="I50" i="13"/>
  <c r="N50" i="13"/>
  <c r="H12" i="13"/>
  <c r="J12" i="13"/>
  <c r="H8" i="13"/>
  <c r="J8" i="13" s="1"/>
  <c r="I16" i="13"/>
  <c r="N16" i="13"/>
  <c r="I12" i="13"/>
  <c r="N12" i="13"/>
  <c r="I8" i="13"/>
  <c r="N8" i="13"/>
  <c r="I18" i="13"/>
  <c r="N18" i="13"/>
  <c r="I28" i="13"/>
  <c r="N28" i="13"/>
  <c r="I29" i="13"/>
  <c r="N29" i="13"/>
  <c r="H30" i="13"/>
  <c r="H41" i="13"/>
  <c r="H36" i="13"/>
  <c r="H42" i="13"/>
  <c r="I36" i="13"/>
  <c r="N36" i="13"/>
  <c r="I41" i="13"/>
  <c r="N41" i="13"/>
  <c r="I43" i="13"/>
  <c r="N43" i="13"/>
  <c r="I45" i="13"/>
  <c r="N45" i="13"/>
  <c r="I46" i="13"/>
  <c r="N46" i="13"/>
  <c r="I53" i="13"/>
  <c r="N53" i="13"/>
  <c r="M52" i="13"/>
  <c r="I56" i="13"/>
  <c r="N56" i="13"/>
  <c r="H11" i="13"/>
  <c r="J11" i="13"/>
  <c r="H7" i="13"/>
  <c r="J7" i="13"/>
  <c r="I15" i="13"/>
  <c r="N15" i="13"/>
  <c r="I11" i="13"/>
  <c r="N11" i="13"/>
  <c r="I7" i="13"/>
  <c r="N7" i="13"/>
  <c r="I17" i="13"/>
  <c r="N17" i="13"/>
  <c r="I27" i="13"/>
  <c r="N27" i="13"/>
  <c r="I32" i="13"/>
  <c r="N32" i="13"/>
  <c r="H31" i="13"/>
  <c r="H37" i="13"/>
  <c r="H38" i="13"/>
  <c r="H43" i="13"/>
  <c r="I35" i="13"/>
  <c r="N35" i="13"/>
  <c r="I38" i="13"/>
  <c r="N38" i="13"/>
  <c r="I40" i="13"/>
  <c r="N40" i="13"/>
  <c r="I49" i="13"/>
  <c r="N49" i="13"/>
  <c r="I52" i="13"/>
  <c r="N52" i="13"/>
  <c r="M49" i="13"/>
  <c r="M50" i="13"/>
  <c r="M51" i="13"/>
  <c r="M57" i="13"/>
  <c r="I57" i="13"/>
  <c r="N57" i="13"/>
  <c r="M60" i="13"/>
  <c r="M64" i="13"/>
  <c r="I63" i="13"/>
  <c r="N63" i="13"/>
  <c r="M69" i="13"/>
  <c r="I65" i="13"/>
  <c r="N65" i="13"/>
  <c r="I69" i="13"/>
  <c r="N69" i="13"/>
  <c r="H16" i="13"/>
  <c r="J16" i="13"/>
  <c r="I6" i="13"/>
  <c r="N6" i="13"/>
  <c r="H44" i="13"/>
  <c r="I42" i="13"/>
  <c r="N42" i="13"/>
  <c r="I48" i="13"/>
  <c r="N48" i="13"/>
  <c r="I51" i="13"/>
  <c r="N51" i="13"/>
  <c r="I58" i="13"/>
  <c r="N58" i="13"/>
  <c r="M63" i="13"/>
  <c r="I60" i="13"/>
  <c r="N60" i="13"/>
  <c r="I64" i="13"/>
  <c r="N64" i="13"/>
  <c r="I66" i="13"/>
  <c r="N66" i="13"/>
  <c r="H13" i="13"/>
  <c r="J13" i="13"/>
  <c r="H9" i="13"/>
  <c r="J9" i="13"/>
  <c r="H15" i="13"/>
  <c r="J15" i="13"/>
  <c r="I13" i="13"/>
  <c r="N13" i="13"/>
  <c r="I9" i="13"/>
  <c r="N9" i="13"/>
  <c r="I19" i="13"/>
  <c r="N19" i="13"/>
  <c r="H29" i="13"/>
  <c r="I30" i="13"/>
  <c r="N30" i="13"/>
  <c r="H33" i="13"/>
  <c r="H35" i="13"/>
  <c r="H40" i="13"/>
  <c r="I33" i="13"/>
  <c r="N33" i="13"/>
  <c r="I37" i="13"/>
  <c r="N37" i="13"/>
  <c r="I39" i="13"/>
  <c r="N39" i="13"/>
  <c r="I47" i="13"/>
  <c r="N47" i="13"/>
  <c r="I54" i="13"/>
  <c r="N54" i="13"/>
  <c r="I55" i="13"/>
  <c r="N55" i="13"/>
  <c r="I59" i="13"/>
  <c r="N59" i="13"/>
  <c r="M62" i="13"/>
  <c r="I61" i="13"/>
  <c r="N61" i="13"/>
  <c r="I67" i="13"/>
  <c r="N67" i="13"/>
  <c r="H10" i="13"/>
  <c r="J10" i="13"/>
  <c r="H34" i="13"/>
  <c r="I62" i="13"/>
  <c r="N62" i="13"/>
  <c r="I68" i="13"/>
  <c r="N68" i="13"/>
  <c r="H6" i="13"/>
  <c r="J6" i="13"/>
  <c r="H66" i="13"/>
  <c r="H65" i="13"/>
  <c r="H55" i="13"/>
  <c r="H68" i="13"/>
  <c r="M68" i="13"/>
  <c r="H58" i="13"/>
  <c r="M58" i="13"/>
  <c r="B29" i="22"/>
  <c r="B28" i="22"/>
  <c r="H48" i="13"/>
  <c r="M48" i="13"/>
  <c r="H54" i="13"/>
  <c r="B22" i="22"/>
  <c r="H45" i="13"/>
  <c r="B31" i="22"/>
  <c r="E27" i="22"/>
  <c r="B27" i="22"/>
  <c r="H56" i="13"/>
  <c r="H46" i="13"/>
  <c r="H49" i="13"/>
  <c r="H64" i="13"/>
  <c r="H62" i="13"/>
  <c r="H69" i="13"/>
  <c r="H60" i="13"/>
  <c r="H51" i="13"/>
  <c r="H57" i="13"/>
  <c r="H52" i="13"/>
  <c r="H63" i="13"/>
  <c r="H50" i="13"/>
  <c r="D8" i="40" l="1"/>
  <c r="AJ16" i="34"/>
  <c r="AJ18" i="34" s="1"/>
  <c r="C8" i="40"/>
  <c r="O78" i="40"/>
  <c r="H111" i="22"/>
  <c r="AA100" i="13"/>
  <c r="Y18" i="34"/>
  <c r="Y20" i="34" s="1"/>
  <c r="Y24" i="34" s="1"/>
  <c r="J132" i="40" s="1"/>
  <c r="G110" i="40"/>
  <c r="E28" i="22"/>
  <c r="E26" i="22"/>
  <c r="E24" i="22"/>
  <c r="E23" i="22"/>
  <c r="B25" i="22"/>
  <c r="E22" i="22"/>
  <c r="E32" i="22"/>
  <c r="AA94" i="13"/>
  <c r="F8" i="40"/>
  <c r="H7" i="21"/>
  <c r="G8" i="40" s="1"/>
  <c r="H26" i="40"/>
  <c r="R96" i="40"/>
  <c r="D18" i="18"/>
  <c r="H18" i="18" s="1"/>
  <c r="Q18" i="18" s="1"/>
  <c r="W18" i="18" s="1"/>
  <c r="AA18" i="18" s="1"/>
  <c r="D21" i="13" s="1"/>
  <c r="O21" i="13" s="1"/>
  <c r="E19" i="18"/>
  <c r="AJ22" i="34"/>
  <c r="E125" i="40" s="1"/>
  <c r="AV145" i="40"/>
  <c r="BC145" i="40" s="1"/>
  <c r="G126" i="13" s="1"/>
  <c r="G166" i="22" s="1"/>
  <c r="AQ132" i="40"/>
  <c r="AW132" i="40" s="1"/>
  <c r="G113" i="13" s="1"/>
  <c r="G153" i="22" s="1"/>
  <c r="AV146" i="40"/>
  <c r="BC146" i="40" s="1"/>
  <c r="G127" i="13" s="1"/>
  <c r="G167" i="22" s="1"/>
  <c r="AO132" i="40"/>
  <c r="AU132" i="40" s="1"/>
  <c r="E113" i="13" s="1"/>
  <c r="E153" i="22" s="1"/>
  <c r="D19" i="18"/>
  <c r="H19" i="18" s="1"/>
  <c r="Q20" i="18" s="1"/>
  <c r="W20" i="18" s="1"/>
  <c r="AA20" i="18" s="1"/>
  <c r="D23" i="13" s="1"/>
  <c r="C52" i="22" s="1"/>
  <c r="E18" i="18"/>
  <c r="F144" i="36"/>
  <c r="N17" i="34" s="1"/>
  <c r="AE135" i="36"/>
  <c r="U16" i="34" s="1"/>
  <c r="F35" i="38"/>
  <c r="Z15" i="34" s="1"/>
  <c r="I26" i="40"/>
  <c r="P78" i="40"/>
  <c r="S78" i="40" s="1"/>
  <c r="AF78" i="40" s="1"/>
  <c r="AL78" i="40" s="1"/>
  <c r="AQ78" i="40" s="1"/>
  <c r="H20" i="40"/>
  <c r="X137" i="40"/>
  <c r="AN137" i="40" s="1"/>
  <c r="AT137" i="40" s="1"/>
  <c r="G118" i="40"/>
  <c r="F36" i="40"/>
  <c r="L104" i="40"/>
  <c r="H17" i="40"/>
  <c r="O79" i="40"/>
  <c r="I20" i="40"/>
  <c r="G36" i="40"/>
  <c r="F118" i="40"/>
  <c r="H18" i="40"/>
  <c r="I24" i="40"/>
  <c r="R88" i="40"/>
  <c r="R95" i="40"/>
  <c r="H24" i="40"/>
  <c r="F49" i="40"/>
  <c r="O75" i="40"/>
  <c r="I27" i="40"/>
  <c r="S94" i="40"/>
  <c r="I18" i="40"/>
  <c r="H27" i="40"/>
  <c r="O77" i="40"/>
  <c r="R87" i="40"/>
  <c r="R94" i="40"/>
  <c r="I22" i="40"/>
  <c r="G117" i="40"/>
  <c r="H22" i="40"/>
  <c r="R93" i="40"/>
  <c r="F110" i="40"/>
  <c r="L69" i="40"/>
  <c r="M104" i="40"/>
  <c r="F125" i="40"/>
  <c r="AK146" i="40"/>
  <c r="AS146" i="40" s="1"/>
  <c r="AZ146" i="40" s="1"/>
  <c r="D127" i="13" s="1"/>
  <c r="D167" i="22" s="1"/>
  <c r="AL131" i="40"/>
  <c r="AS131" i="40" s="1"/>
  <c r="AY131" i="40" s="1"/>
  <c r="K26" i="40"/>
  <c r="L26" i="40" s="1"/>
  <c r="V26" i="40" s="1"/>
  <c r="X26" i="40" s="1"/>
  <c r="S89" i="40"/>
  <c r="R89" i="40"/>
  <c r="S88" i="40"/>
  <c r="BA145" i="40"/>
  <c r="E126" i="13" s="1"/>
  <c r="E166" i="22" s="1"/>
  <c r="S95" i="40"/>
  <c r="S86" i="40"/>
  <c r="M103" i="40"/>
  <c r="M67" i="40"/>
  <c r="I25" i="40"/>
  <c r="G35" i="40"/>
  <c r="G55" i="40"/>
  <c r="L103" i="40"/>
  <c r="R86" i="40"/>
  <c r="G126" i="40"/>
  <c r="R138" i="40"/>
  <c r="L68" i="40"/>
  <c r="I23" i="40"/>
  <c r="H25" i="40"/>
  <c r="F35" i="40"/>
  <c r="G119" i="40"/>
  <c r="S92" i="40"/>
  <c r="F126" i="40"/>
  <c r="L67" i="40"/>
  <c r="H23" i="40"/>
  <c r="P76" i="40"/>
  <c r="G111" i="40"/>
  <c r="F119" i="40"/>
  <c r="S91" i="40"/>
  <c r="R92" i="40"/>
  <c r="I119" i="13"/>
  <c r="I159" i="22" s="1"/>
  <c r="M69" i="40"/>
  <c r="I19" i="40"/>
  <c r="I21" i="40"/>
  <c r="G33" i="40"/>
  <c r="M61" i="40"/>
  <c r="O76" i="40"/>
  <c r="F111" i="40"/>
  <c r="R91" i="40"/>
  <c r="Q132" i="40"/>
  <c r="S139" i="40"/>
  <c r="AN139" i="40" s="1"/>
  <c r="M68" i="40"/>
  <c r="AJ131" i="40"/>
  <c r="AQ131" i="40" s="1"/>
  <c r="AW131" i="40" s="1"/>
  <c r="I17" i="40"/>
  <c r="H19" i="40"/>
  <c r="K19" i="40" s="1"/>
  <c r="L19" i="40" s="1"/>
  <c r="V19" i="40" s="1"/>
  <c r="X19" i="40" s="1"/>
  <c r="H21" i="40"/>
  <c r="F33" i="40"/>
  <c r="H33" i="40" s="1"/>
  <c r="I33" i="40" s="1"/>
  <c r="F34" i="40"/>
  <c r="L61" i="40"/>
  <c r="P75" i="40"/>
  <c r="P79" i="40"/>
  <c r="R90" i="40"/>
  <c r="I120" i="13"/>
  <c r="I160" i="22" s="1"/>
  <c r="AA98" i="13"/>
  <c r="H112" i="22"/>
  <c r="H113" i="22"/>
  <c r="AA99" i="13"/>
  <c r="T131" i="40"/>
  <c r="K18" i="40"/>
  <c r="L18" i="40" s="1"/>
  <c r="V18" i="40" s="1"/>
  <c r="X18" i="40" s="1"/>
  <c r="S138" i="40"/>
  <c r="AL138" i="40" s="1"/>
  <c r="H106" i="22"/>
  <c r="AA92" i="13"/>
  <c r="H110" i="22"/>
  <c r="AA96" i="13"/>
  <c r="H109" i="22"/>
  <c r="AA95" i="13"/>
  <c r="H104" i="22"/>
  <c r="AA90" i="13"/>
  <c r="AK131" i="40"/>
  <c r="AR131" i="40" s="1"/>
  <c r="AX131" i="40" s="1"/>
  <c r="V131" i="40"/>
  <c r="AA91" i="13"/>
  <c r="H105" i="22"/>
  <c r="S131" i="40"/>
  <c r="AH131" i="40"/>
  <c r="AO131" i="40" s="1"/>
  <c r="AU131" i="40" s="1"/>
  <c r="AA93" i="13"/>
  <c r="H107" i="22"/>
  <c r="R131" i="40"/>
  <c r="AG131" i="40"/>
  <c r="AN131" i="40" s="1"/>
  <c r="AT131" i="40" s="1"/>
  <c r="S96" i="40"/>
  <c r="S93" i="40"/>
  <c r="S90" i="40"/>
  <c r="S87" i="40"/>
  <c r="P77" i="40"/>
  <c r="G49" i="40"/>
  <c r="G34" i="40"/>
  <c r="P132" i="40"/>
  <c r="F55" i="40"/>
  <c r="BA146" i="40"/>
  <c r="E127" i="13" s="1"/>
  <c r="E167" i="22" s="1"/>
  <c r="AX132" i="40"/>
  <c r="H113" i="13" s="1"/>
  <c r="H153" i="22" s="1"/>
  <c r="F117" i="40"/>
  <c r="G125" i="40"/>
  <c r="Z24" i="34"/>
  <c r="L132" i="40" s="1"/>
  <c r="N37" i="34"/>
  <c r="T37" i="34"/>
  <c r="L139" i="40" s="1"/>
  <c r="U139" i="40" s="1"/>
  <c r="Q37" i="34"/>
  <c r="AJ23" i="34"/>
  <c r="E126" i="40" s="1"/>
  <c r="I17" i="39"/>
  <c r="J17" i="39" s="1"/>
  <c r="J14" i="39"/>
  <c r="J10" i="39"/>
  <c r="I18" i="39"/>
  <c r="D23" i="39"/>
  <c r="D30" i="39" s="1"/>
  <c r="C23" i="39"/>
  <c r="C30" i="39" s="1"/>
  <c r="H18" i="39"/>
  <c r="E32" i="39"/>
  <c r="G16" i="34"/>
  <c r="G17" i="34"/>
  <c r="N146" i="40"/>
  <c r="K145" i="40"/>
  <c r="B79" i="38"/>
  <c r="B96" i="38"/>
  <c r="D96" i="38" s="1"/>
  <c r="B94" i="38"/>
  <c r="D94" i="38" s="1"/>
  <c r="H8" i="40" l="1"/>
  <c r="AA96" i="40"/>
  <c r="R78" i="40"/>
  <c r="AE78" i="40" s="1"/>
  <c r="AK78" i="40" s="1"/>
  <c r="D61" i="13" s="1"/>
  <c r="T78" i="40"/>
  <c r="AG78" i="40" s="1"/>
  <c r="AM78" i="40" s="1"/>
  <c r="D63" i="13" s="1"/>
  <c r="O63" i="13" s="1"/>
  <c r="AA95" i="40"/>
  <c r="AQ95" i="40" s="1"/>
  <c r="H110" i="40"/>
  <c r="R110" i="40" s="1"/>
  <c r="T110" i="40" s="1"/>
  <c r="U110" i="40" s="1"/>
  <c r="D78" i="13" s="1"/>
  <c r="H117" i="40"/>
  <c r="R117" i="40" s="1"/>
  <c r="T117" i="40" s="1"/>
  <c r="U117" i="40" s="1"/>
  <c r="D80" i="13" s="1"/>
  <c r="O80" i="13" s="1"/>
  <c r="AJ138" i="40"/>
  <c r="AP138" i="40" s="1"/>
  <c r="AU138" i="40" s="1"/>
  <c r="C119" i="13" s="1"/>
  <c r="C159" i="22" s="1"/>
  <c r="W89" i="40"/>
  <c r="AM89" i="40" s="1"/>
  <c r="Y18" i="40"/>
  <c r="D7" i="13" s="1"/>
  <c r="Y26" i="40"/>
  <c r="D15" i="13" s="1"/>
  <c r="U94" i="40"/>
  <c r="AK94" i="40" s="1"/>
  <c r="S33" i="40"/>
  <c r="T33" i="40" s="1"/>
  <c r="D17" i="13" s="1"/>
  <c r="O17" i="13" s="1"/>
  <c r="Y19" i="40"/>
  <c r="D8" i="13" s="1"/>
  <c r="U78" i="40"/>
  <c r="AH78" i="40" s="1"/>
  <c r="AN78" i="40" s="1"/>
  <c r="Q78" i="40"/>
  <c r="AD78" i="40" s="1"/>
  <c r="AJ78" i="40" s="1"/>
  <c r="AO78" i="40" s="1"/>
  <c r="K20" i="40"/>
  <c r="L20" i="40" s="1"/>
  <c r="V20" i="40" s="1"/>
  <c r="X20" i="40" s="1"/>
  <c r="F18" i="18"/>
  <c r="I18" i="18" s="1"/>
  <c r="Q19" i="18" s="1"/>
  <c r="W19" i="18" s="1"/>
  <c r="AA19" i="18" s="1"/>
  <c r="D22" i="13" s="1"/>
  <c r="D51" i="22" s="1"/>
  <c r="C51" i="22"/>
  <c r="F19" i="18"/>
  <c r="I19" i="18" s="1"/>
  <c r="Q21" i="18" s="1"/>
  <c r="W21" i="18" s="1"/>
  <c r="AA21" i="18" s="1"/>
  <c r="D24" i="13" s="1"/>
  <c r="O24" i="13" s="1"/>
  <c r="O23" i="13"/>
  <c r="AT139" i="40"/>
  <c r="AY139" i="40" s="1"/>
  <c r="G120" i="13" s="1"/>
  <c r="G160" i="22" s="1"/>
  <c r="AR138" i="40"/>
  <c r="AW138" i="40" s="1"/>
  <c r="E119" i="13" s="1"/>
  <c r="E159" i="22" s="1"/>
  <c r="N139" i="40"/>
  <c r="N138" i="40"/>
  <c r="L138" i="40"/>
  <c r="T76" i="40"/>
  <c r="AG76" i="40" s="1"/>
  <c r="AM76" i="40" s="1"/>
  <c r="D53" i="13" s="1"/>
  <c r="P104" i="40"/>
  <c r="AC104" i="40" s="1"/>
  <c r="AH104" i="40" s="1"/>
  <c r="AL104" i="40" s="1"/>
  <c r="D76" i="13" s="1"/>
  <c r="D123" i="22" s="1"/>
  <c r="Q104" i="40"/>
  <c r="AD104" i="40" s="1"/>
  <c r="AI104" i="40" s="1"/>
  <c r="AM104" i="40" s="1"/>
  <c r="D77" i="13" s="1"/>
  <c r="O77" i="13" s="1"/>
  <c r="H119" i="40"/>
  <c r="R119" i="40" s="1"/>
  <c r="T119" i="40" s="1"/>
  <c r="U119" i="40" s="1"/>
  <c r="D82" i="13" s="1"/>
  <c r="O82" i="13" s="1"/>
  <c r="X92" i="40"/>
  <c r="AN92" i="40" s="1"/>
  <c r="AJ139" i="40"/>
  <c r="AP139" i="40" s="1"/>
  <c r="AU139" i="40" s="1"/>
  <c r="C120" i="13" s="1"/>
  <c r="C160" i="22" s="1"/>
  <c r="U88" i="40"/>
  <c r="AK88" i="40" s="1"/>
  <c r="K17" i="40"/>
  <c r="L17" i="40" s="1"/>
  <c r="V17" i="40" s="1"/>
  <c r="X17" i="40" s="1"/>
  <c r="H118" i="40"/>
  <c r="R118" i="40" s="1"/>
  <c r="T118" i="40" s="1"/>
  <c r="U118" i="40" s="1"/>
  <c r="D81" i="13" s="1"/>
  <c r="O81" i="13" s="1"/>
  <c r="H49" i="40"/>
  <c r="I49" i="40" s="1"/>
  <c r="Q49" i="40" s="1"/>
  <c r="S49" i="40" s="1"/>
  <c r="T49" i="40" s="1"/>
  <c r="D27" i="13" s="1"/>
  <c r="C65" i="22" s="1"/>
  <c r="H36" i="40"/>
  <c r="I36" i="40" s="1"/>
  <c r="Q79" i="40"/>
  <c r="AD79" i="40" s="1"/>
  <c r="AJ79" i="40" s="1"/>
  <c r="D65" i="13" s="1"/>
  <c r="O104" i="40"/>
  <c r="AB104" i="40" s="1"/>
  <c r="AG104" i="40" s="1"/>
  <c r="AK104" i="40" s="1"/>
  <c r="D75" i="13" s="1"/>
  <c r="C123" i="22" s="1"/>
  <c r="H111" i="40"/>
  <c r="R111" i="40" s="1"/>
  <c r="T111" i="40" s="1"/>
  <c r="U111" i="40" s="1"/>
  <c r="D79" i="13" s="1"/>
  <c r="O79" i="13" s="1"/>
  <c r="N104" i="40"/>
  <c r="AA104" i="40" s="1"/>
  <c r="AF104" i="40" s="1"/>
  <c r="AJ104" i="40" s="1"/>
  <c r="D74" i="13" s="1"/>
  <c r="O74" i="13" s="1"/>
  <c r="T75" i="40"/>
  <c r="AG75" i="40" s="1"/>
  <c r="AM75" i="40" s="1"/>
  <c r="D48" i="13" s="1"/>
  <c r="O48" i="13" s="1"/>
  <c r="V94" i="40"/>
  <c r="AL94" i="40" s="1"/>
  <c r="S77" i="40"/>
  <c r="AF77" i="40" s="1"/>
  <c r="AL77" i="40" s="1"/>
  <c r="D57" i="13" s="1"/>
  <c r="H125" i="40"/>
  <c r="AA87" i="40"/>
  <c r="AQ87" i="40" s="1"/>
  <c r="S76" i="40"/>
  <c r="AF76" i="40" s="1"/>
  <c r="AL76" i="40" s="1"/>
  <c r="D52" i="13" s="1"/>
  <c r="X88" i="40"/>
  <c r="AN88" i="40" s="1"/>
  <c r="K27" i="40"/>
  <c r="L27" i="40" s="1"/>
  <c r="V27" i="40" s="1"/>
  <c r="X27" i="40" s="1"/>
  <c r="K22" i="40"/>
  <c r="L22" i="40" s="1"/>
  <c r="V22" i="40" s="1"/>
  <c r="X22" i="40" s="1"/>
  <c r="K24" i="40"/>
  <c r="L24" i="40" s="1"/>
  <c r="V24" i="40" s="1"/>
  <c r="X24" i="40" s="1"/>
  <c r="X94" i="40"/>
  <c r="AN94" i="40" s="1"/>
  <c r="AP78" i="40"/>
  <c r="N103" i="40"/>
  <c r="AA103" i="40" s="1"/>
  <c r="AF103" i="40" s="1"/>
  <c r="AJ103" i="40" s="1"/>
  <c r="D70" i="13" s="1"/>
  <c r="O70" i="13" s="1"/>
  <c r="U86" i="40"/>
  <c r="AK86" i="40" s="1"/>
  <c r="V95" i="40"/>
  <c r="AL95" i="40" s="1"/>
  <c r="AA94" i="40"/>
  <c r="AQ94" i="40" s="1"/>
  <c r="S79" i="40"/>
  <c r="AF79" i="40" s="1"/>
  <c r="AL79" i="40" s="1"/>
  <c r="D67" i="13" s="1"/>
  <c r="O67" i="13" s="1"/>
  <c r="R76" i="40"/>
  <c r="AE76" i="40" s="1"/>
  <c r="AK76" i="40" s="1"/>
  <c r="D51" i="13" s="1"/>
  <c r="W94" i="40"/>
  <c r="AM94" i="40" s="1"/>
  <c r="H126" i="40"/>
  <c r="H35" i="40"/>
  <c r="I35" i="40" s="1"/>
  <c r="Q61" i="40"/>
  <c r="V88" i="40"/>
  <c r="AL88" i="40" s="1"/>
  <c r="C129" i="22"/>
  <c r="O78" i="13"/>
  <c r="F123" i="22"/>
  <c r="X91" i="40"/>
  <c r="AN91" i="40" s="1"/>
  <c r="V92" i="40"/>
  <c r="AL92" i="40" s="1"/>
  <c r="V93" i="40"/>
  <c r="AL93" i="40" s="1"/>
  <c r="K25" i="40"/>
  <c r="L25" i="40" s="1"/>
  <c r="V25" i="40" s="1"/>
  <c r="X25" i="40" s="1"/>
  <c r="AA92" i="40"/>
  <c r="AQ92" i="40" s="1"/>
  <c r="AA86" i="40"/>
  <c r="AQ86" i="40" s="1"/>
  <c r="V86" i="40"/>
  <c r="AL86" i="40" s="1"/>
  <c r="X86" i="40"/>
  <c r="AN86" i="40" s="1"/>
  <c r="W86" i="40"/>
  <c r="AM86" i="40" s="1"/>
  <c r="AA90" i="40"/>
  <c r="AQ90" i="40" s="1"/>
  <c r="U92" i="40"/>
  <c r="AK92" i="40" s="1"/>
  <c r="X89" i="40"/>
  <c r="AN89" i="40" s="1"/>
  <c r="H55" i="40"/>
  <c r="I55" i="40" s="1"/>
  <c r="R75" i="40"/>
  <c r="AE75" i="40" s="1"/>
  <c r="AK75" i="40" s="1"/>
  <c r="AP75" i="40" s="1"/>
  <c r="V89" i="40"/>
  <c r="AL89" i="40" s="1"/>
  <c r="W95" i="40"/>
  <c r="AM95" i="40" s="1"/>
  <c r="N69" i="40"/>
  <c r="P67" i="40"/>
  <c r="AA67" i="40" s="1"/>
  <c r="W92" i="40"/>
  <c r="AM92" i="40" s="1"/>
  <c r="O69" i="40"/>
  <c r="P69" i="40"/>
  <c r="K21" i="40"/>
  <c r="L21" i="40" s="1"/>
  <c r="V21" i="40" s="1"/>
  <c r="X21" i="40" s="1"/>
  <c r="U76" i="40"/>
  <c r="AH76" i="40" s="1"/>
  <c r="AN76" i="40" s="1"/>
  <c r="D54" i="13" s="1"/>
  <c r="N61" i="40"/>
  <c r="K23" i="40"/>
  <c r="L23" i="40" s="1"/>
  <c r="V23" i="40" s="1"/>
  <c r="X23" i="40" s="1"/>
  <c r="P61" i="40"/>
  <c r="U89" i="40"/>
  <c r="AK89" i="40" s="1"/>
  <c r="S75" i="40"/>
  <c r="AF75" i="40" s="1"/>
  <c r="AL75" i="40" s="1"/>
  <c r="Q75" i="40"/>
  <c r="AD75" i="40" s="1"/>
  <c r="AJ75" i="40" s="1"/>
  <c r="D45" i="13" s="1"/>
  <c r="C91" i="22" s="1"/>
  <c r="N67" i="40"/>
  <c r="AA89" i="40"/>
  <c r="AQ89" i="40" s="1"/>
  <c r="W88" i="40"/>
  <c r="AM88" i="40" s="1"/>
  <c r="H34" i="40"/>
  <c r="I34" i="40" s="1"/>
  <c r="Q69" i="40"/>
  <c r="AA88" i="40"/>
  <c r="AQ88" i="40" s="1"/>
  <c r="Q67" i="40"/>
  <c r="AB67" i="40" s="1"/>
  <c r="AA91" i="40"/>
  <c r="AQ91" i="40" s="1"/>
  <c r="W91" i="40"/>
  <c r="AM91" i="40" s="1"/>
  <c r="O61" i="40"/>
  <c r="N68" i="40"/>
  <c r="U91" i="40"/>
  <c r="AK91" i="40" s="1"/>
  <c r="AL139" i="40"/>
  <c r="O67" i="40"/>
  <c r="Z67" i="40" s="1"/>
  <c r="AM145" i="40"/>
  <c r="AU145" i="40" s="1"/>
  <c r="BB145" i="40" s="1"/>
  <c r="F126" i="13" s="1"/>
  <c r="F166" i="22" s="1"/>
  <c r="T77" i="40"/>
  <c r="AG77" i="40" s="1"/>
  <c r="AM77" i="40" s="1"/>
  <c r="AR77" i="40" s="1"/>
  <c r="O68" i="40"/>
  <c r="P68" i="40"/>
  <c r="U75" i="40"/>
  <c r="AH75" i="40" s="1"/>
  <c r="AN75" i="40" s="1"/>
  <c r="D62" i="13"/>
  <c r="O62" i="13" s="1"/>
  <c r="T79" i="40"/>
  <c r="AG79" i="40" s="1"/>
  <c r="AM79" i="40" s="1"/>
  <c r="D68" i="13" s="1"/>
  <c r="AI132" i="40"/>
  <c r="AP132" i="40" s="1"/>
  <c r="AV132" i="40" s="1"/>
  <c r="F113" i="13" s="1"/>
  <c r="F153" i="22" s="1"/>
  <c r="AN138" i="40"/>
  <c r="O103" i="40"/>
  <c r="AB103" i="40" s="1"/>
  <c r="AG103" i="40" s="1"/>
  <c r="AK103" i="40" s="1"/>
  <c r="D71" i="13" s="1"/>
  <c r="D122" i="22" s="1"/>
  <c r="Q103" i="40"/>
  <c r="AD103" i="40" s="1"/>
  <c r="AI103" i="40" s="1"/>
  <c r="AM103" i="40" s="1"/>
  <c r="D73" i="13" s="1"/>
  <c r="F122" i="22" s="1"/>
  <c r="U79" i="40"/>
  <c r="AH79" i="40" s="1"/>
  <c r="AN79" i="40" s="1"/>
  <c r="Q76" i="40"/>
  <c r="AD76" i="40" s="1"/>
  <c r="AJ76" i="40" s="1"/>
  <c r="Q68" i="40"/>
  <c r="R79" i="40"/>
  <c r="AE79" i="40" s="1"/>
  <c r="AK79" i="40" s="1"/>
  <c r="AP79" i="40" s="1"/>
  <c r="AR78" i="40"/>
  <c r="P103" i="40"/>
  <c r="AC103" i="40" s="1"/>
  <c r="AH103" i="40" s="1"/>
  <c r="AL103" i="40" s="1"/>
  <c r="D72" i="13" s="1"/>
  <c r="E122" i="22" s="1"/>
  <c r="AK139" i="40"/>
  <c r="AQ139" i="40" s="1"/>
  <c r="AV139" i="40" s="1"/>
  <c r="D120" i="13" s="1"/>
  <c r="D160" i="22" s="1"/>
  <c r="U95" i="40"/>
  <c r="AK95" i="40" s="1"/>
  <c r="AG132" i="40"/>
  <c r="AN132" i="40" s="1"/>
  <c r="AT132" i="40" s="1"/>
  <c r="D113" i="13" s="1"/>
  <c r="D153" i="22" s="1"/>
  <c r="X95" i="40"/>
  <c r="AN95" i="40" s="1"/>
  <c r="V91" i="40"/>
  <c r="AL91" i="40" s="1"/>
  <c r="D94" i="22"/>
  <c r="O61" i="13"/>
  <c r="X93" i="40"/>
  <c r="AN93" i="40" s="1"/>
  <c r="U90" i="40"/>
  <c r="AK90" i="40" s="1"/>
  <c r="X87" i="40"/>
  <c r="AN87" i="40" s="1"/>
  <c r="Q77" i="40"/>
  <c r="AD77" i="40" s="1"/>
  <c r="AJ77" i="40" s="1"/>
  <c r="AA93" i="40"/>
  <c r="AQ93" i="40" s="1"/>
  <c r="U87" i="40"/>
  <c r="AK87" i="40" s="1"/>
  <c r="V87" i="40"/>
  <c r="AL87" i="40" s="1"/>
  <c r="U93" i="40"/>
  <c r="AK93" i="40" s="1"/>
  <c r="R77" i="40"/>
  <c r="AE77" i="40" s="1"/>
  <c r="AK77" i="40" s="1"/>
  <c r="W93" i="40"/>
  <c r="AM93" i="40" s="1"/>
  <c r="U96" i="40"/>
  <c r="AK96" i="40" s="1"/>
  <c r="X96" i="40"/>
  <c r="AN96" i="40" s="1"/>
  <c r="V96" i="40"/>
  <c r="AL96" i="40" s="1"/>
  <c r="W96" i="40"/>
  <c r="AM96" i="40" s="1"/>
  <c r="W87" i="40"/>
  <c r="AM87" i="40" s="1"/>
  <c r="W90" i="40"/>
  <c r="AM90" i="40" s="1"/>
  <c r="V90" i="40"/>
  <c r="AL90" i="40" s="1"/>
  <c r="X90" i="40"/>
  <c r="AN90" i="40" s="1"/>
  <c r="F94" i="22"/>
  <c r="AS78" i="40"/>
  <c r="D64" i="13"/>
  <c r="U77" i="40"/>
  <c r="AH77" i="40" s="1"/>
  <c r="AN77" i="40" s="1"/>
  <c r="AM146" i="40"/>
  <c r="AU146" i="40" s="1"/>
  <c r="BB146" i="40" s="1"/>
  <c r="F127" i="13" s="1"/>
  <c r="F167" i="22" s="1"/>
  <c r="J18" i="39"/>
  <c r="D24" i="39"/>
  <c r="D31" i="39" s="1"/>
  <c r="C24" i="39"/>
  <c r="C31" i="39" s="1"/>
  <c r="D32" i="39"/>
  <c r="AJ146" i="40"/>
  <c r="AR146" i="40" s="1"/>
  <c r="AY146" i="40" s="1"/>
  <c r="C127" i="13" s="1"/>
  <c r="C167" i="22" s="1"/>
  <c r="AJ145" i="40"/>
  <c r="AR145" i="40" s="1"/>
  <c r="AY145" i="40" s="1"/>
  <c r="C126" i="13" s="1"/>
  <c r="C166" i="22" s="1"/>
  <c r="L145" i="40"/>
  <c r="AK145" i="40" s="1"/>
  <c r="AS145" i="40" s="1"/>
  <c r="AZ145" i="40" s="1"/>
  <c r="D126" i="13" s="1"/>
  <c r="D166" i="22" s="1"/>
  <c r="W139" i="40" l="1"/>
  <c r="AM139" i="40" s="1"/>
  <c r="AS139" i="40" s="1"/>
  <c r="AX139" i="40" s="1"/>
  <c r="F120" i="13" s="1"/>
  <c r="F160" i="22" s="1"/>
  <c r="AK138" i="40"/>
  <c r="AQ138" i="40" s="1"/>
  <c r="AV138" i="40" s="1"/>
  <c r="D119" i="13" s="1"/>
  <c r="D159" i="22" s="1"/>
  <c r="U138" i="40"/>
  <c r="W138" i="40"/>
  <c r="AM138" i="40" s="1"/>
  <c r="AS138" i="40" s="1"/>
  <c r="AX138" i="40" s="1"/>
  <c r="F119" i="13" s="1"/>
  <c r="F159" i="22" s="1"/>
  <c r="AY96" i="40"/>
  <c r="BF96" i="40" s="1"/>
  <c r="I100" i="13" s="1"/>
  <c r="I114" i="22" s="1"/>
  <c r="AQ96" i="40"/>
  <c r="C137" i="22"/>
  <c r="E123" i="22"/>
  <c r="C139" i="22"/>
  <c r="C122" i="22"/>
  <c r="AT93" i="40"/>
  <c r="BA93" i="40" s="1"/>
  <c r="D97" i="13" s="1"/>
  <c r="AU87" i="40"/>
  <c r="BB87" i="40" s="1"/>
  <c r="E91" i="13" s="1"/>
  <c r="AV89" i="40"/>
  <c r="BC89" i="40" s="1"/>
  <c r="F93" i="13" s="1"/>
  <c r="AT92" i="40"/>
  <c r="BA92" i="40" s="1"/>
  <c r="D96" i="13" s="1"/>
  <c r="AY94" i="40"/>
  <c r="BF94" i="40" s="1"/>
  <c r="I98" i="13" s="1"/>
  <c r="AY87" i="40"/>
  <c r="BF87" i="40" s="1"/>
  <c r="I91" i="13" s="1"/>
  <c r="AU90" i="40"/>
  <c r="BB90" i="40" s="1"/>
  <c r="E94" i="13" s="1"/>
  <c r="X94" i="13" s="1"/>
  <c r="AS90" i="40"/>
  <c r="AZ90" i="40" s="1"/>
  <c r="C94" i="13" s="1"/>
  <c r="AS92" i="40"/>
  <c r="AZ92" i="40" s="1"/>
  <c r="C96" i="13" s="1"/>
  <c r="AV91" i="40"/>
  <c r="BC91" i="40" s="1"/>
  <c r="F95" i="13" s="1"/>
  <c r="AT95" i="40"/>
  <c r="BA95" i="40" s="1"/>
  <c r="D99" i="13" s="1"/>
  <c r="AS88" i="40"/>
  <c r="AZ88" i="40" s="1"/>
  <c r="C92" i="13" s="1"/>
  <c r="AU89" i="40"/>
  <c r="BB89" i="40" s="1"/>
  <c r="E93" i="13" s="1"/>
  <c r="AY88" i="40"/>
  <c r="BF88" i="40" s="1"/>
  <c r="I92" i="13" s="1"/>
  <c r="AS87" i="40"/>
  <c r="AZ87" i="40" s="1"/>
  <c r="C91" i="13" s="1"/>
  <c r="AU96" i="40"/>
  <c r="BB96" i="40" s="1"/>
  <c r="E100" i="13" s="1"/>
  <c r="AV93" i="40"/>
  <c r="BC93" i="40" s="1"/>
  <c r="F97" i="13" s="1"/>
  <c r="AT96" i="40"/>
  <c r="BA96" i="40" s="1"/>
  <c r="D100" i="13" s="1"/>
  <c r="AU88" i="40"/>
  <c r="BB88" i="40" s="1"/>
  <c r="E92" i="13" s="1"/>
  <c r="AY90" i="40"/>
  <c r="BF90" i="40" s="1"/>
  <c r="I94" i="13" s="1"/>
  <c r="AS86" i="40"/>
  <c r="AZ86" i="40" s="1"/>
  <c r="C90" i="13" s="1"/>
  <c r="AT94" i="40"/>
  <c r="BA94" i="40" s="1"/>
  <c r="D98" i="13" s="1"/>
  <c r="AV92" i="40"/>
  <c r="BC92" i="40" s="1"/>
  <c r="F96" i="13" s="1"/>
  <c r="AS91" i="40"/>
  <c r="AZ91" i="40" s="1"/>
  <c r="C95" i="13" s="1"/>
  <c r="AU86" i="40"/>
  <c r="BB86" i="40" s="1"/>
  <c r="E90" i="13" s="1"/>
  <c r="E104" i="22" s="1"/>
  <c r="AY93" i="40"/>
  <c r="BF93" i="40" s="1"/>
  <c r="I97" i="13" s="1"/>
  <c r="AV95" i="40"/>
  <c r="BC95" i="40" s="1"/>
  <c r="F99" i="13" s="1"/>
  <c r="AV86" i="40"/>
  <c r="BC86" i="40" s="1"/>
  <c r="F90" i="13" s="1"/>
  <c r="AT88" i="40"/>
  <c r="BA88" i="40" s="1"/>
  <c r="D92" i="13" s="1"/>
  <c r="AV94" i="40"/>
  <c r="BC94" i="40" s="1"/>
  <c r="F98" i="13" s="1"/>
  <c r="AY95" i="40"/>
  <c r="BF95" i="40" s="1"/>
  <c r="I99" i="13" s="1"/>
  <c r="AT87" i="40"/>
  <c r="BA87" i="40" s="1"/>
  <c r="D91" i="13" s="1"/>
  <c r="AY89" i="40"/>
  <c r="BF89" i="40" s="1"/>
  <c r="I93" i="13" s="1"/>
  <c r="AT86" i="40"/>
  <c r="BA86" i="40" s="1"/>
  <c r="D90" i="13" s="1"/>
  <c r="AV87" i="40"/>
  <c r="BC87" i="40" s="1"/>
  <c r="F91" i="13" s="1"/>
  <c r="AU91" i="40"/>
  <c r="BB91" i="40" s="1"/>
  <c r="E95" i="13" s="1"/>
  <c r="AS89" i="40"/>
  <c r="AZ89" i="40" s="1"/>
  <c r="C93" i="13" s="1"/>
  <c r="AY86" i="40"/>
  <c r="BF86" i="40" s="1"/>
  <c r="I90" i="13" s="1"/>
  <c r="AT90" i="40"/>
  <c r="BA90" i="40" s="1"/>
  <c r="D94" i="13" s="1"/>
  <c r="AV96" i="40"/>
  <c r="BC96" i="40" s="1"/>
  <c r="F100" i="13" s="1"/>
  <c r="AU93" i="40"/>
  <c r="BB93" i="40" s="1"/>
  <c r="E97" i="13" s="1"/>
  <c r="AS95" i="40"/>
  <c r="AZ95" i="40" s="1"/>
  <c r="C99" i="13" s="1"/>
  <c r="AU95" i="40"/>
  <c r="BB95" i="40" s="1"/>
  <c r="E99" i="13" s="1"/>
  <c r="X99" i="13" s="1"/>
  <c r="D60" i="13"/>
  <c r="O76" i="13"/>
  <c r="AU92" i="40"/>
  <c r="BB92" i="40" s="1"/>
  <c r="E96" i="13" s="1"/>
  <c r="AS96" i="40"/>
  <c r="AZ96" i="40" s="1"/>
  <c r="C100" i="13" s="1"/>
  <c r="AT91" i="40"/>
  <c r="BA91" i="40" s="1"/>
  <c r="D95" i="13" s="1"/>
  <c r="AY91" i="40"/>
  <c r="BF91" i="40" s="1"/>
  <c r="I95" i="13" s="1"/>
  <c r="AV90" i="40"/>
  <c r="BC90" i="40" s="1"/>
  <c r="F94" i="13" s="1"/>
  <c r="AS93" i="40"/>
  <c r="AZ93" i="40" s="1"/>
  <c r="C97" i="13" s="1"/>
  <c r="AT89" i="40"/>
  <c r="BA89" i="40" s="1"/>
  <c r="D93" i="13" s="1"/>
  <c r="AY92" i="40"/>
  <c r="BF92" i="40" s="1"/>
  <c r="I96" i="13" s="1"/>
  <c r="AU94" i="40"/>
  <c r="BB94" i="40" s="1"/>
  <c r="E98" i="13" s="1"/>
  <c r="AV88" i="40"/>
  <c r="BC88" i="40" s="1"/>
  <c r="F92" i="13" s="1"/>
  <c r="AS94" i="40"/>
  <c r="AZ94" i="40" s="1"/>
  <c r="C98" i="13" s="1"/>
  <c r="C112" i="22" s="1"/>
  <c r="O8" i="13"/>
  <c r="D24" i="22"/>
  <c r="D23" i="22"/>
  <c r="O7" i="13"/>
  <c r="O15" i="13"/>
  <c r="C31" i="22"/>
  <c r="AG69" i="40"/>
  <c r="AK69" i="40" s="1"/>
  <c r="D44" i="13" s="1"/>
  <c r="Y21" i="40"/>
  <c r="D10" i="13" s="1"/>
  <c r="D26" i="22" s="1"/>
  <c r="S55" i="40"/>
  <c r="T55" i="40" s="1"/>
  <c r="D28" i="13" s="1"/>
  <c r="Y25" i="40"/>
  <c r="D14" i="13" s="1"/>
  <c r="Y27" i="40"/>
  <c r="D16" i="13" s="1"/>
  <c r="S36" i="40"/>
  <c r="T36" i="40" s="1"/>
  <c r="D20" i="13" s="1"/>
  <c r="AG67" i="40"/>
  <c r="AK67" i="40" s="1"/>
  <c r="D36" i="13" s="1"/>
  <c r="S34" i="40"/>
  <c r="T34" i="40" s="1"/>
  <c r="D18" i="13" s="1"/>
  <c r="C39" i="22" s="1"/>
  <c r="AF69" i="40"/>
  <c r="AJ69" i="40" s="1"/>
  <c r="D43" i="13" s="1"/>
  <c r="C130" i="22"/>
  <c r="AG68" i="40"/>
  <c r="AK68" i="40" s="1"/>
  <c r="D40" i="13" s="1"/>
  <c r="AO79" i="40"/>
  <c r="AD67" i="40"/>
  <c r="AH67" i="40" s="1"/>
  <c r="D33" i="13" s="1"/>
  <c r="AF67" i="40"/>
  <c r="AJ67" i="40" s="1"/>
  <c r="D35" i="13" s="1"/>
  <c r="R125" i="40"/>
  <c r="T125" i="40" s="1"/>
  <c r="U125" i="40" s="1"/>
  <c r="C106" i="13" s="1"/>
  <c r="C146" i="22" s="1"/>
  <c r="AE68" i="40"/>
  <c r="AI68" i="40" s="1"/>
  <c r="D38" i="13" s="1"/>
  <c r="AF68" i="40"/>
  <c r="AJ68" i="40" s="1"/>
  <c r="D39" i="13" s="1"/>
  <c r="AE69" i="40"/>
  <c r="AI69" i="40" s="1"/>
  <c r="D42" i="13" s="1"/>
  <c r="AE67" i="40"/>
  <c r="AI67" i="40" s="1"/>
  <c r="D34" i="13" s="1"/>
  <c r="C38" i="22"/>
  <c r="AD69" i="40"/>
  <c r="AH69" i="40" s="1"/>
  <c r="D41" i="13" s="1"/>
  <c r="Y17" i="40"/>
  <c r="D6" i="13" s="1"/>
  <c r="AF61" i="40"/>
  <c r="AJ61" i="40" s="1"/>
  <c r="D31" i="13" s="1"/>
  <c r="E71" i="22" s="1"/>
  <c r="AG61" i="40"/>
  <c r="AK61" i="40" s="1"/>
  <c r="D32" i="13" s="1"/>
  <c r="Y20" i="40"/>
  <c r="D9" i="13" s="1"/>
  <c r="AD68" i="40"/>
  <c r="AH68" i="40" s="1"/>
  <c r="D37" i="13" s="1"/>
  <c r="Y23" i="40"/>
  <c r="D12" i="13" s="1"/>
  <c r="S35" i="40"/>
  <c r="T35" i="40" s="1"/>
  <c r="D19" i="13" s="1"/>
  <c r="Y24" i="40"/>
  <c r="D13" i="13" s="1"/>
  <c r="O13" i="13" s="1"/>
  <c r="AE61" i="40"/>
  <c r="AI61" i="40" s="1"/>
  <c r="D30" i="13" s="1"/>
  <c r="AD61" i="40"/>
  <c r="AH61" i="40" s="1"/>
  <c r="D29" i="13" s="1"/>
  <c r="R126" i="40"/>
  <c r="T126" i="40" s="1"/>
  <c r="U126" i="40" s="1"/>
  <c r="C107" i="13" s="1"/>
  <c r="C147" i="22" s="1"/>
  <c r="Y22" i="40"/>
  <c r="D11" i="13" s="1"/>
  <c r="D52" i="22"/>
  <c r="O27" i="13"/>
  <c r="O22" i="13"/>
  <c r="O75" i="13"/>
  <c r="AR76" i="40"/>
  <c r="AR139" i="40"/>
  <c r="AW139" i="40" s="1"/>
  <c r="E120" i="13" s="1"/>
  <c r="E160" i="22" s="1"/>
  <c r="AT138" i="40"/>
  <c r="AY138" i="40" s="1"/>
  <c r="G119" i="13" s="1"/>
  <c r="G159" i="22" s="1"/>
  <c r="C138" i="22"/>
  <c r="AQ76" i="40"/>
  <c r="F91" i="22"/>
  <c r="AR75" i="40"/>
  <c r="AP76" i="40"/>
  <c r="E95" i="22"/>
  <c r="AQ77" i="40"/>
  <c r="AQ79" i="40"/>
  <c r="D66" i="13"/>
  <c r="D95" i="22" s="1"/>
  <c r="D46" i="13"/>
  <c r="D91" i="22" s="1"/>
  <c r="O73" i="13"/>
  <c r="D58" i="13"/>
  <c r="O60" i="13"/>
  <c r="C94" i="22"/>
  <c r="O45" i="13"/>
  <c r="E94" i="22"/>
  <c r="O54" i="13"/>
  <c r="G92" i="22"/>
  <c r="AO75" i="40"/>
  <c r="AQ75" i="40"/>
  <c r="D47" i="13"/>
  <c r="AS76" i="40"/>
  <c r="O72" i="13"/>
  <c r="AR79" i="40"/>
  <c r="O71" i="13"/>
  <c r="O52" i="13"/>
  <c r="E92" i="22"/>
  <c r="D49" i="13"/>
  <c r="AS75" i="40"/>
  <c r="O65" i="13"/>
  <c r="C95" i="22"/>
  <c r="AO76" i="40"/>
  <c r="D50" i="13"/>
  <c r="AS79" i="40"/>
  <c r="D69" i="13"/>
  <c r="O51" i="13"/>
  <c r="D92" i="22"/>
  <c r="O64" i="13"/>
  <c r="G94" i="22"/>
  <c r="O53" i="13"/>
  <c r="F92" i="22"/>
  <c r="O57" i="13"/>
  <c r="E93" i="22"/>
  <c r="F95" i="22"/>
  <c r="O68" i="13"/>
  <c r="F93" i="22"/>
  <c r="O58" i="13"/>
  <c r="D59" i="13"/>
  <c r="AS77" i="40"/>
  <c r="AP77" i="40"/>
  <c r="D56" i="13"/>
  <c r="D55" i="13"/>
  <c r="AO77" i="40"/>
  <c r="C32" i="39"/>
  <c r="F32" i="39" s="1"/>
  <c r="AB100" i="13" l="1"/>
  <c r="W97" i="13"/>
  <c r="D111" i="22"/>
  <c r="C107" i="22"/>
  <c r="V93" i="13"/>
  <c r="F108" i="22"/>
  <c r="Y94" i="13"/>
  <c r="X92" i="13"/>
  <c r="E106" i="22"/>
  <c r="E108" i="22"/>
  <c r="I105" i="22"/>
  <c r="AB91" i="13"/>
  <c r="C108" i="22"/>
  <c r="V94" i="13"/>
  <c r="D109" i="22"/>
  <c r="W95" i="13"/>
  <c r="V100" i="13"/>
  <c r="C114" i="22"/>
  <c r="V91" i="13"/>
  <c r="C105" i="22"/>
  <c r="AB98" i="13"/>
  <c r="I112" i="22"/>
  <c r="Y91" i="13"/>
  <c r="F105" i="22"/>
  <c r="AB92" i="13"/>
  <c r="I106" i="22"/>
  <c r="W96" i="13"/>
  <c r="D110" i="22"/>
  <c r="F107" i="22"/>
  <c r="Y93" i="13"/>
  <c r="AB90" i="13"/>
  <c r="I104" i="22"/>
  <c r="X100" i="13"/>
  <c r="E114" i="22"/>
  <c r="E112" i="22"/>
  <c r="X98" i="13"/>
  <c r="AB93" i="13"/>
  <c r="I107" i="22"/>
  <c r="F110" i="22"/>
  <c r="Y96" i="13"/>
  <c r="X91" i="13"/>
  <c r="E105" i="22"/>
  <c r="W100" i="13"/>
  <c r="D114" i="22"/>
  <c r="X96" i="13"/>
  <c r="E110" i="22"/>
  <c r="W91" i="13"/>
  <c r="D105" i="22"/>
  <c r="W98" i="13"/>
  <c r="D112" i="22"/>
  <c r="V92" i="13"/>
  <c r="C106" i="22"/>
  <c r="W92" i="13"/>
  <c r="D106" i="22"/>
  <c r="F113" i="22"/>
  <c r="Y99" i="13"/>
  <c r="X95" i="13"/>
  <c r="E109" i="22"/>
  <c r="W90" i="13"/>
  <c r="D104" i="22"/>
  <c r="D107" i="22"/>
  <c r="W93" i="13"/>
  <c r="V99" i="13"/>
  <c r="C113" i="22"/>
  <c r="C104" i="22"/>
  <c r="V90" i="13"/>
  <c r="D113" i="22"/>
  <c r="W99" i="13"/>
  <c r="W94" i="13"/>
  <c r="D108" i="22"/>
  <c r="Y90" i="13"/>
  <c r="F104" i="22"/>
  <c r="AB97" i="13"/>
  <c r="I111" i="22"/>
  <c r="V95" i="13"/>
  <c r="C109" i="22"/>
  <c r="C111" i="22"/>
  <c r="V97" i="13"/>
  <c r="F109" i="22"/>
  <c r="Y95" i="13"/>
  <c r="AB95" i="13"/>
  <c r="I109" i="22"/>
  <c r="Y97" i="13"/>
  <c r="F111" i="22"/>
  <c r="F106" i="22"/>
  <c r="Y92" i="13"/>
  <c r="AB96" i="13"/>
  <c r="I110" i="22"/>
  <c r="X97" i="13"/>
  <c r="E111" i="22"/>
  <c r="I108" i="22"/>
  <c r="AB94" i="13"/>
  <c r="F114" i="22"/>
  <c r="Y100" i="13"/>
  <c r="F112" i="22"/>
  <c r="Y98" i="13"/>
  <c r="C110" i="22"/>
  <c r="V96" i="13"/>
  <c r="V98" i="13"/>
  <c r="X90" i="13"/>
  <c r="I113" i="22"/>
  <c r="AB99" i="13"/>
  <c r="E107" i="22"/>
  <c r="X93" i="13"/>
  <c r="E113" i="22"/>
  <c r="E77" i="22"/>
  <c r="O35" i="13"/>
  <c r="O9" i="13"/>
  <c r="D25" i="22"/>
  <c r="O28" i="13"/>
  <c r="C85" i="22"/>
  <c r="O41" i="13"/>
  <c r="C79" i="22"/>
  <c r="O37" i="13"/>
  <c r="C78" i="22"/>
  <c r="O14" i="13"/>
  <c r="C30" i="22"/>
  <c r="F78" i="22"/>
  <c r="O40" i="13"/>
  <c r="O42" i="13"/>
  <c r="D79" i="22"/>
  <c r="O44" i="13"/>
  <c r="F79" i="22"/>
  <c r="O30" i="13"/>
  <c r="D71" i="22"/>
  <c r="C40" i="22"/>
  <c r="O19" i="13"/>
  <c r="E78" i="22"/>
  <c r="O39" i="13"/>
  <c r="F77" i="22"/>
  <c r="O36" i="13"/>
  <c r="O16" i="13"/>
  <c r="C32" i="22"/>
  <c r="F71" i="22"/>
  <c r="O32" i="13"/>
  <c r="O33" i="13"/>
  <c r="C77" i="22"/>
  <c r="O11" i="13"/>
  <c r="D27" i="22"/>
  <c r="O6" i="13"/>
  <c r="D22" i="22"/>
  <c r="O29" i="13"/>
  <c r="C71" i="22"/>
  <c r="O43" i="13"/>
  <c r="E79" i="22"/>
  <c r="D77" i="22"/>
  <c r="O34" i="13"/>
  <c r="O12" i="13"/>
  <c r="D28" i="22"/>
  <c r="O38" i="13"/>
  <c r="D78" i="22"/>
  <c r="O20" i="13"/>
  <c r="C41" i="22"/>
  <c r="O10" i="13"/>
  <c r="D29" i="22"/>
  <c r="O18" i="13"/>
  <c r="O31" i="13"/>
  <c r="O46" i="13"/>
  <c r="O66" i="13"/>
  <c r="E91" i="22"/>
  <c r="O47" i="13"/>
  <c r="G95" i="22"/>
  <c r="O69" i="13"/>
  <c r="G91" i="22"/>
  <c r="O49" i="13"/>
  <c r="O50" i="13"/>
  <c r="C92" i="22"/>
  <c r="O56" i="13"/>
  <c r="D93" i="22"/>
  <c r="O55" i="13"/>
  <c r="C93" i="22"/>
  <c r="O59" i="13"/>
  <c r="G93" i="22"/>
  <c r="E50" i="39"/>
  <c r="E55" i="39" s="1"/>
  <c r="C45" i="39"/>
  <c r="E51" i="39"/>
  <c r="E56" i="39" s="1"/>
  <c r="C50" i="39"/>
  <c r="C55" i="39" s="1"/>
  <c r="D50" i="39"/>
  <c r="D55" i="39" s="1"/>
  <c r="C51" i="39"/>
  <c r="C56" i="39" s="1"/>
  <c r="D51" i="39"/>
  <c r="D56" i="39" s="1"/>
  <c r="F56" i="39" l="1"/>
</calcChain>
</file>

<file path=xl/sharedStrings.xml><?xml version="1.0" encoding="utf-8"?>
<sst xmlns="http://schemas.openxmlformats.org/spreadsheetml/2006/main" count="27486" uniqueCount="6789">
  <si>
    <t>Intensive</t>
  </si>
  <si>
    <t>n/a</t>
  </si>
  <si>
    <t>Intermediate</t>
  </si>
  <si>
    <t>Standard</t>
  </si>
  <si>
    <t>Tariff (£)</t>
  </si>
  <si>
    <t>Name</t>
  </si>
  <si>
    <t>Code</t>
  </si>
  <si>
    <t>Maternity services - Antenatal assement visits</t>
  </si>
  <si>
    <t>Postnatal Visits</t>
  </si>
  <si>
    <t>Antenatal Visits</t>
  </si>
  <si>
    <t>Maternity services - Community</t>
  </si>
  <si>
    <t>Midwife Episode</t>
  </si>
  <si>
    <t>Obstetrics</t>
  </si>
  <si>
    <r>
      <t xml:space="preserve">WF02A
</t>
    </r>
    <r>
      <rPr>
        <i/>
        <sz val="8"/>
        <rFont val="Arial"/>
        <family val="2"/>
      </rPr>
      <t>Follow Up Attendance - Multi Professional</t>
    </r>
  </si>
  <si>
    <r>
      <t xml:space="preserve">WF01A
</t>
    </r>
    <r>
      <rPr>
        <i/>
        <sz val="8"/>
        <rFont val="Arial"/>
        <family val="2"/>
      </rPr>
      <t>Follow Up Attendance - Single Professional</t>
    </r>
  </si>
  <si>
    <r>
      <t xml:space="preserve">WF02B
</t>
    </r>
    <r>
      <rPr>
        <i/>
        <sz val="8"/>
        <rFont val="Arial"/>
        <family val="2"/>
      </rPr>
      <t>First Attendance - Multi Professional</t>
    </r>
  </si>
  <si>
    <r>
      <t xml:space="preserve">WF01B
</t>
    </r>
    <r>
      <rPr>
        <i/>
        <sz val="8"/>
        <rFont val="Arial"/>
        <family val="2"/>
      </rPr>
      <t>First Attendance - Single Professional</t>
    </r>
  </si>
  <si>
    <t>Treatment function name</t>
  </si>
  <si>
    <t>Treatment function</t>
  </si>
  <si>
    <t>CONSULTANT &amp; NON-CONSULTANT LED (£)</t>
  </si>
  <si>
    <t>Maternity services - Outpatient attendance</t>
  </si>
  <si>
    <t>-</t>
  </si>
  <si>
    <t>No</t>
  </si>
  <si>
    <t>Diagnostic and Therapeutic Procedures on Fetus</t>
  </si>
  <si>
    <t>NZ10Z</t>
  </si>
  <si>
    <t>Ante-natal or Post-natal Full Investigation with length of stay 1 day or more</t>
  </si>
  <si>
    <t>NZ09Z</t>
  </si>
  <si>
    <t>Yes</t>
  </si>
  <si>
    <t>Ante-natal or Post-natal Investigation age under 16 or over 40 years with length of stay 1 day or more</t>
  </si>
  <si>
    <t>NZ08D</t>
  </si>
  <si>
    <t>Ante-natal or Post-natal Investigation age between 16 and 40 years with length of stay 1 day or more</t>
  </si>
  <si>
    <t>NZ08C</t>
  </si>
  <si>
    <t>Ante-natal or Post-natal Observation age under 16 or over 40 years with length of stay 1 day or more</t>
  </si>
  <si>
    <t>NZ07D</t>
  </si>
  <si>
    <t>Ante-natal or Post-natal Observation age between 16 and 40 years with length of stay 1 day or more</t>
  </si>
  <si>
    <t>NZ07C</t>
  </si>
  <si>
    <t>Ante-natal or Post-natal Full Investigation with length of stay 0 days</t>
  </si>
  <si>
    <t>NZ06Z</t>
  </si>
  <si>
    <t>Ante-natal or Post-natal Investigation age under 16 or over 40 years with length of stay 0 days</t>
  </si>
  <si>
    <t>NZ05D</t>
  </si>
  <si>
    <t>Ante-natal or Post-natal Investigation age between 16 and 40 years with length of stay 0 days</t>
  </si>
  <si>
    <t>NZ05C</t>
  </si>
  <si>
    <t>Ante-natal or Post-natal Observation age under 16 or over 40 years with length of stay 0 days</t>
  </si>
  <si>
    <t>NZ04D</t>
  </si>
  <si>
    <t>Ante-natal or Post-natal Observation age between 16 and 40 years with length of stay 0 days</t>
  </si>
  <si>
    <t>NZ04C</t>
  </si>
  <si>
    <t>Reduced short stay emergency tariff (£)</t>
  </si>
  <si>
    <t xml:space="preserve">% applied in calculation of reduced short stay emergency tariff </t>
  </si>
  <si>
    <t>Reduced short stay emergency tariff 
applicable?</t>
  </si>
  <si>
    <t>Combined day case / ordinary elective / non-elective spell tariff (£)</t>
  </si>
  <si>
    <t>Outpatient procedure tariff (£)</t>
  </si>
  <si>
    <t>HRG name</t>
  </si>
  <si>
    <t>HRG code</t>
  </si>
  <si>
    <t>Maternity services - Admitted patient and outpatient procedure</t>
  </si>
  <si>
    <t>Very high</t>
  </si>
  <si>
    <t>High</t>
  </si>
  <si>
    <t>Medium</t>
  </si>
  <si>
    <t>Low</t>
  </si>
  <si>
    <t>Very low</t>
  </si>
  <si>
    <t>Level 2b</t>
  </si>
  <si>
    <t>Level 2a</t>
  </si>
  <si>
    <t>Mixed</t>
  </si>
  <si>
    <t>Physical</t>
  </si>
  <si>
    <t>Hyper-acute</t>
  </si>
  <si>
    <t>Disease stage</t>
  </si>
  <si>
    <t>Specialist rehabilitation</t>
  </si>
  <si>
    <t>Non face-to-face outpatient attendances</t>
  </si>
  <si>
    <t>Description</t>
  </si>
  <si>
    <t>Paediatric Neurology</t>
  </si>
  <si>
    <t>Neurology</t>
  </si>
  <si>
    <t>Neurosurgery</t>
  </si>
  <si>
    <t>CONSULTANT-LED (£)</t>
  </si>
  <si>
    <t>Neurology and Neurosurgery outpatient attendances</t>
  </si>
  <si>
    <t>Genito-Urinary Medicine</t>
  </si>
  <si>
    <t>GUM outpatient attendance</t>
  </si>
  <si>
    <t>Direct access plain film X-ray</t>
  </si>
  <si>
    <t>Cochlear Implants without CC</t>
  </si>
  <si>
    <t>CZ25Q</t>
  </si>
  <si>
    <t>Cochlear Implants with CC</t>
  </si>
  <si>
    <t>CZ25N</t>
  </si>
  <si>
    <t>Cochlear implants</t>
  </si>
  <si>
    <t>Non-Phacoemulsification Cataract Surgery</t>
  </si>
  <si>
    <t>BZ03Z</t>
  </si>
  <si>
    <t>Phacoemulsification Cataract Extraction and Lens Implant</t>
  </si>
  <si>
    <t>BZ02Z</t>
  </si>
  <si>
    <t>Both eyes (£) (levels 2-7 of pathway)</t>
  </si>
  <si>
    <t>Single eye (£) (levels 2-5 of pathway)</t>
  </si>
  <si>
    <t xml:space="preserve">SUS PbR will automate payment of individual events rather than the pathway tariff. Organisations will need to use the cataracts extract produced by SUS PbR, which links events along patient pathway, to identify events outside of the BPT pathway and make the necessary financial adjustments. </t>
  </si>
  <si>
    <t>Elective long stay payment and specialist top-ups apply where appropriate.</t>
  </si>
  <si>
    <t>The BPT is a pathway tariff combining outpatient attendances with the surgical spell.</t>
  </si>
  <si>
    <t>Cataracts</t>
  </si>
  <si>
    <t>Hearing aid aftercare (repairs)</t>
  </si>
  <si>
    <t>Pathway for hearing aid assessment, fitting of two hearing aid devices, cost of two devices &amp; first follow up</t>
  </si>
  <si>
    <t>Pathway for hearing aid assessment, fitting of one hearing aid device, cost of one device &amp; first follow up</t>
  </si>
  <si>
    <t>Audiology hearing aid assessment only</t>
  </si>
  <si>
    <t>Adult hearing services</t>
  </si>
  <si>
    <t>Major Hip Procedures for Non-Trauma category 1 without CC</t>
  </si>
  <si>
    <t>HB12C</t>
  </si>
  <si>
    <t>Major Hip Procedures for Non-Trauma category 1 with CC</t>
  </si>
  <si>
    <t>HB12B</t>
  </si>
  <si>
    <t>Major Hip Procedures for Non-Trauma category 1 with Major CC</t>
  </si>
  <si>
    <t>HB12A</t>
  </si>
  <si>
    <t>Intermediate Hip Procedures for Trauma without CC</t>
  </si>
  <si>
    <t>HA13C</t>
  </si>
  <si>
    <t>Intermediate Hip Procedures for Trauma with Intermediate CC</t>
  </si>
  <si>
    <t>HA13B</t>
  </si>
  <si>
    <t>Intermediate Hip Procedures for Trauma with Major CC</t>
  </si>
  <si>
    <t>HA13A</t>
  </si>
  <si>
    <t>Major Hip Procedures category 1 for Trauma without CC</t>
  </si>
  <si>
    <t>HA12C</t>
  </si>
  <si>
    <t>Major Hip Procedures category 1 for Trauma with CC</t>
  </si>
  <si>
    <t>HA12B</t>
  </si>
  <si>
    <t>Lobar, Atypical or Viral Pneumonia without CC</t>
  </si>
  <si>
    <t>DZ11C</t>
  </si>
  <si>
    <t>Lobar, Atypical or Viral Pneumonia with CC</t>
  </si>
  <si>
    <t>DZ11B</t>
  </si>
  <si>
    <t>Lobar, Atypical or Viral Pneumonia with Major CC</t>
  </si>
  <si>
    <t>DZ11A</t>
  </si>
  <si>
    <t>% of full tariff</t>
  </si>
  <si>
    <t>Non-elective acute phase tariff (£)</t>
  </si>
  <si>
    <t>Elective acute phase tariff (£)</t>
  </si>
  <si>
    <t>Acute phase of rehabilitation</t>
  </si>
  <si>
    <t>Neurology and neurosurgery outpatient attendances</t>
  </si>
  <si>
    <t>The following provides details of the activities for which non-mandatory prices are being issued. The areas covered are:</t>
  </si>
  <si>
    <t>2014-15 tariff - non-mandatory prices</t>
  </si>
  <si>
    <t>CNST</t>
  </si>
  <si>
    <t>Intracranial Procedures for Trauma with Diagnosis of Intracranial Injury with CC</t>
  </si>
  <si>
    <t>Intracranial Procedures for Trauma with Diagnosis of Intracranial Injury without CC</t>
  </si>
  <si>
    <t>Haemorrhagic Cerebrovascular Disorders with CC</t>
  </si>
  <si>
    <t>Haemorrhagic Cerebrovascular Disorders without CC</t>
  </si>
  <si>
    <t>Medical Care of Patients with Alzheimer's Disease with CC</t>
  </si>
  <si>
    <t>Medical Care of Patients with Alzheimer's Disease without CC</t>
  </si>
  <si>
    <t>Motor Neuron Disease with CC</t>
  </si>
  <si>
    <t>Motor Neuron Disease without CC</t>
  </si>
  <si>
    <t>Transient Ischaemic Attack with CC</t>
  </si>
  <si>
    <t>Transient Ischaemic Attack without CC</t>
  </si>
  <si>
    <t>Medical Care of Patients with Multiple Sclerosis with CC</t>
  </si>
  <si>
    <t>Medical Care of Patients with Multiple Sclerosis without CC</t>
  </si>
  <si>
    <t>Complex Major Pain Procedures</t>
  </si>
  <si>
    <t>Complex Pain Procedures</t>
  </si>
  <si>
    <t>Major Pain Procedures</t>
  </si>
  <si>
    <t>Intermediate Pain Procedures</t>
  </si>
  <si>
    <t>Minor Pain Procedures</t>
  </si>
  <si>
    <t>Other Specified Pain Procedures</t>
  </si>
  <si>
    <t>Unspecified Pain Procedures</t>
  </si>
  <si>
    <t>Cognitive Behavioural Therapy</t>
  </si>
  <si>
    <t>Enhanced Cataract Surgery</t>
  </si>
  <si>
    <t>Lens Capsulotomy</t>
  </si>
  <si>
    <t>Non-Surgical Ophthalmology with length of stay 2 days or more</t>
  </si>
  <si>
    <t>Non-Surgical Ophthalmology with length of stay 1 day or less</t>
  </si>
  <si>
    <t>Exteriorisation of Trachea with Major CC</t>
  </si>
  <si>
    <t>Exteriorisation of Trachea with Intermediate CC</t>
  </si>
  <si>
    <t>Exteriorisation of Trachea without CC</t>
  </si>
  <si>
    <t>Complex Major Ear Procedures</t>
  </si>
  <si>
    <t>Complex Major Nose Procedures with CC</t>
  </si>
  <si>
    <t>Complex Major Nose Procedures without CC</t>
  </si>
  <si>
    <t>Complex Thoracic Procedures without CC</t>
  </si>
  <si>
    <t>Major Thoracic Procedures with CC</t>
  </si>
  <si>
    <t>Major Thoracic Procedures without CC</t>
  </si>
  <si>
    <t>Intermediate Thoracic Procedures with CC</t>
  </si>
  <si>
    <t>Intermediate Thoracic Procedures without CC</t>
  </si>
  <si>
    <t>Minor Thoracic Procedures</t>
  </si>
  <si>
    <t>Rigid Bronchoscopy</t>
  </si>
  <si>
    <t>Pulmonary Embolus with Major CC</t>
  </si>
  <si>
    <t>Pulmonary Embolus without CC</t>
  </si>
  <si>
    <t>Lung Abscess-Empyema with Major CC</t>
  </si>
  <si>
    <t>Lung Abscess-Empyema without CC</t>
  </si>
  <si>
    <t>Bronchiectasis with CC</t>
  </si>
  <si>
    <t>Bronchiectasis without CC</t>
  </si>
  <si>
    <t>Pleural Effusion with Major CC</t>
  </si>
  <si>
    <t>Pleural Effusion without CC</t>
  </si>
  <si>
    <t>Respiratory Neoplasms with Major CC</t>
  </si>
  <si>
    <t>Respiratory Neoplasms without CC</t>
  </si>
  <si>
    <t>Sleeping Disorders Affecting Breathing</t>
  </si>
  <si>
    <t>Other Respiratory Diagnoses with Major CC</t>
  </si>
  <si>
    <t>Other Respiratory Diagnoses without CC</t>
  </si>
  <si>
    <t>Pulmonary Oedema</t>
  </si>
  <si>
    <t>Unspecified Acute Lower Respiratory Infection with Major CC</t>
  </si>
  <si>
    <t>Unspecified Acute Lower Respiratory Infection without CC</t>
  </si>
  <si>
    <t>Bronchopneumonia with Major CC</t>
  </si>
  <si>
    <t>Bronchopneumonia without CC</t>
  </si>
  <si>
    <t>Pleurisy</t>
  </si>
  <si>
    <t>Chest Physiotherapy</t>
  </si>
  <si>
    <t>Complex Lung Function Exercise Testing</t>
  </si>
  <si>
    <t>Simple Lung Function Exercise Testing</t>
  </si>
  <si>
    <t>TB Nurse Support</t>
  </si>
  <si>
    <t>Respiratory Sleep Study</t>
  </si>
  <si>
    <t>Complex Tuberculosis</t>
  </si>
  <si>
    <t>Coronary Artery Bypass Graft (First Time)</t>
  </si>
  <si>
    <t>Coronary Artery Bypass Graft (First Time) with Percutaneous Coronary Intervention, Pacing, EP or RFA</t>
  </si>
  <si>
    <t>Single Cardiac Valve Procedures</t>
  </si>
  <si>
    <t>Single Cardiac Valve Procedures with Percutaneous Coronary Intervention, Pacing, EP or RFA</t>
  </si>
  <si>
    <t>Other Complex Cardiac Surgery and Re-do's</t>
  </si>
  <si>
    <t>Other Complex Cardiac Surgery with Percutaneous Coronary Intervention, Pacing, EP or RFA</t>
  </si>
  <si>
    <t>Major Complex Congenital Surgery</t>
  </si>
  <si>
    <t>Complex Congenital Surgery</t>
  </si>
  <si>
    <t>Intermediate Congenital Surgery</t>
  </si>
  <si>
    <t>Standard Congenital Surgery</t>
  </si>
  <si>
    <t>Other Percutaneous Interventions</t>
  </si>
  <si>
    <t>Other Non-Complex Cardiac Surgery</t>
  </si>
  <si>
    <t>Minor Cardiac Procedures</t>
  </si>
  <si>
    <t>Endocarditis</t>
  </si>
  <si>
    <t>Hypertension with CC</t>
  </si>
  <si>
    <t>Hypertension without CC</t>
  </si>
  <si>
    <t>Cardiac Arrest</t>
  </si>
  <si>
    <t>Cardiac Valve Disorders</t>
  </si>
  <si>
    <t>Non-Interventional Congenital Cardiac Conditions</t>
  </si>
  <si>
    <t>Actual or Suspected Myocardial Infarction</t>
  </si>
  <si>
    <t>Combined Upper and Lower GI Tract Diagnostic Endoscopic Procedures</t>
  </si>
  <si>
    <t>Combined Upper and Lower GI Tract Therapeutic Endoscopic Procedures</t>
  </si>
  <si>
    <t>Pancreatic Necrosectomy</t>
  </si>
  <si>
    <t>Liver Failure Disorders with Interventions</t>
  </si>
  <si>
    <t>Liver Failure Disorders without Interventions</t>
  </si>
  <si>
    <t>Non-Malignant Liver Disorders with Catastrophic CCs</t>
  </si>
  <si>
    <t>Non-Malignant Liver Disorders with Severe CCs</t>
  </si>
  <si>
    <t>Non-Malignant Liver Disorders with Major CCs</t>
  </si>
  <si>
    <t>Non-Malignant Liver Disorders without Major CCs</t>
  </si>
  <si>
    <t>Intermediate Shoulder and Upper Arm Procedures for Trauma</t>
  </si>
  <si>
    <t>Minor Shoulder and Upper Arm Procedures for Trauma</t>
  </si>
  <si>
    <t>Intermediate Elbow and Lower Arm Procedures for Trauma</t>
  </si>
  <si>
    <t>Head Injury with Major CC</t>
  </si>
  <si>
    <t>Head Injury without CC</t>
  </si>
  <si>
    <t>Hip Trauma Diagnosis without Procedure</t>
  </si>
  <si>
    <t>Knee Trauma Diagnosis without Procedure</t>
  </si>
  <si>
    <t>Foot Trauma Diagnosis without Procedure</t>
  </si>
  <si>
    <t>Arm Trauma Diagnosis without Procedure</t>
  </si>
  <si>
    <t>Hand Trauma Diagnosis without Procedure</t>
  </si>
  <si>
    <t>Multiple Trauma Diagnoses without Procedure</t>
  </si>
  <si>
    <t>Other Trauma Diagnosis without Procedure</t>
  </si>
  <si>
    <t>Other Procedures for Trauma</t>
  </si>
  <si>
    <t>Extradural Spine Major 2</t>
  </si>
  <si>
    <t>Extradural Spine Major 1 with CC</t>
  </si>
  <si>
    <t>Extradural Spine Major 1 without CC</t>
  </si>
  <si>
    <t>Extradural Spine Intermediate 2 with CC</t>
  </si>
  <si>
    <t>Extradural Spine Intermediate 2 without CC</t>
  </si>
  <si>
    <t>Extradural Spine Intermediate 1 with CC</t>
  </si>
  <si>
    <t>Extradural Spine Intermediate 1 without CC</t>
  </si>
  <si>
    <t>Extradural Spine Minor 2 with CC</t>
  </si>
  <si>
    <t>Extradural Spine Minor 2 without CC</t>
  </si>
  <si>
    <t>Intradural Spine Intermediate 2</t>
  </si>
  <si>
    <t>Intradural Spine Intermediate 1</t>
  </si>
  <si>
    <t>Intradural Spine Minor 2</t>
  </si>
  <si>
    <t>Intradural Spine Minor 1</t>
  </si>
  <si>
    <t>Degenerative Spinal Conditions with CC</t>
  </si>
  <si>
    <t>Degenerative Spinal Conditions without CC</t>
  </si>
  <si>
    <t>Spinal Cord Conditions with CC</t>
  </si>
  <si>
    <t>Spinal Cord Conditions without CC</t>
  </si>
  <si>
    <t>Spinal Tumours with CC</t>
  </si>
  <si>
    <t>Spinal Tumours without CC</t>
  </si>
  <si>
    <t>Spinal Infection with CC</t>
  </si>
  <si>
    <t>Spinal Infection without CC</t>
  </si>
  <si>
    <t>Soft Tissue Disorders with Major CC</t>
  </si>
  <si>
    <t>Soft Tissue Disorders without CC</t>
  </si>
  <si>
    <t>Pathological Fractures with Major CC</t>
  </si>
  <si>
    <t>Pathological Fractures without CC</t>
  </si>
  <si>
    <t>Reconstruction Procedures Category 5</t>
  </si>
  <si>
    <t>Reconstruction Procedures Category 4</t>
  </si>
  <si>
    <t>Reconstruction Procedures Category 2</t>
  </si>
  <si>
    <t>Malignant Breast Disorders with Major CC</t>
  </si>
  <si>
    <t>Malignant Breast Disorders with Intermediate CC</t>
  </si>
  <si>
    <t>Malignant Breast Disorders without CC</t>
  </si>
  <si>
    <t>Non-Malignant Breast Disorders</t>
  </si>
  <si>
    <t>Free Perforator Flap Breast Reconstruction</t>
  </si>
  <si>
    <t>Unilateral Minor Breast Procedures with Major CC</t>
  </si>
  <si>
    <t>Unilateral Minor Breast Procedures with Intermediate CC</t>
  </si>
  <si>
    <t>Unilateral Minor Breast Procedures without CC</t>
  </si>
  <si>
    <t>Bilateral Minor Breast Procedures</t>
  </si>
  <si>
    <t>Unilateral Intermediate Breast Procedures with Major CC</t>
  </si>
  <si>
    <t>Unilateral Intermediate Breast Procedures with Intermediate CC</t>
  </si>
  <si>
    <t>Unilateral Intermediate Breast Procedures without CC</t>
  </si>
  <si>
    <t>Bilateral Intermediate Breast Procedures</t>
  </si>
  <si>
    <t>Unilateral Pedicled Myocutaneous Breast Reconstruction with or without Insertion of Prosthesis</t>
  </si>
  <si>
    <t>Bilateral Pedicled Myocutaneous Breast Reconstruction with or without Insertion of Prosthesis</t>
  </si>
  <si>
    <t>Major Multiple Skin Procedures with Major CC</t>
  </si>
  <si>
    <t>Major Multiple Skin Procedures with Intermediate CC</t>
  </si>
  <si>
    <t>Major Multiple Skin Procedures without CC</t>
  </si>
  <si>
    <t>Patch Tests</t>
  </si>
  <si>
    <t>Specified Skin Examinations and Investigations</t>
  </si>
  <si>
    <t>Other Diagnostic Skin Tests</t>
  </si>
  <si>
    <t>Photo Tests</t>
  </si>
  <si>
    <t>Parathyroid Procedures with CC</t>
  </si>
  <si>
    <t>Parathyroid Procedures without CC</t>
  </si>
  <si>
    <t>Adrenal Procedures</t>
  </si>
  <si>
    <t>Anterior Pituitary Disorders with CC</t>
  </si>
  <si>
    <t>Anterior Pituitary Disorders without CC</t>
  </si>
  <si>
    <t>Non-Surgical Thyroid Disorders</t>
  </si>
  <si>
    <t>Other Endocrine Disorders</t>
  </si>
  <si>
    <t>Thyroid Procedures with CC</t>
  </si>
  <si>
    <t>Thyroid Procedures without CC</t>
  </si>
  <si>
    <t>Inborn Errors of Metabolism</t>
  </si>
  <si>
    <t>Renal Replacement Peritoneal Dialysis Associated Procedures</t>
  </si>
  <si>
    <t>Acute Kidney Injury without CC</t>
  </si>
  <si>
    <t>General Renal Disorders with length of stay 1 day or less</t>
  </si>
  <si>
    <t>Percutaneous Nephrostomy with CC</t>
  </si>
  <si>
    <t>Percutaneous Nephrostomy without CC</t>
  </si>
  <si>
    <t>Introduction of Therapeutic Substance into Bladder</t>
  </si>
  <si>
    <t>Attention to Suprapubic Bladder Catheter</t>
  </si>
  <si>
    <t>Non-Malignant Prostate Disorders with CC</t>
  </si>
  <si>
    <t>Non-Malignant Prostate Disorders without CC</t>
  </si>
  <si>
    <t>Vasectomy Procedures</t>
  </si>
  <si>
    <t>Scrotum, Testis or Vas Deferens Disorders with CC</t>
  </si>
  <si>
    <t>Scrotum, Testis or Vas Deferens Disorders without CC</t>
  </si>
  <si>
    <t>Extracorporeal Lithotripsy</t>
  </si>
  <si>
    <t>Miscellaneous Urinary Tract Findings with CC</t>
  </si>
  <si>
    <t>Miscellaneous Urinary Tract Findings without CC</t>
  </si>
  <si>
    <t>Unspecified Haematuria with Major CC</t>
  </si>
  <si>
    <t>Unspecified Haematuria without Major CC</t>
  </si>
  <si>
    <t>Urinary Tract Stone Disease with CC</t>
  </si>
  <si>
    <t>Urinary Tract Stone Disease without CC</t>
  </si>
  <si>
    <t>Treatment of Erectile Dysfunction</t>
  </si>
  <si>
    <t>Vaginal Tape Operations for Urinary Incontinence</t>
  </si>
  <si>
    <t>Urethral Disorders with CC</t>
  </si>
  <si>
    <t>Urethral Disorders without CC</t>
  </si>
  <si>
    <t>Penile Disorders with CC</t>
  </si>
  <si>
    <t>Penile Disorders without CC</t>
  </si>
  <si>
    <t>Implantation of Penile Prosthesis</t>
  </si>
  <si>
    <t>Diagnostic Hysteroscopy</t>
  </si>
  <si>
    <t>Lower Genital Tract Disorders with CC</t>
  </si>
  <si>
    <t>Lower Genital Tract Disorders without CC</t>
  </si>
  <si>
    <t>Genital Prolapse or Incontinence</t>
  </si>
  <si>
    <t>Gynaecological Malignancy with length of stay 1 day or more</t>
  </si>
  <si>
    <t>Gynaecological Malignancy with length of stay 0 days</t>
  </si>
  <si>
    <t>Other Gynaecological Conditions</t>
  </si>
  <si>
    <t>Gynaecological Fistula Conditions</t>
  </si>
  <si>
    <t>Threatened or Spontaneous Miscarriage</t>
  </si>
  <si>
    <t>Normal Delivery with CC</t>
  </si>
  <si>
    <t>Normal Delivery without CC</t>
  </si>
  <si>
    <t>Normal Delivery with Post-partum Surgical Intervention</t>
  </si>
  <si>
    <t>Assisted Delivery with CC</t>
  </si>
  <si>
    <t>Assisted Delivery without CC</t>
  </si>
  <si>
    <t>Assisted Delivery with Post-partum Surgical Intervention</t>
  </si>
  <si>
    <t>Caesarean Section with Eclampsia, Pre-eclampsia or Placenta Praevia</t>
  </si>
  <si>
    <t>Nervous System Disorders with CC</t>
  </si>
  <si>
    <t>Nervous System Disorders without CC</t>
  </si>
  <si>
    <t>Epilepsy Syndrome with CC</t>
  </si>
  <si>
    <t>Epilepsy Syndrome without CC</t>
  </si>
  <si>
    <t>Head Injury with Intracranial Injury</t>
  </si>
  <si>
    <t>Acute Upper Respiratory Tract Infection and Common Cold</t>
  </si>
  <si>
    <t>Asthma or Wheezing</t>
  </si>
  <si>
    <t>Acute Bronchiolitis with CC</t>
  </si>
  <si>
    <t>Acute Bronchiolitis without CC</t>
  </si>
  <si>
    <t>Major Infections with CC</t>
  </si>
  <si>
    <t>Major Infections without CC</t>
  </si>
  <si>
    <t>Intermediate Infections with CC</t>
  </si>
  <si>
    <t>Intermediate Infections without CC</t>
  </si>
  <si>
    <t>Minor Infections with CC</t>
  </si>
  <si>
    <t>Minor Infections without CC</t>
  </si>
  <si>
    <t>Viral Infections with length of stay 1 day or less</t>
  </si>
  <si>
    <t>Viral Infections with length of stay 2 days or more</t>
  </si>
  <si>
    <t>Chest Pain</t>
  </si>
  <si>
    <t>Cardiac Conditions with CC</t>
  </si>
  <si>
    <t>Cardiac Conditions without CC</t>
  </si>
  <si>
    <t>Arrhythmia or Conduction Disorders</t>
  </si>
  <si>
    <t>Inflammatory Bowel Disease</t>
  </si>
  <si>
    <t>Abdominal Pain</t>
  </si>
  <si>
    <t>Faltering Growth (Failure to Thrive) with CC</t>
  </si>
  <si>
    <t>Faltering Growth (Failure to Thrive) without CC</t>
  </si>
  <si>
    <t>Major Injury without Intracranial Injury</t>
  </si>
  <si>
    <t>Skin Disorders with CC</t>
  </si>
  <si>
    <t>Skin Disorders without CC</t>
  </si>
  <si>
    <t>Other Haematological Malignancies with length of stay 1 day or more</t>
  </si>
  <si>
    <t>Brain Tumours with length of stay 1 day or more</t>
  </si>
  <si>
    <t>Febrile Neutropenia with Malignancy</t>
  </si>
  <si>
    <t>Paediatric Thalassaemia</t>
  </si>
  <si>
    <t>Sickle-cell Anaemia with Crisis</t>
  </si>
  <si>
    <t>Blood Cell Disorders with CC</t>
  </si>
  <si>
    <t>Blood Cell Disorders without CC</t>
  </si>
  <si>
    <t>Coagulation Disorders</t>
  </si>
  <si>
    <t>Ingestion Poisoning or Allergies</t>
  </si>
  <si>
    <t>Respite Care</t>
  </si>
  <si>
    <t>Syncope and Collapse</t>
  </si>
  <si>
    <t>Head, Neck and Ear Disorders with length of stay 0 days</t>
  </si>
  <si>
    <t>Non-Surgical Ophthalmology with length of stay 0 days</t>
  </si>
  <si>
    <t>Upper Respiratory Tract Disorders with length of stay 0 days</t>
  </si>
  <si>
    <t>Nephritic and Nephrotic Renal Diseases</t>
  </si>
  <si>
    <t>Other Renal Diseases</t>
  </si>
  <si>
    <t>Major Neonatal Diagnoses</t>
  </si>
  <si>
    <t>Minor Neonatal Diagnoses</t>
  </si>
  <si>
    <t>Healthy Baby</t>
  </si>
  <si>
    <t>Lower Limb Arterial Surgery with CC</t>
  </si>
  <si>
    <t>Lower Limb Arterial Surgery without CC</t>
  </si>
  <si>
    <t>Bypasses to Tibial Arteries</t>
  </si>
  <si>
    <t>Extracranial or Upper Limb Arterial Surgery</t>
  </si>
  <si>
    <t>Miscellaneous Vascular Procedures with CC</t>
  </si>
  <si>
    <t>Miscellaneous Vascular Procedures without CC</t>
  </si>
  <si>
    <t>Amputations with Major CC</t>
  </si>
  <si>
    <t>Amputations without Major CC</t>
  </si>
  <si>
    <t>Therapeutic Endovascular Procedures with Major CC</t>
  </si>
  <si>
    <t>Therapeutic Endovascular Procedures with Intermediate CC</t>
  </si>
  <si>
    <t>Therapeutic Endovascular Procedures without CC</t>
  </si>
  <si>
    <t>Non-Surgical Peripheral Vascular Disease with Major CC</t>
  </si>
  <si>
    <t>Non-Surgical Peripheral Vascular Disease with Intermediate CC</t>
  </si>
  <si>
    <t>Non-Surgical Peripheral Vascular Disease without CC</t>
  </si>
  <si>
    <t>Deep Vein Thrombosis</t>
  </si>
  <si>
    <t>Aplastic Anaemia with CC</t>
  </si>
  <si>
    <t>Aplastic Anaemia without CC</t>
  </si>
  <si>
    <t>Coagulation Defect with CC</t>
  </si>
  <si>
    <t>Coagulation Defect without CC</t>
  </si>
  <si>
    <t>Haemolytic Anaemia with CC</t>
  </si>
  <si>
    <t>Haemolytic Anaemia without CC</t>
  </si>
  <si>
    <t>Iron Deficiency Anaemia with CC</t>
  </si>
  <si>
    <t>Iron Deficiency Anaemia without CC</t>
  </si>
  <si>
    <t>Megaloblastic Anaemia with CC</t>
  </si>
  <si>
    <t>Megaloblastic Anaemia without CC</t>
  </si>
  <si>
    <t>Myelodysplastic Syndrome with CC</t>
  </si>
  <si>
    <t>Myelodysplastic Syndrome without CC</t>
  </si>
  <si>
    <t>Myeloproliferative Disorder with CC</t>
  </si>
  <si>
    <t>Myeloproliferative Disorder without CC</t>
  </si>
  <si>
    <t>Other Red Blood Cell Disorders with CC</t>
  </si>
  <si>
    <t>Other Red Blood Cell Disorders without CC</t>
  </si>
  <si>
    <t>Sickle Cell Anaemia without CC</t>
  </si>
  <si>
    <t>Thalassaemia</t>
  </si>
  <si>
    <t>Thrombocytopenia with CC</t>
  </si>
  <si>
    <t>Thrombocytopenia without CC</t>
  </si>
  <si>
    <t>Plasma Exchanges 2 to 9</t>
  </si>
  <si>
    <t>Plasma Exchanges 10 to 19</t>
  </si>
  <si>
    <t>Plasma Exchanges 20 or more</t>
  </si>
  <si>
    <t>Bone Marrow Harvest</t>
  </si>
  <si>
    <t>Acute Lymphoblastic Leukaemia with CC</t>
  </si>
  <si>
    <t>Acute Lymphoblastic Leukaemia without CC</t>
  </si>
  <si>
    <t>Acute Myeloid Leukaemia with CC</t>
  </si>
  <si>
    <t>Acute Myeloid Leukaemia without CC</t>
  </si>
  <si>
    <t>Plasma Cell Disorders</t>
  </si>
  <si>
    <t>Diagnostic Bone Marrow Extraction</t>
  </si>
  <si>
    <t>Septicaemia with Major CC</t>
  </si>
  <si>
    <t>Septicaemia with Intermediate CC</t>
  </si>
  <si>
    <t>Septicaemia without CC</t>
  </si>
  <si>
    <t>Malaria</t>
  </si>
  <si>
    <t>Complications of Procedures with Major CC</t>
  </si>
  <si>
    <t>Complications of Procedures with Intermediate CC</t>
  </si>
  <si>
    <t>Complications of Procedures without CC</t>
  </si>
  <si>
    <t>Procedures on the Lymphatic System</t>
  </si>
  <si>
    <t>AA02A</t>
  </si>
  <si>
    <t>AA02B</t>
  </si>
  <si>
    <t>AA03A</t>
  </si>
  <si>
    <t>AA03B</t>
  </si>
  <si>
    <t>AA04A</t>
  </si>
  <si>
    <t>AA04B</t>
  </si>
  <si>
    <t>AA05A</t>
  </si>
  <si>
    <t>AA05B</t>
  </si>
  <si>
    <t>AA06A</t>
  </si>
  <si>
    <t>AA06B</t>
  </si>
  <si>
    <t>AA07A</t>
  </si>
  <si>
    <t>AA07B</t>
  </si>
  <si>
    <t>AA08A</t>
  </si>
  <si>
    <t>AA08B</t>
  </si>
  <si>
    <t>AA09A</t>
  </si>
  <si>
    <t>AA09B</t>
  </si>
  <si>
    <t>AA10A</t>
  </si>
  <si>
    <t>AA10B</t>
  </si>
  <si>
    <t>AA11A</t>
  </si>
  <si>
    <t>AA11B</t>
  </si>
  <si>
    <t>AA12A</t>
  </si>
  <si>
    <t>AA12B</t>
  </si>
  <si>
    <t>AA13A</t>
  </si>
  <si>
    <t>AA13B</t>
  </si>
  <si>
    <t>AA14A</t>
  </si>
  <si>
    <t>AA14B</t>
  </si>
  <si>
    <t>AA15A</t>
  </si>
  <si>
    <t>AA15B</t>
  </si>
  <si>
    <t>AA16A</t>
  </si>
  <si>
    <t>AA16B</t>
  </si>
  <si>
    <t>AA17A</t>
  </si>
  <si>
    <t>AA17B</t>
  </si>
  <si>
    <t>AA18A</t>
  </si>
  <si>
    <t>AA18B</t>
  </si>
  <si>
    <t>AA19A</t>
  </si>
  <si>
    <t>AA19B</t>
  </si>
  <si>
    <t>AA20A</t>
  </si>
  <si>
    <t>AA20B</t>
  </si>
  <si>
    <t>AA21A</t>
  </si>
  <si>
    <t>AA21B</t>
  </si>
  <si>
    <t>AA22A</t>
  </si>
  <si>
    <t>AA22B</t>
  </si>
  <si>
    <t>AA23A</t>
  </si>
  <si>
    <t>AA23B</t>
  </si>
  <si>
    <t>AA24A</t>
  </si>
  <si>
    <t>AA24B</t>
  </si>
  <si>
    <t>AA25A</t>
  </si>
  <si>
    <t>AA25B</t>
  </si>
  <si>
    <t>AA26A</t>
  </si>
  <si>
    <t>AA26B</t>
  </si>
  <si>
    <t>AA27A</t>
  </si>
  <si>
    <t>AA27B</t>
  </si>
  <si>
    <t>AA28A</t>
  </si>
  <si>
    <t>AA28B</t>
  </si>
  <si>
    <t>AA29A</t>
  </si>
  <si>
    <t>AA29B</t>
  </si>
  <si>
    <t>AA30A</t>
  </si>
  <si>
    <t>AA30B</t>
  </si>
  <si>
    <t>AA31A</t>
  </si>
  <si>
    <t>AA31B</t>
  </si>
  <si>
    <t>AA32Z</t>
  </si>
  <si>
    <t>AA33C</t>
  </si>
  <si>
    <t>AA33D</t>
  </si>
  <si>
    <t>AB02Z</t>
  </si>
  <si>
    <t>AB03Z</t>
  </si>
  <si>
    <t>AB04Z</t>
  </si>
  <si>
    <t>AB05Z</t>
  </si>
  <si>
    <t>AB06Z</t>
  </si>
  <si>
    <t>AB08Z</t>
  </si>
  <si>
    <t>AB09Z</t>
  </si>
  <si>
    <t>AB10Z</t>
  </si>
  <si>
    <t>AB11Z</t>
  </si>
  <si>
    <t>BZ01Z</t>
  </si>
  <si>
    <t>BZ04Z</t>
  </si>
  <si>
    <t>BZ05Z</t>
  </si>
  <si>
    <t>BZ06A</t>
  </si>
  <si>
    <t>BZ06B</t>
  </si>
  <si>
    <t>BZ07A</t>
  </si>
  <si>
    <t>BZ07B</t>
  </si>
  <si>
    <t>BZ08A</t>
  </si>
  <si>
    <t>BZ08B</t>
  </si>
  <si>
    <t>BZ09A</t>
  </si>
  <si>
    <t>BZ09B</t>
  </si>
  <si>
    <t>BZ10A</t>
  </si>
  <si>
    <t>BZ10B</t>
  </si>
  <si>
    <t>BZ11Z</t>
  </si>
  <si>
    <t>BZ12Z</t>
  </si>
  <si>
    <t>BZ13Z</t>
  </si>
  <si>
    <t>BZ14A</t>
  </si>
  <si>
    <t>BZ14B</t>
  </si>
  <si>
    <t>BZ15A</t>
  </si>
  <si>
    <t>BZ15B</t>
  </si>
  <si>
    <t>BZ16A</t>
  </si>
  <si>
    <t>BZ16B</t>
  </si>
  <si>
    <t>BZ17Z</t>
  </si>
  <si>
    <t>BZ18Z</t>
  </si>
  <si>
    <t>BZ19Z</t>
  </si>
  <si>
    <t>BZ20Z</t>
  </si>
  <si>
    <t>BZ21Z</t>
  </si>
  <si>
    <t>BZ22Z</t>
  </si>
  <si>
    <t>BZ23Z</t>
  </si>
  <si>
    <t>BZ24A</t>
  </si>
  <si>
    <t>BZ24C</t>
  </si>
  <si>
    <t>CZ01S</t>
  </si>
  <si>
    <t>CZ01T</t>
  </si>
  <si>
    <t>CZ01V</t>
  </si>
  <si>
    <t>CZ01Y</t>
  </si>
  <si>
    <t>CZ02S</t>
  </si>
  <si>
    <t>CZ02T</t>
  </si>
  <si>
    <t>CZ02W</t>
  </si>
  <si>
    <t>CZ02X</t>
  </si>
  <si>
    <t>CZ02Y</t>
  </si>
  <si>
    <t>CZ03U</t>
  </si>
  <si>
    <t>CZ03V</t>
  </si>
  <si>
    <t>CZ03Y</t>
  </si>
  <si>
    <t>CZ04O</t>
  </si>
  <si>
    <t>CZ04P</t>
  </si>
  <si>
    <t>CZ04Q</t>
  </si>
  <si>
    <t>CZ05S</t>
  </si>
  <si>
    <t>CZ05T</t>
  </si>
  <si>
    <t>CZ05V</t>
  </si>
  <si>
    <t>CZ05Y</t>
  </si>
  <si>
    <t>CZ07O</t>
  </si>
  <si>
    <t>CZ07P</t>
  </si>
  <si>
    <t>CZ07Q</t>
  </si>
  <si>
    <t>CZ08S</t>
  </si>
  <si>
    <t>CZ08T</t>
  </si>
  <si>
    <t>CZ08V</t>
  </si>
  <si>
    <t>CZ08Y</t>
  </si>
  <si>
    <t>CZ09U</t>
  </si>
  <si>
    <t>CZ09V</t>
  </si>
  <si>
    <t>CZ09Y</t>
  </si>
  <si>
    <t>CZ10U</t>
  </si>
  <si>
    <t>CZ10V</t>
  </si>
  <si>
    <t>CZ10Y</t>
  </si>
  <si>
    <t>CZ11Z</t>
  </si>
  <si>
    <t>CZ12U</t>
  </si>
  <si>
    <t>CZ12V</t>
  </si>
  <si>
    <t>CZ12Y</t>
  </si>
  <si>
    <t>CZ13U</t>
  </si>
  <si>
    <t>CZ13V</t>
  </si>
  <si>
    <t>CZ13Y</t>
  </si>
  <si>
    <t>CZ14U</t>
  </si>
  <si>
    <t>CZ14V</t>
  </si>
  <si>
    <t>CZ14Y</t>
  </si>
  <si>
    <t>CZ15N</t>
  </si>
  <si>
    <t>CZ15Q</t>
  </si>
  <si>
    <t>CZ16N</t>
  </si>
  <si>
    <t>CZ16Q</t>
  </si>
  <si>
    <t>CZ17U</t>
  </si>
  <si>
    <t>CZ17V</t>
  </si>
  <si>
    <t>CZ17Y</t>
  </si>
  <si>
    <t>CZ18R</t>
  </si>
  <si>
    <t>CZ18U</t>
  </si>
  <si>
    <t>CZ19Z</t>
  </si>
  <si>
    <t>CZ20Z</t>
  </si>
  <si>
    <t>CZ21V</t>
  </si>
  <si>
    <t>CZ21Y</t>
  </si>
  <si>
    <t>CZ22W</t>
  </si>
  <si>
    <t>CZ22X</t>
  </si>
  <si>
    <t>CZ22Y</t>
  </si>
  <si>
    <t>CZ23W</t>
  </si>
  <si>
    <t>CZ23X</t>
  </si>
  <si>
    <t>CZ23Y</t>
  </si>
  <si>
    <t>CZ24O</t>
  </si>
  <si>
    <t>CZ24P</t>
  </si>
  <si>
    <t>CZ24Q</t>
  </si>
  <si>
    <t>CZ27Z</t>
  </si>
  <si>
    <t>CZ30U</t>
  </si>
  <si>
    <t>CZ30Y</t>
  </si>
  <si>
    <t>CZ31U</t>
  </si>
  <si>
    <t>CZ31Y</t>
  </si>
  <si>
    <t>CZ32U</t>
  </si>
  <si>
    <t>CZ32Y</t>
  </si>
  <si>
    <t>CZ33U</t>
  </si>
  <si>
    <t>CZ33Y</t>
  </si>
  <si>
    <t>CZ34U</t>
  </si>
  <si>
    <t>CZ34Y</t>
  </si>
  <si>
    <t>CZ35U</t>
  </si>
  <si>
    <t>CZ35Y</t>
  </si>
  <si>
    <t>CZ36U</t>
  </si>
  <si>
    <t>CZ36Y</t>
  </si>
  <si>
    <t>CZ37U</t>
  </si>
  <si>
    <t>CZ37Y</t>
  </si>
  <si>
    <t>CZ38U</t>
  </si>
  <si>
    <t>CZ38Y</t>
  </si>
  <si>
    <t>CZ39U</t>
  </si>
  <si>
    <t>CZ39Y</t>
  </si>
  <si>
    <t>CZ40U</t>
  </si>
  <si>
    <t>CZ40Y</t>
  </si>
  <si>
    <t>CZ41U</t>
  </si>
  <si>
    <t>CZ41Y</t>
  </si>
  <si>
    <t>CZ42U</t>
  </si>
  <si>
    <t>CZ42Y</t>
  </si>
  <si>
    <t>DZ02A</t>
  </si>
  <si>
    <t>DZ02B</t>
  </si>
  <si>
    <t>DZ02C</t>
  </si>
  <si>
    <t>DZ03A</t>
  </si>
  <si>
    <t>DZ03B</t>
  </si>
  <si>
    <t>DZ04A</t>
  </si>
  <si>
    <t>DZ04B</t>
  </si>
  <si>
    <t>DZ06Z</t>
  </si>
  <si>
    <t>DZ07A</t>
  </si>
  <si>
    <t>DZ07B</t>
  </si>
  <si>
    <t>DZ08Z</t>
  </si>
  <si>
    <t>DZ09A</t>
  </si>
  <si>
    <t>DZ09B</t>
  </si>
  <si>
    <t>DZ09C</t>
  </si>
  <si>
    <t>DZ10A</t>
  </si>
  <si>
    <t>DZ10B</t>
  </si>
  <si>
    <t>DZ10C</t>
  </si>
  <si>
    <t>DZ12A</t>
  </si>
  <si>
    <t>DZ12B</t>
  </si>
  <si>
    <t>DZ14A</t>
  </si>
  <si>
    <t>DZ14B</t>
  </si>
  <si>
    <t>DZ15A</t>
  </si>
  <si>
    <t>DZ15B</t>
  </si>
  <si>
    <t>DZ15C</t>
  </si>
  <si>
    <t>DZ15D</t>
  </si>
  <si>
    <t>DZ15E</t>
  </si>
  <si>
    <t>DZ15F</t>
  </si>
  <si>
    <t>DZ16A</t>
  </si>
  <si>
    <t>DZ16B</t>
  </si>
  <si>
    <t>DZ16C</t>
  </si>
  <si>
    <t>DZ17A</t>
  </si>
  <si>
    <t>DZ17B</t>
  </si>
  <si>
    <t>DZ17C</t>
  </si>
  <si>
    <t>DZ18Z</t>
  </si>
  <si>
    <t>DZ19A</t>
  </si>
  <si>
    <t>DZ19B</t>
  </si>
  <si>
    <t>DZ19C</t>
  </si>
  <si>
    <t>DZ20Z</t>
  </si>
  <si>
    <t>DZ21A</t>
  </si>
  <si>
    <t>DZ21B</t>
  </si>
  <si>
    <t>DZ21C</t>
  </si>
  <si>
    <t>DZ21D</t>
  </si>
  <si>
    <t>DZ21E</t>
  </si>
  <si>
    <t>DZ21F</t>
  </si>
  <si>
    <t>DZ21G</t>
  </si>
  <si>
    <t>DZ21H</t>
  </si>
  <si>
    <t>DZ21J</t>
  </si>
  <si>
    <t>DZ21K</t>
  </si>
  <si>
    <t>DZ22A</t>
  </si>
  <si>
    <t>DZ22B</t>
  </si>
  <si>
    <t>DZ22C</t>
  </si>
  <si>
    <t>DZ23A</t>
  </si>
  <si>
    <t>DZ23B</t>
  </si>
  <si>
    <t>DZ23C</t>
  </si>
  <si>
    <t>DZ24A</t>
  </si>
  <si>
    <t>DZ24B</t>
  </si>
  <si>
    <t>DZ24C</t>
  </si>
  <si>
    <t>DZ25A</t>
  </si>
  <si>
    <t>DZ25B</t>
  </si>
  <si>
    <t>DZ26A</t>
  </si>
  <si>
    <t>DZ26B</t>
  </si>
  <si>
    <t>DZ27A</t>
  </si>
  <si>
    <t>DZ27B</t>
  </si>
  <si>
    <t>DZ27C</t>
  </si>
  <si>
    <t>DZ27D</t>
  </si>
  <si>
    <t>DZ27E</t>
  </si>
  <si>
    <t>DZ27F</t>
  </si>
  <si>
    <t>DZ28Z</t>
  </si>
  <si>
    <t>DZ29A</t>
  </si>
  <si>
    <t>DZ29B</t>
  </si>
  <si>
    <t>DZ30Z</t>
  </si>
  <si>
    <t>DZ31Z</t>
  </si>
  <si>
    <t>DZ32Z</t>
  </si>
  <si>
    <t>DZ37A</t>
  </si>
  <si>
    <t>DZ37B</t>
  </si>
  <si>
    <t>DZ42Z</t>
  </si>
  <si>
    <t>DZ50Z</t>
  </si>
  <si>
    <t>DZ51Z</t>
  </si>
  <si>
    <t>EA03Z</t>
  </si>
  <si>
    <t>EA05Z</t>
  </si>
  <si>
    <t>EA07Z</t>
  </si>
  <si>
    <t>EA09Z</t>
  </si>
  <si>
    <t>EA10Z</t>
  </si>
  <si>
    <t>EA11Z</t>
  </si>
  <si>
    <t>EA12Z</t>
  </si>
  <si>
    <t>EA14Z</t>
  </si>
  <si>
    <t>EA16Z</t>
  </si>
  <si>
    <t>EA17Z</t>
  </si>
  <si>
    <t>EA19Z</t>
  </si>
  <si>
    <t>EA20Z</t>
  </si>
  <si>
    <t>EA22Z</t>
  </si>
  <si>
    <t>EA23Z</t>
  </si>
  <si>
    <t>EA24Z</t>
  </si>
  <si>
    <t>EA25Z</t>
  </si>
  <si>
    <t>EA26Z</t>
  </si>
  <si>
    <t>EA29Z</t>
  </si>
  <si>
    <t>EA31Z</t>
  </si>
  <si>
    <t>EA35Z</t>
  </si>
  <si>
    <t>EA36A</t>
  </si>
  <si>
    <t>EA36B</t>
  </si>
  <si>
    <t>EA39Z</t>
  </si>
  <si>
    <t>EA40Z</t>
  </si>
  <si>
    <t>EA44Z</t>
  </si>
  <si>
    <t>EA45Z</t>
  </si>
  <si>
    <t>EA47Z</t>
  </si>
  <si>
    <t>EA48Z</t>
  </si>
  <si>
    <t>EA49Z</t>
  </si>
  <si>
    <t>EA51Z</t>
  </si>
  <si>
    <t>EA52Z</t>
  </si>
  <si>
    <t>EB01Z</t>
  </si>
  <si>
    <t>EB02Z</t>
  </si>
  <si>
    <t>EB03H</t>
  </si>
  <si>
    <t>EB03I</t>
  </si>
  <si>
    <t>EB04H</t>
  </si>
  <si>
    <t>EB04I</t>
  </si>
  <si>
    <t>EB05Z</t>
  </si>
  <si>
    <t>EB06Z</t>
  </si>
  <si>
    <t>EB07H</t>
  </si>
  <si>
    <t>EB07I</t>
  </si>
  <si>
    <t>EB08H</t>
  </si>
  <si>
    <t>EB08I</t>
  </si>
  <si>
    <t>EB09Z</t>
  </si>
  <si>
    <t>EB10Z</t>
  </si>
  <si>
    <t>FZ12D</t>
  </si>
  <si>
    <t>FZ12E</t>
  </si>
  <si>
    <t>FZ12F</t>
  </si>
  <si>
    <t>FZ17A</t>
  </si>
  <si>
    <t>FZ17B</t>
  </si>
  <si>
    <t>FZ17C</t>
  </si>
  <si>
    <t>FZ17D</t>
  </si>
  <si>
    <t>FZ18A</t>
  </si>
  <si>
    <t>FZ18B</t>
  </si>
  <si>
    <t>FZ18C</t>
  </si>
  <si>
    <t>FZ20A</t>
  </si>
  <si>
    <t>FZ20B</t>
  </si>
  <si>
    <t>FZ22A</t>
  </si>
  <si>
    <t>FZ22B</t>
  </si>
  <si>
    <t>FZ24A</t>
  </si>
  <si>
    <t>FZ24B</t>
  </si>
  <si>
    <t>FZ24C</t>
  </si>
  <si>
    <t>FZ27A</t>
  </si>
  <si>
    <t>FZ27B</t>
  </si>
  <si>
    <t>FZ27C</t>
  </si>
  <si>
    <t>FZ27D</t>
  </si>
  <si>
    <t>FZ31D</t>
  </si>
  <si>
    <t>FZ31E</t>
  </si>
  <si>
    <t>FZ31F</t>
  </si>
  <si>
    <t>FZ33C</t>
  </si>
  <si>
    <t>FZ33D</t>
  </si>
  <si>
    <t>FZ33E</t>
  </si>
  <si>
    <t>FZ36D</t>
  </si>
  <si>
    <t>FZ36E</t>
  </si>
  <si>
    <t>FZ36F</t>
  </si>
  <si>
    <t>FZ37F</t>
  </si>
  <si>
    <t>FZ37G</t>
  </si>
  <si>
    <t>FZ37H</t>
  </si>
  <si>
    <t>FZ37I</t>
  </si>
  <si>
    <t>FZ37J</t>
  </si>
  <si>
    <t>FZ38D</t>
  </si>
  <si>
    <t>FZ38E</t>
  </si>
  <si>
    <t>FZ38F</t>
  </si>
  <si>
    <t>FZ39D</t>
  </si>
  <si>
    <t>FZ39E</t>
  </si>
  <si>
    <t>FZ39F</t>
  </si>
  <si>
    <t>FZ40A</t>
  </si>
  <si>
    <t>FZ40B</t>
  </si>
  <si>
    <t>FZ41D</t>
  </si>
  <si>
    <t>FZ41E</t>
  </si>
  <si>
    <t>FZ41F</t>
  </si>
  <si>
    <t>FZ43A</t>
  </si>
  <si>
    <t>FZ43B</t>
  </si>
  <si>
    <t>FZ43C</t>
  </si>
  <si>
    <t>FZ44A</t>
  </si>
  <si>
    <t>FZ44B</t>
  </si>
  <si>
    <t>FZ44C</t>
  </si>
  <si>
    <t>FZ45A</t>
  </si>
  <si>
    <t>FZ45B</t>
  </si>
  <si>
    <t>FZ45C</t>
  </si>
  <si>
    <t>FZ46A</t>
  </si>
  <si>
    <t>FZ46B</t>
  </si>
  <si>
    <t>FZ46C</t>
  </si>
  <si>
    <t>FZ47A</t>
  </si>
  <si>
    <t>FZ47B</t>
  </si>
  <si>
    <t>FZ47C</t>
  </si>
  <si>
    <t>FZ48A</t>
  </si>
  <si>
    <t>FZ48B</t>
  </si>
  <si>
    <t>FZ48C</t>
  </si>
  <si>
    <t>FZ49A</t>
  </si>
  <si>
    <t>FZ49B</t>
  </si>
  <si>
    <t>FZ49C</t>
  </si>
  <si>
    <t>FZ50Z</t>
  </si>
  <si>
    <t>FZ51Z</t>
  </si>
  <si>
    <t>FZ52Z</t>
  </si>
  <si>
    <t>FZ53Z</t>
  </si>
  <si>
    <t>FZ54Z</t>
  </si>
  <si>
    <t>FZ55Z</t>
  </si>
  <si>
    <t>FZ56Z</t>
  </si>
  <si>
    <t>FZ57Z</t>
  </si>
  <si>
    <t>FZ59Z</t>
  </si>
  <si>
    <t>FZ60Z</t>
  </si>
  <si>
    <t>FZ61Z</t>
  </si>
  <si>
    <t>FZ63Z</t>
  </si>
  <si>
    <t>FZ65Z</t>
  </si>
  <si>
    <t>FZ66A</t>
  </si>
  <si>
    <t>FZ66B</t>
  </si>
  <si>
    <t>FZ67A</t>
  </si>
  <si>
    <t>FZ67B</t>
  </si>
  <si>
    <t>GA03A</t>
  </si>
  <si>
    <t>GA03B</t>
  </si>
  <si>
    <t>GA04A</t>
  </si>
  <si>
    <t>GA04B</t>
  </si>
  <si>
    <t>GA05A</t>
  </si>
  <si>
    <t>GA05B</t>
  </si>
  <si>
    <t>GA06A</t>
  </si>
  <si>
    <t>GA06B</t>
  </si>
  <si>
    <t>GA07A</t>
  </si>
  <si>
    <t>GA07B</t>
  </si>
  <si>
    <t>GA10C</t>
  </si>
  <si>
    <t>GA10D</t>
  </si>
  <si>
    <t>GA10E</t>
  </si>
  <si>
    <t>GA10F</t>
  </si>
  <si>
    <t>GA11Z</t>
  </si>
  <si>
    <t>GA13A</t>
  </si>
  <si>
    <t>GA13B</t>
  </si>
  <si>
    <t>GB02A</t>
  </si>
  <si>
    <t>GB02B</t>
  </si>
  <si>
    <t>GB02C</t>
  </si>
  <si>
    <t>GB03A</t>
  </si>
  <si>
    <t>GB03B</t>
  </si>
  <si>
    <t>GB06A</t>
  </si>
  <si>
    <t>GB06B</t>
  </si>
  <si>
    <t>GB06C</t>
  </si>
  <si>
    <t>GB06D</t>
  </si>
  <si>
    <t>GC01A</t>
  </si>
  <si>
    <t>GC01B</t>
  </si>
  <si>
    <t>GC12A</t>
  </si>
  <si>
    <t>GC12B</t>
  </si>
  <si>
    <t>GC15A</t>
  </si>
  <si>
    <t>GC15B</t>
  </si>
  <si>
    <t>GC15C</t>
  </si>
  <si>
    <t>GC15D</t>
  </si>
  <si>
    <t>GC16A</t>
  </si>
  <si>
    <t>GC16B</t>
  </si>
  <si>
    <t>GC16C</t>
  </si>
  <si>
    <t>GC16D</t>
  </si>
  <si>
    <t>HA11A</t>
  </si>
  <si>
    <t>HA11B</t>
  </si>
  <si>
    <t>HA11C</t>
  </si>
  <si>
    <t>HA14A</t>
  </si>
  <si>
    <t>HA14B</t>
  </si>
  <si>
    <t>HA14C</t>
  </si>
  <si>
    <t>HA21B</t>
  </si>
  <si>
    <t>HA21C</t>
  </si>
  <si>
    <t>HA22B</t>
  </si>
  <si>
    <t>HA22C</t>
  </si>
  <si>
    <t>HA23B</t>
  </si>
  <si>
    <t>HA23C</t>
  </si>
  <si>
    <t>HA24Z</t>
  </si>
  <si>
    <t>HA25B</t>
  </si>
  <si>
    <t>HA25C</t>
  </si>
  <si>
    <t>HA26B</t>
  </si>
  <si>
    <t>HA26C</t>
  </si>
  <si>
    <t>HA31B</t>
  </si>
  <si>
    <t>HA31C</t>
  </si>
  <si>
    <t>HA32Z</t>
  </si>
  <si>
    <t>HA33Z</t>
  </si>
  <si>
    <t>HA34Z</t>
  </si>
  <si>
    <t>HA35Z</t>
  </si>
  <si>
    <t>HA51Z</t>
  </si>
  <si>
    <t>HA52Z</t>
  </si>
  <si>
    <t>HA53Z</t>
  </si>
  <si>
    <t>HA54Z</t>
  </si>
  <si>
    <t>HA55Z</t>
  </si>
  <si>
    <t>HA56A</t>
  </si>
  <si>
    <t>HA56B</t>
  </si>
  <si>
    <t>HA61B</t>
  </si>
  <si>
    <t>HA61C</t>
  </si>
  <si>
    <t>HA62Z</t>
  </si>
  <si>
    <t>HA63Z</t>
  </si>
  <si>
    <t>HA71B</t>
  </si>
  <si>
    <t>HA71C</t>
  </si>
  <si>
    <t>HA72Z</t>
  </si>
  <si>
    <t>HA73B</t>
  </si>
  <si>
    <t>HA73C</t>
  </si>
  <si>
    <t>HA81A</t>
  </si>
  <si>
    <t>HA81B</t>
  </si>
  <si>
    <t>HA81C</t>
  </si>
  <si>
    <t>HA83A</t>
  </si>
  <si>
    <t>HA83B</t>
  </si>
  <si>
    <t>HA83C</t>
  </si>
  <si>
    <t>HA91Z</t>
  </si>
  <si>
    <t>HA92Z</t>
  </si>
  <si>
    <t>HA93Z</t>
  </si>
  <si>
    <t>HA94Z</t>
  </si>
  <si>
    <t>HA95Z</t>
  </si>
  <si>
    <t>HA96Z</t>
  </si>
  <si>
    <t>HA97Z</t>
  </si>
  <si>
    <t>HA99Z</t>
  </si>
  <si>
    <t>HB11A</t>
  </si>
  <si>
    <t>HB11B</t>
  </si>
  <si>
    <t>HB11C</t>
  </si>
  <si>
    <t>HB13Z</t>
  </si>
  <si>
    <t>HB14B</t>
  </si>
  <si>
    <t>HB14C</t>
  </si>
  <si>
    <t>HB15D</t>
  </si>
  <si>
    <t>HB15E</t>
  </si>
  <si>
    <t>HB15F</t>
  </si>
  <si>
    <t>HB15G</t>
  </si>
  <si>
    <t>HB16B</t>
  </si>
  <si>
    <t>HB16C</t>
  </si>
  <si>
    <t>HB21A</t>
  </si>
  <si>
    <t>HB21B</t>
  </si>
  <si>
    <t>HB21C</t>
  </si>
  <si>
    <t>HB22B</t>
  </si>
  <si>
    <t>HB22C</t>
  </si>
  <si>
    <t>HB23B</t>
  </si>
  <si>
    <t>HB23C</t>
  </si>
  <si>
    <t>HB24B</t>
  </si>
  <si>
    <t>HB24C</t>
  </si>
  <si>
    <t>HB25D</t>
  </si>
  <si>
    <t>HB25E</t>
  </si>
  <si>
    <t>HB25F</t>
  </si>
  <si>
    <t>HB25G</t>
  </si>
  <si>
    <t>HB25H</t>
  </si>
  <si>
    <t>HB25J</t>
  </si>
  <si>
    <t>HB31Z</t>
  </si>
  <si>
    <t>HB32A</t>
  </si>
  <si>
    <t>HB32B</t>
  </si>
  <si>
    <t>HB33D</t>
  </si>
  <si>
    <t>HB33E</t>
  </si>
  <si>
    <t>HB33F</t>
  </si>
  <si>
    <t>HB33G</t>
  </si>
  <si>
    <t>HB34D</t>
  </si>
  <si>
    <t>HB34E</t>
  </si>
  <si>
    <t>HB34F</t>
  </si>
  <si>
    <t>HB34G</t>
  </si>
  <si>
    <t>HB35B</t>
  </si>
  <si>
    <t>HB35C</t>
  </si>
  <si>
    <t>HB51Z</t>
  </si>
  <si>
    <t>HB52B</t>
  </si>
  <si>
    <t>HB52C</t>
  </si>
  <si>
    <t>HB53Z</t>
  </si>
  <si>
    <t>HB54B</t>
  </si>
  <si>
    <t>HB54C</t>
  </si>
  <si>
    <t>HB55B</t>
  </si>
  <si>
    <t>HB55C</t>
  </si>
  <si>
    <t>HB56B</t>
  </si>
  <si>
    <t>HB56C</t>
  </si>
  <si>
    <t>HB61B</t>
  </si>
  <si>
    <t>HB61C</t>
  </si>
  <si>
    <t>HB62B</t>
  </si>
  <si>
    <t>HB62C</t>
  </si>
  <si>
    <t>HB63Z</t>
  </si>
  <si>
    <t>HB71B</t>
  </si>
  <si>
    <t>HB71C</t>
  </si>
  <si>
    <t>HB72Z</t>
  </si>
  <si>
    <t>HB73Z</t>
  </si>
  <si>
    <t>HB91Z</t>
  </si>
  <si>
    <t>HB99Z</t>
  </si>
  <si>
    <t>HC01Z</t>
  </si>
  <si>
    <t>HC02B</t>
  </si>
  <si>
    <t>HC02C</t>
  </si>
  <si>
    <t>HC03B</t>
  </si>
  <si>
    <t>HC03C</t>
  </si>
  <si>
    <t>HC04B</t>
  </si>
  <si>
    <t>HC04C</t>
  </si>
  <si>
    <t>HC05B</t>
  </si>
  <si>
    <t>HC05C</t>
  </si>
  <si>
    <t>HC07Z</t>
  </si>
  <si>
    <t>HC09Z</t>
  </si>
  <si>
    <t>HC10Z</t>
  </si>
  <si>
    <t>HC11Z</t>
  </si>
  <si>
    <t>HC12Z</t>
  </si>
  <si>
    <t>HC20B</t>
  </si>
  <si>
    <t>HC20C</t>
  </si>
  <si>
    <t>HC21B</t>
  </si>
  <si>
    <t>HC21C</t>
  </si>
  <si>
    <t>HC26B</t>
  </si>
  <si>
    <t>HC26C</t>
  </si>
  <si>
    <t>HC27B</t>
  </si>
  <si>
    <t>HC27C</t>
  </si>
  <si>
    <t>HC28B</t>
  </si>
  <si>
    <t>HC28C</t>
  </si>
  <si>
    <t>HC30B</t>
  </si>
  <si>
    <t>HC30C</t>
  </si>
  <si>
    <t>HC31B</t>
  </si>
  <si>
    <t>HC31C</t>
  </si>
  <si>
    <t>HD21A</t>
  </si>
  <si>
    <t>HD21B</t>
  </si>
  <si>
    <t>HD21C</t>
  </si>
  <si>
    <t>HD23A</t>
  </si>
  <si>
    <t>HD23B</t>
  </si>
  <si>
    <t>HD23C</t>
  </si>
  <si>
    <t>HD24A</t>
  </si>
  <si>
    <t>HD24B</t>
  </si>
  <si>
    <t>HD24C</t>
  </si>
  <si>
    <t>HD25A</t>
  </si>
  <si>
    <t>HD25B</t>
  </si>
  <si>
    <t>HD25C</t>
  </si>
  <si>
    <t>HD26A</t>
  </si>
  <si>
    <t>HD26B</t>
  </si>
  <si>
    <t>HD26C</t>
  </si>
  <si>
    <t>HD39A</t>
  </si>
  <si>
    <t>HD39B</t>
  </si>
  <si>
    <t>HD39C</t>
  </si>
  <si>
    <t>HD40A</t>
  </si>
  <si>
    <t>HD40B</t>
  </si>
  <si>
    <t>HD40C</t>
  </si>
  <si>
    <t>HR02Z</t>
  </si>
  <si>
    <t>HR03Z</t>
  </si>
  <si>
    <t>HR04B</t>
  </si>
  <si>
    <t>HR04C</t>
  </si>
  <si>
    <t>HR05Z</t>
  </si>
  <si>
    <t>HR06A</t>
  </si>
  <si>
    <t>HR06B</t>
  </si>
  <si>
    <t>JA12A</t>
  </si>
  <si>
    <t>JA12B</t>
  </si>
  <si>
    <t>JA12C</t>
  </si>
  <si>
    <t>JA13Z</t>
  </si>
  <si>
    <t>JA14Z</t>
  </si>
  <si>
    <t>JC01A</t>
  </si>
  <si>
    <t>JC01B</t>
  </si>
  <si>
    <t>JC01C</t>
  </si>
  <si>
    <t>JC02A</t>
  </si>
  <si>
    <t>JC02B</t>
  </si>
  <si>
    <t>JC02C</t>
  </si>
  <si>
    <t>JC03A</t>
  </si>
  <si>
    <t>JC03B</t>
  </si>
  <si>
    <t>JC03C</t>
  </si>
  <si>
    <t>JC04A</t>
  </si>
  <si>
    <t>JC04B</t>
  </si>
  <si>
    <t>JC04C</t>
  </si>
  <si>
    <t>JC05A</t>
  </si>
  <si>
    <t>JC05B</t>
  </si>
  <si>
    <t>JC05C</t>
  </si>
  <si>
    <t>JC06A</t>
  </si>
  <si>
    <t>JC06B</t>
  </si>
  <si>
    <t>JC06C</t>
  </si>
  <si>
    <t>JC07Z</t>
  </si>
  <si>
    <t>JC09Z</t>
  </si>
  <si>
    <t>JC10Z</t>
  </si>
  <si>
    <t>JC11Z</t>
  </si>
  <si>
    <t>JC12Z</t>
  </si>
  <si>
    <t>JC13Z</t>
  </si>
  <si>
    <t>JC14Z</t>
  </si>
  <si>
    <t>JC15Z</t>
  </si>
  <si>
    <t>JC16Z</t>
  </si>
  <si>
    <t>JC17Z</t>
  </si>
  <si>
    <t>JC18Z</t>
  </si>
  <si>
    <t>JC19D</t>
  </si>
  <si>
    <t>JC19U</t>
  </si>
  <si>
    <t>JC20Z</t>
  </si>
  <si>
    <t>JC27Z</t>
  </si>
  <si>
    <t>JD01A</t>
  </si>
  <si>
    <t>JD01B</t>
  </si>
  <si>
    <t>JD01C</t>
  </si>
  <si>
    <t>JD02A</t>
  </si>
  <si>
    <t>JD02B</t>
  </si>
  <si>
    <t>JD02C</t>
  </si>
  <si>
    <t>JD03A</t>
  </si>
  <si>
    <t>JD03B</t>
  </si>
  <si>
    <t>JD03C</t>
  </si>
  <si>
    <t>JD04A</t>
  </si>
  <si>
    <t>JD04B</t>
  </si>
  <si>
    <t>JD04C</t>
  </si>
  <si>
    <t>JD05A</t>
  </si>
  <si>
    <t>JD05B</t>
  </si>
  <si>
    <t>JD05C</t>
  </si>
  <si>
    <t>JD06A</t>
  </si>
  <si>
    <t>JD06B</t>
  </si>
  <si>
    <t>KA03A</t>
  </si>
  <si>
    <t>KA03B</t>
  </si>
  <si>
    <t>KA04Z</t>
  </si>
  <si>
    <t>KA05A</t>
  </si>
  <si>
    <t>KA05B</t>
  </si>
  <si>
    <t>KA06A</t>
  </si>
  <si>
    <t>KA06B</t>
  </si>
  <si>
    <t>KA07Z</t>
  </si>
  <si>
    <t>KA08Z</t>
  </si>
  <si>
    <t>KA09A</t>
  </si>
  <si>
    <t>KA09B</t>
  </si>
  <si>
    <t>KB01A</t>
  </si>
  <si>
    <t>KB01B</t>
  </si>
  <si>
    <t>KB02A</t>
  </si>
  <si>
    <t>KB02B</t>
  </si>
  <si>
    <t>KB02C</t>
  </si>
  <si>
    <t>KB02D</t>
  </si>
  <si>
    <t>KB02E</t>
  </si>
  <si>
    <t>KB02F</t>
  </si>
  <si>
    <t>KB03A</t>
  </si>
  <si>
    <t>KB03B</t>
  </si>
  <si>
    <t>KC04Z</t>
  </si>
  <si>
    <t>KC05A</t>
  </si>
  <si>
    <t>KC05B</t>
  </si>
  <si>
    <t>KC05C</t>
  </si>
  <si>
    <t>KC05D</t>
  </si>
  <si>
    <t>KC05E</t>
  </si>
  <si>
    <t>KC05F</t>
  </si>
  <si>
    <t>LA04D</t>
  </si>
  <si>
    <t>LA04E</t>
  </si>
  <si>
    <t>LA04F</t>
  </si>
  <si>
    <t>LA04G</t>
  </si>
  <si>
    <t>LA05Z</t>
  </si>
  <si>
    <t>LA07C</t>
  </si>
  <si>
    <t>LA07D</t>
  </si>
  <si>
    <t>LA07E</t>
  </si>
  <si>
    <t>LA07F</t>
  </si>
  <si>
    <t>LA07G</t>
  </si>
  <si>
    <t>LA08A</t>
  </si>
  <si>
    <t>LA08B</t>
  </si>
  <si>
    <t>LA08C</t>
  </si>
  <si>
    <t>LA08E</t>
  </si>
  <si>
    <t>LA08F</t>
  </si>
  <si>
    <t>LA09E</t>
  </si>
  <si>
    <t>LA09F</t>
  </si>
  <si>
    <t>LA09G</t>
  </si>
  <si>
    <t>LA09H</t>
  </si>
  <si>
    <t>LB01A</t>
  </si>
  <si>
    <t>LB01B</t>
  </si>
  <si>
    <t>LB05A</t>
  </si>
  <si>
    <t>LB05B</t>
  </si>
  <si>
    <t>LB05C</t>
  </si>
  <si>
    <t>LB05D</t>
  </si>
  <si>
    <t>LB06D</t>
  </si>
  <si>
    <t>LB06E</t>
  </si>
  <si>
    <t>LB06F</t>
  </si>
  <si>
    <t>LB06G</t>
  </si>
  <si>
    <t>LB12Z</t>
  </si>
  <si>
    <t>LB13A</t>
  </si>
  <si>
    <t>LB13B</t>
  </si>
  <si>
    <t>LB15D</t>
  </si>
  <si>
    <t>LB15E</t>
  </si>
  <si>
    <t>LB16A</t>
  </si>
  <si>
    <t>LB16B</t>
  </si>
  <si>
    <t>LB16C</t>
  </si>
  <si>
    <t>LB17Z</t>
  </si>
  <si>
    <t>LB18Z</t>
  </si>
  <si>
    <t>LB19A</t>
  </si>
  <si>
    <t>LB19B</t>
  </si>
  <si>
    <t>LB20A</t>
  </si>
  <si>
    <t>LB20B</t>
  </si>
  <si>
    <t>LB21Z</t>
  </si>
  <si>
    <t>LB22Z</t>
  </si>
  <si>
    <t>LB25A</t>
  </si>
  <si>
    <t>LB25B</t>
  </si>
  <si>
    <t>LB25C</t>
  </si>
  <si>
    <t>LB26Z</t>
  </si>
  <si>
    <t>LB27Z</t>
  </si>
  <si>
    <t>LB28A</t>
  </si>
  <si>
    <t>LB28B</t>
  </si>
  <si>
    <t>LB29A</t>
  </si>
  <si>
    <t>LB33Z</t>
  </si>
  <si>
    <t>LB35A</t>
  </si>
  <si>
    <t>LB35B</t>
  </si>
  <si>
    <t>LB36Z</t>
  </si>
  <si>
    <t>LB37A</t>
  </si>
  <si>
    <t>LB37B</t>
  </si>
  <si>
    <t>LB38A</t>
  </si>
  <si>
    <t>LB38B</t>
  </si>
  <si>
    <t>LB39A</t>
  </si>
  <si>
    <t>LB39B</t>
  </si>
  <si>
    <t>LB40A</t>
  </si>
  <si>
    <t>LB40B</t>
  </si>
  <si>
    <t>LB43Z</t>
  </si>
  <si>
    <t>LB47Z</t>
  </si>
  <si>
    <t>LB48Z</t>
  </si>
  <si>
    <t>LB49Z</t>
  </si>
  <si>
    <t>LB50Z</t>
  </si>
  <si>
    <t>LB51Z</t>
  </si>
  <si>
    <t>LB52Z</t>
  </si>
  <si>
    <t>LB54A</t>
  </si>
  <si>
    <t>LB55A</t>
  </si>
  <si>
    <t>LB55B</t>
  </si>
  <si>
    <t>LB56A</t>
  </si>
  <si>
    <t>LB57A</t>
  </si>
  <si>
    <t>LB57B</t>
  </si>
  <si>
    <t>LB58A</t>
  </si>
  <si>
    <t>LB58B</t>
  </si>
  <si>
    <t>LB59Z</t>
  </si>
  <si>
    <t>LB74Z</t>
  </si>
  <si>
    <t>MA01Z</t>
  </si>
  <si>
    <t>MA02Z</t>
  </si>
  <si>
    <t>MA03A</t>
  </si>
  <si>
    <t>MA03B</t>
  </si>
  <si>
    <t>MA04A</t>
  </si>
  <si>
    <t>MA04B</t>
  </si>
  <si>
    <t>MA06Z</t>
  </si>
  <si>
    <t>MA07C</t>
  </si>
  <si>
    <t>MA07D</t>
  </si>
  <si>
    <t>MA08Z</t>
  </si>
  <si>
    <t>MA09Z</t>
  </si>
  <si>
    <t>MA10Z</t>
  </si>
  <si>
    <t>MA11Z</t>
  </si>
  <si>
    <t>MA12Z</t>
  </si>
  <si>
    <t>MA17C</t>
  </si>
  <si>
    <t>MA17D</t>
  </si>
  <si>
    <t>MA18C</t>
  </si>
  <si>
    <t>MA18D</t>
  </si>
  <si>
    <t>MA19A</t>
  </si>
  <si>
    <t>MA19B</t>
  </si>
  <si>
    <t>MA20Z</t>
  </si>
  <si>
    <t>MA21Z</t>
  </si>
  <si>
    <t>MA22Z</t>
  </si>
  <si>
    <t>MA23Z</t>
  </si>
  <si>
    <t>MA24Z</t>
  </si>
  <si>
    <t>MA25Z</t>
  </si>
  <si>
    <t>MB01A</t>
  </si>
  <si>
    <t>MB01B</t>
  </si>
  <si>
    <t>MB02Z</t>
  </si>
  <si>
    <t>MB03A</t>
  </si>
  <si>
    <t>MB03B</t>
  </si>
  <si>
    <t>MB04A</t>
  </si>
  <si>
    <t>MB04B</t>
  </si>
  <si>
    <t>MB05A</t>
  </si>
  <si>
    <t>MB05B</t>
  </si>
  <si>
    <t>MB06Z</t>
  </si>
  <si>
    <t>MB07Z</t>
  </si>
  <si>
    <t>MB08Z</t>
  </si>
  <si>
    <t>NZ11A</t>
  </si>
  <si>
    <t>NZ11B</t>
  </si>
  <si>
    <t>NZ11C</t>
  </si>
  <si>
    <t>NZ11D</t>
  </si>
  <si>
    <t>NZ11E</t>
  </si>
  <si>
    <t>NZ11F</t>
  </si>
  <si>
    <t>NZ11G</t>
  </si>
  <si>
    <t>NZ12A</t>
  </si>
  <si>
    <t>NZ12B</t>
  </si>
  <si>
    <t>NZ12C</t>
  </si>
  <si>
    <t>NZ12D</t>
  </si>
  <si>
    <t>NZ12E</t>
  </si>
  <si>
    <t>NZ12F</t>
  </si>
  <si>
    <t>NZ12G</t>
  </si>
  <si>
    <t>NZ13A</t>
  </si>
  <si>
    <t>NZ13B</t>
  </si>
  <si>
    <t>NZ14A</t>
  </si>
  <si>
    <t>NZ14B</t>
  </si>
  <si>
    <t>NZ15Z</t>
  </si>
  <si>
    <t>PA01A</t>
  </si>
  <si>
    <t>PA01B</t>
  </si>
  <si>
    <t>PA02A</t>
  </si>
  <si>
    <t>PA02B</t>
  </si>
  <si>
    <t>PA03A</t>
  </si>
  <si>
    <t>PA03B</t>
  </si>
  <si>
    <t>PA04A</t>
  </si>
  <si>
    <t>PA04B</t>
  </si>
  <si>
    <t>PA06Z</t>
  </si>
  <si>
    <t>PA07A</t>
  </si>
  <si>
    <t>PA07B</t>
  </si>
  <si>
    <t>PA08A</t>
  </si>
  <si>
    <t>PA08B</t>
  </si>
  <si>
    <t>PA11Z</t>
  </si>
  <si>
    <t>PA12Z</t>
  </si>
  <si>
    <t>PA14C</t>
  </si>
  <si>
    <t>PA14D</t>
  </si>
  <si>
    <t>PA14E</t>
  </si>
  <si>
    <t>PA15A</t>
  </si>
  <si>
    <t>PA15B</t>
  </si>
  <si>
    <t>PA16A</t>
  </si>
  <si>
    <t>PA16B</t>
  </si>
  <si>
    <t>PA17A</t>
  </si>
  <si>
    <t>PA17B</t>
  </si>
  <si>
    <t>PA18A</t>
  </si>
  <si>
    <t>PA18B</t>
  </si>
  <si>
    <t>PA19A</t>
  </si>
  <si>
    <t>PA19B</t>
  </si>
  <si>
    <t>PA20A</t>
  </si>
  <si>
    <t>PA20B</t>
  </si>
  <si>
    <t>PA21A</t>
  </si>
  <si>
    <t>PA21B</t>
  </si>
  <si>
    <t>PA22Z</t>
  </si>
  <si>
    <t>PA23A</t>
  </si>
  <si>
    <t>PA23B</t>
  </si>
  <si>
    <t>PA24Z</t>
  </si>
  <si>
    <t>PA25A</t>
  </si>
  <si>
    <t>PA25B</t>
  </si>
  <si>
    <t>PA26A</t>
  </si>
  <si>
    <t>PA26B</t>
  </si>
  <si>
    <t>PA27Z</t>
  </si>
  <si>
    <t>PA28A</t>
  </si>
  <si>
    <t>PA28B</t>
  </si>
  <si>
    <t>PA29Z</t>
  </si>
  <si>
    <t>PA30A</t>
  </si>
  <si>
    <t>PA30B</t>
  </si>
  <si>
    <t>PA31Z</t>
  </si>
  <si>
    <t>PA32A</t>
  </si>
  <si>
    <t>PA32B</t>
  </si>
  <si>
    <t>PA34A</t>
  </si>
  <si>
    <t>PA34B</t>
  </si>
  <si>
    <t>PA35A</t>
  </si>
  <si>
    <t>PA35B</t>
  </si>
  <si>
    <t>PA36Z</t>
  </si>
  <si>
    <t>PA38C</t>
  </si>
  <si>
    <t>PA38D</t>
  </si>
  <si>
    <t>PA40A</t>
  </si>
  <si>
    <t>PA40B</t>
  </si>
  <si>
    <t>PA41Z</t>
  </si>
  <si>
    <t>PA42Z</t>
  </si>
  <si>
    <t>PA43A</t>
  </si>
  <si>
    <t>PA43B</t>
  </si>
  <si>
    <t>PA44Z</t>
  </si>
  <si>
    <t>PA45Z</t>
  </si>
  <si>
    <t>PA46Z</t>
  </si>
  <si>
    <t>PA47Z</t>
  </si>
  <si>
    <t>PA48A</t>
  </si>
  <si>
    <t>PA48B</t>
  </si>
  <si>
    <t>PA49Z</t>
  </si>
  <si>
    <t>PA50Z</t>
  </si>
  <si>
    <t>PA51Z</t>
  </si>
  <si>
    <t>PA54Z</t>
  </si>
  <si>
    <t>PA55Z</t>
  </si>
  <si>
    <t>PA56A</t>
  </si>
  <si>
    <t>PA56B</t>
  </si>
  <si>
    <t>PA57Z</t>
  </si>
  <si>
    <t>PA58Z</t>
  </si>
  <si>
    <t>PA59C</t>
  </si>
  <si>
    <t>PA59D</t>
  </si>
  <si>
    <t>PA59E</t>
  </si>
  <si>
    <t>PA59F</t>
  </si>
  <si>
    <t>PA60C</t>
  </si>
  <si>
    <t>PA60D</t>
  </si>
  <si>
    <t>PA60E</t>
  </si>
  <si>
    <t>PA60F</t>
  </si>
  <si>
    <t>PA62Z</t>
  </si>
  <si>
    <t>PA63A</t>
  </si>
  <si>
    <t>PA63B</t>
  </si>
  <si>
    <t>PA63C</t>
  </si>
  <si>
    <t>PA64A</t>
  </si>
  <si>
    <t>PA64B</t>
  </si>
  <si>
    <t>PA64C</t>
  </si>
  <si>
    <t>PA65A</t>
  </si>
  <si>
    <t>PA65B</t>
  </si>
  <si>
    <t>PA65C</t>
  </si>
  <si>
    <t>PA66Z</t>
  </si>
  <si>
    <t>PA67Z</t>
  </si>
  <si>
    <t>PA68Z</t>
  </si>
  <si>
    <t>PA69Z</t>
  </si>
  <si>
    <t>PA70Z</t>
  </si>
  <si>
    <t>PB01Z</t>
  </si>
  <si>
    <t>PB02Z</t>
  </si>
  <si>
    <t>PB03Z</t>
  </si>
  <si>
    <t>QZ01A</t>
  </si>
  <si>
    <t>QZ01B</t>
  </si>
  <si>
    <t>QZ02A</t>
  </si>
  <si>
    <t>QZ02B</t>
  </si>
  <si>
    <t>QZ03Z</t>
  </si>
  <si>
    <t>QZ04Z</t>
  </si>
  <si>
    <t>QZ05A</t>
  </si>
  <si>
    <t>QZ05B</t>
  </si>
  <si>
    <t>QZ11A</t>
  </si>
  <si>
    <t>QZ11B</t>
  </si>
  <si>
    <t>QZ12Z</t>
  </si>
  <si>
    <t>QZ13A</t>
  </si>
  <si>
    <t>QZ13B</t>
  </si>
  <si>
    <t>QZ14A</t>
  </si>
  <si>
    <t>QZ14B</t>
  </si>
  <si>
    <t>QZ15A</t>
  </si>
  <si>
    <t>QZ15B</t>
  </si>
  <si>
    <t>QZ15C</t>
  </si>
  <si>
    <t>QZ16A</t>
  </si>
  <si>
    <t>QZ16B</t>
  </si>
  <si>
    <t>QZ16C</t>
  </si>
  <si>
    <t>QZ17A</t>
  </si>
  <si>
    <t>QZ17B</t>
  </si>
  <si>
    <t>QZ17C</t>
  </si>
  <si>
    <t>QZ19Z</t>
  </si>
  <si>
    <t>QZ20Z</t>
  </si>
  <si>
    <t>RC01Z</t>
  </si>
  <si>
    <t>RC02Z</t>
  </si>
  <si>
    <t>RC11A</t>
  </si>
  <si>
    <t>RC11B</t>
  </si>
  <si>
    <t>RC11C</t>
  </si>
  <si>
    <t>RC11D</t>
  </si>
  <si>
    <t>RC11E</t>
  </si>
  <si>
    <t>RC12A</t>
  </si>
  <si>
    <t>RC12B</t>
  </si>
  <si>
    <t>RC12C</t>
  </si>
  <si>
    <t>RC12D</t>
  </si>
  <si>
    <t>RC12E</t>
  </si>
  <si>
    <t>RC13A</t>
  </si>
  <si>
    <t>RC13B</t>
  </si>
  <si>
    <t>RC13C</t>
  </si>
  <si>
    <t>RC13D</t>
  </si>
  <si>
    <t>RC13E</t>
  </si>
  <si>
    <t>RC14Z</t>
  </si>
  <si>
    <t>RC15Z</t>
  </si>
  <si>
    <t>RC16Z</t>
  </si>
  <si>
    <t>RC31Z</t>
  </si>
  <si>
    <t>RC32Z</t>
  </si>
  <si>
    <t>RC33Z</t>
  </si>
  <si>
    <t>RC41Z</t>
  </si>
  <si>
    <t>RC42Z</t>
  </si>
  <si>
    <t>RC51Z</t>
  </si>
  <si>
    <t>SA01D</t>
  </si>
  <si>
    <t>SA01F</t>
  </si>
  <si>
    <t>SA02D</t>
  </si>
  <si>
    <t>SA02F</t>
  </si>
  <si>
    <t>SA03D</t>
  </si>
  <si>
    <t>SA03F</t>
  </si>
  <si>
    <t>SA04D</t>
  </si>
  <si>
    <t>SA04F</t>
  </si>
  <si>
    <t>SA05D</t>
  </si>
  <si>
    <t>SA05F</t>
  </si>
  <si>
    <t>SA06D</t>
  </si>
  <si>
    <t>SA06F</t>
  </si>
  <si>
    <t>SA07D</t>
  </si>
  <si>
    <t>SA07F</t>
  </si>
  <si>
    <t>SA08D</t>
  </si>
  <si>
    <t>SA08F</t>
  </si>
  <si>
    <t>SA09D</t>
  </si>
  <si>
    <t>SA09F</t>
  </si>
  <si>
    <t>SA10E</t>
  </si>
  <si>
    <t>SA10F</t>
  </si>
  <si>
    <t>SA11Z</t>
  </si>
  <si>
    <t>SA12D</t>
  </si>
  <si>
    <t>SA12F</t>
  </si>
  <si>
    <t>SA13A</t>
  </si>
  <si>
    <t>SA13B</t>
  </si>
  <si>
    <t>SA14Z</t>
  </si>
  <si>
    <t>SA15Z</t>
  </si>
  <si>
    <t>SA16Z</t>
  </si>
  <si>
    <t>SA17D</t>
  </si>
  <si>
    <t>SA17F</t>
  </si>
  <si>
    <t>SA18Z</t>
  </si>
  <si>
    <t>SA24D</t>
  </si>
  <si>
    <t>SA24F</t>
  </si>
  <si>
    <t>SA25D</t>
  </si>
  <si>
    <t>SA25F</t>
  </si>
  <si>
    <t>SA30Z</t>
  </si>
  <si>
    <t>SA31Z</t>
  </si>
  <si>
    <t>SA32Z</t>
  </si>
  <si>
    <t>SA33Z</t>
  </si>
  <si>
    <t>SB97Z</t>
  </si>
  <si>
    <t>SC97Z</t>
  </si>
  <si>
    <t>UZ01Z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</si>
  <si>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</si>
  <si>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</si>
  <si>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</si>
  <si>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</si>
  <si>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</si>
  <si>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</si>
  <si>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</si>
  <si>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</si>
  <si>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</si>
  <si>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</si>
  <si>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</si>
  <si>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</si>
  <si>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</si>
  <si>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</si>
  <si>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</si>
  <si>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</si>
  <si>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</si>
  <si>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</si>
  <si>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</si>
  <si>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</si>
  <si>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</si>
  <si>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</si>
  <si>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</si>
  <si>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</si>
  <si>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WA01W</t>
  </si>
  <si>
    <t>WA01Y</t>
  </si>
  <si>
    <t>WA02W</t>
  </si>
  <si>
    <t>WA02Y</t>
  </si>
  <si>
    <t>WA03V</t>
  </si>
  <si>
    <t>WA03X</t>
  </si>
  <si>
    <t>WA03Y</t>
  </si>
  <si>
    <t>WA04S</t>
  </si>
  <si>
    <t>WA04T</t>
  </si>
  <si>
    <t>WA04U</t>
  </si>
  <si>
    <t>WA05Q</t>
  </si>
  <si>
    <t>WA05R</t>
  </si>
  <si>
    <t>WA06W</t>
  </si>
  <si>
    <t>WA06Y</t>
  </si>
  <si>
    <t>WA07Z</t>
  </si>
  <si>
    <t>WA08Z</t>
  </si>
  <si>
    <t>WA09W</t>
  </si>
  <si>
    <t>WA09Y</t>
  </si>
  <si>
    <t>WA10Z</t>
  </si>
  <si>
    <t>WA11V</t>
  </si>
  <si>
    <t>WA11X</t>
  </si>
  <si>
    <t>WA11Y</t>
  </si>
  <si>
    <t>WA12V</t>
  </si>
  <si>
    <t>WA12X</t>
  </si>
  <si>
    <t>WA12Y</t>
  </si>
  <si>
    <t>WA15K</t>
  </si>
  <si>
    <t>WA15L</t>
  </si>
  <si>
    <t>WA15M</t>
  </si>
  <si>
    <t>WA15N</t>
  </si>
  <si>
    <t>WA15O</t>
  </si>
  <si>
    <t>WA15P</t>
  </si>
  <si>
    <t>WA16W</t>
  </si>
  <si>
    <t>WA16Y</t>
  </si>
  <si>
    <t>WA17V</t>
  </si>
  <si>
    <t>WA17X</t>
  </si>
  <si>
    <t>WA17Y</t>
  </si>
  <si>
    <t>WA18V</t>
  </si>
  <si>
    <t>WA18X</t>
  </si>
  <si>
    <t>WA18Y</t>
  </si>
  <si>
    <t>WA19W</t>
  </si>
  <si>
    <t>WA19Y</t>
  </si>
  <si>
    <t>WA20W</t>
  </si>
  <si>
    <t>WA20Y</t>
  </si>
  <si>
    <t>WA21W</t>
  </si>
  <si>
    <t>WA21Y</t>
  </si>
  <si>
    <t>WA22V</t>
  </si>
  <si>
    <t>WA22X</t>
  </si>
  <si>
    <t>WA22Y</t>
  </si>
  <si>
    <t>WA23V</t>
  </si>
  <si>
    <t>WA23X</t>
  </si>
  <si>
    <t>WA23Y</t>
  </si>
  <si>
    <t>WA24Z</t>
  </si>
  <si>
    <t>Adjustment Type</t>
  </si>
  <si>
    <t>2012/13</t>
  </si>
  <si>
    <t>2013/14</t>
  </si>
  <si>
    <t>2014/15</t>
  </si>
  <si>
    <t>2015/16</t>
  </si>
  <si>
    <t>Total</t>
  </si>
  <si>
    <t>Inflation</t>
  </si>
  <si>
    <t>Efficiency</t>
  </si>
  <si>
    <t>2014/15 Tariff</t>
  </si>
  <si>
    <t>Proposed Rollover Tariff</t>
  </si>
  <si>
    <t>Selected Tariff</t>
  </si>
  <si>
    <t>Selected Tariff Price</t>
  </si>
  <si>
    <t>Quantum Adjustment</t>
  </si>
  <si>
    <t>Final Tariff Price</t>
  </si>
  <si>
    <t>Tariff Selector</t>
  </si>
  <si>
    <t>Rollover</t>
  </si>
  <si>
    <t>Proposed Rollover Tariffs</t>
  </si>
  <si>
    <t>Adjustments Application</t>
  </si>
  <si>
    <t>15/16 Rollover tariff</t>
  </si>
  <si>
    <t>Tariff Selection Comment</t>
  </si>
  <si>
    <t>Rounding</t>
  </si>
  <si>
    <t>PbR Methodology</t>
  </si>
  <si>
    <t>Adjustments</t>
  </si>
  <si>
    <t>2014/15 Prices</t>
  </si>
  <si>
    <t>Inputs</t>
  </si>
  <si>
    <t>2015-16 tariff - non-mandatory prices - Calculations</t>
  </si>
  <si>
    <t>Monitor was unable to update the inputs for the 13/14 PbR method for Specialist Rehab</t>
  </si>
  <si>
    <t>Ophthalmology</t>
  </si>
  <si>
    <t>Non-mandatory Prices</t>
  </si>
  <si>
    <t>Other mandatory prices</t>
  </si>
  <si>
    <t>Maternity pathway</t>
  </si>
  <si>
    <t>Unbundled services</t>
  </si>
  <si>
    <t>A&amp;E</t>
  </si>
  <si>
    <t>Outpatient attendances</t>
  </si>
  <si>
    <t xml:space="preserve">Value </t>
  </si>
  <si>
    <t xml:space="preserve">Components </t>
  </si>
  <si>
    <t>VB</t>
  </si>
  <si>
    <t>WA</t>
  </si>
  <si>
    <t>VA</t>
  </si>
  <si>
    <t>UZ</t>
  </si>
  <si>
    <t>SC</t>
  </si>
  <si>
    <t>SB</t>
  </si>
  <si>
    <t>SA</t>
  </si>
  <si>
    <t>RC</t>
  </si>
  <si>
    <t>RA</t>
  </si>
  <si>
    <t>QZ</t>
  </si>
  <si>
    <t>PB</t>
  </si>
  <si>
    <t>PA</t>
  </si>
  <si>
    <t>NZ</t>
  </si>
  <si>
    <t>MB</t>
  </si>
  <si>
    <t>MA</t>
  </si>
  <si>
    <t>LD</t>
  </si>
  <si>
    <t>LB</t>
  </si>
  <si>
    <t>LA</t>
  </si>
  <si>
    <t>KC</t>
  </si>
  <si>
    <t>KB</t>
  </si>
  <si>
    <t>KA</t>
  </si>
  <si>
    <t>JD</t>
  </si>
  <si>
    <t>JC</t>
  </si>
  <si>
    <t>JA</t>
  </si>
  <si>
    <t>HR</t>
  </si>
  <si>
    <t>HD</t>
  </si>
  <si>
    <t>HC</t>
  </si>
  <si>
    <t>HB</t>
  </si>
  <si>
    <t>HA</t>
  </si>
  <si>
    <t>GC</t>
  </si>
  <si>
    <t>GB</t>
  </si>
  <si>
    <t>GA</t>
  </si>
  <si>
    <t>FZ</t>
  </si>
  <si>
    <t>EB</t>
  </si>
  <si>
    <t>EA</t>
  </si>
  <si>
    <t>DZ</t>
  </si>
  <si>
    <t>CZ</t>
  </si>
  <si>
    <t>BZ</t>
  </si>
  <si>
    <t>AB</t>
  </si>
  <si>
    <t>AA</t>
  </si>
  <si>
    <t>Sub-chapter</t>
  </si>
  <si>
    <t>Inflation and Efficiency (total adjustment)</t>
  </si>
  <si>
    <t>Efficiency*</t>
  </si>
  <si>
    <t>Proposed Modelled Tariffs</t>
  </si>
  <si>
    <t>Modelled or roll-over</t>
  </si>
  <si>
    <t>Tariff</t>
  </si>
  <si>
    <t>Difference between 2015/16 &amp; 2014/15</t>
  </si>
  <si>
    <t>Price 1 Pager</t>
  </si>
  <si>
    <t xml:space="preserve">Non-Mandatory 2015/16 </t>
  </si>
  <si>
    <t>Monitor is not able to update the method used in the 13/14 PbR model</t>
  </si>
  <si>
    <t>AB07Z</t>
  </si>
  <si>
    <t>HR01B</t>
  </si>
  <si>
    <t>HR01C</t>
  </si>
  <si>
    <t>Combined day case / ordinary elective spell tariff (£)</t>
  </si>
  <si>
    <t>Day case spell tariff (£)</t>
  </si>
  <si>
    <t>Ordinary elective spell tariff (£)</t>
  </si>
  <si>
    <t>Non-elective spell tariff (£)</t>
  </si>
  <si>
    <t/>
  </si>
  <si>
    <t>HRG</t>
  </si>
  <si>
    <t>Percutaneous Coronary Interventions with 3 or more Stents, Rotablation, IVUS or Pressure Wire</t>
  </si>
  <si>
    <t>Planned Lower Uterine Caesarean Section with CC</t>
  </si>
  <si>
    <t>Planned Lower Uterine Caesarean Section without CC</t>
  </si>
  <si>
    <t>Affordability</t>
  </si>
  <si>
    <t>Monitor was unable to fully reconcile APC model inputs used for the 13/14 PbR method for Specialist Rehab</t>
  </si>
  <si>
    <t>Steps</t>
  </si>
  <si>
    <t>Worksheet / Intermediary steps</t>
  </si>
  <si>
    <t>Overview</t>
  </si>
  <si>
    <t>Data source</t>
  </si>
  <si>
    <t>A variety of factors to adjustment the prices. Includes inflation, efficiency, CNST and quantum adjustment</t>
  </si>
  <si>
    <t>2014-15 Non-mandatory tariff</t>
  </si>
  <si>
    <t>Mixed (Monitor &amp; External)</t>
  </si>
  <si>
    <t xml:space="preserve">Price Adjustments </t>
  </si>
  <si>
    <t>2014-15 tariff used in the process for the 2015/16  prices</t>
  </si>
  <si>
    <t xml:space="preserve">Post adjustment process for the 2015/16 prices </t>
  </si>
  <si>
    <t>Additional Inputs</t>
  </si>
  <si>
    <t>Original Methodology</t>
  </si>
  <si>
    <t>Final Prices</t>
  </si>
  <si>
    <t>TFC / HRG</t>
  </si>
  <si>
    <t>Inpatient Prices (DC/EL)</t>
  </si>
  <si>
    <t>OP
First</t>
  </si>
  <si>
    <t>OP
Follow-up</t>
  </si>
  <si>
    <t>Pathway Calculation</t>
  </si>
  <si>
    <t>Tariff Prices</t>
  </si>
  <si>
    <t>Rounded Tariff</t>
  </si>
  <si>
    <t>Final Tariff</t>
  </si>
  <si>
    <t>First Eye</t>
  </si>
  <si>
    <t>Second Eye</t>
  </si>
  <si>
    <t>Both Eyes</t>
  </si>
  <si>
    <t>Single eye (£)</t>
  </si>
  <si>
    <r>
      <t>Both eyes (£)</t>
    </r>
    <r>
      <rPr>
        <b/>
        <i/>
        <sz val="8"/>
        <color indexed="12"/>
        <rFont val="Arial"/>
        <family val="2"/>
      </rPr>
      <t xml:space="preserve"> </t>
    </r>
  </si>
  <si>
    <t>BPT Price</t>
  </si>
  <si>
    <t>Non-BPT Price</t>
  </si>
  <si>
    <t>Neuropsychology Tests with length of stay 2 days or less</t>
  </si>
  <si>
    <t>AA34E</t>
  </si>
  <si>
    <t>AA34F</t>
  </si>
  <si>
    <t>Insertion of Neurostimulator or Intrathecal Drug Delivery Device</t>
  </si>
  <si>
    <t>Pain Radiofrequency Treatments</t>
  </si>
  <si>
    <t>Fixture for Bone Anchored Hearing Aids</t>
  </si>
  <si>
    <t>Lobar, Atypical or Viral Pneumonia, with Major CC</t>
  </si>
  <si>
    <t>Lobar, Atypical or Viral Pneumonia, with Intermediate CC</t>
  </si>
  <si>
    <t>Lobar, Atypical or Viral Pneumonia, without CC</t>
  </si>
  <si>
    <t>DZ54Z</t>
  </si>
  <si>
    <t>Percutaneous Interventions: Balloon Valve Intermediate Interventions and Arterial Duct Closure</t>
  </si>
  <si>
    <t>Percutaneous Interventions: Other including Septostomy, Embolisations, Non-Coronary Stents and Energy Moderated Perforation</t>
  </si>
  <si>
    <t>Electrocardiogram Monitoring and Stress Testing</t>
  </si>
  <si>
    <t>Repair or Replacement of more than one Heart Valve</t>
  </si>
  <si>
    <t>Non-Interventional Acquired Cardiac Conditions</t>
  </si>
  <si>
    <t>Major Therapeutic Endoscopic Upper or Lower GI Tract Procedures, 19 years and over with Major CC</t>
  </si>
  <si>
    <t>Major Therapeutic Endoscopic Upper or Lower GI Tract Procedures, 19 years and over with Intermediate CC</t>
  </si>
  <si>
    <t>Major Therapeutic Endoscopic Upper or Lower GI Tract Procedures, 19 years and over without CC</t>
  </si>
  <si>
    <t>Major Hip Procedures for Trauma, Category 1, with CC</t>
  </si>
  <si>
    <t>Major Hip Procedures for Trauma, Category 1, without CC</t>
  </si>
  <si>
    <t>Intermediate Hip Procedures for Trauma, with Major CC</t>
  </si>
  <si>
    <t>Intermediate Hip Procedures for Trauma, with Intermediate CC</t>
  </si>
  <si>
    <t>Intermediate Hip Procedures for Trauma, without CC</t>
  </si>
  <si>
    <t>Major Foot Procedures for Non-Trauma</t>
  </si>
  <si>
    <t>Major Hip Procedures for Non-Trauma, Category 1, with Major CC</t>
  </si>
  <si>
    <t>Major Hip Procedures for Non-Trauma, Category 1, with Intermediate CC</t>
  </si>
  <si>
    <t>Major Hip Procedures for Non-Trauma, Category 1, without CC</t>
  </si>
  <si>
    <t>Minor Shoulder and Upper Arm Procedures for Non-Trauma</t>
  </si>
  <si>
    <t>Intermediate Elbow and Lower Arm Procedures for Non-Trauma</t>
  </si>
  <si>
    <t>Minor Elbow and Lower Arm Procedures for Non-Trauma</t>
  </si>
  <si>
    <t>Other Non-Trauma Diagnosis without Procedure</t>
  </si>
  <si>
    <t>Other Procedures for Non-Trauma</t>
  </si>
  <si>
    <t>JC46Z</t>
  </si>
  <si>
    <t>JC47Z</t>
  </si>
  <si>
    <t>LB60A</t>
  </si>
  <si>
    <t>Complex Open or Laparoscopic, Kidney or Ureter Procedures, with Major CC</t>
  </si>
  <si>
    <t>LB60B</t>
  </si>
  <si>
    <t>Complex Open or Laparoscopic, Kidney or Ureter Procedures, without Major CC</t>
  </si>
  <si>
    <t>LB61A</t>
  </si>
  <si>
    <t>Major Open Kidney or Ureter Procedures, 19 years and over with Major CC</t>
  </si>
  <si>
    <t>LB61B</t>
  </si>
  <si>
    <t>Major Open Kidney or Ureter Procedures, 19 years and over without Major CC</t>
  </si>
  <si>
    <t>LB62A</t>
  </si>
  <si>
    <t>Major Laparoscopic Kidney or Ureter Procedures, 19 years and over with CC</t>
  </si>
  <si>
    <t>LB62B</t>
  </si>
  <si>
    <t>Major Laparoscopic Kidney or Ureter Procedures, 19 years and over without CC</t>
  </si>
  <si>
    <t>LB63A</t>
  </si>
  <si>
    <t>Major Open or Laparoscopic, Kidney or Ureter Procedures, 18 years and under with CC</t>
  </si>
  <si>
    <t>LB63B</t>
  </si>
  <si>
    <t>Major Open or Laparoscopic, Kidney or Ureter Procedures, 18 years and under without CC</t>
  </si>
  <si>
    <t>Fever Unspecified with CC</t>
  </si>
  <si>
    <t>Fever Unspecified without CC</t>
  </si>
  <si>
    <t>Neoplasm Diagnoses with length of stay 0 days</t>
  </si>
  <si>
    <t>Rash or Other Non-Specific Skin Eruption</t>
  </si>
  <si>
    <t>Blood Vessel Injury with No Significant Procedure</t>
  </si>
  <si>
    <t>Endovascular Stent Graft for Ruptured Abdominal Aortic Aneurysm, One Branched Stent Graft</t>
  </si>
  <si>
    <t>Endovascular Stent Graft for Ruptured Abdominal Aortic Aneurysm, One Fenestrated Stent Graft</t>
  </si>
  <si>
    <t>Endovascular Stent Graft for Ruptured Abdominal Aortic Aneurysm, One Stent Graft</t>
  </si>
  <si>
    <t>Endovascular Stent Graft for Ruptured Abdominal Aortic Aneurysm, Two Stent Grafts</t>
  </si>
  <si>
    <t>Endovascular Stent Graft for Ruptured Abdominal Aortic Aneurysm, Three or more Stent Grafts</t>
  </si>
  <si>
    <t>Infrarenal or Aorto-Uni-Iliac Endovascular Stent Graft for Non-Ruptured Abdominal Aortic Aneurysm, One Branched Stent Graft</t>
  </si>
  <si>
    <t>Infrarenal or Aorto-Uni-Iliac Endovascular Stent Graft for Non-Ruptured Abdominal Aortic Aneurysm, One Fenestrated Stent Graft</t>
  </si>
  <si>
    <t>Infrarenal or Aorto-Uni-Iliac Endovascular Stent Graft for Non-Ruptured Abdominal Aortic Aneurysm, One Stent Graft</t>
  </si>
  <si>
    <t>Infrarenal or Aorto-Uni-Iliac Endovascular Stent Graft for Non-Ruptured Abdominal Aortic Aneurysm, Two Stent Grafts</t>
  </si>
  <si>
    <t>Infrarenal or Aorto-Uni-Iliac Endovascular Stent Graft for Non-Ruptured Abdominal Aortic Aneurysm, Three or more Stent Grafts</t>
  </si>
  <si>
    <t>Other Endovascular Stent Graft for Non-Ruptured Abdominal Aortic Aneurysm, One Branched Stent Graft</t>
  </si>
  <si>
    <t>Other Endovascular Stent Graft for Non-Ruptured Abdominal Aortic Aneurysm, One Fenestrated Stent Graft</t>
  </si>
  <si>
    <t>Other Endovascular Stent Graft for Non-Ruptured Abdominal Aortic Aneurysm, One Stent Graft</t>
  </si>
  <si>
    <t>Other Endovascular Stent Graft for Non-Ruptured Abdominal Aortic Aneurysm, Two Stent Grafts</t>
  </si>
  <si>
    <t>Other Endovascular Stent Graft for Non-Ruptured Abdominal Aortic Aneurysm, Three or more Stent Grafts</t>
  </si>
  <si>
    <t>Chronic Lymphocytic Leukaemia and Related Disorders</t>
  </si>
  <si>
    <t>Same Day Chemotherapy Admission or Attendance</t>
  </si>
  <si>
    <t>Same Day External Beam Radiotherapy Admission or Attendance</t>
  </si>
  <si>
    <t>Data Invalid for Grouping</t>
  </si>
  <si>
    <t>Multiple Trauma Diagnoses score &lt;=23, with no Interventions</t>
  </si>
  <si>
    <t>Multiple Trauma Diagnoses score 24-32, with no Interventions</t>
  </si>
  <si>
    <t>Multiple Trauma Diagnoses score 33-50, with no Interventions</t>
  </si>
  <si>
    <t>Multiple Trauma Diagnoses score &gt;=51, with no Interventions</t>
  </si>
  <si>
    <t>Multiple Trauma Diagnoses score &lt;=23, with Interventions score 1-8</t>
  </si>
  <si>
    <t>Multiple Trauma Diagnoses score 24-32, with Interventions score 1-8</t>
  </si>
  <si>
    <t>Multiple Trauma Diagnoses score 33-50, with Interventions score 1-8</t>
  </si>
  <si>
    <t>Multiple Trauma Diagnoses score &gt;=51, with Interventions score 1-8</t>
  </si>
  <si>
    <t>Multiple Trauma Diagnoses score &lt;=23, with Interventions score 9-18</t>
  </si>
  <si>
    <t>Multiple Trauma Diagnoses score 24-32, with Interventions score 9-18</t>
  </si>
  <si>
    <t>Multiple Trauma Diagnoses score 33-50, with Interventions score 9-18</t>
  </si>
  <si>
    <t>Multiple Trauma Diagnoses score &gt;=51, with Interventions score 9-18</t>
  </si>
  <si>
    <t>Multiple Trauma Diagnoses score &lt;=23, with Interventions score 19-29</t>
  </si>
  <si>
    <t>Multiple Trauma Diagnoses score 24-32, with Interventions score 19-29</t>
  </si>
  <si>
    <t>Multiple Trauma Diagnoses score 33-50, with Interventions score 19-29</t>
  </si>
  <si>
    <t>Multiple Trauma Diagnoses score &gt;=51, with Interventions score 19-29</t>
  </si>
  <si>
    <t>Multiple Trauma Diagnoses score &lt;=23, with Interventions score 30-44</t>
  </si>
  <si>
    <t>Multiple Trauma Diagnoses score 24-32, with Interventions score 30-44</t>
  </si>
  <si>
    <t>Multiple Trauma Diagnoses score 33-50, with Interventions score 30-44</t>
  </si>
  <si>
    <t>Multiple Trauma Diagnoses score &gt;=51, with Interventions score 30-44</t>
  </si>
  <si>
    <t>Multiple Trauma Diagnoses score &lt;=23, with Interventions score &gt;=45</t>
  </si>
  <si>
    <t>Multiple Trauma Diagnoses score 24-32, with Interventions score &gt;=45</t>
  </si>
  <si>
    <t>Multiple Trauma Diagnoses score 33-50, with Interventions score &gt;=45</t>
  </si>
  <si>
    <t>Multiple Trauma Diagnoses score &gt;=51, with Interventions score &gt;=45</t>
  </si>
  <si>
    <t>Other Viral Illness with CC</t>
  </si>
  <si>
    <t>Other Viral Illness without CC</t>
  </si>
  <si>
    <t>Complex Infectious Diseases</t>
  </si>
  <si>
    <t>Other Non-Viral Infection with CC</t>
  </si>
  <si>
    <t>Other Non-Viral Infection without CC</t>
  </si>
  <si>
    <t>Other Admissions Related to Neoplasms with Major CC</t>
  </si>
  <si>
    <t>Other Admissions Related to Neoplasms with Intermediate CC</t>
  </si>
  <si>
    <t>Other Admissions Related to Neoplasms without CC</t>
  </si>
  <si>
    <t>Admission for Unexplained Symptoms with Major CC</t>
  </si>
  <si>
    <t>Admission for Unexplained Symptoms with Intermediate CC</t>
  </si>
  <si>
    <t>Admission for Unexplained Symptoms without CC</t>
  </si>
  <si>
    <t>WF01B
First Attendance - Single Professional</t>
  </si>
  <si>
    <t>WF02B
First Attendance - Multi Professional</t>
  </si>
  <si>
    <t>WF01A
Follow Up Attendance - Single Professional</t>
  </si>
  <si>
    <t>WF02A
Follow Up Attendance - Multi Professional</t>
  </si>
  <si>
    <t xml:space="preserve">Table 1 :  Price Adjustments : Inflation and Efficiency  for all models </t>
  </si>
  <si>
    <t>Maternity*</t>
  </si>
  <si>
    <t>* Note: Maternity is delivery element only.</t>
  </si>
  <si>
    <t>Admitted patient care</t>
  </si>
  <si>
    <t>Outpatient procedures</t>
  </si>
  <si>
    <t>Best Practice Tariffs</t>
  </si>
  <si>
    <t>APC &amp; OPROC</t>
  </si>
  <si>
    <t>Factor 1 (Scaling factor used in sql)</t>
  </si>
  <si>
    <t>Factor 3 (Top slice)</t>
  </si>
  <si>
    <t>Factor 4 (Undo Affordability)</t>
  </si>
  <si>
    <t>Factor 5 (Post SC Affordability)</t>
  </si>
  <si>
    <t>Factor 6 (Road test adjustment)</t>
  </si>
  <si>
    <t>OPATT</t>
  </si>
  <si>
    <t>Factor 1 (First affordability)</t>
  </si>
  <si>
    <t>Factor 2 (Second affordability, ref 2012-13)</t>
  </si>
  <si>
    <t>Factor 4 (Undo first affordability)</t>
  </si>
  <si>
    <t>Factor 5 (Fourth affordability)</t>
  </si>
  <si>
    <t>Factor 1 (First Affordability)</t>
  </si>
  <si>
    <t>Factor 2 (Road test adjustment)</t>
  </si>
  <si>
    <t>Unbundled Services</t>
  </si>
  <si>
    <t>Factor 1 (Road test adjustment)</t>
  </si>
  <si>
    <t>Direct access and outpatient diagnostic imaging services</t>
  </si>
  <si>
    <t>Unbundled chemotherapy delivery</t>
  </si>
  <si>
    <t>Unbundled external beam radiotherapy</t>
  </si>
  <si>
    <t>Maternity Pathway</t>
  </si>
  <si>
    <t>Non-mandatory</t>
  </si>
  <si>
    <t>BPT</t>
  </si>
  <si>
    <t>Acute stroke care</t>
  </si>
  <si>
    <t>Adult renal dialysis</t>
  </si>
  <si>
    <t>Daycases</t>
  </si>
  <si>
    <t>Diabetic ketoacidosis and hypoglycaemia</t>
  </si>
  <si>
    <t>Early inflammatory arthritis</t>
  </si>
  <si>
    <t>Endoscopy procedures</t>
  </si>
  <si>
    <t>Fragility hip fracture</t>
  </si>
  <si>
    <t>Interventional radiology</t>
  </si>
  <si>
    <t>Major trauma</t>
  </si>
  <si>
    <t>Paediatric diabetes year of care</t>
  </si>
  <si>
    <t>Paediatric epilepsy</t>
  </si>
  <si>
    <t>Parkinson's disease</t>
  </si>
  <si>
    <t>Pleural effusion</t>
  </si>
  <si>
    <t>Primary total hip and knee replacements</t>
  </si>
  <si>
    <t>Same day emergency care</t>
  </si>
  <si>
    <t>Transient ischaemic attack</t>
  </si>
  <si>
    <t xml:space="preserve">OPATT model linked sheet for prices </t>
  </si>
  <si>
    <t xml:space="preserve"> Cataracts</t>
  </si>
  <si>
    <t>2015-16 tariff - non-mandatory prices</t>
  </si>
  <si>
    <t>Non-mandatory Non-delivery admitted patient and outpatient procedure prices for maternity services</t>
  </si>
  <si>
    <t>Non-mandatory outpatient attendance prices for maternity services</t>
  </si>
  <si>
    <t>Non-mandatory community prices for maternity services</t>
  </si>
  <si>
    <t>Non-mandatory antenatal assement visit for maternity services</t>
  </si>
  <si>
    <t>2 &gt;&gt; inputs</t>
  </si>
  <si>
    <t>2015-16 Tariff Roll Over - post adjustment</t>
  </si>
  <si>
    <t>HRG description</t>
  </si>
  <si>
    <t>Expert &amp; Final Monitor comments</t>
  </si>
  <si>
    <t>Produced by: Monitor</t>
  </si>
  <si>
    <t>2015-16  Non-Mandatory model.xlsx</t>
  </si>
  <si>
    <t>Comparing the prices with the 2014/15 prices</t>
  </si>
  <si>
    <t>Linked Sheet</t>
  </si>
  <si>
    <t xml:space="preserve">Non-Mandatory 2014/15 </t>
  </si>
  <si>
    <t>Specialist rehabilitation Disease stage: Very low</t>
  </si>
  <si>
    <t>Specialist rehabilitation Disease stage: Low</t>
  </si>
  <si>
    <t>Specialist rehabilitation Disease stage: Medium</t>
  </si>
  <si>
    <t>Specialist rehabilitation Disease stage: High</t>
  </si>
  <si>
    <t>Specialist rehabilitation Disease stage: Very high</t>
  </si>
  <si>
    <t>Monitor was unable to update the inputs for the 13/14 PbR method for Maternity Prices</t>
  </si>
  <si>
    <t>WF01B
First Attendance - Single ProfessionalObstetrics</t>
  </si>
  <si>
    <t>WF02B
First Attendance - Multi ProfessionalObstetrics</t>
  </si>
  <si>
    <t>WF02A
Follow Up Attendance - Multi ProfessionalObstetrics</t>
  </si>
  <si>
    <t>WF01B
First Attendance - Single ProfessionalMidwife Episode</t>
  </si>
  <si>
    <t>WF02B
First Attendance - Multi ProfessionalMidwife Episode</t>
  </si>
  <si>
    <t>WF01A
Follow Up Attendance - Single ProfessionalMidwife Episode</t>
  </si>
  <si>
    <t>WF02A
Follow Up Attendance - Multi ProfessionalMidwife Episode</t>
  </si>
  <si>
    <t xml:space="preserve">No </t>
  </si>
  <si>
    <t xml:space="preserve">Reduced short stay emergency tariff </t>
  </si>
  <si>
    <t>Prices for 2015/16</t>
  </si>
  <si>
    <t>Prices for 2014/15</t>
  </si>
  <si>
    <t>CZ25A</t>
  </si>
  <si>
    <t>CZ25B</t>
  </si>
  <si>
    <t>FZ89Z</t>
  </si>
  <si>
    <t>Complex Therapeutic Endoscopic Upper or Lower Gastrointestinal Tract Procedures</t>
  </si>
  <si>
    <t>LE01A</t>
  </si>
  <si>
    <t>LE01B</t>
  </si>
  <si>
    <t>Acute Kidney Dialysis</t>
  </si>
  <si>
    <t>Prices</t>
  </si>
  <si>
    <t>Haemodialysis for Acute Kidney Injury, 19 years and over</t>
  </si>
  <si>
    <t>Haemodialysis for Acute Kidney Injury, 18 years and under</t>
  </si>
  <si>
    <t>Complex Endoscopy</t>
  </si>
  <si>
    <t>Cochlear implants (2015-16, will ultimately replace section 4 above)</t>
  </si>
  <si>
    <t>Unilateral Cochlear Implant</t>
  </si>
  <si>
    <t>Bilateral Cochlear Implants</t>
  </si>
  <si>
    <t xml:space="preserve">Photodynamic Therapy </t>
  </si>
  <si>
    <t>Photodynamic Therapy</t>
  </si>
  <si>
    <t>Phototherapy</t>
  </si>
  <si>
    <t>Reference Costs 2012-13 adjusted to equivalent of 2014-15 tariff - non-mandatory prices</t>
  </si>
  <si>
    <t>Source for the MFF adjusted session unit costs (£) for each new currency:</t>
  </si>
  <si>
    <t>https://www.gov.uk/government/publications/nhs-reference-costs-2012-to-2013</t>
  </si>
  <si>
    <t>MFF-adjusted organisational spell level data.</t>
  </si>
  <si>
    <t>Cochlear Implants</t>
  </si>
  <si>
    <t>Acute Kidney Injury</t>
  </si>
  <si>
    <t>Outpatient procedure</t>
  </si>
  <si>
    <t>Part of unbundled service?</t>
  </si>
  <si>
    <t>Price required - Majority of activity takes place in outpatients.</t>
  </si>
  <si>
    <t>No price required, not appropriate</t>
  </si>
  <si>
    <r>
      <t>Combined prices</t>
    </r>
    <r>
      <rPr>
        <sz val="10"/>
        <color theme="1"/>
        <rFont val="Calibri"/>
        <family val="2"/>
        <scheme val="minor"/>
      </rPr>
      <t xml:space="preserve"> - </t>
    </r>
    <r>
      <rPr>
        <i/>
        <sz val="10"/>
        <color theme="1"/>
        <rFont val="Calibri"/>
        <family val="2"/>
        <scheme val="minor"/>
      </rPr>
      <t>This would mirror what was done for the 2014-15 tariff</t>
    </r>
  </si>
  <si>
    <t>Assess combined prices across all settings for each HRG</t>
  </si>
  <si>
    <t>Per session</t>
  </si>
  <si>
    <t>OPROC</t>
  </si>
  <si>
    <t>DC/EL</t>
  </si>
  <si>
    <t>NE</t>
  </si>
  <si>
    <t>Combined</t>
  </si>
  <si>
    <t>All Providers</t>
  </si>
  <si>
    <t>Remove unit cost &lt; £14,400</t>
  </si>
  <si>
    <t>Remove unit cost &lt; £18,000</t>
  </si>
  <si>
    <r>
      <rPr>
        <b/>
        <sz val="10"/>
        <color theme="1"/>
        <rFont val="Calibri"/>
        <family val="2"/>
        <scheme val="minor"/>
      </rPr>
      <t>Adjustments</t>
    </r>
    <r>
      <rPr>
        <sz val="10"/>
        <color theme="1"/>
        <rFont val="Calibri"/>
        <family val="2"/>
        <scheme val="minor"/>
      </rPr>
      <t xml:space="preserve"> - bring to 2014-15 price level</t>
    </r>
  </si>
  <si>
    <t>JC47A</t>
  </si>
  <si>
    <t>Uplift</t>
  </si>
  <si>
    <t>JC47B</t>
  </si>
  <si>
    <t>Recommendation</t>
  </si>
  <si>
    <t>Combined unit cost</t>
  </si>
  <si>
    <t>Draft prices (£)</t>
  </si>
  <si>
    <t>Long Stay Payment (£)</t>
  </si>
  <si>
    <t>SSEM Eligibility</t>
  </si>
  <si>
    <t>BPT Eligibility</t>
  </si>
  <si>
    <t>N/A</t>
  </si>
  <si>
    <t>OPROC/DC/EL</t>
  </si>
  <si>
    <t>Use chapter 'F' ADULT long stay payment:</t>
  </si>
  <si>
    <t>Estimated cost of device (£)</t>
  </si>
  <si>
    <t>Based on best available evidence:</t>
  </si>
  <si>
    <r>
      <t xml:space="preserve">Draft prices (£) - without </t>
    </r>
    <r>
      <rPr>
        <b/>
        <u/>
        <sz val="10"/>
        <color theme="1"/>
        <rFont val="Calibri"/>
        <family val="2"/>
        <scheme val="minor"/>
      </rPr>
      <t>one</t>
    </r>
    <r>
      <rPr>
        <b/>
        <sz val="10"/>
        <color theme="1"/>
        <rFont val="Calibri"/>
        <family val="2"/>
        <scheme val="minor"/>
      </rPr>
      <t xml:space="preserve"> device</t>
    </r>
  </si>
  <si>
    <t>- Procedure driven HRG</t>
  </si>
  <si>
    <t>Approximately, 900 spells. The overall impact of the different prices is relatively minimal (range: £2m - £6m)</t>
  </si>
  <si>
    <t>Use chapter 'J' ADULT long stay payment:</t>
  </si>
  <si>
    <t>Use highest possible price (£6,633) but to sense check with commissioners.</t>
  </si>
  <si>
    <t>Use chapter 'C' ADULT long stay payment:</t>
  </si>
  <si>
    <t>Output for Non-mandatory model</t>
  </si>
  <si>
    <t>https://connect2.monitor-nhsft.gov.uk/sites/PricingDelivery/MonitorDocumentLibrary/Model 15_16/Excel Model Drafts/Draft 15-16 prices/5-11 prices/Non-Mandatory/DRAFT - New national currencies v2 (inc phototherapy).xlsx</t>
  </si>
  <si>
    <t>Spreadsheet supplied by NHSE</t>
  </si>
  <si>
    <t>This data sheet is the [Reasoning] tab in:</t>
  </si>
  <si>
    <t>NEI</t>
  </si>
  <si>
    <t>NEI_L</t>
  </si>
  <si>
    <t>NEI_S</t>
  </si>
  <si>
    <t>EI</t>
  </si>
  <si>
    <t>DC</t>
  </si>
  <si>
    <t>Unit Cost</t>
  </si>
  <si>
    <t>MFFd Actual_Cost</t>
  </si>
  <si>
    <t>Activity</t>
  </si>
  <si>
    <t>01_EI</t>
  </si>
  <si>
    <t>RX1</t>
  </si>
  <si>
    <t>RW3</t>
  </si>
  <si>
    <t>RVJ</t>
  </si>
  <si>
    <t>RTR</t>
  </si>
  <si>
    <t>RTH</t>
  </si>
  <si>
    <t>RRV</t>
  </si>
  <si>
    <t>RRK</t>
  </si>
  <si>
    <t>RQ3</t>
  </si>
  <si>
    <t>RP4</t>
  </si>
  <si>
    <t>RJ7</t>
  </si>
  <si>
    <t>RJ1</t>
  </si>
  <si>
    <t>RHM</t>
  </si>
  <si>
    <t>RGT</t>
  </si>
  <si>
    <t>REM</t>
  </si>
  <si>
    <t>RAL</t>
  </si>
  <si>
    <t>02_NEI</t>
  </si>
  <si>
    <t>RAE</t>
  </si>
  <si>
    <t>RA7</t>
  </si>
  <si>
    <t>RR8</t>
  </si>
  <si>
    <t>Mapping_Pot</t>
  </si>
  <si>
    <t>MFFd Expected_Cost</t>
  </si>
  <si>
    <t>MFFd Mean</t>
  </si>
  <si>
    <t>Excess bed days</t>
  </si>
  <si>
    <t>Inlier bed days</t>
  </si>
  <si>
    <t>MFFd Unit cost</t>
  </si>
  <si>
    <t>Currency code</t>
  </si>
  <si>
    <t>Department code</t>
  </si>
  <si>
    <t>Org code</t>
  </si>
  <si>
    <t>Spells data - MFF adjusted - Remove unit cost &lt; £18,000</t>
  </si>
  <si>
    <t>Spells data - MFF adjusted - Remove unit cost &lt; £14,400</t>
  </si>
  <si>
    <t>Spells data - MFF adjusted</t>
  </si>
  <si>
    <t>Additional Info</t>
  </si>
  <si>
    <t>It should have a combined DC/EL and a separate NEL price.  It should not have a OPROC price</t>
  </si>
  <si>
    <t>Set prices at the spell MFF'd reference cost, removing the cost of the device (which should stay on the high cost list), subject to efficiency, inflation and CNST</t>
  </si>
  <si>
    <t>CONCLUSION</t>
  </si>
  <si>
    <t>CZ28Z (Fitting for Bone Anchored Hearing Aids) currently has no price</t>
  </si>
  <si>
    <t>NOTE</t>
  </si>
  <si>
    <t>CZ27Z (Fixture for Bone Anchored Hearing Aids) currently has a price in APC</t>
  </si>
  <si>
    <t>Impact on other HRGs in tariff</t>
  </si>
  <si>
    <t>Are there High Cost drugs/devices to take account of?</t>
  </si>
  <si>
    <t>BPT eligibility?</t>
  </si>
  <si>
    <t>No -based on reported activity only being 1</t>
  </si>
  <si>
    <t>SSEM eligibilty?</t>
  </si>
  <si>
    <t>NEL</t>
  </si>
  <si>
    <t>EL</t>
  </si>
  <si>
    <t>MFF Adjusted LS payments</t>
  </si>
  <si>
    <t>Reported cost of additional bed day</t>
  </si>
  <si>
    <t>HSCIC reported</t>
  </si>
  <si>
    <t>HSCIC Reported</t>
  </si>
  <si>
    <t>Trim points</t>
  </si>
  <si>
    <t>Total cost</t>
  </si>
  <si>
    <t>Unit cost</t>
  </si>
  <si>
    <t>Spells</t>
  </si>
  <si>
    <t>Day Cases</t>
  </si>
  <si>
    <t>Non-elective Inpatient (Short Stay)</t>
  </si>
  <si>
    <t>Non-elective Inpatient (Long Stay)</t>
  </si>
  <si>
    <t>Elective Inpatient</t>
  </si>
  <si>
    <t>MFF- adjusted spell costs - source - DH website</t>
  </si>
  <si>
    <t>Difference between spell and FCE</t>
  </si>
  <si>
    <t>Fitting of Bone Anchored Hearing Aids</t>
  </si>
  <si>
    <t>CZ28Z</t>
  </si>
  <si>
    <t>Community Health Services - Health Visiting and Midwifery</t>
  </si>
  <si>
    <t>Direct Access: Diagnostic Services</t>
  </si>
  <si>
    <t>Renal Dialysis</t>
  </si>
  <si>
    <t>Specialist Palliative Care</t>
  </si>
  <si>
    <t>Rehabilitation</t>
  </si>
  <si>
    <t>Radiotherapy</t>
  </si>
  <si>
    <t>High Cost Drugs</t>
  </si>
  <si>
    <t>Diagnostic Imaging</t>
  </si>
  <si>
    <t>Critical Care Services</t>
  </si>
  <si>
    <t>Chemotherapy</t>
  </si>
  <si>
    <t>Accident and Emergency Services</t>
  </si>
  <si>
    <t>Procedures in Outpatients</t>
  </si>
  <si>
    <t>Regular Day / Night Admissions</t>
  </si>
  <si>
    <t>Non-Elective Inpatient (Short Stay)</t>
  </si>
  <si>
    <t>Non-Elective Inpatient (Long Stay) Excess Bed Days</t>
  </si>
  <si>
    <t>Non-Elective Inpatient (Long Stay)</t>
  </si>
  <si>
    <t>Elective Inpatient 
Excess Bed Days</t>
  </si>
  <si>
    <t>2012/13 Reference Costs - FCEs</t>
  </si>
  <si>
    <t>2012/13 Reference Costs - Spells</t>
  </si>
  <si>
    <t>Reference Cost</t>
  </si>
  <si>
    <t>This should be based on the MFF adjusted reported cost.</t>
  </si>
  <si>
    <t>Set a non-mandatory price for 2015/16 for Dialysis for AKI.</t>
  </si>
  <si>
    <t>No - independent design of other HRGs</t>
  </si>
  <si>
    <t>No - although similar to BPT for renal dialysis</t>
  </si>
  <si>
    <t>No - not appropriate type of admission</t>
  </si>
  <si>
    <t>National Average Unit Cost</t>
  </si>
  <si>
    <t>MFF Adjusted costs</t>
  </si>
  <si>
    <t>Therefore there is no issue with spelling</t>
  </si>
  <si>
    <t>NOTE - activity is counted as sessions (the same basis as the BPT for Renal Dialysis)</t>
  </si>
  <si>
    <t>Renal Dialysis at Base</t>
  </si>
  <si>
    <t>RD</t>
  </si>
  <si>
    <t>Sessions per patient per week</t>
  </si>
  <si>
    <t>Data Submissions</t>
  </si>
  <si>
    <t>Upper Quartile Unit Cost</t>
  </si>
  <si>
    <t>Lower Quartile Unit Cost</t>
  </si>
  <si>
    <t>Sessions</t>
  </si>
  <si>
    <t>Currency Description</t>
  </si>
  <si>
    <t>Currency Code</t>
  </si>
  <si>
    <t>Service Description</t>
  </si>
  <si>
    <t>Service Code</t>
  </si>
  <si>
    <t xml:space="preserve">Reference cost 2012/13 </t>
  </si>
  <si>
    <t>RYR</t>
  </si>
  <si>
    <t>RYQ</t>
  </si>
  <si>
    <t>RYJ</t>
  </si>
  <si>
    <t>RXR</t>
  </si>
  <si>
    <t>RXQ</t>
  </si>
  <si>
    <t>RXP</t>
  </si>
  <si>
    <t>RXN</t>
  </si>
  <si>
    <t>RXL</t>
  </si>
  <si>
    <t>RXK</t>
  </si>
  <si>
    <t>RXH</t>
  </si>
  <si>
    <t>RXF</t>
  </si>
  <si>
    <t>RXC</t>
  </si>
  <si>
    <t>RWY</t>
  </si>
  <si>
    <t>RWW</t>
  </si>
  <si>
    <t>RWP</t>
  </si>
  <si>
    <t>RWH</t>
  </si>
  <si>
    <t>RWG</t>
  </si>
  <si>
    <t>RWF</t>
  </si>
  <si>
    <t>RWE</t>
  </si>
  <si>
    <t>RWD</t>
  </si>
  <si>
    <t>RWA</t>
  </si>
  <si>
    <t>RW6</t>
  </si>
  <si>
    <t>RVV</t>
  </si>
  <si>
    <t>RVR</t>
  </si>
  <si>
    <t>RV8</t>
  </si>
  <si>
    <t>RTX</t>
  </si>
  <si>
    <t>RTP</t>
  </si>
  <si>
    <t>RTK</t>
  </si>
  <si>
    <t>RTG</t>
  </si>
  <si>
    <t>RTF</t>
  </si>
  <si>
    <t>RTE</t>
  </si>
  <si>
    <t>RTD</t>
  </si>
  <si>
    <t>RRF</t>
  </si>
  <si>
    <t>RR7</t>
  </si>
  <si>
    <t>RR1</t>
  </si>
  <si>
    <t>RQX</t>
  </si>
  <si>
    <t>RQW</t>
  </si>
  <si>
    <t>RQM</t>
  </si>
  <si>
    <t>RQ6</t>
  </si>
  <si>
    <t>RPA</t>
  </si>
  <si>
    <t>RP5</t>
  </si>
  <si>
    <t>RNS</t>
  </si>
  <si>
    <t>RNQ</t>
  </si>
  <si>
    <t>RNL</t>
  </si>
  <si>
    <t>RNA</t>
  </si>
  <si>
    <t>RN5</t>
  </si>
  <si>
    <t>RN3</t>
  </si>
  <si>
    <t>RMP</t>
  </si>
  <si>
    <t>RMC</t>
  </si>
  <si>
    <t>RM3</t>
  </si>
  <si>
    <t>RM2</t>
  </si>
  <si>
    <t>RM1</t>
  </si>
  <si>
    <t>RLT</t>
  </si>
  <si>
    <t>RLQ</t>
  </si>
  <si>
    <t>RLN</t>
  </si>
  <si>
    <t>RL4</t>
  </si>
  <si>
    <t>RKB</t>
  </si>
  <si>
    <t>RK9</t>
  </si>
  <si>
    <t>RK5</t>
  </si>
  <si>
    <t>RJZ</t>
  </si>
  <si>
    <t>RJN</t>
  </si>
  <si>
    <t>RJL</t>
  </si>
  <si>
    <t>RJE</t>
  </si>
  <si>
    <t>RJD</t>
  </si>
  <si>
    <t>RJ6</t>
  </si>
  <si>
    <t>RJ2</t>
  </si>
  <si>
    <t>RHW</t>
  </si>
  <si>
    <t>RHU</t>
  </si>
  <si>
    <t>RHQ</t>
  </si>
  <si>
    <t>RH8</t>
  </si>
  <si>
    <t>RGQ</t>
  </si>
  <si>
    <t>RGP</t>
  </si>
  <si>
    <t>RGN</t>
  </si>
  <si>
    <t>RFW</t>
  </si>
  <si>
    <t>RFF</t>
  </si>
  <si>
    <t>RF4</t>
  </si>
  <si>
    <t>RE9</t>
  </si>
  <si>
    <t>RDZ</t>
  </si>
  <si>
    <t>RDU</t>
  </si>
  <si>
    <t>RDE</t>
  </si>
  <si>
    <t>RDD</t>
  </si>
  <si>
    <t>RD7</t>
  </si>
  <si>
    <t>RCU</t>
  </si>
  <si>
    <t>RCF</t>
  </si>
  <si>
    <t>RCD</t>
  </si>
  <si>
    <t>RCB</t>
  </si>
  <si>
    <t>RC3</t>
  </si>
  <si>
    <t>RC1</t>
  </si>
  <si>
    <t>RBZ</t>
  </si>
  <si>
    <t>RBS</t>
  </si>
  <si>
    <t>RBK</t>
  </si>
  <si>
    <t>RBD</t>
  </si>
  <si>
    <t>RBA</t>
  </si>
  <si>
    <t>RAX</t>
  </si>
  <si>
    <t>RAS</t>
  </si>
  <si>
    <t>RAP</t>
  </si>
  <si>
    <t>RA9</t>
  </si>
  <si>
    <t>RA4</t>
  </si>
  <si>
    <t>R1H</t>
  </si>
  <si>
    <t>No - Balloon Assisted Enteroscopy was removed from the list in 2014/15</t>
  </si>
  <si>
    <t>Need to check the trim point for NEL.  Depending on this result could affect whether the price is set at the reference cost for an additional bed day</t>
  </si>
  <si>
    <t>HSCIC stated</t>
  </si>
  <si>
    <t>Difference between Spells and FCEs</t>
  </si>
  <si>
    <t>05_OP</t>
  </si>
  <si>
    <t>RJF</t>
  </si>
  <si>
    <t>RA2</t>
  </si>
  <si>
    <t>RBV</t>
  </si>
  <si>
    <t>RJC</t>
  </si>
  <si>
    <t>RKE</t>
  </si>
  <si>
    <t>RFS</t>
  </si>
  <si>
    <t>RBL</t>
  </si>
  <si>
    <t>RJR</t>
  </si>
  <si>
    <t>RXW</t>
  </si>
  <si>
    <t>RD3</t>
  </si>
  <si>
    <t>RCX</t>
  </si>
  <si>
    <t>RBN</t>
  </si>
  <si>
    <t>RC9</t>
  </si>
  <si>
    <t>RQ8</t>
  </si>
  <si>
    <t>RWJ</t>
  </si>
  <si>
    <t>RW1</t>
  </si>
  <si>
    <t>RD8</t>
  </si>
  <si>
    <t>REF</t>
  </si>
  <si>
    <t>RVL</t>
  </si>
  <si>
    <t>RD1</t>
  </si>
  <si>
    <t>RFR</t>
  </si>
  <si>
    <t>RNZ</t>
  </si>
  <si>
    <t>RBT</t>
  </si>
  <si>
    <t>RPC</t>
  </si>
  <si>
    <t>RGR</t>
  </si>
  <si>
    <t>RVW</t>
  </si>
  <si>
    <t>R1F</t>
  </si>
  <si>
    <t>RN7</t>
  </si>
  <si>
    <t>MFFd Expected_cost</t>
  </si>
  <si>
    <t>MFFd Actual_cost</t>
  </si>
  <si>
    <t>Bed days</t>
  </si>
  <si>
    <t>MFFd Unit Cost</t>
  </si>
  <si>
    <t>Service code</t>
  </si>
  <si>
    <t>OP/EL</t>
  </si>
  <si>
    <t>(JC47A/B)</t>
  </si>
  <si>
    <t>JC47A &amp; JC47B combined</t>
  </si>
  <si>
    <t>2014-15 tariff - admitted patient care &amp; outpatient procedures</t>
  </si>
  <si>
    <t>Home Page</t>
  </si>
  <si>
    <t>Best practice tariff information</t>
  </si>
  <si>
    <t>HRGs within scope of BPTs?
(if '1' see 'BPTs' sheet)</t>
  </si>
  <si>
    <t>BPT applies at HRG level , sub-HRG level or other basis?</t>
  </si>
  <si>
    <t>Intracranial Procedures for Trauma with Diagnosis of Head Injury or Skull Fracture with CC</t>
  </si>
  <si>
    <t>Intracranial Procedures for Trauma with Diagnosis of Head Injury or Skull Fracture without CC</t>
  </si>
  <si>
    <t>Intracranial Procedures Except Trauma with Non-Transient Stroke or Cerebrovascular Accident, Nervous System Infections or Encephalopathy - category 4 with CC</t>
  </si>
  <si>
    <t>Intracranial Procedures Except Trauma with Non-Transient Stroke or Cerebrovascular Accident, Nervous System Infections or Encephalopathy - category 4 without CC</t>
  </si>
  <si>
    <t>Intracranial Procedures Except Trauma with Haemorrhagic Cerebrovascular Disorders - category 4 with CC</t>
  </si>
  <si>
    <t>Intracranial Procedures Except Trauma with Haemorrhagic Cerebrovascular Disorders - category 4 without CC</t>
  </si>
  <si>
    <t>Intracranial Procedures Except Trauma with Brain Tumours or Cerebral Cysts - category 4 with CC</t>
  </si>
  <si>
    <t>Intracranial Procedures Except Trauma with Brain Tumours or Cerebral Cysts - category 4 without CC</t>
  </si>
  <si>
    <t>Intracranial Procedures Except Trauma with Cerebral Degenerations or Miscellaneous Disorders of Nervous System - category 4 with CC</t>
  </si>
  <si>
    <t>Intracranial Procedures Except Trauma with Cerebral Degenerations or Miscellaneous Disorders of Nervous System - category 4 without CC</t>
  </si>
  <si>
    <t>Intracranial Procedures Except Trauma with Muscular, Balance, Cranial or Peripheral Nerve Disorders or Epilepsy - category 4 with CC</t>
  </si>
  <si>
    <t>Intracranial Procedures Except Trauma with Muscular, Balance, Cranial or Peripheral Nerve Disorders or Epilepsy - category 4 without CC</t>
  </si>
  <si>
    <t>Intracranial Procedures Except Trauma with Other Diagnoses - category 4 with CC</t>
  </si>
  <si>
    <t>Intracranial Procedures Except Trauma with Other Diagnoses - category 4 without CC</t>
  </si>
  <si>
    <t>Intracranial Procedures Except Trauma with Non-Transient Stroke or Cerebrovascular Accident, Nervous System Infections or Encephalopathy - category 3 with CC</t>
  </si>
  <si>
    <t>Intracranial Procedures Except Trauma with Non-Transient Stroke or Cerebrovascular Accident, Nervous System Infections or Encephalopathy - category 3 without CC</t>
  </si>
  <si>
    <t>Intracranial Procedures Except Trauma with Haemorrhagic Cerebrovascular Disorders - category 3 with CC</t>
  </si>
  <si>
    <t>Intracranial Procedures Except Trauma with Haemorrhagic Cerebrovascular Disorders - category 3 without CC</t>
  </si>
  <si>
    <t>Intracranial Procedures Except Trauma with Brain Tumours or Cerebral Cysts - category 3 with CC</t>
  </si>
  <si>
    <t>Intracranial Procedures Except Trauma with Brain Tumours or Cerebral Cysts - category 3 without CC</t>
  </si>
  <si>
    <t>Intracranial Procedures Except Trauma with Cerebral Degenerations or Miscellaneous Disorders of Nervous System - category 3 with CC</t>
  </si>
  <si>
    <t>Intracranial Procedures Except Trauma with Cerebral Degenerations or Miscellaneous Disorders of Nervous System - category 3 without CC</t>
  </si>
  <si>
    <t>Intracranial Procedures Except Trauma with Muscular, Balance, Cranial or Peripheral Nerve Disorders or Epilepsy - category 3 with CC</t>
  </si>
  <si>
    <t>Intracranial Procedures Except Trauma with Muscular, Balance, Cranial or Peripheral Nerve Disorders or Epilepsy - category 3 without CC</t>
  </si>
  <si>
    <t>Intracranial Procedures Except Trauma with Other Diagnoses - category 3 with CC</t>
  </si>
  <si>
    <t>Intracranial Procedures Except Trauma with Other Diagnoses - category 3 without CC</t>
  </si>
  <si>
    <t>Intracranial Procedures Except Trauma with Non-Transient Stroke or Cerebrovascular Accident, Nervous System Infections or Encephalopathy - category 1 or 2 with CC</t>
  </si>
  <si>
    <t>Intracranial Procedures Except Trauma with Non-Transient Stroke or Cerebrovascular Accident, Nervous System Infections or Encephalopathy - category 1 or 2 without CC</t>
  </si>
  <si>
    <t>Intracranial Procedures Except Trauma with Haemorrhagic Cerebrovascular Disorders - category 1 or 2 with CC</t>
  </si>
  <si>
    <t>Intracranial Procedures Except Trauma with Haemorrhagic Cerebrovascular Disorders - category 1 or 2 without CC</t>
  </si>
  <si>
    <t>Intracranial Procedures Except Trauma with Brain Tumours or Cerebral Cysts - category 1 or 2 with CC</t>
  </si>
  <si>
    <t>Intracranial Procedures Except Trauma with Brain Tumours or Cerebral Cysts - category 1 or 2 without CC</t>
  </si>
  <si>
    <t>Intracranial Procedures Except Trauma with Cerebral Degenerations or Miscellaneous Disorders of Nervous System - category 1 or 2 with CC</t>
  </si>
  <si>
    <t>Intracranial Procedures Except Trauma with Cerebral Degenerations or Miscellaneous Disorders of Nervous System - category 1 or 2 without CC</t>
  </si>
  <si>
    <t>Intracranial Procedures Except Trauma with Muscular, Balance, Cranial or Peripheral Nerve Disorders or Epilepsy - category 1 or 2 with CC</t>
  </si>
  <si>
    <t>Intracranial Procedures Except Trauma with Muscular, Balance, Cranial or Peripheral Nerve Disorders or Epilepsy - category 1 or 2 without CC</t>
  </si>
  <si>
    <t>Intracranial Procedures Except Trauma with Other Diagnoses - category 1 or 2 with CC</t>
  </si>
  <si>
    <t>Intracranial Procedures Except Trauma with Other Diagnoses - category 1 or 2 without CC</t>
  </si>
  <si>
    <t>Non-Transient Stroke or Cerebrovascular Accident, Nervous System Infections or Encephalopathy with CC</t>
  </si>
  <si>
    <t>sub-HRG</t>
  </si>
  <si>
    <t>Non-Transient Stroke or Cerebrovascular Accident, Nervous System Infections or Encephalopathy without CC</t>
  </si>
  <si>
    <t>Brain Tumours or Cerebral Cysts with CC</t>
  </si>
  <si>
    <t>Brain Tumours or Cerebral Cysts without CC</t>
  </si>
  <si>
    <t>Cerebral Degenerations or Miscellaneous Disorders of Nervous System with CC</t>
  </si>
  <si>
    <t>Cerebral Degenerations or Miscellaneous Disorders of Nervous System without CC</t>
  </si>
  <si>
    <t>Muscular, Balance, Cranial or Peripheral Nerve Disorders; Epilepsy; Head Injury with CC</t>
  </si>
  <si>
    <t>Muscular, Balance, Cranial or Peripheral Nerve Disorders; Epilepsy; Head Injury without CC</t>
  </si>
  <si>
    <t>Headache, Migraine or Cerebrospinal Fluid Leak with CC</t>
  </si>
  <si>
    <t>Headache, Migraine or Cerebrospinal Fluid Leak without CC</t>
  </si>
  <si>
    <t>Conventional EEG/EMG/Nerve Conduction Studies with length of stay 2 days or less 19 years and over</t>
  </si>
  <si>
    <t>Conventional EEG/EMG/Nerve Conduction Studies with length of stay 2 days or less 18 years and under</t>
  </si>
  <si>
    <t>Other Neurophysiological Operations 19 years and over</t>
  </si>
  <si>
    <t>Other Neurophysiological Operations 18 years and under</t>
  </si>
  <si>
    <t>Other</t>
  </si>
  <si>
    <t>Oculoplastics category 3</t>
  </si>
  <si>
    <t>Oculoplastics category 2: 19 years and over</t>
  </si>
  <si>
    <t>Oculoplastics category 2: 18 years and under</t>
  </si>
  <si>
    <t>Oculoplastics category 1: 19 years and over</t>
  </si>
  <si>
    <t>Oculoplastics category 1: 18 years and under</t>
  </si>
  <si>
    <t>Orbits / Lacrimal category 3: 19 years and over</t>
  </si>
  <si>
    <t>Orbits / Lacrimal category 3: 18 years and under</t>
  </si>
  <si>
    <t>Orbits / Lacrimal category 2: 19 years and over</t>
  </si>
  <si>
    <t>Orbits / Lacrimal category 2: 18 years and under</t>
  </si>
  <si>
    <t>Orbits / Lacrimal category 1: 19 years and over</t>
  </si>
  <si>
    <t>Orbits / Lacrimal category 1: 18 years and under</t>
  </si>
  <si>
    <t>Cornea / Sclera - category 3</t>
  </si>
  <si>
    <t>Cornea / Sclera - category 2</t>
  </si>
  <si>
    <t>Cornea / Sclera - category 1</t>
  </si>
  <si>
    <t>Ocular Motility category 3: 19 years and over</t>
  </si>
  <si>
    <t>Ocular Motility category 3: 18 years and under</t>
  </si>
  <si>
    <t>Ocular Motility category 2: 19 years and over</t>
  </si>
  <si>
    <t>Ocular Motility category 2: 18 years and under</t>
  </si>
  <si>
    <t>Ocular Motility category 1: 19 years and over</t>
  </si>
  <si>
    <t>Ocular Motility category 1: 18 years and under</t>
  </si>
  <si>
    <t>Glaucoma - category 3</t>
  </si>
  <si>
    <t>Glaucoma - category 2</t>
  </si>
  <si>
    <t>Glaucoma - category 1</t>
  </si>
  <si>
    <t>Vitreous Retinal Procedures - category 4</t>
  </si>
  <si>
    <t>Vitreous Retinal Procedures - category 3</t>
  </si>
  <si>
    <t>Vitreous Retinal Procedures - category 2</t>
  </si>
  <si>
    <t>Vitreous Retinal Procedures - category 1</t>
  </si>
  <si>
    <t>Minor Mouth or Throat Procedures 18 years and under with CC</t>
  </si>
  <si>
    <t>Minor Mouth or Throat Procedures 18 years and under without CC</t>
  </si>
  <si>
    <t>Minor Mouth or Throat Procedures 19 years and over with CC</t>
  </si>
  <si>
    <t>Minor Mouth or Throat Procedures 19 years and over without CC</t>
  </si>
  <si>
    <t>Intermediate Mouth or Throat Procedures 18 years and under with CC</t>
  </si>
  <si>
    <t>Intermediate Mouth or Throat Procedures 18 years and under without CC</t>
  </si>
  <si>
    <t>Intermediate Mouth or Throat Procedures 19 years and over with Major CC</t>
  </si>
  <si>
    <t>Intermediate Mouth or Throat Procedures 19 years and over with Intermediate CC</t>
  </si>
  <si>
    <t>Intermediate Mouth or Throat Procedures 19 years and over without CC</t>
  </si>
  <si>
    <t>Major Mouth or Throat Procedures 18 years and under</t>
  </si>
  <si>
    <t>Major Mouth or Throat Procedures 19 years and over with CC</t>
  </si>
  <si>
    <t>Major Mouth or Throat Procedures 19 years and over without CC</t>
  </si>
  <si>
    <t>Complex Major Mouth or Throat Procedures with Major CC</t>
  </si>
  <si>
    <t>Complex Major Mouth or Throat Procedures with Intermediate CC</t>
  </si>
  <si>
    <t>Complex Major Mouth or Throat Procedures without CC</t>
  </si>
  <si>
    <t>Tonsillectomy 18 years and under with CC</t>
  </si>
  <si>
    <t>Tonsillectomy 18 years and under without CC</t>
  </si>
  <si>
    <t>Tonsillectomy 19 years and over with CC</t>
  </si>
  <si>
    <t>Tonsillectomy 19 years and over without CC</t>
  </si>
  <si>
    <t>Minor Ear Procedures 18 years and under with CC</t>
  </si>
  <si>
    <t>Minor Ear Procedures 18 years and under without CC</t>
  </si>
  <si>
    <t>Minor Ear Procedures 19 years and over with CC</t>
  </si>
  <si>
    <t>Minor Ear Procedures 19 years and over without CC</t>
  </si>
  <si>
    <t>Intermediate Ear Procedures 18 years and under</t>
  </si>
  <si>
    <t>Intermediate Ear Procedures 19 years and over with CC</t>
  </si>
  <si>
    <t>Intermediate Ear Procedures 19 years and over without CC</t>
  </si>
  <si>
    <t>Major Ear Procedures 18 years and under</t>
  </si>
  <si>
    <t>Major Ear Procedures 19 years and over with CC</t>
  </si>
  <si>
    <t>Major Ear Procedures 19 years and over without CC</t>
  </si>
  <si>
    <t>Minor Nose Procedures 18 years and under</t>
  </si>
  <si>
    <t>Minor Nose Procedures 19 years and over with CC</t>
  </si>
  <si>
    <t>Minor Nose Procedures 19 years and over without CC</t>
  </si>
  <si>
    <t>Intermediate Nose Procedures 18 years and under</t>
  </si>
  <si>
    <t>Intermediate Nose Procedures 19 years and over with CC</t>
  </si>
  <si>
    <t>Intermediate Nose Procedures 19 years and over without CC</t>
  </si>
  <si>
    <t>Major Nose Procedures 18 years and under</t>
  </si>
  <si>
    <t>Major Nose Procedures 19 years and over with CC</t>
  </si>
  <si>
    <t>Major Nose Procedures 19 years and over without CC</t>
  </si>
  <si>
    <t>Minor Maxillo-Facial Procedures with CC</t>
  </si>
  <si>
    <t>Minor Maxillo-Facial Procedures without CC</t>
  </si>
  <si>
    <t>Intermediate Maxillo-Facial Procedures 18 years and under</t>
  </si>
  <si>
    <t>Intermediate Maxillo-Facial Procedures 19 years and over with CC</t>
  </si>
  <si>
    <t>Intermediate Maxillo-Facial Procedures 19 years and over without CC</t>
  </si>
  <si>
    <t>Major Maxillo-Facial Procedures 19 years and over</t>
  </si>
  <si>
    <t>Major Maxillo-Facial Procedures 18 years and under</t>
  </si>
  <si>
    <t>Complex Major Maxillo-Facial Procedures</t>
  </si>
  <si>
    <t>Complex Major Maxillo-Facial Procedures with Restoration</t>
  </si>
  <si>
    <t>Minor Head, Neck and Ear Disorders 19 years and over with CC</t>
  </si>
  <si>
    <t>Minor Head, Neck and Ear Disorders 19 years and over without CC</t>
  </si>
  <si>
    <t>Intermediate Head, Neck and Ear Disorders 19 years and over with Major CC</t>
  </si>
  <si>
    <t>Intermediate Head, Neck and Ear Disorders 19 years and over with Intermediate CC</t>
  </si>
  <si>
    <t>Intermediate Head, Neck and Ear Disorders 19 years and over without CC</t>
  </si>
  <si>
    <t>Major Head, Neck and Ear Disorders 19 years and over with Major CC</t>
  </si>
  <si>
    <t>Major Head, Neck and Ear Disorders 19 years and over with Intermediate CC</t>
  </si>
  <si>
    <t>Major Head, Neck and Ear Disorders 19 years and over without CC</t>
  </si>
  <si>
    <t>Complex/Major Head, Neck and Ear Disorders with Major CC</t>
  </si>
  <si>
    <t>Complex/Major Head, Neck and Ear Disorders with Intermediate CC</t>
  </si>
  <si>
    <t>Complex/Major Head, Neck and Ear Disorders without CC</t>
  </si>
  <si>
    <t>Minor Extraction of Tooth 18 years and under</t>
  </si>
  <si>
    <t>Minor Extraction of Tooth 19 years and over</t>
  </si>
  <si>
    <t>Minor Dental Biopsy 18 years and under</t>
  </si>
  <si>
    <t>Minor Dental Biopsy 19 years and over</t>
  </si>
  <si>
    <t>Dental Fitting or Insertion Procedures 18 years and under</t>
  </si>
  <si>
    <t>Dental Fitting or Insertion Procedures 19 years and over</t>
  </si>
  <si>
    <t>Minor Dental Restoration Procedures 18 years and under</t>
  </si>
  <si>
    <t>Minor Dental Restoration Procedures 19 years and over</t>
  </si>
  <si>
    <t>Minor Dental Procedures 18 years and under</t>
  </si>
  <si>
    <t>Minor Dental Procedures 19 years and over</t>
  </si>
  <si>
    <t>Adjustment of Dental Device 18 years and under</t>
  </si>
  <si>
    <t>Adjustment of Dental Device 19 years and over</t>
  </si>
  <si>
    <t>Dental Excision or Biopsy Procedures 18 years and under</t>
  </si>
  <si>
    <t>Dental Excision or Biopsy Procedures 19 years and over</t>
  </si>
  <si>
    <t>Surgical Removal of Tooth 18 years and under</t>
  </si>
  <si>
    <t>Surgical Removal of Tooth 19 years and over</t>
  </si>
  <si>
    <t>Creation of Dental Impression 18 years and under</t>
  </si>
  <si>
    <t>Creation of Dental Impression 19 years and over</t>
  </si>
  <si>
    <t>Intermediate Dental Procedures 18 years and under</t>
  </si>
  <si>
    <t>Intermediate Dental Procedures 19 years and over</t>
  </si>
  <si>
    <t>Major Surgical Removal of Tooth 18 years and under</t>
  </si>
  <si>
    <t>Major Surgical Removal of Tooth 19 years and over</t>
  </si>
  <si>
    <t>Major Dental Procedures 18 years and under</t>
  </si>
  <si>
    <t>Major Dental Procedures 19 years and over</t>
  </si>
  <si>
    <t>Extraction of Multiple Teeth 18 years and under</t>
  </si>
  <si>
    <t>Extraction of Multiple Teeth 19 years and over</t>
  </si>
  <si>
    <t>Complex Thoracic Procedures with Major CC</t>
  </si>
  <si>
    <t>Complex Thoracic Procedures with CC</t>
  </si>
  <si>
    <t>Fibre Optic Bronchoscopy 19 years and over</t>
  </si>
  <si>
    <t>Fibre Optic Bronchoscopy 18 years and under</t>
  </si>
  <si>
    <t>Pulmonary Embolus with CC</t>
  </si>
  <si>
    <t>Lung Abscess-Empyema with CC</t>
  </si>
  <si>
    <t>Pulmonary, Pleural or Other Tuberculosis with CC</t>
  </si>
  <si>
    <t>Pulmonary, Pleural or Other Tuberculosis without CC</t>
  </si>
  <si>
    <t>Asthma with Major CC with Intubation</t>
  </si>
  <si>
    <t>Asthma with CC with Intubation</t>
  </si>
  <si>
    <t>Asthma without CC with Intubation</t>
  </si>
  <si>
    <t>Asthma with Major CC without Intubation</t>
  </si>
  <si>
    <t>Asthma with CC without Intubation</t>
  </si>
  <si>
    <t>Asthma without CC without Intubation</t>
  </si>
  <si>
    <t>Pleural Effusion with CC</t>
  </si>
  <si>
    <t>Respiratory Neoplasms with CC</t>
  </si>
  <si>
    <t>Other Respiratory Diagnoses with CC</t>
  </si>
  <si>
    <t>Chronic Obstructive Pulmonary Disease or Bronchitis with length of stay 1 day or less discharged home</t>
  </si>
  <si>
    <t>Chronic Obstructive Pulmonary Disease or Bronchitis with Intubation with Major CC</t>
  </si>
  <si>
    <t>Chronic Obstructive Pulmonary Disease or Bronchitis with Intubation with CC</t>
  </si>
  <si>
    <t>Chronic Obstructive Pulmonary Disease or Bronchitis with Intubation without CC</t>
  </si>
  <si>
    <t>Chronic Obstructive Pulmonary Disease or Bronchitis with NIV without Intubation with Major CC</t>
  </si>
  <si>
    <t>Chronic Obstructive Pulmonary Disease or Bronchitis with NIV without Intubation with CC</t>
  </si>
  <si>
    <t>Chronic Obstructive Pulmonary Disease or Bronchitis with NIV without Intubation without CC</t>
  </si>
  <si>
    <t>Chronic Obstructive Pulmonary Disease or Bronchitis without NIV without Intubation with Major CC</t>
  </si>
  <si>
    <t>Chronic Obstructive Pulmonary Disease or Bronchitis without NIV without Intubation with CC</t>
  </si>
  <si>
    <t>Chronic Obstructive Pulmonary Disease or Bronchitis without NIV without Intubation without CC</t>
  </si>
  <si>
    <t>Unspecified Acute Lower Respiratory Infection with CC</t>
  </si>
  <si>
    <t>Bronchopneumonia with CC</t>
  </si>
  <si>
    <t>Inhalation Lung Injury or Foreign Body with Major CC</t>
  </si>
  <si>
    <t>Inhalation Lung Injury or Foreign Body with CC</t>
  </si>
  <si>
    <t>Inhalation Lung Injury or Foreign Body without CC</t>
  </si>
  <si>
    <t>Fibrosis or Pneumoconiosis with CC</t>
  </si>
  <si>
    <t>Fibrosis or Pneumoconiosis without CC</t>
  </si>
  <si>
    <t>Pneumothorax with CC</t>
  </si>
  <si>
    <t>Pneumothorax without CC</t>
  </si>
  <si>
    <t>Respiratory Failure with Intubation with Major CC</t>
  </si>
  <si>
    <t>Respiratory Failure with Intubation with CC</t>
  </si>
  <si>
    <t>Respiratory Failure with Intubation without CC</t>
  </si>
  <si>
    <t>Respiratory Failure without Intubation with Major CC</t>
  </si>
  <si>
    <t>Respiratory Failure without Intubation with CC</t>
  </si>
  <si>
    <t>Respiratory Failure without Intubation without CC</t>
  </si>
  <si>
    <t>Granulomatous, Allergic Alveolitis or Autoimmune Lung Disease with CC</t>
  </si>
  <si>
    <t>Granulomatous, Allergic Alveolitis or Autoimmune Lung Disease without CC</t>
  </si>
  <si>
    <t>Non-Invasive Ventilation Support Assessment 19 years and over</t>
  </si>
  <si>
    <t>Non-Invasive Ventilation Support Assessment 18 years and under</t>
  </si>
  <si>
    <t>Complex bronchoscopy</t>
  </si>
  <si>
    <t>Pace 1 - Single Chamber or Implantable Diagnostic Device</t>
  </si>
  <si>
    <t>Pace 2 - Dual Chamber</t>
  </si>
  <si>
    <t>Pace 3 - Biventricular and All Congenital Pacemaker Procedures - Resynchronisation Therapy</t>
  </si>
  <si>
    <t>Percutaneous Interventions: Percutaneous Transluminal ASD/VSD/PFO Closure and Valve Insertion</t>
  </si>
  <si>
    <t>Implantation of Cardioverter - Defibrillator only</t>
  </si>
  <si>
    <t>EA27Z</t>
  </si>
  <si>
    <t>Percutaneous Standard EP or Ablation</t>
  </si>
  <si>
    <t>Percutaneous Complex Ablation (includes Atrial Fibrillation or Ventricular Tachycardia)</t>
  </si>
  <si>
    <t>Percutaneous Coronary Intervention (0-2 Stents)</t>
  </si>
  <si>
    <t>Catheter 19 years and over</t>
  </si>
  <si>
    <t>Catheter 18 years and under</t>
  </si>
  <si>
    <t>Pacemaker Procedure without Generator Implant (includes Resiting and Removal of Cardiac Pacemaker System)</t>
  </si>
  <si>
    <t>Complex Echocardiogram (include Congenital, Transoesophageal and Fetal Echocardiography)</t>
  </si>
  <si>
    <t>Single or Dual Chamber Pacemaker or Implantable Diagnostic Device with Percutaneous Coronary Intervention, EP or RFA</t>
  </si>
  <si>
    <t>Coronary Artery Bypass Graft with Valve Replacement or Repair</t>
  </si>
  <si>
    <t>Heart Failure or Shock with CC</t>
  </si>
  <si>
    <t>Heart Failure or Shock without CC</t>
  </si>
  <si>
    <t>Arrhythmia or Conduction Disorders with CC</t>
  </si>
  <si>
    <t>Arrhythmia or Conduction Disorders without CC</t>
  </si>
  <si>
    <t>Syncope or Collapse with CC</t>
  </si>
  <si>
    <t>Syncope or Collapse without CC</t>
  </si>
  <si>
    <t>FZ01A</t>
  </si>
  <si>
    <t>Complex Oesophageal Procedures 19 years and over with CC</t>
  </si>
  <si>
    <t>FZ01B</t>
  </si>
  <si>
    <t>Complex Oesophageal Procedures 19 years and over without CC</t>
  </si>
  <si>
    <t>FZ01C</t>
  </si>
  <si>
    <t>Complex Oesophageal Procedures 18 years and under</t>
  </si>
  <si>
    <t>FZ02Z</t>
  </si>
  <si>
    <t>Very Major Oesophageal Procedures</t>
  </si>
  <si>
    <t>FZ04A</t>
  </si>
  <si>
    <t>Very Major Stomach or Duodenum Procedures with Major CC</t>
  </si>
  <si>
    <t>FZ04B</t>
  </si>
  <si>
    <t>Very Major Stomach or Duodenum Procedures without Major CC</t>
  </si>
  <si>
    <t>FZ05A</t>
  </si>
  <si>
    <t>Major Stomach or Duodenum Procedures 2 years and over with CC</t>
  </si>
  <si>
    <t>FZ05B</t>
  </si>
  <si>
    <t>Major Stomach or Duodenum Procedures 2 years and over without CC</t>
  </si>
  <si>
    <t>FZ05C</t>
  </si>
  <si>
    <t>Major Stomach or Duodenum Procedures 1 year and under</t>
  </si>
  <si>
    <t>FZ08A</t>
  </si>
  <si>
    <t>Complex Large Intestine Procedures with Major CC</t>
  </si>
  <si>
    <t>FZ08B</t>
  </si>
  <si>
    <t>Complex Large Intestine Procedures without Major CC</t>
  </si>
  <si>
    <t>FZ09A</t>
  </si>
  <si>
    <t>Proximal Colon Procedures with Major CC</t>
  </si>
  <si>
    <t>FZ09B</t>
  </si>
  <si>
    <t>Proximal Colon Procedures without Major CC</t>
  </si>
  <si>
    <t>FZ10A</t>
  </si>
  <si>
    <t>Distal Colon Procedures with Major CC</t>
  </si>
  <si>
    <t>FZ10B</t>
  </si>
  <si>
    <t>Distal Colon Procedures without Major CC</t>
  </si>
  <si>
    <t>FZ11A</t>
  </si>
  <si>
    <t>Large Intestine - Major Procedures with Major CC</t>
  </si>
  <si>
    <t>FZ11B</t>
  </si>
  <si>
    <t>Large Intestine - Major Procedures without Major CC</t>
  </si>
  <si>
    <t>General Abdominal - Very Major or Major Procedures 19 years and over with Major CC</t>
  </si>
  <si>
    <t>General Abdominal - Very Major or Major Procedures 19 years and over with Intermediate CC</t>
  </si>
  <si>
    <t>General Abdominal - Very Major or Major Procedures 19 years and over without CC</t>
  </si>
  <si>
    <t>FZ12G</t>
  </si>
  <si>
    <t>General Abdominal - Very Major or Major Procedures 18 years and under</t>
  </si>
  <si>
    <t>FZ13Z</t>
  </si>
  <si>
    <t>General Abdominal - Diagnostic Procedures</t>
  </si>
  <si>
    <t>FZ14Z</t>
  </si>
  <si>
    <t>Complex Procedures for Inflammatory Bowel Disease</t>
  </si>
  <si>
    <t>FZ15Z</t>
  </si>
  <si>
    <t>Major Procedures for Inflammatory Bowel Disease</t>
  </si>
  <si>
    <t>FZ16Z</t>
  </si>
  <si>
    <t>Very Major Procedures for Gastrointestinal Bleed</t>
  </si>
  <si>
    <t>Abdominal Hernia Procedures 19 years and over with Major CC</t>
  </si>
  <si>
    <t>Abdominal Hernia Procedures 19 years and over with Intermediate CC</t>
  </si>
  <si>
    <t>Abdominal Hernia Procedures 19 years and over without CC</t>
  </si>
  <si>
    <t>Abdominal Hernia Procedures 18 years and under</t>
  </si>
  <si>
    <t>Inguinal Umbilical or Femoral Hernia Repairs 19 years and over with Major CC</t>
  </si>
  <si>
    <t>Inguinal Umbilical or Femoral Hernia Repairs 19 years and over with Intermediate CC</t>
  </si>
  <si>
    <t>Inguinal Umbilical or Femoral Hernia Repairs 19 years and over without CC</t>
  </si>
  <si>
    <t>FZ18D</t>
  </si>
  <si>
    <t>Inguinal Umbilical or Femoral Hernia Repairs 18 years and under</t>
  </si>
  <si>
    <t>FZ19Z</t>
  </si>
  <si>
    <t>Herniotomy Procedures</t>
  </si>
  <si>
    <t>Appendicectomy Procedures 19 years and over with Major CC</t>
  </si>
  <si>
    <t>Appendicectomy Procedures 19 years and over without Major CC</t>
  </si>
  <si>
    <t>FZ20C</t>
  </si>
  <si>
    <t>Appendicectomy Procedures 18 years and under</t>
  </si>
  <si>
    <t>FZ21Z</t>
  </si>
  <si>
    <t>Major Anal Procedures</t>
  </si>
  <si>
    <t>Intermediate Anal Procedures 19 years and over</t>
  </si>
  <si>
    <t>Intermediate Anal Procedures 18 years and under</t>
  </si>
  <si>
    <t>FZ23Z</t>
  </si>
  <si>
    <t>Minor Anal Procedures</t>
  </si>
  <si>
    <t>Major Therapeutic Open or Endoscopic Procedures 19 years and over with Major CC</t>
  </si>
  <si>
    <t>Major Therapeutic Open or Endoscopic Procedures 19 years and over with Intermediate CC</t>
  </si>
  <si>
    <t>Major Therapeutic Open or Endoscopic Procedures 19 years and over without CC</t>
  </si>
  <si>
    <t>FZ24D</t>
  </si>
  <si>
    <t>Major Therapeutic Open or Endoscopic Procedures 18 years and under</t>
  </si>
  <si>
    <t>FZ25A</t>
  </si>
  <si>
    <t>Therapeutic Endoscopic or Intermediate Stomach or Duodenum Procedures 19 years and over</t>
  </si>
  <si>
    <t>FZ25B</t>
  </si>
  <si>
    <t>Therapeutic Endoscopic or Intermediate Stomach or Duodenum Procedures 18 years and under</t>
  </si>
  <si>
    <t>Endoscopic or Intermediate General Abdominal Procedures 19 years and over with Major CC</t>
  </si>
  <si>
    <t>Endoscopic or Intermediate General Abdominal Procedures 19 years and over with Intermediate CC</t>
  </si>
  <si>
    <t>Endoscopic or Intermediate General Abdominal Procedures 19 years and over without CC</t>
  </si>
  <si>
    <t>Endoscopic or Intermediate General Abdominal Procedures 18 years and under</t>
  </si>
  <si>
    <t>FZ28A</t>
  </si>
  <si>
    <t>Endoscopic or Intermediate Procedures for Inflammatory Bowel Disease 19 years and over with CC</t>
  </si>
  <si>
    <t>FZ28B</t>
  </si>
  <si>
    <t>Endoscopic or Intermediate Procedures for Inflammatory Bowel Disease 19 years and over without CC</t>
  </si>
  <si>
    <t>FZ28C</t>
  </si>
  <si>
    <t>Endoscopic or Intermediate Procedures for Inflammatory Bowel Disease 18 years and under</t>
  </si>
  <si>
    <t>FZ29Z</t>
  </si>
  <si>
    <t>Major or Therapeutic Endoscopic Procedures for Gastrointestinal Bleed</t>
  </si>
  <si>
    <t>FZ30Z</t>
  </si>
  <si>
    <t>Diagnostic Endoscopic or Intermediate Procedures for Gastrointestinal Bleed</t>
  </si>
  <si>
    <t>Disorders of the Oesophagus with length of stay 2 days or more with Major CC</t>
  </si>
  <si>
    <t>Disorders of the Oesophagus with length of stay 2 days or more without Major CC</t>
  </si>
  <si>
    <t>Disorders of the Oesophagus with length of stay 1 day or less</t>
  </si>
  <si>
    <t>Small Intestinal Disorders (excluding Inflammatory Bowel Disease) with length of stay 2 days or more with CC</t>
  </si>
  <si>
    <t>Small Intestinal Disorders (excluding Inflammatory Bowel Disease) with length of stay 2 days or more without CC</t>
  </si>
  <si>
    <t>Small Intestinal Disorders (excluding Inflammatory Bowel Disease) with length of stay 1 day or less</t>
  </si>
  <si>
    <t>Intestinal Infectious Disorders with length of stay 2 days or more with Major CC</t>
  </si>
  <si>
    <t>Intestinal Infectious Disorders with length of stay 2 days or more without Major CC</t>
  </si>
  <si>
    <t>Intestinal Infectious Disorders with length of stay 1 day or less</t>
  </si>
  <si>
    <t>Inflammatory Bowel Disease with length of stay 1 day or less</t>
  </si>
  <si>
    <t>Inflammatory Bowel Disease with length of stay 2 days or more with Major CC with Interventions</t>
  </si>
  <si>
    <t>Inflammatory Bowel Disease with length of stay 2 days or more with Major CC without Interventions</t>
  </si>
  <si>
    <t>Inflammatory Bowel Disease with length of stay 2 days or more without Major CC with Interventions</t>
  </si>
  <si>
    <t>Inflammatory Bowel Disease with length of stay 2 days or more without Major CC without Interventions</t>
  </si>
  <si>
    <t>Gastrointestinal Bleed with length of stay 2 days or more with Major CC</t>
  </si>
  <si>
    <t>Gastrointestinal Bleed with length of stay 2 days or more without Major CC</t>
  </si>
  <si>
    <t>Gastrointestinal Bleed with length of stay 1 day or less</t>
  </si>
  <si>
    <t>Hernia Disorders with length of stay 2 days or more with Major CC</t>
  </si>
  <si>
    <t>Hernia Disorders with length of stay 2 days or more without Major CC</t>
  </si>
  <si>
    <t>Hernia Disorders with length of stay 1 day or less</t>
  </si>
  <si>
    <t>Appendix Disorders with length of stay 2 days or more</t>
  </si>
  <si>
    <t>Appendix Disorders with length of stay 1 day or less</t>
  </si>
  <si>
    <t>Anal Disorders with length of stay 2 days or more with Major CC</t>
  </si>
  <si>
    <t>Anal Disorders with length of stay 2 days or more without Major CC</t>
  </si>
  <si>
    <t>Anal Disorders with length of stay 1 day or less</t>
  </si>
  <si>
    <t>FZ42Z</t>
  </si>
  <si>
    <t>Wireless Capsule Endoscopy</t>
  </si>
  <si>
    <t>Non-Malignant Stomach or Duodenum Disorders with length of stay 2 days or more with Major CC</t>
  </si>
  <si>
    <t>Non-Malignant Stomach or Duodenum Disorders with length of stay 2 days or more without Major CC</t>
  </si>
  <si>
    <t>Non-Malignant Stomach or Duodenum Disorders with length of stay 1 day or less</t>
  </si>
  <si>
    <t>Malignant Stomach or Duodenum Disorders with length of stay 2 days or more with Major CC</t>
  </si>
  <si>
    <t>Malignant Stomach or Duodenum Disorders with length of stay 2 days or more without Major CC</t>
  </si>
  <si>
    <t>Malignant Stomach or Duodenum Disorders with length of stay 1 day or less</t>
  </si>
  <si>
    <t>Non-Malignant Large Intestinal Disorders with length of stay 2 days or more with Major CC</t>
  </si>
  <si>
    <t>Non-Malignant Large Intestinal Disorders with length of stay 2 days or more without Major CC</t>
  </si>
  <si>
    <t>Non-Malignant Large Intestinal Disorders with length of stay 1 day or less</t>
  </si>
  <si>
    <t>Malignant Large Intestinal Disorders with length of stay 2 days or more with Major CC</t>
  </si>
  <si>
    <t>Malignant Large Intestinal Disorders with length of stay 2 days or more without Major CC</t>
  </si>
  <si>
    <t>Malignant Large Intestinal Disorders with length of stay 1 day or less</t>
  </si>
  <si>
    <t>Non-Malignant General Abdominal Disorders with length of stay 2 days or more with Major CC</t>
  </si>
  <si>
    <t>Non-Malignant General Abdominal Disorders with length of stay 2 days or more without Major CC</t>
  </si>
  <si>
    <t>Non-Malignant General Abdominal Disorders with length of stay 1 day or less</t>
  </si>
  <si>
    <t>Malignant General Abdominal Disorders with length of stay 2 days or more with Major CC</t>
  </si>
  <si>
    <t>Malignant General Abdominal Disorders with length of stay 2 days or more without Major CC</t>
  </si>
  <si>
    <t>Malignant General Abdominal Disorders with length of stay 1 day or less</t>
  </si>
  <si>
    <t>Disorders of Nutrition with length of stay 2 days or more with Major CC</t>
  </si>
  <si>
    <t>Disorders of Nutrition with length of stay 2 days or more without Major CC</t>
  </si>
  <si>
    <t>Disorders of Nutrition with length of stay 1 day or less</t>
  </si>
  <si>
    <t>Intermediate Large Intestine Procedures 19 years and over</t>
  </si>
  <si>
    <t>Diagnostic Colonoscopy 19 years and over</t>
  </si>
  <si>
    <t>Diagnostic Colonoscopy with biopsy 19 years and over</t>
  </si>
  <si>
    <t>Therapeutic Colonoscopy 19 years and over</t>
  </si>
  <si>
    <t>Diagnostic Flexible Sigmoidoscopy 19 years and over</t>
  </si>
  <si>
    <t>Diagnostic Flexible Sigmoidoscopy with biopsy 19 years and over</t>
  </si>
  <si>
    <t>Therapeutic Flexible Sigmoidoscopy 19 years and over</t>
  </si>
  <si>
    <t>Diagnostic or Therapeutic Rigid Sigmoidoscopy 19 years and over</t>
  </si>
  <si>
    <t>FZ58Z</t>
  </si>
  <si>
    <t>Endoscopic or Intermediate Large Intestine Procedures 18 years and under</t>
  </si>
  <si>
    <t>Intermediate Procedures on the Upper GI Tract 19 years and over</t>
  </si>
  <si>
    <t>Diagnostic Endoscopic Procedures on the Upper GI Tract 19 years and over</t>
  </si>
  <si>
    <t>Diagnostic Endoscopic Procedures on the Upper GI Tract with biopsy 19 years and over</t>
  </si>
  <si>
    <t>FZ62Z</t>
  </si>
  <si>
    <t>Diagnostic and Intermediate Procedures on the Upper GI Tract 18 years and under</t>
  </si>
  <si>
    <t>FZ64Z</t>
  </si>
  <si>
    <t>Combined Upper and Lower GI Tract Diagnostic Endoscopic Procedures with biopsy</t>
  </si>
  <si>
    <t>Very Major Small Intestine Procedures 19 years and over with CC</t>
  </si>
  <si>
    <t>Very Major Small Intestine Procedures 19 years and over without CC</t>
  </si>
  <si>
    <t>Major Small Intestine Procedures 19 years and over with CC</t>
  </si>
  <si>
    <t>Major Small Intestine Procedures 19 years and over without CC</t>
  </si>
  <si>
    <t>FZ68A</t>
  </si>
  <si>
    <t>Very Major and Major Small Intestine Procedures 18 years and under with CC</t>
  </si>
  <si>
    <t>FZ68B</t>
  </si>
  <si>
    <t>Very Major and Major Small Intestine Procedures 18 years and under without CC</t>
  </si>
  <si>
    <t>Hepatobiliary Procedures category 7 with CC</t>
  </si>
  <si>
    <t>Hepatobiliary Procedures category 7 without CC</t>
  </si>
  <si>
    <t>Hepatobiliary Procedures category 6 with CC</t>
  </si>
  <si>
    <t>Hepatobiliary Procedures category 6 without CC</t>
  </si>
  <si>
    <t>Hepatobiliary Procedures category 5 with CC</t>
  </si>
  <si>
    <t>Hepatobiliary Procedures category 5 without CC</t>
  </si>
  <si>
    <t>Hepatobiliary Procedures category 4 with CC</t>
  </si>
  <si>
    <t>Hepatobiliary Procedures category 4 without CC</t>
  </si>
  <si>
    <t>Hepatobiliary Procedures category 3 with CC</t>
  </si>
  <si>
    <t>Hepatobiliary Procedures category 3 without CC</t>
  </si>
  <si>
    <t>Open Cholecystectomy without CC</t>
  </si>
  <si>
    <t>Laparoscopic Cholecystectomy with length of stay 1 day or more without CC</t>
  </si>
  <si>
    <t>Laparoscopic Cholecystectomy with length of stay 0 days without CC</t>
  </si>
  <si>
    <t>Open or Laparoscopic Cholecystectomy with CC</t>
  </si>
  <si>
    <t>Hepatobiliary Procedures category 1 or 2 with CC</t>
  </si>
  <si>
    <t>Hepatobiliary Procedures category 1 or 2 without CC</t>
  </si>
  <si>
    <t>GB01Z</t>
  </si>
  <si>
    <t>Endoscopic/Radiology category 4</t>
  </si>
  <si>
    <t>Endoscopic/Radiology category 3 with Major CC</t>
  </si>
  <si>
    <t>Endoscopic/Radiology category 3 with Intermediate CC</t>
  </si>
  <si>
    <t>Endoscopic/Radiology category 3 without CC</t>
  </si>
  <si>
    <t>Endoscopic/Radiology category 2 with CC</t>
  </si>
  <si>
    <t>Endoscopic/Radiology category 2 without CC</t>
  </si>
  <si>
    <t>GB04Z</t>
  </si>
  <si>
    <t>Endoscopic/Radiology category 1</t>
  </si>
  <si>
    <t>GB05A</t>
  </si>
  <si>
    <t>Endoscopic Retrograde Cholangiopancreatography category 3 with CC</t>
  </si>
  <si>
    <t>GB05B</t>
  </si>
  <si>
    <t>Endoscopic Retrograde Cholangiopancreatography category 3 without CC</t>
  </si>
  <si>
    <t>Endoscopic Retrograde Cholangiopancreatography category 2 with length of stay 3 days or more with Major CC</t>
  </si>
  <si>
    <t>Endoscopic Retrograde Cholangiopancreatography category 2 with length of stay 3 days or more with Intermediate CC</t>
  </si>
  <si>
    <t>Endoscopic Retrograde Cholangiopancreatography category 2 with length of stay 3 days or more without CC</t>
  </si>
  <si>
    <t>Endoscopic Retrograde Cholangiopancreatography category 2 with length of stay 2 days or less</t>
  </si>
  <si>
    <t>GB07A</t>
  </si>
  <si>
    <t>Endoscopic Retrograde Cholangiopancreatography category 1 with length of stay 3 days or more with CC</t>
  </si>
  <si>
    <t>GB07B</t>
  </si>
  <si>
    <t>Endoscopic Retrograde Cholangiopancreatography category 1 with length of stay 3 days or more without CC</t>
  </si>
  <si>
    <t>GB07C</t>
  </si>
  <si>
    <t>Endoscopic Retrograde Cholangiopancreatography category 1 with length of stay 2 days or less</t>
  </si>
  <si>
    <t>Malignant Liver and Pancreatic Disorders with length of stay 2 days or more</t>
  </si>
  <si>
    <t>Malignant Liver and Pancreatic Disorders with length of stay 1 day or less</t>
  </si>
  <si>
    <t>Non-Malignant Pancreatic and Biliary Disorders with Catastrophic CCs</t>
  </si>
  <si>
    <t>Non-Malignant Pancreatic and Biliary Disorders with Severe CCs</t>
  </si>
  <si>
    <t>Non-Malignant Pancreatic and Biliary Disorders with Major CCs</t>
  </si>
  <si>
    <t>Non-Malignant Pancreatic and Biliary Disorders without Major CCs</t>
  </si>
  <si>
    <t>Major Hip Procedures category 2 for Trauma with Major CC</t>
  </si>
  <si>
    <t>Major Hip Procedures category 2 for Trauma with Intermediate CC</t>
  </si>
  <si>
    <t>Major Hip Procedures category 2 for Trauma without CC</t>
  </si>
  <si>
    <t>Minor Hip Procedures for Trauma with Major CC</t>
  </si>
  <si>
    <t>Minor Hip Procedures for Trauma with Intermediate CC</t>
  </si>
  <si>
    <t>Minor Hip Procedures for Trauma without CC</t>
  </si>
  <si>
    <t>Major Knee Procedures category 2 for Trauma with CC</t>
  </si>
  <si>
    <t>Major Knee Procedures category 2 for Trauma without CC</t>
  </si>
  <si>
    <t>Major Knee Procedures category 1 for Trauma with CC</t>
  </si>
  <si>
    <t>Major Knee Procedures category 1 for Trauma without CC</t>
  </si>
  <si>
    <t>Intermediate Knee Procedures category 2 for Trauma with CC</t>
  </si>
  <si>
    <t>Intermediate Knee Procedures category 2 for Trauma without CC</t>
  </si>
  <si>
    <t>Intermediate Knee Procedures category 1 for Trauma</t>
  </si>
  <si>
    <t>Minor Knee Procedures category 2 for Trauma with CC</t>
  </si>
  <si>
    <t>Minor Knee Procedures category 2 for Trauma without CC</t>
  </si>
  <si>
    <t>Minor Knee Procedures category 1 for Trauma with CC</t>
  </si>
  <si>
    <t>Minor Knee Procedures category 1 for Trauma without CC</t>
  </si>
  <si>
    <t>Major Foot Procedures for Trauma with CC</t>
  </si>
  <si>
    <t>Major Foot Procedures for Trauma without CC</t>
  </si>
  <si>
    <t>Intermediate Foot Procedures for Trauma category 2</t>
  </si>
  <si>
    <t>Intermediate Foot Procedures for Trauma category 1</t>
  </si>
  <si>
    <t>Minor Foot Procedures for Trauma category 2</t>
  </si>
  <si>
    <t>Minor Foot Procedures for Trauma category 1</t>
  </si>
  <si>
    <t>Major Hand Procedures for Trauma category 2</t>
  </si>
  <si>
    <t>Major Hand Procedures for Trauma category 1</t>
  </si>
  <si>
    <t>Intermediate Hand Procedures for Trauma category 2</t>
  </si>
  <si>
    <t>Intermediate Hand Procedures for Trauma category 1</t>
  </si>
  <si>
    <t>Minor Hand Procedures for Trauma category 2</t>
  </si>
  <si>
    <t>Minor Hand Procedures for Trauma category 1 19 years and over</t>
  </si>
  <si>
    <t>Minor Hand Procedures for Trauma category 1 18 years and under</t>
  </si>
  <si>
    <t>Major Shoulder and Upper Arm Procedures for Trauma with CC</t>
  </si>
  <si>
    <t>Major Shoulder and Upper Arm Procedures for Trauma without CC</t>
  </si>
  <si>
    <t>Major Elbow and Lower Arm Procedures for Trauma with CC</t>
  </si>
  <si>
    <t>Major Elbow and Lower Arm Procedures for Trauma without CC</t>
  </si>
  <si>
    <t>Minor Elbow and Lower Arm Procedures for Trauma 18 years and under</t>
  </si>
  <si>
    <t>Minor Elbow and Lower Arm Procedures for Trauma 19 years and over</t>
  </si>
  <si>
    <t>Sprains, Strains, or Minor Open Wounds with Major CC</t>
  </si>
  <si>
    <t>Sprains, Strains, or Minor Open Wounds with CC</t>
  </si>
  <si>
    <t>Sprains, Strains, or Minor Open Wounds without CC</t>
  </si>
  <si>
    <t>HA82A</t>
  </si>
  <si>
    <t>Major Cranial, Visceral or Blood Vessel Injury with Major CC</t>
  </si>
  <si>
    <t>HA82B</t>
  </si>
  <si>
    <t>Major Cranial, Visceral or Blood Vessel Injury with CC</t>
  </si>
  <si>
    <t>HA82C</t>
  </si>
  <si>
    <t>Major Cranial, Visceral or Blood Vessel Injury without CC</t>
  </si>
  <si>
    <t>Head Injury with CC</t>
  </si>
  <si>
    <t>Major Hip Procedures for Non-Trauma category 2 with Major CC</t>
  </si>
  <si>
    <t>Major Hip Procedures for Non-Trauma category 2 with CC</t>
  </si>
  <si>
    <t>Major Hip Procedures for Non-Trauma category 2 without CC</t>
  </si>
  <si>
    <t>Intermediate Hip Procedures for Non-Trauma category 2</t>
  </si>
  <si>
    <t>Intermediate Hip Procedures for Non-Trauma category 1 with CC</t>
  </si>
  <si>
    <t>Intermediate Hip Procedures for Non-Trauma category 1 without CC</t>
  </si>
  <si>
    <t>Minor Hip Procedures for Non-Trauma category 2 19 years and over with CC</t>
  </si>
  <si>
    <t>Minor Hip Procedures for Non-Trauma category 2 19 years and over without CC</t>
  </si>
  <si>
    <t>Minor Hip Procedures for Non-Trauma category 2 18 years and under with CC</t>
  </si>
  <si>
    <t>Minor Hip Procedures for Non-Trauma category 2 18 years and under without CC</t>
  </si>
  <si>
    <t>Minor Hip Procedures for Non-Trauma category 1 with CC</t>
  </si>
  <si>
    <t>Minor Hip Procedures for Non-Trauma category 1 without CC</t>
  </si>
  <si>
    <t>Major Knee Procedures for Non-Trauma category 2 with Major CC</t>
  </si>
  <si>
    <t>Major Knee Procedures for Non-Trauma category 2 with CC</t>
  </si>
  <si>
    <t>Major Knee Procedures for Non-Trauma category 2 without CC</t>
  </si>
  <si>
    <t>Major Knee Procedures for Non-Trauma category 1 with CC</t>
  </si>
  <si>
    <t>Major Knee Procedures for Non-Trauma category 1 without CC</t>
  </si>
  <si>
    <t>Intermediate Knee Procedures for Non-Trauma with CC</t>
  </si>
  <si>
    <t>Intermediate Knee Procedures for Non-Trauma without CC</t>
  </si>
  <si>
    <t>Minor Knee Procedures for Non-Trauma category 2 with CC</t>
  </si>
  <si>
    <t>Minor Knee Procedures for Non-Trauma category 2 without CC</t>
  </si>
  <si>
    <t>Minor Knee Procedures for Non-Trauma category 1 19 years and over with Major CC</t>
  </si>
  <si>
    <t>Minor Knee Procedures for Non-Trauma category 1 19 years and over with CC</t>
  </si>
  <si>
    <t>Minor Knee Procedures for Non-Trauma category 1 19 years and over without CC</t>
  </si>
  <si>
    <t>Minor Knee Procedures for Non-Trauma category 1 18 years and under with Major CC</t>
  </si>
  <si>
    <t>Minor Knee Procedures for Non-Trauma category 1 18 years and under with CC</t>
  </si>
  <si>
    <t>Minor Knee Procedures for Non-Trauma category 1 18 years and under without CC</t>
  </si>
  <si>
    <t>Intermediate Foot Procedures for Non-Trauma category 2 19 years and over</t>
  </si>
  <si>
    <t>Intermediate Foot Procedures for Non-Trauma category 2 18 years and under</t>
  </si>
  <si>
    <t>Intermediate Foot Procedures for Non-Trauma category 1 19 years and over with CC</t>
  </si>
  <si>
    <t>Intermediate Foot Procedures for Non-Trauma category 1 19 years and over without CC</t>
  </si>
  <si>
    <t>Intermediate Foot Procedures for Non-Trauma category 1 18 years and under with CC</t>
  </si>
  <si>
    <t>Intermediate Foot Procedures for Non-Trauma category 1 18 years and under without CC</t>
  </si>
  <si>
    <t>Minor Foot Procedures for Non-Trauma category 2 19 years and over with CC</t>
  </si>
  <si>
    <t>Minor Foot Procedures for Non-Trauma category 2 19 years and over without CC</t>
  </si>
  <si>
    <t>Minor Foot Procedures for Non-Trauma category 2 18 years and under with CC</t>
  </si>
  <si>
    <t>Minor Foot Procedures for Non-Trauma category 2 18 years and under without CC</t>
  </si>
  <si>
    <t>Minor Foot Procedures for Non-Trauma category 1 with CC</t>
  </si>
  <si>
    <t>Minor Foot Procedures for Non-Trauma category 1 without CC</t>
  </si>
  <si>
    <t>Major Hand Procedures for Non-Trauma category 2</t>
  </si>
  <si>
    <t>Major Hand Procedures for Non-Trauma category 1 with CC</t>
  </si>
  <si>
    <t>Major Hand Procedures for Non-Trauma category 1 without CC</t>
  </si>
  <si>
    <t>Intermediate Hand Procedures for Non-Trauma category 2</t>
  </si>
  <si>
    <t>Intermediate Hand Procedures for Non-Trauma category 1 with CC</t>
  </si>
  <si>
    <t>Intermediate Hand Procedures for Non-Trauma category 1 without CC</t>
  </si>
  <si>
    <t>Minor Hand Procedures for Non-Trauma category 2 with CC</t>
  </si>
  <si>
    <t>Minor Hand Procedures for Non-Trauma category 2 without CC</t>
  </si>
  <si>
    <t>Minor Hand Procedures for Non-Trauma category 1 with CC</t>
  </si>
  <si>
    <t>Minor Hand Procedures for Non-Trauma category 1 without CC</t>
  </si>
  <si>
    <t>Major Shoulder and Upper Arm Procedures for Non-Trauma with CC</t>
  </si>
  <si>
    <t>Major Shoulder and Upper Arm Procedures for Non-Trauma without CC</t>
  </si>
  <si>
    <t>Intermediate Shoulder and Upper Arm Procedures for Non-Trauma with CC</t>
  </si>
  <si>
    <t>Intermediate Shoulder and Upper Arm Procedures for Non-Trauma without CC</t>
  </si>
  <si>
    <t>Major Elbow and Lower Arm Procedures for Non-Trauma with CC</t>
  </si>
  <si>
    <t>Major Elbow and Lower Arm Procedures for Non-Trauma without CC</t>
  </si>
  <si>
    <t>HC06B</t>
  </si>
  <si>
    <t>Extradural Spine Minor 1 with CC</t>
  </si>
  <si>
    <t>HC06C</t>
  </si>
  <si>
    <t>Extradural Spine Minor 1 without CC</t>
  </si>
  <si>
    <t>Intradural Spine Major 2</t>
  </si>
  <si>
    <t>HC08Z</t>
  </si>
  <si>
    <t>Intradural Spine Major 1</t>
  </si>
  <si>
    <t>Vertebral Column Injury without Procedure with CC</t>
  </si>
  <si>
    <t>Vertebral Column Injury without Procedure without CC</t>
  </si>
  <si>
    <t>Spinal Cord Injury without Procedure with CC</t>
  </si>
  <si>
    <t>Spinal Cord Injury without Procedure without CC</t>
  </si>
  <si>
    <t>Scoliosis or Other Spinal Deformity with CC</t>
  </si>
  <si>
    <t>Scoliosis or Other Spinal Deformity without CC</t>
  </si>
  <si>
    <t>HC29B</t>
  </si>
  <si>
    <t>Inflammatory Spinal Conditions with CC</t>
  </si>
  <si>
    <t>HC29C</t>
  </si>
  <si>
    <t>Inflammatory Spinal Conditions without CC</t>
  </si>
  <si>
    <t>Soft Tissue Disorders with CC</t>
  </si>
  <si>
    <t>Inflammatory Spine, Joint or Connective Tissue Disorders with Major CC</t>
  </si>
  <si>
    <t>Inflammatory Spine, Joint or Connective Tissue Disorders with CC</t>
  </si>
  <si>
    <t>Inflammatory Spine, Joint or Connective Tissue Disorders without CC</t>
  </si>
  <si>
    <t>Non-Inflammatory Bone or Joint Disorders with Major CC</t>
  </si>
  <si>
    <t>Non-Inflammatory Bone or Joint Disorders with CC</t>
  </si>
  <si>
    <t>Non-Inflammatory Bone or Joint Disorders without CC</t>
  </si>
  <si>
    <t>Infections of Bones or Joints with Major CC</t>
  </si>
  <si>
    <t>Infections of Bones or Joints with CC</t>
  </si>
  <si>
    <t>Infections of Bones or Joints without CC</t>
  </si>
  <si>
    <t>Musculoskeletal Signs and Symptoms with Major CC</t>
  </si>
  <si>
    <t>Musculoskeletal Signs and Symptoms with CC</t>
  </si>
  <si>
    <t>Musculoskeletal Signs and Symptoms without CC</t>
  </si>
  <si>
    <t>Pathological Fractures with CC</t>
  </si>
  <si>
    <t>Malignancy of Bone and Connective Tissue with Major CC</t>
  </si>
  <si>
    <t>Malignancy of Bone and Connective Tissue with CC</t>
  </si>
  <si>
    <t>Malignancy of Bone and Connective Tissue without CC</t>
  </si>
  <si>
    <t>Reconstruction Procedures Category 6 with CC</t>
  </si>
  <si>
    <t>Reconstruction Procedures Category 6 without CC</t>
  </si>
  <si>
    <t>Reconstruction Procedures Category 3 with CC</t>
  </si>
  <si>
    <t>Reconstruction Procedures Category 3 without CC</t>
  </si>
  <si>
    <t>Reconstruction Procedures Category 1 19 years and over</t>
  </si>
  <si>
    <t>Reconstruction Procedures Category 1 18 years and under</t>
  </si>
  <si>
    <t>JA03Z</t>
  </si>
  <si>
    <t>Pedicled TRAM Reconstruction of Breast</t>
  </si>
  <si>
    <t>JA05A</t>
  </si>
  <si>
    <t>JA05B</t>
  </si>
  <si>
    <t>JA06Z</t>
  </si>
  <si>
    <t>Major Breast Procedures category 3</t>
  </si>
  <si>
    <t>JA07D</t>
  </si>
  <si>
    <t>Unilateral Major Breast Procedures category 2 with Major CC</t>
  </si>
  <si>
    <t>JA07E</t>
  </si>
  <si>
    <t>Unilateral Major Breast Procedures category 2 with Intermediate CC</t>
  </si>
  <si>
    <t>JA07F</t>
  </si>
  <si>
    <t>Unilateral Major Breast Procedures category 2 without CC</t>
  </si>
  <si>
    <t>JA07G</t>
  </si>
  <si>
    <t>Bilateral Major Breast Procedures category 2 with CC</t>
  </si>
  <si>
    <t>JA07H</t>
  </si>
  <si>
    <t>Bilateral Major Breast Procedures category 2 without CC</t>
  </si>
  <si>
    <t>JA08A</t>
  </si>
  <si>
    <t>Unilateral Major Breast Procedures category 1</t>
  </si>
  <si>
    <t>JA08B</t>
  </si>
  <si>
    <t>Bilateral Major Breast Procedures category 1</t>
  </si>
  <si>
    <t>JA09E</t>
  </si>
  <si>
    <t>JA09F</t>
  </si>
  <si>
    <t>JA09G</t>
  </si>
  <si>
    <t>JA09H</t>
  </si>
  <si>
    <t>JA15D</t>
  </si>
  <si>
    <t>JA15E</t>
  </si>
  <si>
    <t>JA15F</t>
  </si>
  <si>
    <t>JA15G</t>
  </si>
  <si>
    <t>JA16Z</t>
  </si>
  <si>
    <t>Mastectomy with Breast Reconstruction</t>
  </si>
  <si>
    <t>Major Skin Procedures category 2 with Major CC</t>
  </si>
  <si>
    <t>Major Skin Procedures category 2 with Intermediate CC</t>
  </si>
  <si>
    <t>Major Skin Procedures category 2 without CC</t>
  </si>
  <si>
    <t>Major Skin Procedures category 1 with Major CC</t>
  </si>
  <si>
    <t>Major Skin Procedures category 1 with Intermediate CC</t>
  </si>
  <si>
    <t>Major Skin Procedures category 1 without CC</t>
  </si>
  <si>
    <t>Intermediate Skin Procedures category 2 with Major CC</t>
  </si>
  <si>
    <t>Intermediate Skin Procedures category 2 with Intermediate CC</t>
  </si>
  <si>
    <t>Intermediate Skin Procedures category 2 without CC</t>
  </si>
  <si>
    <t>Intermediate Skin Procedures category 1 with Major CC</t>
  </si>
  <si>
    <t>Intermediate Skin Procedures category 1 with Intermediate CC</t>
  </si>
  <si>
    <t>Intermediate Skin Procedures category 1 without CC</t>
  </si>
  <si>
    <t>Minor Skin Procedures category 2 with Major CC</t>
  </si>
  <si>
    <t>Minor Skin Procedures category 2 with Intermediate CC</t>
  </si>
  <si>
    <t>Minor Skin Procedures category 2 without CC</t>
  </si>
  <si>
    <t>Minor Skin Procedures category 1</t>
  </si>
  <si>
    <t>Urticaria tests</t>
  </si>
  <si>
    <t>Skin Therapies level 2</t>
  </si>
  <si>
    <t>Skin Therapies level 3</t>
  </si>
  <si>
    <t>Skin Therapies level 4</t>
  </si>
  <si>
    <t>Skin Therapies level 5</t>
  </si>
  <si>
    <t>Electrical and Other Invasive Therapy 2</t>
  </si>
  <si>
    <t>Electrical and Other Invasive Therapy 4 - 19 years and over</t>
  </si>
  <si>
    <t>Electrical and Other Invasive Therapy 4 - 18 years and under</t>
  </si>
  <si>
    <t>Electrical and Other Invasive Therapy 3</t>
  </si>
  <si>
    <t>Nursing Procedures and Dressings 1</t>
  </si>
  <si>
    <t>JC29Z</t>
  </si>
  <si>
    <t>JC32Z</t>
  </si>
  <si>
    <t>Photochemotherapy</t>
  </si>
  <si>
    <t>Major Skin Disorders category 2 with Major CC</t>
  </si>
  <si>
    <t>Major Skin Disorders category 2 with Intermediate CC</t>
  </si>
  <si>
    <t>Major Skin Disorders category 2 without CC</t>
  </si>
  <si>
    <t>Major Skin Disorders category 1 with Major CC</t>
  </si>
  <si>
    <t>Major Skin Disorders category 1 with Intermediate CC</t>
  </si>
  <si>
    <t>Major Skin Disorders category 1 without CC</t>
  </si>
  <si>
    <t>Intermediate Skin Disorders category 2 with Major CC</t>
  </si>
  <si>
    <t>Intermediate Skin Disorders category 2 with Intermediate CC</t>
  </si>
  <si>
    <t>Intermediate Skin Disorders category 2 without CC</t>
  </si>
  <si>
    <t>Intermediate Skin Disorders category 1 with Major CC</t>
  </si>
  <si>
    <t>Intermediate Skin Disorders category 1 with Intermediate CC</t>
  </si>
  <si>
    <t>Intermediate Skin Disorders category 1 without CC</t>
  </si>
  <si>
    <t>Minor Skin Disorders category 2 with Major CC</t>
  </si>
  <si>
    <t>Minor Skin Disorders category 2 with Intermediate CC</t>
  </si>
  <si>
    <t>Minor Skin Disorders category 2 without CC</t>
  </si>
  <si>
    <t>Minor Skin Disorders category 1 with CC</t>
  </si>
  <si>
    <t>Minor Skin Disorders category 1 without CC</t>
  </si>
  <si>
    <t>Non Pituitary Neoplasia and Hypoplasia with CC</t>
  </si>
  <si>
    <t>Non Pituitary Neoplasia and Hypoplasia without CC</t>
  </si>
  <si>
    <t>Diabetes with Hypoglycaemic Disorders 70 years and over</t>
  </si>
  <si>
    <t>Diabetes with Hypoglycaemic Disorders 69 years and under</t>
  </si>
  <si>
    <t>Diabetes with Hyperglycaemic Disorders 70 years and over with Major CC</t>
  </si>
  <si>
    <t>Diabetes with Hyperglycaemic Disorders 70 years and over with Intermediate CC</t>
  </si>
  <si>
    <t>Diabetes with Hyperglycaemic Disorders 70 years and over without CC</t>
  </si>
  <si>
    <t>Diabetes with Hyperglycaemic Disorders 69 years and under with Major CC</t>
  </si>
  <si>
    <t>Diabetes with Hyperglycaemic Disorders 69 years and under with Intermediate CC</t>
  </si>
  <si>
    <t>Diabetes with Hyperglycaemic Disorders 69 years and under without CC</t>
  </si>
  <si>
    <t>Diabetes with Lower Limb Complications with Major CC</t>
  </si>
  <si>
    <t>Diabetes with Lower Limb Complications without Major CC</t>
  </si>
  <si>
    <t>Fluid and Electrolyte Disorders 70 years and over with Major CC</t>
  </si>
  <si>
    <t>Fluid and Electrolyte Disorders 70 years and over with Intermediate CC</t>
  </si>
  <si>
    <t>Fluid and Electrolyte Disorders 70 years and over without CC</t>
  </si>
  <si>
    <t>Fluid and Electrolyte Disorders 69 years and under with Major CC</t>
  </si>
  <si>
    <t>Fluid and Electrolyte Disorders 69 years and under with Intermediate CC</t>
  </si>
  <si>
    <t>Fluid and Electrolyte Disorders 69 years and under without CC</t>
  </si>
  <si>
    <t>Kidney or Urinary Tract Infections with length of stay 2 days or more with Major CC</t>
  </si>
  <si>
    <t>Kidney or Urinary Tract Infections with length of stay 2 days or more with Intermediate CC</t>
  </si>
  <si>
    <t>Kidney or Urinary Tract Infections with length of stay 2 days or more without CC</t>
  </si>
  <si>
    <t>Kidney or Urinary Tract Infections with length of stay 1 day or less</t>
  </si>
  <si>
    <t>Acute Kidney Injury with Major CC with Interventions</t>
  </si>
  <si>
    <t>Acute Kidney Injury with Major CC without Interventions</t>
  </si>
  <si>
    <t>Acute Kidney Injury with Intermediate CC with Interventions</t>
  </si>
  <si>
    <t>Acute Kidney Injury with Intermediate CC without Interventions</t>
  </si>
  <si>
    <t>Chronic Kidney Disease with length of stay 2 days or more with Major CC</t>
  </si>
  <si>
    <t>Chronic Kidney Disease with length of stay 2 days or more with Intermediate CC</t>
  </si>
  <si>
    <t>Chronic Kidney Disease with length of stay 2 days or more without CC</t>
  </si>
  <si>
    <t>Chronic Kidney Disease with length of stay 1 day or less associated with Renal Dialysis</t>
  </si>
  <si>
    <t>Chronic Kidney Disease with length of stay 1 day or less not associated with Renal Dialysis</t>
  </si>
  <si>
    <t>General Renal Disorders with length of stay 2 days or more with Major CC</t>
  </si>
  <si>
    <t>General Renal Disorders with length of stay 2 days or more with Intermediate CC</t>
  </si>
  <si>
    <t>General Renal Disorders with length of stay 2 days or more without CC</t>
  </si>
  <si>
    <t>LB04A</t>
  </si>
  <si>
    <t>Kidney Major Endoscopic Procedure with CC</t>
  </si>
  <si>
    <t>LB04B</t>
  </si>
  <si>
    <t>Kidney Major Endoscopic Procedure without CC</t>
  </si>
  <si>
    <t>Kidney Intermediate, Endoscopic and Percutaneous Interventions 19 years and over with Major CC</t>
  </si>
  <si>
    <t>Kidney Intermediate, Endoscopic and Percutaneous Interventions 19 years and over with Intermediate CC</t>
  </si>
  <si>
    <t>Kidney Intermediate, Endoscopic and Percutaneous Interventions 19 years and over without CC</t>
  </si>
  <si>
    <t>Kidney Intermediate, Endoscopic and Percutaneous Interventions 18 years and under</t>
  </si>
  <si>
    <t>Kidney, Urinary Tract and Prostate Neoplasms with length of stay 2 days or more with Major CC</t>
  </si>
  <si>
    <t>Kidney, Urinary Tract and Prostate Neoplasms with length of stay 2 days or more with Intermediate CC</t>
  </si>
  <si>
    <t>Kidney, Urinary Tract and Prostate Neoplasms with length of stay 2 days or more without CC</t>
  </si>
  <si>
    <t>Kidney, Urinary Tract and Prostate Neoplasms with length of stay 1 day or less</t>
  </si>
  <si>
    <t>LB08A</t>
  </si>
  <si>
    <t>Ureter Major Endoscopic Procedures with CC</t>
  </si>
  <si>
    <t>LB08B</t>
  </si>
  <si>
    <t>Ureter Major Endoscopic Procedures without CC</t>
  </si>
  <si>
    <t>LB09Z</t>
  </si>
  <si>
    <t>Ureter Intermediate Endoscopic Procedures</t>
  </si>
  <si>
    <t>LB10Z</t>
  </si>
  <si>
    <t>Bladder Major Open Procedures / Reconstruction</t>
  </si>
  <si>
    <t>LB11A</t>
  </si>
  <si>
    <t>Urinary Diversion without Cystectomy with Malignancy</t>
  </si>
  <si>
    <t>LB11B</t>
  </si>
  <si>
    <t>Urinary Diversion without Cystectomy without Malignancy</t>
  </si>
  <si>
    <t>Bladder Intermediate Open Procedure</t>
  </si>
  <si>
    <t>Bladder Major Endoscopic Procedure with CC</t>
  </si>
  <si>
    <t>Bladder Major Endoscopic Procedure without CC</t>
  </si>
  <si>
    <t>LB14D</t>
  </si>
  <si>
    <t>Bladder Intermediate Endoscopic Procedure 18 years and under</t>
  </si>
  <si>
    <t>LB14E</t>
  </si>
  <si>
    <t>Bladder Intermediate Endoscopic Procedure 19 years and over</t>
  </si>
  <si>
    <t>Bladder Minor Procedure 18 years and under</t>
  </si>
  <si>
    <t>Bladder Minor Procedure 19 years and over</t>
  </si>
  <si>
    <t>Urinary Incontinence and Other Urinary Problems with Major CC</t>
  </si>
  <si>
    <t>Urinary Incontinence and Other Urinary Problems with Intermediate CC</t>
  </si>
  <si>
    <t>Urinary Incontinence and Other Urinary Problems without CC</t>
  </si>
  <si>
    <t>Ureteric / Bladder Disorders with CC</t>
  </si>
  <si>
    <t>Ureteric / Bladder Disorders without CC</t>
  </si>
  <si>
    <t>Infection and Mechanical Problems Related to Genito-Urinary Prostheses, Implants and Grafts with CC</t>
  </si>
  <si>
    <t>Infection and Mechanical Problems Related to Genito-Urinary Prostheses, Implants and Grafts without CC</t>
  </si>
  <si>
    <t>Bladder Neck Open Procedures - Male</t>
  </si>
  <si>
    <t>Laparoscopic Bladder Neck Procedures - Male</t>
  </si>
  <si>
    <t>Prostate Transurethral Resection Procedure with Major CC</t>
  </si>
  <si>
    <t>Prostate Transurethral Resection Procedure with Intermediate CC</t>
  </si>
  <si>
    <t>Prostate Transurethral Resection Procedure without CC</t>
  </si>
  <si>
    <t>Prostate or Bladder Neck Intermediate Endoscopic Procedure - Male and Female</t>
  </si>
  <si>
    <t>Prostate or Bladder Neck Minor Endoscopic Procedure - Male</t>
  </si>
  <si>
    <t>Urethra Major Open Procedures 19 years and over</t>
  </si>
  <si>
    <t>LB29B</t>
  </si>
  <si>
    <t>Urethra Major Open Procedures 18 years and under</t>
  </si>
  <si>
    <t>Cystectomy with Urinary Diversion and Reconstruction with CC</t>
  </si>
  <si>
    <t>Cystectomy with Urinary Diversion and Reconstruction without CC</t>
  </si>
  <si>
    <t>LB42Z</t>
  </si>
  <si>
    <t>Dynamic Studies of Urinary Tract</t>
  </si>
  <si>
    <t>Penis Major Open Procedures</t>
  </si>
  <si>
    <t>Penis Intermediate Open Procedures</t>
  </si>
  <si>
    <t>High Intensity Focused Ultrasound  - Male and Female</t>
  </si>
  <si>
    <t>Implantation of Artificial Urinary Sphincter  - Male and Female</t>
  </si>
  <si>
    <t>Scrotum, Testis or Vas Deferens Major Open Procedures</t>
  </si>
  <si>
    <t>LB53Z</t>
  </si>
  <si>
    <t>Scrotum, Testis or Vas Deferens Intermediate Open Procedures</t>
  </si>
  <si>
    <t>Scrotum, Testis or Vas Deferens Minor Procedures 19 years and over</t>
  </si>
  <si>
    <t>LB54B</t>
  </si>
  <si>
    <t>Scrotum, Testis or Vas Deferens Minor Procedures 18 years and under</t>
  </si>
  <si>
    <t>Urethra Intermediate / Minor Procedures 19 years and over</t>
  </si>
  <si>
    <t>Urethra Intermediate / Minor Procedures 18 years and under</t>
  </si>
  <si>
    <t>Penis Minor Procedures 19 years and over</t>
  </si>
  <si>
    <t>LB56B</t>
  </si>
  <si>
    <t>Penis Minor Procedures 18 years and under</t>
  </si>
  <si>
    <t>Bladder Neck Open and Laparoscopic Procedures - Female</t>
  </si>
  <si>
    <t>Lower and Upper Genital Tract Very Complex Major Procedures</t>
  </si>
  <si>
    <t>Lower and Upper Genital Tract Complex Major Procedures</t>
  </si>
  <si>
    <t>Lower Genital Tract Major Procedures with CC</t>
  </si>
  <si>
    <t>Lower Genital Tract Major Procedures without CC</t>
  </si>
  <si>
    <t>Lower Genital Tract Intermediate Procedures with CC</t>
  </si>
  <si>
    <t>Lower Genital Tract Intermediate Procedures without CC</t>
  </si>
  <si>
    <t>Open Major Upper and Lower Genital Tract Procedures with malignancy</t>
  </si>
  <si>
    <t>Upper Genital Tract Major Procedures with Major CC</t>
  </si>
  <si>
    <t>Upper Genital Tract Major Procedures without Major CC</t>
  </si>
  <si>
    <t>Upper Genital Tract Laparoscopic / Endoscopic Major Procedures</t>
  </si>
  <si>
    <t>Upper Genital Tract Laparoscopic / Endoscopic Intermediate Procedures</t>
  </si>
  <si>
    <t>Upper Genital Tract Laparoscopic / Endoscopic Minor Procedures</t>
  </si>
  <si>
    <t>Upper Genital Tract Intermediate Procedures</t>
  </si>
  <si>
    <t>Resection and Ablation Procedures for Intra-Uterine Lesions</t>
  </si>
  <si>
    <t>Dilation and Evacuation - less than 14 weeks gestation</t>
  </si>
  <si>
    <t>Dilation and Evacuation - 14 to 20 weeks gestation</t>
  </si>
  <si>
    <t>Medical Termination of Pregnancy - less than 14 weeks gestation</t>
  </si>
  <si>
    <t>Medical Termination of Pregnancy - 14 to 20 weeks gestation</t>
  </si>
  <si>
    <t>Vacuum Aspiration with Cannula - less than 14 weeks gestation</t>
  </si>
  <si>
    <t>Vacuum Aspiration with Cannula - 14 to 20 weeks gestation</t>
  </si>
  <si>
    <t>Medical or Surgical Termination of Pregnancy - 20 weeks gestation or more</t>
  </si>
  <si>
    <t>Lower Genital Tract Minor Procedures - Category 1</t>
  </si>
  <si>
    <t>Lower Genital Tract Minor Procedures - Category 2</t>
  </si>
  <si>
    <t>Upper Genital Tract Minor Procedures - Category 1</t>
  </si>
  <si>
    <t>Upper Genital Tract Minor Procedures - Category 2</t>
  </si>
  <si>
    <t>Uterus (including Fibroids) Disorders, Menstrual Disorders or Endometriosis with CC</t>
  </si>
  <si>
    <t>Uterus (including Fibroids) Disorders, Menstrual Disorders or Endometriosis without CC</t>
  </si>
  <si>
    <t>Ovary, Fallopian Tube or Pelvic Disorders with CC</t>
  </si>
  <si>
    <t>Ovary, Fallopian Tube or Pelvic Disorders without CC</t>
  </si>
  <si>
    <t>Normal Delivery with Epidural with CC</t>
  </si>
  <si>
    <t>Normal Delivery with Epidural without CC</t>
  </si>
  <si>
    <t>Normal Delivery with Induction with CC</t>
  </si>
  <si>
    <t>Normal Delivery with Induction without CC</t>
  </si>
  <si>
    <t>Assisted Delivery with Epidural with CC</t>
  </si>
  <si>
    <t>Assisted Delivery with Epidural without CC</t>
  </si>
  <si>
    <t>Assisted Delivery with Induction with CC</t>
  </si>
  <si>
    <t>Assisted Delivery with Induction without CC</t>
  </si>
  <si>
    <t>Emergency or Upper Uterine Caesarean Section with CC</t>
  </si>
  <si>
    <t>Emergency or Upper Uterine Caesarean Section without CC</t>
  </si>
  <si>
    <t>Febrile Convulsions under 1 year</t>
  </si>
  <si>
    <t>Febrile Convulsions 1 year and over</t>
  </si>
  <si>
    <t>Headaches and Migraines with CC</t>
  </si>
  <si>
    <t>Headaches and Migraines without CC</t>
  </si>
  <si>
    <t>Head Injury without Intracranial Injury with CC</t>
  </si>
  <si>
    <t>Head Injury without Intracranial Injury without CC</t>
  </si>
  <si>
    <t>Intermediate Injury without Intracranial Injury with CC</t>
  </si>
  <si>
    <t>Intermediate Injury without Intracranial Injury without CC</t>
  </si>
  <si>
    <t>Lower Respiratory Tract Disorders without Acute Bronchiolitis with length of stay 1 day or more with CC</t>
  </si>
  <si>
    <t>Lower Respiratory Tract Disorders without Acute Bronchiolitis with length of stay 1 day or more without CC</t>
  </si>
  <si>
    <t>Lower Respiratory Tract Disorders without Acute Bronchiolitis with length of stay 0 days</t>
  </si>
  <si>
    <t>Infectious and Non-Infectious Gastroenteritis with CC</t>
  </si>
  <si>
    <t>Infectious and Non-Infectious Gastroenteritis without CC</t>
  </si>
  <si>
    <t>Major Gastrointestinal or Metabolic Disorders with CC</t>
  </si>
  <si>
    <t>Major Gastrointestinal or Metabolic Disorders without CC</t>
  </si>
  <si>
    <t>Other Gastrointestinal or Metabolic Disorders with CC</t>
  </si>
  <si>
    <t>Other Gastrointestinal or Metabolic Disorders without CC</t>
  </si>
  <si>
    <t>Feeding Difficulties and Vomiting with CC</t>
  </si>
  <si>
    <t>Feeding Difficulties and Vomiting without CC</t>
  </si>
  <si>
    <t>Minor Injury without Intracranial Injury with CC</t>
  </si>
  <si>
    <t>Minor Injury without Intracranial Injury without CC</t>
  </si>
  <si>
    <t>Musculoskeletal or Connective Tissue Disorders with CC</t>
  </si>
  <si>
    <t>Musculoskeletal or Connective Tissue Disorders without CC</t>
  </si>
  <si>
    <t>Endocrine Disorders (excluding Diabetes Mellitus)</t>
  </si>
  <si>
    <t>Renal Disease with Renal Failure with length of stay 0 days</t>
  </si>
  <si>
    <t>Renal Disease with Renal Failure with length of stay 1 day or more</t>
  </si>
  <si>
    <t>Acute Lymphoblastic Leukaemia with length of stay 1 day or more with CC</t>
  </si>
  <si>
    <t>Acute Lymphoblastic Leukaemia with length of stay 1 day or more without CC</t>
  </si>
  <si>
    <t>Other Neoplasms with length of stay 1 day or more with CC</t>
  </si>
  <si>
    <t>Other Neoplasms with length of stay 1 day or more without CC</t>
  </si>
  <si>
    <t>Child Safeguarding (Welfare and Protection)</t>
  </si>
  <si>
    <t>Convalescent or Other Relief Care</t>
  </si>
  <si>
    <t>Paediatric Admission for Unexplained Symptoms with CC</t>
  </si>
  <si>
    <t>Paediatric Admission for Unexplained Symptoms without CC</t>
  </si>
  <si>
    <t>Examination, Follow-up, Special Screening and Other Admissions with length of stay 1 day or more</t>
  </si>
  <si>
    <t>Examination, Follow-up, Special Screening and Other Admissions with length of stay 0 days</t>
  </si>
  <si>
    <t>Major Congenital Conditions under 1 year with CC</t>
  </si>
  <si>
    <t>Major Congenital Conditions under 1 year without CC</t>
  </si>
  <si>
    <t>Major Congenital Conditions 1 year and over with CC</t>
  </si>
  <si>
    <t>Major Congenital Conditions 1 year and over without CC</t>
  </si>
  <si>
    <t>Other Congenital Conditions under 1 year with CC</t>
  </si>
  <si>
    <t>Other Congenital Conditions under 1 year without CC</t>
  </si>
  <si>
    <t>Other Congenital Conditions 1 year and over with CC</t>
  </si>
  <si>
    <t>Other Congenital Conditions 1 year and over without CC</t>
  </si>
  <si>
    <t>Head, Neck and Ear Disorders with length of stay 1 day or more with CC</t>
  </si>
  <si>
    <t>Head, Neck and Ear Disorders with length of stay 1 day or more without CC</t>
  </si>
  <si>
    <t>Non-Surgical Ophthalmology with length of stay 1 day or more with CC</t>
  </si>
  <si>
    <t>Non-Surgical Ophthalmology with length of stay 1 day or more without CC</t>
  </si>
  <si>
    <t>Upper Respiratory Tract Disorders with length of stay 1 day or more with CC</t>
  </si>
  <si>
    <t>Upper Respiratory Tract Disorders with length of stay 1 day or more without CC</t>
  </si>
  <si>
    <t>Diabetes Mellitus with Ketoacidosis or Coma</t>
  </si>
  <si>
    <t>Diabetes Mellitus without Ketoacidosis or Coma</t>
  </si>
  <si>
    <t>Aortic or Abdominal Surgery with CC</t>
  </si>
  <si>
    <t>Aortic or Abdominal Surgery without CC</t>
  </si>
  <si>
    <t>QZ07A</t>
  </si>
  <si>
    <t>Redo Bilateral Varicose Vein Procedures with CC (includes Ulceration)</t>
  </si>
  <si>
    <t>QZ07B</t>
  </si>
  <si>
    <t>Redo Bilateral Varicose Vein Procedures without CC</t>
  </si>
  <si>
    <t>QZ08A</t>
  </si>
  <si>
    <t>Redo Unilateral Varicose Vein Procedures with CC (includes Ulceration)</t>
  </si>
  <si>
    <t>QZ08B</t>
  </si>
  <si>
    <t>Redo Unilateral Varicose Vein Procedures without CC</t>
  </si>
  <si>
    <t>QZ09A</t>
  </si>
  <si>
    <t>Primary Bilateral Varicose Vein Procedures with CC (includes Ulceration)</t>
  </si>
  <si>
    <t>QZ09B</t>
  </si>
  <si>
    <t>Primary Bilateral Varicose Vein Procedures without CC</t>
  </si>
  <si>
    <t>QZ10A</t>
  </si>
  <si>
    <t>Primary Unilateral Varicose Vein Procedures with CC (includes Ulceration)</t>
  </si>
  <si>
    <t>QZ10B</t>
  </si>
  <si>
    <t>Primary Unilateral Varicose Vein Procedures without CC</t>
  </si>
  <si>
    <t>Foot Procedures for Diabetes or Arterial Disease, and Procedures to Amputation Stumps</t>
  </si>
  <si>
    <t>Vascular Access for Renal Replacement Therapy with CC</t>
  </si>
  <si>
    <t>Vascular Access for Renal Replacement Therapy without CC</t>
  </si>
  <si>
    <t>Vascular Access except for Renal Replacement Therapy with CC</t>
  </si>
  <si>
    <t>Vascular Access except for Renal Replacement Therapy without CC</t>
  </si>
  <si>
    <t>Diagnostic Vascular Radiology and Other Transluminal Diagnostic Procedures with Major CC</t>
  </si>
  <si>
    <t>Diagnostic Vascular Radiology and Other Transluminal Diagnostic Procedures with Intermediate CC</t>
  </si>
  <si>
    <t>Diagnostic Vascular Radiology and Other Transluminal Diagnostic Procedures without CC</t>
  </si>
  <si>
    <t>IR Procedures - Uroradiology - Major</t>
  </si>
  <si>
    <t>IR Procedures - Uroradiology - Intermediate</t>
  </si>
  <si>
    <t>IR Procedures - Vascular - Major</t>
  </si>
  <si>
    <t>IR Procedures - Vascular - Intermediate</t>
  </si>
  <si>
    <t>IR Procedures - Vascular - Minor</t>
  </si>
  <si>
    <t>IR Procedures - Hepatobiliary - Major</t>
  </si>
  <si>
    <t>IR Procedures - Hepatobiliary - Intermediate</t>
  </si>
  <si>
    <t>IR Procedures - Hepatobiliary - Minor</t>
  </si>
  <si>
    <t>Interventional Radiology - Obs &amp; Gynae - Uterine Fibroid Embolisation</t>
  </si>
  <si>
    <t>IR Procedures - Obstetrics and Gynaecology - Major</t>
  </si>
  <si>
    <t>IR Procedures - Neurology - Major</t>
  </si>
  <si>
    <t>Other Haematological or Splenic Disorders with CC</t>
  </si>
  <si>
    <t>Other Haematological or Splenic Disorders without CC</t>
  </si>
  <si>
    <t>Sickle Cell Anaemia with crisis or with CC</t>
  </si>
  <si>
    <t>Single Plasma Exchange, Leucopheresis or Red Cell Exchange with length of stay 2 days or less and 19 years and over</t>
  </si>
  <si>
    <t>Single Plasma Exchange, Leucopheresis or Red Cell Exchange with length of stay 2 days or less and 18 years and under</t>
  </si>
  <si>
    <t>Malignant Disorders of Lymphatic/Haematological Systems with CC</t>
  </si>
  <si>
    <t>Malignant Disorders of Lymphatic/Haematological systems without CC</t>
  </si>
  <si>
    <t>Malignant Lymphoma (including Hodgkin's and Non-Hodgkin's)</t>
  </si>
  <si>
    <t>Manifestations of HIV or AIDS with CC</t>
  </si>
  <si>
    <t>Manifestations of HIV or AIDS without CC</t>
  </si>
  <si>
    <t>Disorders of Immunity without HIV or AIDS with CC</t>
  </si>
  <si>
    <t>Disorders of Immunity without HIV or AIDS without CC</t>
  </si>
  <si>
    <t>Acute Febrile Illness with length of stay 4 days or less with Major CC</t>
  </si>
  <si>
    <t>Acute Febrile Illness with length of stay 4 days or less with Intermediate CC</t>
  </si>
  <si>
    <t>Acute Febrile Illness with length of stay 4 days or less without CC</t>
  </si>
  <si>
    <t>Pyrexia of Unknown Origin with length of stay 5 days or more with CC</t>
  </si>
  <si>
    <t>Pyrexia of Unknown Origin with length of stay 5 days or more without CC</t>
  </si>
  <si>
    <t>Other Infections (Genito Urinary Medicine)</t>
  </si>
  <si>
    <t>Poisoning, Toxic, Environmental and Unspecified Effects with Major CC</t>
  </si>
  <si>
    <t>Poisoning, Toxic, Environmental and Unspecified Effects with Intermediate CC</t>
  </si>
  <si>
    <t>Poisoning, Toxic, Environmental and Unspecified Effects without CC</t>
  </si>
  <si>
    <t>Respite Care length of stay 9 days or more with Major CC</t>
  </si>
  <si>
    <t>Respite Care length of stay 9 days or more with Intermediate CC</t>
  </si>
  <si>
    <t>Respite Care length of stay 9 days or more without CC</t>
  </si>
  <si>
    <t>Respite Care length of stay between 5 and 8 days with Major CC</t>
  </si>
  <si>
    <t>Respite Care length of stay between 5 and 8 days with Intermediate CC</t>
  </si>
  <si>
    <t>Respite Care length of stay between 5 and 8 days without CC</t>
  </si>
  <si>
    <t>WA15S</t>
  </si>
  <si>
    <t>Respite Care length of stay 4 days or less with Major CC</t>
  </si>
  <si>
    <t>WA15T</t>
  </si>
  <si>
    <t>Respite Care length of stay 4 days or less with Intermediate CC</t>
  </si>
  <si>
    <t>WA15U</t>
  </si>
  <si>
    <t>Respite Care length of stay 4 days or less without CC</t>
  </si>
  <si>
    <t>Shock and Anaphylaxis with CC</t>
  </si>
  <si>
    <t>Shock and Anaphylaxis without CC</t>
  </si>
  <si>
    <t>Abnormal Findings without Diagnosis with CC</t>
  </si>
  <si>
    <t>Abnormal Findings without Diagnosis without CC</t>
  </si>
  <si>
    <t>Examination, Follow-up and Special Screening with CC</t>
  </si>
  <si>
    <t>Examination, Follow-up and Special Screening without CC</t>
  </si>
  <si>
    <t>Other Procedures and Health Care Problems with CC</t>
  </si>
  <si>
    <t>Other Procedures and Health Care Problems without CC</t>
  </si>
  <si>
    <t>Other Specified Admissions and Counselling with Major CC</t>
  </si>
  <si>
    <t>Other Specified Admissions and Counselling with Intermediate CC</t>
  </si>
  <si>
    <t>Other Specified Admissions and Counselling without CC</t>
  </si>
  <si>
    <t>Falls without Specific Cause with Major CC</t>
  </si>
  <si>
    <t>Falls without Specific Cause with Intermediate CC</t>
  </si>
  <si>
    <t>Falls without Specific Cause without CC</t>
  </si>
  <si>
    <r>
      <t xml:space="preserve">WF01B
</t>
    </r>
    <r>
      <rPr>
        <i/>
        <sz val="8"/>
        <rFont val="Calibri"/>
        <family val="2"/>
        <scheme val="minor"/>
      </rPr>
      <t>First Attendance - Single Professional</t>
    </r>
  </si>
  <si>
    <r>
      <t xml:space="preserve">WF02B
</t>
    </r>
    <r>
      <rPr>
        <i/>
        <sz val="8"/>
        <rFont val="Calibri"/>
        <family val="2"/>
        <scheme val="minor"/>
      </rPr>
      <t>First Attendance - Multi Professional</t>
    </r>
  </si>
  <si>
    <r>
      <t xml:space="preserve">WF01A
</t>
    </r>
    <r>
      <rPr>
        <i/>
        <sz val="8"/>
        <rFont val="Calibri"/>
        <family val="2"/>
        <scheme val="minor"/>
      </rPr>
      <t>Follow Up Attendance - Single Professional</t>
    </r>
  </si>
  <si>
    <r>
      <t xml:space="preserve">WF02A
</t>
    </r>
    <r>
      <rPr>
        <i/>
        <sz val="8"/>
        <rFont val="Calibri"/>
        <family val="2"/>
        <scheme val="minor"/>
      </rPr>
      <t>Follow Up Attendance - Multi Professional</t>
    </r>
  </si>
  <si>
    <t xml:space="preserve">Calculation Method </t>
  </si>
  <si>
    <t xml:space="preserve">The 13/14 PbR method consisted of applying inflation and efficiency factors to the prior year tariff price - there may be a minor change to the type pf adjustments used here in comparison to the 13/14 tariff </t>
  </si>
  <si>
    <t>Phacoemulsification Cataract Extraction and Lens Implant - Single eye (£) (levels 2-5 of pathway)</t>
  </si>
  <si>
    <t>Phacoemulsification Cataract Extraction and Lens Implant-Both eyes (£) (levels 2-7 of pathway)</t>
  </si>
  <si>
    <t>Non-Phacoemulsification Cataract Surgery-Single eye (£) (levels 2-5 of pathway)</t>
  </si>
  <si>
    <t>Non-Phacoemulsification Cataract Surgery-Both eyes (£) (levels 2-7 of pathway)</t>
  </si>
  <si>
    <t>Modelled Tariff</t>
  </si>
  <si>
    <t xml:space="preserve">15/16 Spell based cost methodology </t>
  </si>
  <si>
    <t>Spell based</t>
  </si>
  <si>
    <t xml:space="preserve">  Tariff (£)</t>
  </si>
  <si>
    <t>Source:</t>
  </si>
  <si>
    <t xml:space="preserve">Spell conversion seems to have little impact here, as cochlear implants are mainly planned as the only activity undertaken when a patient is admitted.  </t>
  </si>
  <si>
    <t xml:space="preserve">Relativities between uni and bi-lateral are correct - bilateral being more expensive.  </t>
  </si>
  <si>
    <t>Looking at the reference costs, these initially appear sensible to cover the cost of the procedure and the device</t>
  </si>
  <si>
    <t>The relativites for Day Case and EL are not consistent, but there is little difference in the reported cost.  Suggest single price across settings.</t>
  </si>
  <si>
    <t>The minimum trim point in Tariff is 5 days. With low levels of activity going into excess bed days with a lower trim point, suggest the minimum trim point is used.</t>
  </si>
  <si>
    <t>Cochlear implants involve implanting a device to aid patients to hear.  This device is currently on the high cost devices list.</t>
  </si>
  <si>
    <t>From historic records of DH conversations with providers, the best available evidence suggests the cost of a device is £18k.
Ad hoc MFF work (with no source) suggests £16k.</t>
  </si>
  <si>
    <t>None</t>
  </si>
  <si>
    <t>Combined CZ25</t>
  </si>
  <si>
    <t>Data Sources:</t>
  </si>
  <si>
    <t>FZ89Z activity and cost</t>
  </si>
  <si>
    <t>FZ24 A, B, C activity and price</t>
  </si>
  <si>
    <t>Monitor Calculated Prices for 2015/16</t>
  </si>
  <si>
    <t xml:space="preserve">It is correct to use the spell converted costs, as this is a complex HRG, which would have other less-complicated FCEs mapped to it, increasing the cost of the spell.  </t>
  </si>
  <si>
    <t>There is too low activity in OPROC to warrant setting a separate price</t>
  </si>
  <si>
    <t>The minimum spell trim point is 5 days for EL - therefore suggest setting there</t>
  </si>
  <si>
    <t>Not eligible, as this is a procedure driven HRG, rather than it being driven by diagnosis.  It is the diagnosis driven HRGs which can have a SSEM tariff.</t>
  </si>
  <si>
    <t>Implications for FZ24A, B and C.</t>
  </si>
  <si>
    <t>Adjust quantum for FZ24A, FZ24B &amp; FZ24C</t>
  </si>
  <si>
    <t>Calculate quantum for FZ24A,FZ24B &amp; FZ24C</t>
  </si>
  <si>
    <t>Title</t>
  </si>
  <si>
    <t>Mapping</t>
  </si>
  <si>
    <t>DC activity</t>
  </si>
  <si>
    <t>El activity</t>
  </si>
  <si>
    <t>NE activity</t>
  </si>
  <si>
    <t>Quantum</t>
  </si>
  <si>
    <t xml:space="preserve"> na</t>
  </si>
  <si>
    <t>Total quantum for FZ24A/B/C:</t>
  </si>
  <si>
    <t>FZ89Z quantum as a percentage of FZ24A/B/C Quantum</t>
  </si>
  <si>
    <t>Total new quantum for FZ24A/B/C:</t>
  </si>
  <si>
    <t>Calculate within quantum relativities across FZ24A/B/C</t>
  </si>
  <si>
    <t xml:space="preserve">QA CHECK </t>
  </si>
  <si>
    <t>Calculate new prices applied to new FZ24A/B/C quantum</t>
  </si>
  <si>
    <t>New prices</t>
  </si>
  <si>
    <t>FA24A</t>
  </si>
  <si>
    <t>Check relativities of new prices against relativities of old prices</t>
  </si>
  <si>
    <t>New price</t>
  </si>
  <si>
    <t>Old price</t>
  </si>
  <si>
    <t>Maintain Relativities?</t>
  </si>
  <si>
    <t>FZ24A DC vs NE</t>
  </si>
  <si>
    <t>FZ24B DC vs NE</t>
  </si>
  <si>
    <t>FZ24C DC vs NE</t>
  </si>
  <si>
    <t>FZ24A vs FZ24B DC/EL</t>
  </si>
  <si>
    <t>FZ24B vs FZ24C DC/EL</t>
  </si>
  <si>
    <t xml:space="preserve">As FZ89Z is a design change, it removed high cost activity from FZ24A, B and C in the base 11/12 reference cost design.  </t>
  </si>
  <si>
    <t>As a consequence of this design change, the total quantum in FDZ24A, B and C is too high by £2.75m.  The prices below for these HRGS have been manually adjusted to remove the quantum associated with the removed activity.</t>
  </si>
  <si>
    <t>Adjust FZ24A/B/C prices based on adjusted FZ24A/B/C quantum (Maintaining the relativities)</t>
  </si>
  <si>
    <t>Note: adjusted prices assume that the contribution to the FZ89 quantum is equal across HRGs FZ24A/B/C</t>
  </si>
  <si>
    <t>A new category of unbundled service</t>
  </si>
  <si>
    <t>There are no drugs on the high cost list which need to be removed from these HRGs</t>
  </si>
  <si>
    <t>Identifying the correct relativities for the 15/16 payment, given the payment design is based on 12/13 reference costs</t>
  </si>
  <si>
    <t>Combined EL OP</t>
  </si>
  <si>
    <t>Inferred relative reference costs</t>
  </si>
  <si>
    <t>Total quantum inferred by relative ref costs</t>
  </si>
  <si>
    <t xml:space="preserve">Total </t>
  </si>
  <si>
    <t>Extract from Monitor Pricing Model, pre-manual adjustments</t>
  </si>
  <si>
    <t>Based on 11/12 HES and 11/12 reference cost</t>
  </si>
  <si>
    <t>DC/EL quantum
includes both DC &amp; EL</t>
  </si>
  <si>
    <t>NE quantum</t>
  </si>
  <si>
    <t>Notes</t>
  </si>
  <si>
    <t>OPROC TC</t>
  </si>
  <si>
    <t>OPROC Act</t>
  </si>
  <si>
    <t>Inferred price</t>
  </si>
  <si>
    <t>EL TC</t>
  </si>
  <si>
    <t>EL Act</t>
  </si>
  <si>
    <t>NE TC</t>
  </si>
  <si>
    <t>NE Act</t>
  </si>
  <si>
    <t>Cost and activity data for JC33Z</t>
  </si>
  <si>
    <t>Cost and activity data for JC34Z</t>
  </si>
  <si>
    <t xml:space="preserve">Intended quantum </t>
  </si>
  <si>
    <t>Change in quantum</t>
  </si>
  <si>
    <t>Inferred new prices</t>
  </si>
  <si>
    <t>CHECK</t>
  </si>
  <si>
    <t>Inferred new quantum</t>
  </si>
  <si>
    <t>Inferred Relativities from 12/13 reference costs</t>
  </si>
  <si>
    <t>Total Quantum in 11/12 Reference Costs</t>
  </si>
  <si>
    <t>Draft prices (£), suggested as manual adjustments to the Tariff</t>
  </si>
  <si>
    <t>Uses the 12/13 reference cost relativities, with the 11/12 reference cost quantum</t>
  </si>
  <si>
    <t>Other Details</t>
  </si>
  <si>
    <t>Source:  v2 draft used [2015-16 Tariff Information - TED.xlsx]01. APC &amp; OPROC'!$K$335, which had Long Stay Payment £209</t>
  </si>
  <si>
    <t>DH looked into the cost of this device around 2010, consulting specialist providers.</t>
  </si>
  <si>
    <t>DC/EL/NE</t>
  </si>
  <si>
    <t xml:space="preserve">AA02C </t>
  </si>
  <si>
    <t xml:space="preserve">AA02D </t>
  </si>
  <si>
    <t xml:space="preserve">AA02E </t>
  </si>
  <si>
    <t xml:space="preserve">AA02F </t>
  </si>
  <si>
    <t xml:space="preserve">AA03C </t>
  </si>
  <si>
    <t xml:space="preserve">AA03D </t>
  </si>
  <si>
    <t xml:space="preserve">AA04C </t>
  </si>
  <si>
    <t xml:space="preserve">AA04D </t>
  </si>
  <si>
    <t xml:space="preserve">AA05C </t>
  </si>
  <si>
    <t xml:space="preserve">AA05D </t>
  </si>
  <si>
    <t xml:space="preserve">AA06C </t>
  </si>
  <si>
    <t xml:space="preserve">AA06D </t>
  </si>
  <si>
    <t xml:space="preserve">AA06E </t>
  </si>
  <si>
    <t xml:space="preserve">AA06F </t>
  </si>
  <si>
    <t xml:space="preserve">AA07C </t>
  </si>
  <si>
    <t xml:space="preserve">AA07D </t>
  </si>
  <si>
    <t xml:space="preserve">AA08C </t>
  </si>
  <si>
    <t xml:space="preserve">AA08D </t>
  </si>
  <si>
    <t xml:space="preserve">AA09C </t>
  </si>
  <si>
    <t xml:space="preserve">AA09D </t>
  </si>
  <si>
    <t xml:space="preserve">AA09E </t>
  </si>
  <si>
    <t xml:space="preserve">AA10Z </t>
  </si>
  <si>
    <t xml:space="preserve">AA11Z </t>
  </si>
  <si>
    <t xml:space="preserve">AA12C </t>
  </si>
  <si>
    <t xml:space="preserve">AA12D </t>
  </si>
  <si>
    <t xml:space="preserve">AA12E </t>
  </si>
  <si>
    <t xml:space="preserve">AA13C </t>
  </si>
  <si>
    <t xml:space="preserve">AA13D </t>
  </si>
  <si>
    <t xml:space="preserve">AA14Z </t>
  </si>
  <si>
    <t xml:space="preserve">AA15C </t>
  </si>
  <si>
    <t xml:space="preserve">AA15D </t>
  </si>
  <si>
    <t xml:space="preserve">AA15E </t>
  </si>
  <si>
    <t xml:space="preserve">AA16Z </t>
  </si>
  <si>
    <t xml:space="preserve">AA17C </t>
  </si>
  <si>
    <t xml:space="preserve">AA17D </t>
  </si>
  <si>
    <t xml:space="preserve">AA18C </t>
  </si>
  <si>
    <t xml:space="preserve">AA18D </t>
  </si>
  <si>
    <t xml:space="preserve">AA19C </t>
  </si>
  <si>
    <t xml:space="preserve">AA19D </t>
  </si>
  <si>
    <t xml:space="preserve">AA19E </t>
  </si>
  <si>
    <t xml:space="preserve">AA20C </t>
  </si>
  <si>
    <t xml:space="preserve">AA20D </t>
  </si>
  <si>
    <t xml:space="preserve">AA21C </t>
  </si>
  <si>
    <t xml:space="preserve">AA21D </t>
  </si>
  <si>
    <t xml:space="preserve">AA21E </t>
  </si>
  <si>
    <t xml:space="preserve">AA21F </t>
  </si>
  <si>
    <t xml:space="preserve">AA21G </t>
  </si>
  <si>
    <t xml:space="preserve">AA22C </t>
  </si>
  <si>
    <t xml:space="preserve">AA22D </t>
  </si>
  <si>
    <t xml:space="preserve">AA22E </t>
  </si>
  <si>
    <t xml:space="preserve">AA22F </t>
  </si>
  <si>
    <t xml:space="preserve">AA22G </t>
  </si>
  <si>
    <t xml:space="preserve">AA23C </t>
  </si>
  <si>
    <t xml:space="preserve">AA23D </t>
  </si>
  <si>
    <t xml:space="preserve">AA23E </t>
  </si>
  <si>
    <t xml:space="preserve">AA23F </t>
  </si>
  <si>
    <t xml:space="preserve">AA23G </t>
  </si>
  <si>
    <t xml:space="preserve">AA24C </t>
  </si>
  <si>
    <t xml:space="preserve">AA24D </t>
  </si>
  <si>
    <t xml:space="preserve">AA24E </t>
  </si>
  <si>
    <t xml:space="preserve">AA24F </t>
  </si>
  <si>
    <t xml:space="preserve">AA24G </t>
  </si>
  <si>
    <t xml:space="preserve">AA24H </t>
  </si>
  <si>
    <t xml:space="preserve">AA25C </t>
  </si>
  <si>
    <t xml:space="preserve">AA25D </t>
  </si>
  <si>
    <t xml:space="preserve">AA25E </t>
  </si>
  <si>
    <t xml:space="preserve">AA25F </t>
  </si>
  <si>
    <t xml:space="preserve">AA25G </t>
  </si>
  <si>
    <t xml:space="preserve">AA26C </t>
  </si>
  <si>
    <t xml:space="preserve">AA26D </t>
  </si>
  <si>
    <t xml:space="preserve">AA26E </t>
  </si>
  <si>
    <t xml:space="preserve">AA26F </t>
  </si>
  <si>
    <t xml:space="preserve">AA26G </t>
  </si>
  <si>
    <t xml:space="preserve">AA26H </t>
  </si>
  <si>
    <t xml:space="preserve">AA27Z </t>
  </si>
  <si>
    <t xml:space="preserve">AA28C </t>
  </si>
  <si>
    <t xml:space="preserve">AA28D </t>
  </si>
  <si>
    <t xml:space="preserve">AA28E </t>
  </si>
  <si>
    <t xml:space="preserve">AA28F </t>
  </si>
  <si>
    <t xml:space="preserve">AA29C </t>
  </si>
  <si>
    <t xml:space="preserve">AA29D </t>
  </si>
  <si>
    <t xml:space="preserve">AA29E </t>
  </si>
  <si>
    <t xml:space="preserve">AA29F </t>
  </si>
  <si>
    <t xml:space="preserve">AA30C </t>
  </si>
  <si>
    <t xml:space="preserve">AA30D </t>
  </si>
  <si>
    <t xml:space="preserve">AA30E </t>
  </si>
  <si>
    <t xml:space="preserve">AA30F </t>
  </si>
  <si>
    <t xml:space="preserve">AA31C </t>
  </si>
  <si>
    <t xml:space="preserve">AA31D </t>
  </si>
  <si>
    <t xml:space="preserve">AA31E </t>
  </si>
  <si>
    <t xml:space="preserve">AA32Z </t>
  </si>
  <si>
    <t xml:space="preserve">AA33C </t>
  </si>
  <si>
    <t xml:space="preserve">AA33D </t>
  </si>
  <si>
    <t xml:space="preserve">AA34C </t>
  </si>
  <si>
    <t xml:space="preserve">AA34D </t>
  </si>
  <si>
    <t xml:space="preserve">AA35A </t>
  </si>
  <si>
    <t xml:space="preserve">AA35B </t>
  </si>
  <si>
    <t xml:space="preserve">AA35C </t>
  </si>
  <si>
    <t xml:space="preserve">AA35D </t>
  </si>
  <si>
    <t xml:space="preserve">AA35E </t>
  </si>
  <si>
    <t xml:space="preserve">AA35F </t>
  </si>
  <si>
    <t xml:space="preserve">AA36Z </t>
  </si>
  <si>
    <t xml:space="preserve">AA37Z </t>
  </si>
  <si>
    <t xml:space="preserve">AA38Z </t>
  </si>
  <si>
    <t xml:space="preserve">AB02Z </t>
  </si>
  <si>
    <t xml:space="preserve">AB03Z </t>
  </si>
  <si>
    <t xml:space="preserve">AB04Z </t>
  </si>
  <si>
    <t xml:space="preserve">AB05Z </t>
  </si>
  <si>
    <t xml:space="preserve">AB06Z </t>
  </si>
  <si>
    <t xml:space="preserve">AB07Z </t>
  </si>
  <si>
    <t xml:space="preserve">AB08Z </t>
  </si>
  <si>
    <t xml:space="preserve">AB09Z </t>
  </si>
  <si>
    <t xml:space="preserve">AB10Z </t>
  </si>
  <si>
    <t xml:space="preserve">AB11Z </t>
  </si>
  <si>
    <t xml:space="preserve">BZ01A </t>
  </si>
  <si>
    <t xml:space="preserve">BZ01B </t>
  </si>
  <si>
    <t xml:space="preserve">BZ02A </t>
  </si>
  <si>
    <t xml:space="preserve">BZ02B </t>
  </si>
  <si>
    <t xml:space="preserve">BZ02C </t>
  </si>
  <si>
    <t xml:space="preserve">BZ03A </t>
  </si>
  <si>
    <t xml:space="preserve">BZ03B </t>
  </si>
  <si>
    <t xml:space="preserve">BZ04A </t>
  </si>
  <si>
    <t xml:space="preserve">BZ04B </t>
  </si>
  <si>
    <t xml:space="preserve">BZ05A </t>
  </si>
  <si>
    <t xml:space="preserve">BZ05B </t>
  </si>
  <si>
    <t xml:space="preserve">BZ06B </t>
  </si>
  <si>
    <t xml:space="preserve">BZ06C </t>
  </si>
  <si>
    <t xml:space="preserve">BZ06D </t>
  </si>
  <si>
    <t xml:space="preserve">BZ07B </t>
  </si>
  <si>
    <t xml:space="preserve">BZ07C </t>
  </si>
  <si>
    <t xml:space="preserve">BZ07D </t>
  </si>
  <si>
    <t xml:space="preserve">BZ07E </t>
  </si>
  <si>
    <t xml:space="preserve">BZ08B </t>
  </si>
  <si>
    <t xml:space="preserve">BZ08C </t>
  </si>
  <si>
    <t xml:space="preserve">BZ08D </t>
  </si>
  <si>
    <t xml:space="preserve">BZ09B </t>
  </si>
  <si>
    <t xml:space="preserve">BZ09C </t>
  </si>
  <si>
    <t xml:space="preserve">BZ09D </t>
  </si>
  <si>
    <t xml:space="preserve">BZ10B </t>
  </si>
  <si>
    <t xml:space="preserve">BZ10C </t>
  </si>
  <si>
    <t xml:space="preserve">BZ10D </t>
  </si>
  <si>
    <t xml:space="preserve">BZ11A </t>
  </si>
  <si>
    <t xml:space="preserve">BZ11B </t>
  </si>
  <si>
    <t xml:space="preserve">BZ12A </t>
  </si>
  <si>
    <t xml:space="preserve">BZ12B </t>
  </si>
  <si>
    <t xml:space="preserve">BZ13A </t>
  </si>
  <si>
    <t xml:space="preserve">BZ13B </t>
  </si>
  <si>
    <t xml:space="preserve">BZ14A </t>
  </si>
  <si>
    <t xml:space="preserve">BZ14B </t>
  </si>
  <si>
    <t xml:space="preserve">BZ15B </t>
  </si>
  <si>
    <t xml:space="preserve">BZ15C </t>
  </si>
  <si>
    <t xml:space="preserve">BZ15D </t>
  </si>
  <si>
    <t xml:space="preserve">BZ16A </t>
  </si>
  <si>
    <t xml:space="preserve">BZ16B </t>
  </si>
  <si>
    <t xml:space="preserve">BZ17A </t>
  </si>
  <si>
    <t xml:space="preserve">BZ17B </t>
  </si>
  <si>
    <t xml:space="preserve">BZ18A </t>
  </si>
  <si>
    <t xml:space="preserve">BZ18B </t>
  </si>
  <si>
    <t xml:space="preserve">BZ19A </t>
  </si>
  <si>
    <t xml:space="preserve">BZ19B </t>
  </si>
  <si>
    <t xml:space="preserve">BZ20A </t>
  </si>
  <si>
    <t xml:space="preserve">BZ20B </t>
  </si>
  <si>
    <t xml:space="preserve">BZ21A </t>
  </si>
  <si>
    <t xml:space="preserve">BZ21B </t>
  </si>
  <si>
    <t xml:space="preserve">BZ21C </t>
  </si>
  <si>
    <t xml:space="preserve">BZ22A </t>
  </si>
  <si>
    <t xml:space="preserve">BZ22B </t>
  </si>
  <si>
    <t xml:space="preserve">BZ23Z </t>
  </si>
  <si>
    <t xml:space="preserve">BZ24D </t>
  </si>
  <si>
    <t xml:space="preserve">BZ24E </t>
  </si>
  <si>
    <t xml:space="preserve">BZ24F </t>
  </si>
  <si>
    <t xml:space="preserve">BZ24G </t>
  </si>
  <si>
    <t xml:space="preserve">CZ01S </t>
  </si>
  <si>
    <t xml:space="preserve">CZ01T </t>
  </si>
  <si>
    <t xml:space="preserve">CZ01V </t>
  </si>
  <si>
    <t xml:space="preserve">CZ01Y </t>
  </si>
  <si>
    <t xml:space="preserve">CZ02S </t>
  </si>
  <si>
    <t xml:space="preserve">CZ02T </t>
  </si>
  <si>
    <t xml:space="preserve">CZ02W </t>
  </si>
  <si>
    <t xml:space="preserve">CZ02X </t>
  </si>
  <si>
    <t xml:space="preserve">CZ02Y </t>
  </si>
  <si>
    <t xml:space="preserve">CZ03U </t>
  </si>
  <si>
    <t xml:space="preserve">CZ03V </t>
  </si>
  <si>
    <t xml:space="preserve">CZ03Y </t>
  </si>
  <si>
    <t xml:space="preserve">CZ04O </t>
  </si>
  <si>
    <t xml:space="preserve">CZ04P </t>
  </si>
  <si>
    <t xml:space="preserve">CZ04Q </t>
  </si>
  <si>
    <t xml:space="preserve">CZ05S </t>
  </si>
  <si>
    <t xml:space="preserve">CZ05T </t>
  </si>
  <si>
    <t xml:space="preserve">CZ05V </t>
  </si>
  <si>
    <t xml:space="preserve">CZ05Y </t>
  </si>
  <si>
    <t xml:space="preserve">CZ07O </t>
  </si>
  <si>
    <t xml:space="preserve">CZ07P </t>
  </si>
  <si>
    <t xml:space="preserve">CZ07Q </t>
  </si>
  <si>
    <t xml:space="preserve">CZ08S </t>
  </si>
  <si>
    <t xml:space="preserve">CZ08T </t>
  </si>
  <si>
    <t xml:space="preserve">CZ08V </t>
  </si>
  <si>
    <t xml:space="preserve">CZ08Y </t>
  </si>
  <si>
    <t xml:space="preserve">CZ09U </t>
  </si>
  <si>
    <t xml:space="preserve">CZ09V </t>
  </si>
  <si>
    <t xml:space="preserve">CZ09Y </t>
  </si>
  <si>
    <t xml:space="preserve">CZ10U </t>
  </si>
  <si>
    <t xml:space="preserve">CZ10V </t>
  </si>
  <si>
    <t xml:space="preserve">CZ10Y </t>
  </si>
  <si>
    <t xml:space="preserve">CZ11Z </t>
  </si>
  <si>
    <t xml:space="preserve">CZ12U </t>
  </si>
  <si>
    <t xml:space="preserve">CZ12V </t>
  </si>
  <si>
    <t xml:space="preserve">CZ12Y </t>
  </si>
  <si>
    <t xml:space="preserve">CZ13U </t>
  </si>
  <si>
    <t xml:space="preserve">CZ13V </t>
  </si>
  <si>
    <t xml:space="preserve">CZ13Y </t>
  </si>
  <si>
    <t xml:space="preserve">CZ14U </t>
  </si>
  <si>
    <t xml:space="preserve">CZ14V </t>
  </si>
  <si>
    <t xml:space="preserve">CZ14Y </t>
  </si>
  <si>
    <t xml:space="preserve">CZ15N </t>
  </si>
  <si>
    <t xml:space="preserve">CZ15Q </t>
  </si>
  <si>
    <t xml:space="preserve">CZ16N </t>
  </si>
  <si>
    <t xml:space="preserve">CZ16Q </t>
  </si>
  <si>
    <t xml:space="preserve">CZ17U </t>
  </si>
  <si>
    <t xml:space="preserve">CZ17V </t>
  </si>
  <si>
    <t xml:space="preserve">CZ17Y </t>
  </si>
  <si>
    <t xml:space="preserve">CZ18R </t>
  </si>
  <si>
    <t xml:space="preserve">CZ18U </t>
  </si>
  <si>
    <t xml:space="preserve">CZ19Z </t>
  </si>
  <si>
    <t xml:space="preserve">CZ20Z </t>
  </si>
  <si>
    <t xml:space="preserve">CZ21V </t>
  </si>
  <si>
    <t xml:space="preserve">CZ21Y </t>
  </si>
  <si>
    <t xml:space="preserve">CZ22W </t>
  </si>
  <si>
    <t xml:space="preserve">CZ22X </t>
  </si>
  <si>
    <t xml:space="preserve">CZ22Y </t>
  </si>
  <si>
    <t xml:space="preserve">CZ23W </t>
  </si>
  <si>
    <t xml:space="preserve">CZ23X </t>
  </si>
  <si>
    <t xml:space="preserve">CZ23Y </t>
  </si>
  <si>
    <t xml:space="preserve">CZ24O </t>
  </si>
  <si>
    <t xml:space="preserve">CZ24P </t>
  </si>
  <si>
    <t xml:space="preserve">CZ24Q </t>
  </si>
  <si>
    <t xml:space="preserve">CZ25A </t>
  </si>
  <si>
    <t xml:space="preserve">CZ25B </t>
  </si>
  <si>
    <t xml:space="preserve">CZ27Z </t>
  </si>
  <si>
    <t xml:space="preserve">CZ28Z </t>
  </si>
  <si>
    <t xml:space="preserve">CZ30U </t>
  </si>
  <si>
    <t xml:space="preserve">CZ30Y </t>
  </si>
  <si>
    <t xml:space="preserve">CZ31U </t>
  </si>
  <si>
    <t xml:space="preserve">CZ31Y </t>
  </si>
  <si>
    <t xml:space="preserve">CZ32U </t>
  </si>
  <si>
    <t xml:space="preserve">CZ32Y </t>
  </si>
  <si>
    <t xml:space="preserve">CZ33U </t>
  </si>
  <si>
    <t xml:space="preserve">CZ33Y </t>
  </si>
  <si>
    <t xml:space="preserve">CZ34U </t>
  </si>
  <si>
    <t xml:space="preserve">CZ34Y </t>
  </si>
  <si>
    <t xml:space="preserve">CZ35U </t>
  </si>
  <si>
    <t xml:space="preserve">CZ35Y </t>
  </si>
  <si>
    <t xml:space="preserve">CZ37U </t>
  </si>
  <si>
    <t xml:space="preserve">CZ37Y </t>
  </si>
  <si>
    <t xml:space="preserve">CZ38U </t>
  </si>
  <si>
    <t xml:space="preserve">CZ38Y </t>
  </si>
  <si>
    <t xml:space="preserve">CZ39U </t>
  </si>
  <si>
    <t xml:space="preserve">CZ39Y </t>
  </si>
  <si>
    <t xml:space="preserve">CZ40U </t>
  </si>
  <si>
    <t xml:space="preserve">CZ40Y </t>
  </si>
  <si>
    <t xml:space="preserve">CZ41U </t>
  </si>
  <si>
    <t xml:space="preserve">CZ41Y </t>
  </si>
  <si>
    <t xml:space="preserve">CZ42U </t>
  </si>
  <si>
    <t xml:space="preserve">CZ42Y </t>
  </si>
  <si>
    <t xml:space="preserve">DZ01Z </t>
  </si>
  <si>
    <t xml:space="preserve">DZ02D </t>
  </si>
  <si>
    <t xml:space="preserve">DZ02E </t>
  </si>
  <si>
    <t xml:space="preserve">DZ02F </t>
  </si>
  <si>
    <t xml:space="preserve">DZ02G </t>
  </si>
  <si>
    <t xml:space="preserve">DZ06Z </t>
  </si>
  <si>
    <t xml:space="preserve">DZ07A </t>
  </si>
  <si>
    <t xml:space="preserve">DZ07B </t>
  </si>
  <si>
    <t xml:space="preserve">DZ08Z </t>
  </si>
  <si>
    <t xml:space="preserve">DZ09D </t>
  </si>
  <si>
    <t xml:space="preserve">DZ09E </t>
  </si>
  <si>
    <t xml:space="preserve">DZ09F </t>
  </si>
  <si>
    <t xml:space="preserve">DZ09G </t>
  </si>
  <si>
    <t xml:space="preserve">DZ09H </t>
  </si>
  <si>
    <t xml:space="preserve">DZ10D </t>
  </si>
  <si>
    <t xml:space="preserve">DZ10E </t>
  </si>
  <si>
    <t xml:space="preserve">DZ10F </t>
  </si>
  <si>
    <t xml:space="preserve">DZ10G </t>
  </si>
  <si>
    <t xml:space="preserve">DZ11D </t>
  </si>
  <si>
    <t xml:space="preserve">DZ11E </t>
  </si>
  <si>
    <t xml:space="preserve">DZ11F </t>
  </si>
  <si>
    <t xml:space="preserve">DZ11G </t>
  </si>
  <si>
    <t xml:space="preserve">DZ11H </t>
  </si>
  <si>
    <t xml:space="preserve">DZ11J </t>
  </si>
  <si>
    <t xml:space="preserve">DZ12C </t>
  </si>
  <si>
    <t xml:space="preserve">DZ12D </t>
  </si>
  <si>
    <t xml:space="preserve">DZ12E </t>
  </si>
  <si>
    <t xml:space="preserve">DZ12F </t>
  </si>
  <si>
    <t xml:space="preserve">DZ13A </t>
  </si>
  <si>
    <t xml:space="preserve">DZ13B </t>
  </si>
  <si>
    <t xml:space="preserve">DZ14C </t>
  </si>
  <si>
    <t xml:space="preserve">DZ14D </t>
  </si>
  <si>
    <t xml:space="preserve">DZ14E </t>
  </si>
  <si>
    <t xml:space="preserve">DZ15G </t>
  </si>
  <si>
    <t xml:space="preserve">DZ15H </t>
  </si>
  <si>
    <t xml:space="preserve">DZ15J </t>
  </si>
  <si>
    <t xml:space="preserve">DZ15K </t>
  </si>
  <si>
    <t xml:space="preserve">DZ15L </t>
  </si>
  <si>
    <t xml:space="preserve">DZ16D </t>
  </si>
  <si>
    <t xml:space="preserve">DZ16E </t>
  </si>
  <si>
    <t xml:space="preserve">DZ16F </t>
  </si>
  <si>
    <t xml:space="preserve">DZ16G </t>
  </si>
  <si>
    <t xml:space="preserve">DZ17E </t>
  </si>
  <si>
    <t xml:space="preserve">DZ17F </t>
  </si>
  <si>
    <t xml:space="preserve">DZ17G </t>
  </si>
  <si>
    <t xml:space="preserve">DZ17H </t>
  </si>
  <si>
    <t xml:space="preserve">DZ17J </t>
  </si>
  <si>
    <t xml:space="preserve">DZ17K </t>
  </si>
  <si>
    <t xml:space="preserve">DZ18A </t>
  </si>
  <si>
    <t xml:space="preserve">DZ18B </t>
  </si>
  <si>
    <t xml:space="preserve">DZ18C </t>
  </si>
  <si>
    <t xml:space="preserve">DZ19D </t>
  </si>
  <si>
    <t xml:space="preserve">DZ19E </t>
  </si>
  <si>
    <t xml:space="preserve">DZ19F </t>
  </si>
  <si>
    <t xml:space="preserve">DZ19G </t>
  </si>
  <si>
    <t xml:space="preserve">DZ20A </t>
  </si>
  <si>
    <t xml:space="preserve">DZ20B </t>
  </si>
  <si>
    <t xml:space="preserve">DZ20C </t>
  </si>
  <si>
    <t xml:space="preserve">DZ21A </t>
  </si>
  <si>
    <t xml:space="preserve">DZ21L </t>
  </si>
  <si>
    <t xml:space="preserve">DZ21M </t>
  </si>
  <si>
    <t xml:space="preserve">DZ21N </t>
  </si>
  <si>
    <t xml:space="preserve">DZ21P </t>
  </si>
  <si>
    <t xml:space="preserve">DZ21Q </t>
  </si>
  <si>
    <t xml:space="preserve">DZ21R </t>
  </si>
  <si>
    <t xml:space="preserve">DZ21S </t>
  </si>
  <si>
    <t xml:space="preserve">DZ21T </t>
  </si>
  <si>
    <t xml:space="preserve">DZ21U </t>
  </si>
  <si>
    <t xml:space="preserve">DZ22D </t>
  </si>
  <si>
    <t xml:space="preserve">DZ22E </t>
  </si>
  <si>
    <t xml:space="preserve">DZ22F </t>
  </si>
  <si>
    <t xml:space="preserve">DZ22G </t>
  </si>
  <si>
    <t xml:space="preserve">DZ22H </t>
  </si>
  <si>
    <t xml:space="preserve">DZ22J </t>
  </si>
  <si>
    <t xml:space="preserve">DZ23D </t>
  </si>
  <si>
    <t xml:space="preserve">DZ23E </t>
  </si>
  <si>
    <t xml:space="preserve">DZ23F </t>
  </si>
  <si>
    <t xml:space="preserve">DZ23G </t>
  </si>
  <si>
    <t xml:space="preserve">DZ24D </t>
  </si>
  <si>
    <t xml:space="preserve">DZ24E </t>
  </si>
  <si>
    <t xml:space="preserve">DZ24F </t>
  </si>
  <si>
    <t xml:space="preserve">DZ24G </t>
  </si>
  <si>
    <t xml:space="preserve">DZ24H </t>
  </si>
  <si>
    <t xml:space="preserve">DZ25C </t>
  </si>
  <si>
    <t xml:space="preserve">DZ25D </t>
  </si>
  <si>
    <t xml:space="preserve">DZ25E </t>
  </si>
  <si>
    <t xml:space="preserve">DZ25F </t>
  </si>
  <si>
    <t xml:space="preserve">DZ26C </t>
  </si>
  <si>
    <t xml:space="preserve">DZ26D </t>
  </si>
  <si>
    <t xml:space="preserve">DZ26E </t>
  </si>
  <si>
    <t xml:space="preserve">DZ26F </t>
  </si>
  <si>
    <t xml:space="preserve">DZ27G </t>
  </si>
  <si>
    <t xml:space="preserve">DZ27H </t>
  </si>
  <si>
    <t xml:space="preserve">DZ27J </t>
  </si>
  <si>
    <t xml:space="preserve">DZ27K </t>
  </si>
  <si>
    <t xml:space="preserve">DZ27L </t>
  </si>
  <si>
    <t xml:space="preserve">DZ28A </t>
  </si>
  <si>
    <t xml:space="preserve">DZ28B </t>
  </si>
  <si>
    <t xml:space="preserve">DZ29C </t>
  </si>
  <si>
    <t xml:space="preserve">DZ29D </t>
  </si>
  <si>
    <t xml:space="preserve">DZ29E </t>
  </si>
  <si>
    <t xml:space="preserve">DZ29F </t>
  </si>
  <si>
    <t xml:space="preserve">DZ30Z </t>
  </si>
  <si>
    <t xml:space="preserve">DZ31Z </t>
  </si>
  <si>
    <t xml:space="preserve">DZ32Z </t>
  </si>
  <si>
    <t xml:space="preserve">DZ33Z </t>
  </si>
  <si>
    <t xml:space="preserve">DZ34Z </t>
  </si>
  <si>
    <t xml:space="preserve">DZ35Z </t>
  </si>
  <si>
    <t xml:space="preserve">DZ36Z </t>
  </si>
  <si>
    <t xml:space="preserve">DZ37A </t>
  </si>
  <si>
    <t xml:space="preserve">DZ37B </t>
  </si>
  <si>
    <t xml:space="preserve">DZ38Z </t>
  </si>
  <si>
    <t xml:space="preserve">DZ39Z </t>
  </si>
  <si>
    <t xml:space="preserve">DZ40Z </t>
  </si>
  <si>
    <t xml:space="preserve">DZ41Z </t>
  </si>
  <si>
    <t xml:space="preserve">DZ42Z </t>
  </si>
  <si>
    <t xml:space="preserve">DZ44Z </t>
  </si>
  <si>
    <t xml:space="preserve">DZ46Z </t>
  </si>
  <si>
    <t xml:space="preserve">DZ49Z </t>
  </si>
  <si>
    <t xml:space="preserve">DZ50Z </t>
  </si>
  <si>
    <t xml:space="preserve">DZ51Z </t>
  </si>
  <si>
    <t xml:space="preserve">DZ52Z </t>
  </si>
  <si>
    <t xml:space="preserve">DZ53A </t>
  </si>
  <si>
    <t xml:space="preserve">DZ53B </t>
  </si>
  <si>
    <t xml:space="preserve">DZ53C </t>
  </si>
  <si>
    <t xml:space="preserve">DZ53D </t>
  </si>
  <si>
    <t xml:space="preserve">DZ53E </t>
  </si>
  <si>
    <t xml:space="preserve">DZ53F </t>
  </si>
  <si>
    <t xml:space="preserve">DZ54Z </t>
  </si>
  <si>
    <t xml:space="preserve">EA02Z </t>
  </si>
  <si>
    <t xml:space="preserve">EA03A </t>
  </si>
  <si>
    <t xml:space="preserve">EA03B </t>
  </si>
  <si>
    <t xml:space="preserve">EA03C </t>
  </si>
  <si>
    <t xml:space="preserve">EA03D </t>
  </si>
  <si>
    <t xml:space="preserve">EA03E </t>
  </si>
  <si>
    <t xml:space="preserve">EA05A </t>
  </si>
  <si>
    <t xml:space="preserve">EA05B </t>
  </si>
  <si>
    <t xml:space="preserve">EA05C </t>
  </si>
  <si>
    <t xml:space="preserve">EA05D </t>
  </si>
  <si>
    <t xml:space="preserve">EA07A </t>
  </si>
  <si>
    <t xml:space="preserve">EA07B </t>
  </si>
  <si>
    <t xml:space="preserve">EA07C </t>
  </si>
  <si>
    <t xml:space="preserve">EA11A </t>
  </si>
  <si>
    <t xml:space="preserve">EA11B </t>
  </si>
  <si>
    <t xml:space="preserve">EA12A </t>
  </si>
  <si>
    <t xml:space="preserve">EA12B </t>
  </si>
  <si>
    <t xml:space="preserve">EA12C </t>
  </si>
  <si>
    <t xml:space="preserve">EA12D </t>
  </si>
  <si>
    <t xml:space="preserve">EA14A </t>
  </si>
  <si>
    <t xml:space="preserve">EA14B </t>
  </si>
  <si>
    <t xml:space="preserve">EA14C </t>
  </si>
  <si>
    <t xml:space="preserve">EA14D </t>
  </si>
  <si>
    <t xml:space="preserve">EA16A </t>
  </si>
  <si>
    <t xml:space="preserve">EA16B </t>
  </si>
  <si>
    <t xml:space="preserve">EA16C </t>
  </si>
  <si>
    <t xml:space="preserve">EA16D </t>
  </si>
  <si>
    <t xml:space="preserve">EA17A </t>
  </si>
  <si>
    <t xml:space="preserve">EA17B </t>
  </si>
  <si>
    <t xml:space="preserve">EA17C </t>
  </si>
  <si>
    <t xml:space="preserve">EA17D </t>
  </si>
  <si>
    <t xml:space="preserve">EA19A </t>
  </si>
  <si>
    <t xml:space="preserve">EA19B </t>
  </si>
  <si>
    <t xml:space="preserve">EA19C </t>
  </si>
  <si>
    <t xml:space="preserve">EA20A </t>
  </si>
  <si>
    <t xml:space="preserve">EA20B </t>
  </si>
  <si>
    <t xml:space="preserve">EA20C </t>
  </si>
  <si>
    <t xml:space="preserve">EA22Z </t>
  </si>
  <si>
    <t xml:space="preserve">EA29A </t>
  </si>
  <si>
    <t xml:space="preserve">EA29B </t>
  </si>
  <si>
    <t xml:space="preserve">EA29C </t>
  </si>
  <si>
    <t xml:space="preserve">EA31A </t>
  </si>
  <si>
    <t xml:space="preserve">EA31B </t>
  </si>
  <si>
    <t xml:space="preserve">EA31C </t>
  </si>
  <si>
    <t xml:space="preserve">EA31D </t>
  </si>
  <si>
    <t xml:space="preserve">EA35A </t>
  </si>
  <si>
    <t xml:space="preserve">EA35B </t>
  </si>
  <si>
    <t xml:space="preserve">EA35C </t>
  </si>
  <si>
    <t xml:space="preserve">EA35D </t>
  </si>
  <si>
    <t xml:space="preserve">EA36C </t>
  </si>
  <si>
    <t xml:space="preserve">EA36D </t>
  </si>
  <si>
    <t xml:space="preserve">EA36E </t>
  </si>
  <si>
    <t xml:space="preserve">EA36F </t>
  </si>
  <si>
    <t xml:space="preserve">EA36G </t>
  </si>
  <si>
    <t xml:space="preserve">EA36H </t>
  </si>
  <si>
    <t xml:space="preserve">EA39A </t>
  </si>
  <si>
    <t xml:space="preserve">EA39B </t>
  </si>
  <si>
    <t xml:space="preserve">EA39C </t>
  </si>
  <si>
    <t xml:space="preserve">EA40Z </t>
  </si>
  <si>
    <t xml:space="preserve">EA43Z </t>
  </si>
  <si>
    <t xml:space="preserve">EA44A </t>
  </si>
  <si>
    <t xml:space="preserve">EA44B </t>
  </si>
  <si>
    <t xml:space="preserve">EA45Z </t>
  </si>
  <si>
    <t xml:space="preserve">EA47Z </t>
  </si>
  <si>
    <t xml:space="preserve">EA48Z </t>
  </si>
  <si>
    <t xml:space="preserve">EA49A </t>
  </si>
  <si>
    <t xml:space="preserve">EA49B </t>
  </si>
  <si>
    <t xml:space="preserve">EA49C </t>
  </si>
  <si>
    <t xml:space="preserve">EA49D </t>
  </si>
  <si>
    <t xml:space="preserve">EA51A </t>
  </si>
  <si>
    <t xml:space="preserve">EA51B </t>
  </si>
  <si>
    <t xml:space="preserve">EA51C </t>
  </si>
  <si>
    <t xml:space="preserve">EA51D </t>
  </si>
  <si>
    <t xml:space="preserve">EA52A </t>
  </si>
  <si>
    <t xml:space="preserve">EA52B </t>
  </si>
  <si>
    <t xml:space="preserve">EA52C </t>
  </si>
  <si>
    <t xml:space="preserve">EA53Z </t>
  </si>
  <si>
    <t xml:space="preserve">EA54A </t>
  </si>
  <si>
    <t xml:space="preserve">EA54B </t>
  </si>
  <si>
    <t xml:space="preserve">EA55A </t>
  </si>
  <si>
    <t xml:space="preserve">EA55B </t>
  </si>
  <si>
    <t xml:space="preserve">EA56A </t>
  </si>
  <si>
    <t xml:space="preserve">EA56B </t>
  </si>
  <si>
    <t xml:space="preserve">EA56C </t>
  </si>
  <si>
    <t xml:space="preserve">EA57A </t>
  </si>
  <si>
    <t xml:space="preserve">EA57B </t>
  </si>
  <si>
    <t xml:space="preserve">EB02A </t>
  </si>
  <si>
    <t xml:space="preserve">EB02B </t>
  </si>
  <si>
    <t xml:space="preserve">EB02C </t>
  </si>
  <si>
    <t xml:space="preserve">EB03A </t>
  </si>
  <si>
    <t xml:space="preserve">EB03B </t>
  </si>
  <si>
    <t xml:space="preserve">EB03C </t>
  </si>
  <si>
    <t xml:space="preserve">EB03D </t>
  </si>
  <si>
    <t xml:space="preserve">EB03E </t>
  </si>
  <si>
    <t xml:space="preserve">EB04Z </t>
  </si>
  <si>
    <t xml:space="preserve">EB05A </t>
  </si>
  <si>
    <t xml:space="preserve">EB05B </t>
  </si>
  <si>
    <t xml:space="preserve">EB05C </t>
  </si>
  <si>
    <t xml:space="preserve">EB06A </t>
  </si>
  <si>
    <t xml:space="preserve">EB06B </t>
  </si>
  <si>
    <t xml:space="preserve">EB06C </t>
  </si>
  <si>
    <t xml:space="preserve">EB06D </t>
  </si>
  <si>
    <t xml:space="preserve">EB07A </t>
  </si>
  <si>
    <t xml:space="preserve">EB07B </t>
  </si>
  <si>
    <t xml:space="preserve">EB07C </t>
  </si>
  <si>
    <t xml:space="preserve">EB07D </t>
  </si>
  <si>
    <t xml:space="preserve">EB07E </t>
  </si>
  <si>
    <t xml:space="preserve">EB08A </t>
  </si>
  <si>
    <t xml:space="preserve">EB08B </t>
  </si>
  <si>
    <t xml:space="preserve">EB08C </t>
  </si>
  <si>
    <t xml:space="preserve">EB08D </t>
  </si>
  <si>
    <t xml:space="preserve">EB08E </t>
  </si>
  <si>
    <t xml:space="preserve">EB09A </t>
  </si>
  <si>
    <t xml:space="preserve">EB09B </t>
  </si>
  <si>
    <t xml:space="preserve">EB10A </t>
  </si>
  <si>
    <t xml:space="preserve">EB10B </t>
  </si>
  <si>
    <t xml:space="preserve">EB10C </t>
  </si>
  <si>
    <t xml:space="preserve">EB10D </t>
  </si>
  <si>
    <t xml:space="preserve">EB10E </t>
  </si>
  <si>
    <t xml:space="preserve">EB12A </t>
  </si>
  <si>
    <t xml:space="preserve">EB12B </t>
  </si>
  <si>
    <t xml:space="preserve">EB12C </t>
  </si>
  <si>
    <t xml:space="preserve">EB13A </t>
  </si>
  <si>
    <t xml:space="preserve">EB13B </t>
  </si>
  <si>
    <t xml:space="preserve">EB13C </t>
  </si>
  <si>
    <t xml:space="preserve">EB13D </t>
  </si>
  <si>
    <t xml:space="preserve">EB14A </t>
  </si>
  <si>
    <t xml:space="preserve">EB14B </t>
  </si>
  <si>
    <t xml:space="preserve">EB14C </t>
  </si>
  <si>
    <t xml:space="preserve">EB14D </t>
  </si>
  <si>
    <t xml:space="preserve">EB14E </t>
  </si>
  <si>
    <t xml:space="preserve">EB15A </t>
  </si>
  <si>
    <t xml:space="preserve">EB15B </t>
  </si>
  <si>
    <t xml:space="preserve">EB15C </t>
  </si>
  <si>
    <t xml:space="preserve">EC01A </t>
  </si>
  <si>
    <t xml:space="preserve">EC01B </t>
  </si>
  <si>
    <t xml:space="preserve">EC01C </t>
  </si>
  <si>
    <t xml:space="preserve">EC02A </t>
  </si>
  <si>
    <t xml:space="preserve">EC02B </t>
  </si>
  <si>
    <t xml:space="preserve">EC02C </t>
  </si>
  <si>
    <t xml:space="preserve">EC03A </t>
  </si>
  <si>
    <t xml:space="preserve">EC03B </t>
  </si>
  <si>
    <t xml:space="preserve">EC03C </t>
  </si>
  <si>
    <t xml:space="preserve">FZ12L </t>
  </si>
  <si>
    <t xml:space="preserve">FZ12M </t>
  </si>
  <si>
    <t xml:space="preserve">FZ12N </t>
  </si>
  <si>
    <t xml:space="preserve">FZ12P </t>
  </si>
  <si>
    <t xml:space="preserve">FZ12Q </t>
  </si>
  <si>
    <t xml:space="preserve">FZ12R </t>
  </si>
  <si>
    <t xml:space="preserve">FZ12S </t>
  </si>
  <si>
    <t xml:space="preserve">FZ12T </t>
  </si>
  <si>
    <t xml:space="preserve">FZ12U </t>
  </si>
  <si>
    <t xml:space="preserve">FZ13C </t>
  </si>
  <si>
    <t xml:space="preserve">FZ13D </t>
  </si>
  <si>
    <t xml:space="preserve">FZ17D </t>
  </si>
  <si>
    <t xml:space="preserve">FZ17E </t>
  </si>
  <si>
    <t xml:space="preserve">FZ17F </t>
  </si>
  <si>
    <t xml:space="preserve">FZ17G </t>
  </si>
  <si>
    <t xml:space="preserve">FZ18E </t>
  </si>
  <si>
    <t xml:space="preserve">FZ18F </t>
  </si>
  <si>
    <t xml:space="preserve">FZ18G </t>
  </si>
  <si>
    <t xml:space="preserve">FZ18H </t>
  </si>
  <si>
    <t xml:space="preserve">FZ18J </t>
  </si>
  <si>
    <t xml:space="preserve">FZ18K </t>
  </si>
  <si>
    <t xml:space="preserve">FZ19A </t>
  </si>
  <si>
    <t xml:space="preserve">FZ19B </t>
  </si>
  <si>
    <t xml:space="preserve">FZ20F </t>
  </si>
  <si>
    <t xml:space="preserve">FZ20G </t>
  </si>
  <si>
    <t xml:space="preserve">FZ20H </t>
  </si>
  <si>
    <t xml:space="preserve">FZ20J </t>
  </si>
  <si>
    <t xml:space="preserve">FZ20K </t>
  </si>
  <si>
    <t xml:space="preserve">FZ20L </t>
  </si>
  <si>
    <t xml:space="preserve">FZ20M </t>
  </si>
  <si>
    <t xml:space="preserve">FZ21B </t>
  </si>
  <si>
    <t xml:space="preserve">FZ21C </t>
  </si>
  <si>
    <t xml:space="preserve">FZ21D </t>
  </si>
  <si>
    <t xml:space="preserve">FZ22B </t>
  </si>
  <si>
    <t xml:space="preserve">FZ22C </t>
  </si>
  <si>
    <t xml:space="preserve">FZ22D </t>
  </si>
  <si>
    <t xml:space="preserve">FZ22E </t>
  </si>
  <si>
    <t xml:space="preserve">FZ23A </t>
  </si>
  <si>
    <t xml:space="preserve">FZ23B </t>
  </si>
  <si>
    <t xml:space="preserve">FZ24E </t>
  </si>
  <si>
    <t xml:space="preserve">FZ24F </t>
  </si>
  <si>
    <t xml:space="preserve">FZ24G </t>
  </si>
  <si>
    <t xml:space="preserve">FZ24H </t>
  </si>
  <si>
    <t xml:space="preserve">FZ24J </t>
  </si>
  <si>
    <t xml:space="preserve">FZ27D </t>
  </si>
  <si>
    <t xml:space="preserve">FZ27E </t>
  </si>
  <si>
    <t xml:space="preserve">FZ27F </t>
  </si>
  <si>
    <t xml:space="preserve">FZ27G </t>
  </si>
  <si>
    <t xml:space="preserve">FZ36G </t>
  </si>
  <si>
    <t xml:space="preserve">FZ36H </t>
  </si>
  <si>
    <t xml:space="preserve">FZ36J </t>
  </si>
  <si>
    <t xml:space="preserve">FZ36K </t>
  </si>
  <si>
    <t xml:space="preserve">FZ36L </t>
  </si>
  <si>
    <t xml:space="preserve">FZ36M </t>
  </si>
  <si>
    <t xml:space="preserve">FZ36N </t>
  </si>
  <si>
    <t xml:space="preserve">FZ36P </t>
  </si>
  <si>
    <t xml:space="preserve">FZ36Q </t>
  </si>
  <si>
    <t xml:space="preserve">FZ37K </t>
  </si>
  <si>
    <t xml:space="preserve">FZ37L </t>
  </si>
  <si>
    <t xml:space="preserve">FZ37M </t>
  </si>
  <si>
    <t xml:space="preserve">FZ37N </t>
  </si>
  <si>
    <t xml:space="preserve">FZ37P </t>
  </si>
  <si>
    <t xml:space="preserve">FZ37Q </t>
  </si>
  <si>
    <t xml:space="preserve">FZ37R </t>
  </si>
  <si>
    <t xml:space="preserve">FZ37S </t>
  </si>
  <si>
    <t xml:space="preserve">FZ38G </t>
  </si>
  <si>
    <t xml:space="preserve">FZ38H </t>
  </si>
  <si>
    <t xml:space="preserve">FZ38J </t>
  </si>
  <si>
    <t xml:space="preserve">FZ38K </t>
  </si>
  <si>
    <t xml:space="preserve">FZ38L </t>
  </si>
  <si>
    <t xml:space="preserve">FZ38M </t>
  </si>
  <si>
    <t xml:space="preserve">FZ38N </t>
  </si>
  <si>
    <t xml:space="preserve">FZ38P </t>
  </si>
  <si>
    <t xml:space="preserve">FZ42A </t>
  </si>
  <si>
    <t xml:space="preserve">FZ42B </t>
  </si>
  <si>
    <t xml:space="preserve">FZ49D </t>
  </si>
  <si>
    <t xml:space="preserve">FZ49E </t>
  </si>
  <si>
    <t xml:space="preserve">FZ49F </t>
  </si>
  <si>
    <t xml:space="preserve">FZ49G </t>
  </si>
  <si>
    <t xml:space="preserve">FZ49H </t>
  </si>
  <si>
    <t xml:space="preserve">FZ50Z </t>
  </si>
  <si>
    <t xml:space="preserve">FZ51Z </t>
  </si>
  <si>
    <t xml:space="preserve">FZ52Z </t>
  </si>
  <si>
    <t xml:space="preserve">FZ53Z </t>
  </si>
  <si>
    <t xml:space="preserve">FZ54Z </t>
  </si>
  <si>
    <t xml:space="preserve">FZ55Z </t>
  </si>
  <si>
    <t xml:space="preserve">FZ56Z </t>
  </si>
  <si>
    <t xml:space="preserve">FZ57Z </t>
  </si>
  <si>
    <t xml:space="preserve">FZ58A </t>
  </si>
  <si>
    <t xml:space="preserve">FZ58B </t>
  </si>
  <si>
    <t xml:space="preserve">FZ59Z </t>
  </si>
  <si>
    <t xml:space="preserve">FZ60Z </t>
  </si>
  <si>
    <t xml:space="preserve">FZ61Z </t>
  </si>
  <si>
    <t xml:space="preserve">FZ62A </t>
  </si>
  <si>
    <t xml:space="preserve">FZ62B </t>
  </si>
  <si>
    <t xml:space="preserve">FZ63Z </t>
  </si>
  <si>
    <t xml:space="preserve">FZ64A </t>
  </si>
  <si>
    <t xml:space="preserve">FZ64B </t>
  </si>
  <si>
    <t xml:space="preserve">FZ65Z </t>
  </si>
  <si>
    <t xml:space="preserve">FZ66C </t>
  </si>
  <si>
    <t xml:space="preserve">FZ66D </t>
  </si>
  <si>
    <t xml:space="preserve">FZ66E </t>
  </si>
  <si>
    <t xml:space="preserve">FZ66F </t>
  </si>
  <si>
    <t xml:space="preserve">FZ67C </t>
  </si>
  <si>
    <t xml:space="preserve">FZ67D </t>
  </si>
  <si>
    <t xml:space="preserve">FZ67E </t>
  </si>
  <si>
    <t xml:space="preserve">FZ67F </t>
  </si>
  <si>
    <t xml:space="preserve">FZ68G </t>
  </si>
  <si>
    <t xml:space="preserve">FZ68H </t>
  </si>
  <si>
    <t xml:space="preserve">FZ68J </t>
  </si>
  <si>
    <t xml:space="preserve">FZ68K </t>
  </si>
  <si>
    <t xml:space="preserve">FZ68L </t>
  </si>
  <si>
    <t xml:space="preserve">FZ69B </t>
  </si>
  <si>
    <t xml:space="preserve">FZ69C </t>
  </si>
  <si>
    <t xml:space="preserve">FZ69D </t>
  </si>
  <si>
    <t xml:space="preserve">FZ69E </t>
  </si>
  <si>
    <t xml:space="preserve">FZ70Z </t>
  </si>
  <si>
    <t xml:space="preserve">FZ71D </t>
  </si>
  <si>
    <t xml:space="preserve">FZ71E </t>
  </si>
  <si>
    <t xml:space="preserve">FZ71F </t>
  </si>
  <si>
    <t xml:space="preserve">FZ71G </t>
  </si>
  <si>
    <t xml:space="preserve">FZ72Z </t>
  </si>
  <si>
    <t xml:space="preserve">FZ73C </t>
  </si>
  <si>
    <t xml:space="preserve">FZ73D </t>
  </si>
  <si>
    <t xml:space="preserve">FZ73E </t>
  </si>
  <si>
    <t xml:space="preserve">FZ73F </t>
  </si>
  <si>
    <t xml:space="preserve">FZ74C </t>
  </si>
  <si>
    <t xml:space="preserve">FZ74D </t>
  </si>
  <si>
    <t xml:space="preserve">FZ74E </t>
  </si>
  <si>
    <t xml:space="preserve">FZ74F </t>
  </si>
  <si>
    <t xml:space="preserve">FZ75C </t>
  </si>
  <si>
    <t xml:space="preserve">FZ75D </t>
  </si>
  <si>
    <t xml:space="preserve">FZ75E </t>
  </si>
  <si>
    <t xml:space="preserve">FZ76C </t>
  </si>
  <si>
    <t xml:space="preserve">FZ76D </t>
  </si>
  <si>
    <t xml:space="preserve">FZ77C </t>
  </si>
  <si>
    <t xml:space="preserve">FZ77D </t>
  </si>
  <si>
    <t xml:space="preserve">FZ77E </t>
  </si>
  <si>
    <t xml:space="preserve">FZ78A </t>
  </si>
  <si>
    <t xml:space="preserve">FZ78B </t>
  </si>
  <si>
    <t xml:space="preserve">FZ78C </t>
  </si>
  <si>
    <t xml:space="preserve">FZ78D </t>
  </si>
  <si>
    <t xml:space="preserve">FZ79C </t>
  </si>
  <si>
    <t xml:space="preserve">FZ79D </t>
  </si>
  <si>
    <t xml:space="preserve">FZ79E </t>
  </si>
  <si>
    <t xml:space="preserve">FZ80C </t>
  </si>
  <si>
    <t xml:space="preserve">FZ80D </t>
  </si>
  <si>
    <t xml:space="preserve">FZ80E </t>
  </si>
  <si>
    <t xml:space="preserve">FZ81C </t>
  </si>
  <si>
    <t xml:space="preserve">FZ81D </t>
  </si>
  <si>
    <t xml:space="preserve">FZ81E </t>
  </si>
  <si>
    <t xml:space="preserve">FZ82C </t>
  </si>
  <si>
    <t xml:space="preserve">FZ82D </t>
  </si>
  <si>
    <t xml:space="preserve">FZ83C </t>
  </si>
  <si>
    <t xml:space="preserve">FZ83D </t>
  </si>
  <si>
    <t xml:space="preserve">FZ83E </t>
  </si>
  <si>
    <t xml:space="preserve">FZ83F </t>
  </si>
  <si>
    <t xml:space="preserve">FZ83G </t>
  </si>
  <si>
    <t xml:space="preserve">FZ83H </t>
  </si>
  <si>
    <t xml:space="preserve">FZ83J </t>
  </si>
  <si>
    <t xml:space="preserve">FZ83K </t>
  </si>
  <si>
    <t xml:space="preserve">FZ84Z </t>
  </si>
  <si>
    <t xml:space="preserve">FZ85Z </t>
  </si>
  <si>
    <t xml:space="preserve">FZ86Z </t>
  </si>
  <si>
    <t xml:space="preserve">FZ87D </t>
  </si>
  <si>
    <t xml:space="preserve">FZ87E </t>
  </si>
  <si>
    <t xml:space="preserve">FZ87F </t>
  </si>
  <si>
    <t xml:space="preserve">FZ87G </t>
  </si>
  <si>
    <t xml:space="preserve">FZ88A </t>
  </si>
  <si>
    <t xml:space="preserve">FZ88B </t>
  </si>
  <si>
    <t xml:space="preserve">FZ89Z </t>
  </si>
  <si>
    <t xml:space="preserve">FZ90A </t>
  </si>
  <si>
    <t xml:space="preserve">FZ90B </t>
  </si>
  <si>
    <t xml:space="preserve">FZ91A </t>
  </si>
  <si>
    <t xml:space="preserve">FZ91B </t>
  </si>
  <si>
    <t xml:space="preserve">FZ91C </t>
  </si>
  <si>
    <t xml:space="preserve">FZ91D </t>
  </si>
  <si>
    <t xml:space="preserve">FZ91E </t>
  </si>
  <si>
    <t xml:space="preserve">FZ91F </t>
  </si>
  <si>
    <t xml:space="preserve">FZ91G </t>
  </si>
  <si>
    <t xml:space="preserve">FZ91H </t>
  </si>
  <si>
    <t xml:space="preserve">FZ91J </t>
  </si>
  <si>
    <t xml:space="preserve">FZ91K </t>
  </si>
  <si>
    <t xml:space="preserve">FZ91L </t>
  </si>
  <si>
    <t xml:space="preserve">FZ91M </t>
  </si>
  <si>
    <t xml:space="preserve">FZ92A </t>
  </si>
  <si>
    <t xml:space="preserve">FZ92B </t>
  </si>
  <si>
    <t xml:space="preserve">FZ92C </t>
  </si>
  <si>
    <t xml:space="preserve">FZ92D </t>
  </si>
  <si>
    <t xml:space="preserve">FZ92E </t>
  </si>
  <si>
    <t xml:space="preserve">FZ92F </t>
  </si>
  <si>
    <t xml:space="preserve">FZ92G </t>
  </si>
  <si>
    <t xml:space="preserve">FZ92H </t>
  </si>
  <si>
    <t xml:space="preserve">FZ92J </t>
  </si>
  <si>
    <t xml:space="preserve">FZ92K </t>
  </si>
  <si>
    <t xml:space="preserve">GA01A </t>
  </si>
  <si>
    <t xml:space="preserve">GA01B </t>
  </si>
  <si>
    <t xml:space="preserve">GA01C </t>
  </si>
  <si>
    <t xml:space="preserve">GA03C </t>
  </si>
  <si>
    <t xml:space="preserve">GA03D </t>
  </si>
  <si>
    <t xml:space="preserve">GA03E </t>
  </si>
  <si>
    <t xml:space="preserve">GA04C </t>
  </si>
  <si>
    <t xml:space="preserve">GA04D </t>
  </si>
  <si>
    <t xml:space="preserve">GA05C </t>
  </si>
  <si>
    <t xml:space="preserve">GA05D </t>
  </si>
  <si>
    <t xml:space="preserve">GA06C </t>
  </si>
  <si>
    <t xml:space="preserve">GA06D </t>
  </si>
  <si>
    <t xml:space="preserve">GA07C </t>
  </si>
  <si>
    <t xml:space="preserve">GA07D </t>
  </si>
  <si>
    <t xml:space="preserve">GA07E </t>
  </si>
  <si>
    <t xml:space="preserve">GA10G </t>
  </si>
  <si>
    <t xml:space="preserve">GA10H </t>
  </si>
  <si>
    <t xml:space="preserve">GA10J </t>
  </si>
  <si>
    <t xml:space="preserve">GA10K </t>
  </si>
  <si>
    <t xml:space="preserve">GA10L </t>
  </si>
  <si>
    <t xml:space="preserve">GA10M </t>
  </si>
  <si>
    <t xml:space="preserve">GA10N </t>
  </si>
  <si>
    <t xml:space="preserve">GA11Z </t>
  </si>
  <si>
    <t xml:space="preserve">GA12Z </t>
  </si>
  <si>
    <t xml:space="preserve">GA13A </t>
  </si>
  <si>
    <t xml:space="preserve">GA13B </t>
  </si>
  <si>
    <t xml:space="preserve">GB01C </t>
  </si>
  <si>
    <t xml:space="preserve">GB01D </t>
  </si>
  <si>
    <t xml:space="preserve">GB01E </t>
  </si>
  <si>
    <t xml:space="preserve">GB01F </t>
  </si>
  <si>
    <t xml:space="preserve">GB02D </t>
  </si>
  <si>
    <t xml:space="preserve">GB02E </t>
  </si>
  <si>
    <t xml:space="preserve">GB02F </t>
  </si>
  <si>
    <t xml:space="preserve">GB03C </t>
  </si>
  <si>
    <t xml:space="preserve">GB03D </t>
  </si>
  <si>
    <t xml:space="preserve">GB03E </t>
  </si>
  <si>
    <t xml:space="preserve">GB03F </t>
  </si>
  <si>
    <t xml:space="preserve">GB04D </t>
  </si>
  <si>
    <t xml:space="preserve">GB04E </t>
  </si>
  <si>
    <t xml:space="preserve">GB05F </t>
  </si>
  <si>
    <t xml:space="preserve">GB05G </t>
  </si>
  <si>
    <t xml:space="preserve">GB05H </t>
  </si>
  <si>
    <t xml:space="preserve">GB06E </t>
  </si>
  <si>
    <t xml:space="preserve">GB06F </t>
  </si>
  <si>
    <t xml:space="preserve">GB06G </t>
  </si>
  <si>
    <t xml:space="preserve">GB06H </t>
  </si>
  <si>
    <t xml:space="preserve">GB07Z </t>
  </si>
  <si>
    <t xml:space="preserve">GB08C </t>
  </si>
  <si>
    <t xml:space="preserve">GB08D </t>
  </si>
  <si>
    <t xml:space="preserve">GB09D </t>
  </si>
  <si>
    <t xml:space="preserve">GB09E </t>
  </si>
  <si>
    <t xml:space="preserve">GB09F </t>
  </si>
  <si>
    <t xml:space="preserve">GC01C </t>
  </si>
  <si>
    <t xml:space="preserve">GC01D </t>
  </si>
  <si>
    <t xml:space="preserve">GC01E </t>
  </si>
  <si>
    <t xml:space="preserve">GC01F </t>
  </si>
  <si>
    <t xml:space="preserve">GC12C </t>
  </si>
  <si>
    <t xml:space="preserve">GC12D </t>
  </si>
  <si>
    <t xml:space="preserve">GC12E </t>
  </si>
  <si>
    <t xml:space="preserve">GC12F </t>
  </si>
  <si>
    <t xml:space="preserve">GC12G </t>
  </si>
  <si>
    <t xml:space="preserve">GC12H </t>
  </si>
  <si>
    <t xml:space="preserve">GC12J </t>
  </si>
  <si>
    <t xml:space="preserve">GC12K </t>
  </si>
  <si>
    <t xml:space="preserve">GC17A </t>
  </si>
  <si>
    <t xml:space="preserve">GC17B </t>
  </si>
  <si>
    <t xml:space="preserve">GC17C </t>
  </si>
  <si>
    <t xml:space="preserve">GC17D </t>
  </si>
  <si>
    <t xml:space="preserve">GC17E </t>
  </si>
  <si>
    <t xml:space="preserve">GC17F </t>
  </si>
  <si>
    <t xml:space="preserve">GC17G </t>
  </si>
  <si>
    <t xml:space="preserve">GC17H </t>
  </si>
  <si>
    <t xml:space="preserve">GC17J </t>
  </si>
  <si>
    <t xml:space="preserve">GC17K </t>
  </si>
  <si>
    <t xml:space="preserve">HA11A </t>
  </si>
  <si>
    <t xml:space="preserve">HA11B </t>
  </si>
  <si>
    <t xml:space="preserve">HA11C </t>
  </si>
  <si>
    <t xml:space="preserve">HA12B </t>
  </si>
  <si>
    <t xml:space="preserve">HA12C </t>
  </si>
  <si>
    <t xml:space="preserve">HA13A </t>
  </si>
  <si>
    <t xml:space="preserve">HA13B </t>
  </si>
  <si>
    <t xml:space="preserve">HA13C </t>
  </si>
  <si>
    <t xml:space="preserve">HA14A </t>
  </si>
  <si>
    <t xml:space="preserve">HA14B </t>
  </si>
  <si>
    <t xml:space="preserve">HA14C </t>
  </si>
  <si>
    <t xml:space="preserve">HA19Z </t>
  </si>
  <si>
    <t xml:space="preserve">HA21B </t>
  </si>
  <si>
    <t xml:space="preserve">HA21C </t>
  </si>
  <si>
    <t xml:space="preserve">HA22B </t>
  </si>
  <si>
    <t xml:space="preserve">HA22C </t>
  </si>
  <si>
    <t xml:space="preserve">HA23B </t>
  </si>
  <si>
    <t xml:space="preserve">HA23C </t>
  </si>
  <si>
    <t xml:space="preserve">HA24Z </t>
  </si>
  <si>
    <t xml:space="preserve">HA25B </t>
  </si>
  <si>
    <t xml:space="preserve">HA25C </t>
  </si>
  <si>
    <t xml:space="preserve">HA26B </t>
  </si>
  <si>
    <t xml:space="preserve">HA26C </t>
  </si>
  <si>
    <t xml:space="preserve">HA29Z </t>
  </si>
  <si>
    <t xml:space="preserve">HA31B </t>
  </si>
  <si>
    <t xml:space="preserve">HA31C </t>
  </si>
  <si>
    <t xml:space="preserve">HA32Z </t>
  </si>
  <si>
    <t xml:space="preserve">HA33Z </t>
  </si>
  <si>
    <t xml:space="preserve">HA34Z </t>
  </si>
  <si>
    <t xml:space="preserve">HA35Z </t>
  </si>
  <si>
    <t xml:space="preserve">HA39Z </t>
  </si>
  <si>
    <t xml:space="preserve">HA51Z </t>
  </si>
  <si>
    <t xml:space="preserve">HA52Z </t>
  </si>
  <si>
    <t xml:space="preserve">HA53Z </t>
  </si>
  <si>
    <t xml:space="preserve">HA54Z </t>
  </si>
  <si>
    <t xml:space="preserve">HA55Z </t>
  </si>
  <si>
    <t xml:space="preserve">HA56A </t>
  </si>
  <si>
    <t xml:space="preserve">HA56B </t>
  </si>
  <si>
    <t xml:space="preserve">HA59Z </t>
  </si>
  <si>
    <t xml:space="preserve">HA61B </t>
  </si>
  <si>
    <t xml:space="preserve">HA61C </t>
  </si>
  <si>
    <t xml:space="preserve">HA62Z </t>
  </si>
  <si>
    <t xml:space="preserve">HA63Z </t>
  </si>
  <si>
    <t xml:space="preserve">HA69Z </t>
  </si>
  <si>
    <t xml:space="preserve">HA71B </t>
  </si>
  <si>
    <t xml:space="preserve">HA71C </t>
  </si>
  <si>
    <t xml:space="preserve">HA72Z </t>
  </si>
  <si>
    <t xml:space="preserve">HA73B </t>
  </si>
  <si>
    <t xml:space="preserve">HA73C </t>
  </si>
  <si>
    <t xml:space="preserve">HA79Z </t>
  </si>
  <si>
    <t xml:space="preserve">HA81A </t>
  </si>
  <si>
    <t xml:space="preserve">HA81B </t>
  </si>
  <si>
    <t xml:space="preserve">HA81C </t>
  </si>
  <si>
    <t xml:space="preserve">HA83A </t>
  </si>
  <si>
    <t xml:space="preserve">HA83B </t>
  </si>
  <si>
    <t xml:space="preserve">HA83C </t>
  </si>
  <si>
    <t xml:space="preserve">HA91Z </t>
  </si>
  <si>
    <t xml:space="preserve">HA92Z </t>
  </si>
  <si>
    <t xml:space="preserve">HA93Z </t>
  </si>
  <si>
    <t xml:space="preserve">HA94Z </t>
  </si>
  <si>
    <t xml:space="preserve">HA95Z </t>
  </si>
  <si>
    <t xml:space="preserve">HA96Z </t>
  </si>
  <si>
    <t xml:space="preserve">HA97Z </t>
  </si>
  <si>
    <t xml:space="preserve">HA99Z </t>
  </si>
  <si>
    <t xml:space="preserve">HB11A </t>
  </si>
  <si>
    <t xml:space="preserve">HB11B </t>
  </si>
  <si>
    <t xml:space="preserve">HB11C </t>
  </si>
  <si>
    <t xml:space="preserve">HB12A </t>
  </si>
  <si>
    <t xml:space="preserve">HB12B </t>
  </si>
  <si>
    <t xml:space="preserve">HB12C </t>
  </si>
  <si>
    <t xml:space="preserve">HB13Z </t>
  </si>
  <si>
    <t xml:space="preserve">HB14B </t>
  </si>
  <si>
    <t xml:space="preserve">HB14C </t>
  </si>
  <si>
    <t xml:space="preserve">HB15D </t>
  </si>
  <si>
    <t xml:space="preserve">HB15E </t>
  </si>
  <si>
    <t xml:space="preserve">HB15F </t>
  </si>
  <si>
    <t xml:space="preserve">HB15G </t>
  </si>
  <si>
    <t xml:space="preserve">HB16B </t>
  </si>
  <si>
    <t xml:space="preserve">HB16C </t>
  </si>
  <si>
    <t xml:space="preserve">HB19Z </t>
  </si>
  <si>
    <t xml:space="preserve">HB21A </t>
  </si>
  <si>
    <t xml:space="preserve">HB21B </t>
  </si>
  <si>
    <t xml:space="preserve">HB21C </t>
  </si>
  <si>
    <t xml:space="preserve">HB22B </t>
  </si>
  <si>
    <t xml:space="preserve">HB22C </t>
  </si>
  <si>
    <t xml:space="preserve">HB23B </t>
  </si>
  <si>
    <t xml:space="preserve">HB23C </t>
  </si>
  <si>
    <t xml:space="preserve">HB24B </t>
  </si>
  <si>
    <t xml:space="preserve">HB24C </t>
  </si>
  <si>
    <t xml:space="preserve">HB25D </t>
  </si>
  <si>
    <t xml:space="preserve">HB25E </t>
  </si>
  <si>
    <t xml:space="preserve">HB25F </t>
  </si>
  <si>
    <t xml:space="preserve">HB25G </t>
  </si>
  <si>
    <t xml:space="preserve">HB25H </t>
  </si>
  <si>
    <t xml:space="preserve">HB25J </t>
  </si>
  <si>
    <t xml:space="preserve">HB29Z </t>
  </si>
  <si>
    <t xml:space="preserve">HB31Z </t>
  </si>
  <si>
    <t xml:space="preserve">HB32A </t>
  </si>
  <si>
    <t xml:space="preserve">HB32B </t>
  </si>
  <si>
    <t xml:space="preserve">HB33D </t>
  </si>
  <si>
    <t xml:space="preserve">HB33E </t>
  </si>
  <si>
    <t xml:space="preserve">HB33F </t>
  </si>
  <si>
    <t xml:space="preserve">HB33G </t>
  </si>
  <si>
    <t xml:space="preserve">HB34D </t>
  </si>
  <si>
    <t xml:space="preserve">HB34E </t>
  </si>
  <si>
    <t xml:space="preserve">HB34F </t>
  </si>
  <si>
    <t xml:space="preserve">HB34G </t>
  </si>
  <si>
    <t xml:space="preserve">HB35B </t>
  </si>
  <si>
    <t xml:space="preserve">HB35C </t>
  </si>
  <si>
    <t xml:space="preserve">HB39Z </t>
  </si>
  <si>
    <t xml:space="preserve">HB51Z </t>
  </si>
  <si>
    <t xml:space="preserve">HB52B </t>
  </si>
  <si>
    <t xml:space="preserve">HB52C </t>
  </si>
  <si>
    <t xml:space="preserve">HB53Z </t>
  </si>
  <si>
    <t xml:space="preserve">HB54B </t>
  </si>
  <si>
    <t xml:space="preserve">HB54C </t>
  </si>
  <si>
    <t xml:space="preserve">HB55B </t>
  </si>
  <si>
    <t xml:space="preserve">HB55C </t>
  </si>
  <si>
    <t xml:space="preserve">HB56B </t>
  </si>
  <si>
    <t xml:space="preserve">HB56C </t>
  </si>
  <si>
    <t xml:space="preserve">HB59Z </t>
  </si>
  <si>
    <t xml:space="preserve">HB61B </t>
  </si>
  <si>
    <t xml:space="preserve">HB61C </t>
  </si>
  <si>
    <t xml:space="preserve">HB62B </t>
  </si>
  <si>
    <t xml:space="preserve">HB62C </t>
  </si>
  <si>
    <t xml:space="preserve">HB63Z </t>
  </si>
  <si>
    <t xml:space="preserve">HB69Z </t>
  </si>
  <si>
    <t xml:space="preserve">HB71B </t>
  </si>
  <si>
    <t xml:space="preserve">HB71C </t>
  </si>
  <si>
    <t xml:space="preserve">HB72Z </t>
  </si>
  <si>
    <t xml:space="preserve">HB73Z </t>
  </si>
  <si>
    <t xml:space="preserve">HB79Z </t>
  </si>
  <si>
    <t xml:space="preserve">HB91Z </t>
  </si>
  <si>
    <t xml:space="preserve">HB99Z </t>
  </si>
  <si>
    <t xml:space="preserve">HC01A </t>
  </si>
  <si>
    <t xml:space="preserve">HC01B </t>
  </si>
  <si>
    <t xml:space="preserve">HC01C </t>
  </si>
  <si>
    <t xml:space="preserve">HC02D </t>
  </si>
  <si>
    <t xml:space="preserve">HC02E </t>
  </si>
  <si>
    <t xml:space="preserve">HC02F </t>
  </si>
  <si>
    <t xml:space="preserve">HC03D </t>
  </si>
  <si>
    <t xml:space="preserve">HC03E </t>
  </si>
  <si>
    <t xml:space="preserve">HC03F </t>
  </si>
  <si>
    <t xml:space="preserve">HC04D </t>
  </si>
  <si>
    <t xml:space="preserve">HC04E </t>
  </si>
  <si>
    <t xml:space="preserve">HC04F </t>
  </si>
  <si>
    <t xml:space="preserve">HC05D </t>
  </si>
  <si>
    <t xml:space="preserve">HC05E </t>
  </si>
  <si>
    <t xml:space="preserve">HC05F </t>
  </si>
  <si>
    <t xml:space="preserve">HC06Z </t>
  </si>
  <si>
    <t xml:space="preserve">HC07A </t>
  </si>
  <si>
    <t xml:space="preserve">HC07B </t>
  </si>
  <si>
    <t xml:space="preserve">HC10Z </t>
  </si>
  <si>
    <t xml:space="preserve">HC11Z </t>
  </si>
  <si>
    <t xml:space="preserve">HC12Z </t>
  </si>
  <si>
    <t xml:space="preserve">HC20D </t>
  </si>
  <si>
    <t xml:space="preserve">HC20E </t>
  </si>
  <si>
    <t xml:space="preserve">HC20F </t>
  </si>
  <si>
    <t xml:space="preserve">HC20G </t>
  </si>
  <si>
    <t xml:space="preserve">HC21D </t>
  </si>
  <si>
    <t xml:space="preserve">HC21E </t>
  </si>
  <si>
    <t xml:space="preserve">HC26D </t>
  </si>
  <si>
    <t xml:space="preserve">HC26E </t>
  </si>
  <si>
    <t xml:space="preserve">HC26F </t>
  </si>
  <si>
    <t xml:space="preserve">HC27D </t>
  </si>
  <si>
    <t xml:space="preserve">HC27E </t>
  </si>
  <si>
    <t xml:space="preserve">HC27F </t>
  </si>
  <si>
    <t xml:space="preserve">HC27G </t>
  </si>
  <si>
    <t xml:space="preserve">HC28D </t>
  </si>
  <si>
    <t xml:space="preserve">HC28E </t>
  </si>
  <si>
    <t xml:space="preserve">HC28F </t>
  </si>
  <si>
    <t xml:space="preserve">HC28G </t>
  </si>
  <si>
    <t xml:space="preserve">HC29A </t>
  </si>
  <si>
    <t xml:space="preserve">HC29B </t>
  </si>
  <si>
    <t xml:space="preserve">HC30D </t>
  </si>
  <si>
    <t xml:space="preserve">HC30E </t>
  </si>
  <si>
    <t xml:space="preserve">HC31D </t>
  </si>
  <si>
    <t xml:space="preserve">HC31E </t>
  </si>
  <si>
    <t xml:space="preserve">HC31F </t>
  </si>
  <si>
    <t xml:space="preserve">HC31G </t>
  </si>
  <si>
    <t xml:space="preserve">HC32D </t>
  </si>
  <si>
    <t xml:space="preserve">HC32E </t>
  </si>
  <si>
    <t xml:space="preserve">HC32F </t>
  </si>
  <si>
    <t xml:space="preserve">HC40A </t>
  </si>
  <si>
    <t xml:space="preserve">HC40B </t>
  </si>
  <si>
    <t xml:space="preserve">HC41A </t>
  </si>
  <si>
    <t xml:space="preserve">HC41B </t>
  </si>
  <si>
    <t xml:space="preserve">HC42Z </t>
  </si>
  <si>
    <t xml:space="preserve">HC43Z </t>
  </si>
  <si>
    <t xml:space="preserve">HD21D </t>
  </si>
  <si>
    <t xml:space="preserve">HD21E </t>
  </si>
  <si>
    <t xml:space="preserve">HD21F </t>
  </si>
  <si>
    <t xml:space="preserve">HD21G </t>
  </si>
  <si>
    <t xml:space="preserve">HD21H </t>
  </si>
  <si>
    <t xml:space="preserve">HD23D </t>
  </si>
  <si>
    <t xml:space="preserve">HD23E </t>
  </si>
  <si>
    <t xml:space="preserve">HD23F </t>
  </si>
  <si>
    <t xml:space="preserve">HD23G </t>
  </si>
  <si>
    <t xml:space="preserve">HD23H </t>
  </si>
  <si>
    <t xml:space="preserve">HD23J </t>
  </si>
  <si>
    <t xml:space="preserve">HD24D </t>
  </si>
  <si>
    <t xml:space="preserve">HD24E </t>
  </si>
  <si>
    <t xml:space="preserve">HD24F </t>
  </si>
  <si>
    <t xml:space="preserve">HD24G </t>
  </si>
  <si>
    <t xml:space="preserve">HD24H </t>
  </si>
  <si>
    <t xml:space="preserve">HD25D </t>
  </si>
  <si>
    <t xml:space="preserve">HD25E </t>
  </si>
  <si>
    <t xml:space="preserve">HD25F </t>
  </si>
  <si>
    <t xml:space="preserve">HD25G </t>
  </si>
  <si>
    <t xml:space="preserve">HD25H </t>
  </si>
  <si>
    <t xml:space="preserve">HD26D </t>
  </si>
  <si>
    <t xml:space="preserve">HD26E </t>
  </si>
  <si>
    <t xml:space="preserve">HD26F </t>
  </si>
  <si>
    <t xml:space="preserve">HD26G </t>
  </si>
  <si>
    <t xml:space="preserve">HD39D </t>
  </si>
  <si>
    <t xml:space="preserve">HD39E </t>
  </si>
  <si>
    <t xml:space="preserve">HD39F </t>
  </si>
  <si>
    <t xml:space="preserve">HD39G </t>
  </si>
  <si>
    <t xml:space="preserve">HD39H </t>
  </si>
  <si>
    <t xml:space="preserve">HD40D </t>
  </si>
  <si>
    <t xml:space="preserve">HD40E </t>
  </si>
  <si>
    <t xml:space="preserve">HD40F </t>
  </si>
  <si>
    <t xml:space="preserve">HD40G </t>
  </si>
  <si>
    <t xml:space="preserve">HD40H </t>
  </si>
  <si>
    <t xml:space="preserve">HR07A </t>
  </si>
  <si>
    <t xml:space="preserve">HR07B </t>
  </si>
  <si>
    <t xml:space="preserve">HR07C </t>
  </si>
  <si>
    <t xml:space="preserve">HR08A </t>
  </si>
  <si>
    <t xml:space="preserve">HR08B </t>
  </si>
  <si>
    <t xml:space="preserve">HR08C </t>
  </si>
  <si>
    <t xml:space="preserve">HR09A </t>
  </si>
  <si>
    <t xml:space="preserve">HR09B </t>
  </si>
  <si>
    <t xml:space="preserve">HR09C </t>
  </si>
  <si>
    <t xml:space="preserve">JA12D </t>
  </si>
  <si>
    <t xml:space="preserve">JA12E </t>
  </si>
  <si>
    <t xml:space="preserve">JA12F </t>
  </si>
  <si>
    <t xml:space="preserve">JA12G </t>
  </si>
  <si>
    <t xml:space="preserve">JA12H </t>
  </si>
  <si>
    <t xml:space="preserve">JA12J </t>
  </si>
  <si>
    <t xml:space="preserve">JA12K </t>
  </si>
  <si>
    <t xml:space="preserve">JA12L </t>
  </si>
  <si>
    <t xml:space="preserve">JA13A </t>
  </si>
  <si>
    <t xml:space="preserve">JA13B </t>
  </si>
  <si>
    <t xml:space="preserve">JA13C </t>
  </si>
  <si>
    <t xml:space="preserve">JA14Z </t>
  </si>
  <si>
    <t xml:space="preserve">JA18Z </t>
  </si>
  <si>
    <t xml:space="preserve">JA19Z </t>
  </si>
  <si>
    <t xml:space="preserve">JA20D </t>
  </si>
  <si>
    <t xml:space="preserve">JA20E </t>
  </si>
  <si>
    <t xml:space="preserve">JA20F </t>
  </si>
  <si>
    <t xml:space="preserve">JA21A </t>
  </si>
  <si>
    <t xml:space="preserve">JA21B </t>
  </si>
  <si>
    <t xml:space="preserve">JA24D </t>
  </si>
  <si>
    <t xml:space="preserve">JA24E </t>
  </si>
  <si>
    <t xml:space="preserve">JA24F </t>
  </si>
  <si>
    <t xml:space="preserve">JA25Z </t>
  </si>
  <si>
    <t xml:space="preserve">JA26A </t>
  </si>
  <si>
    <t xml:space="preserve">JA26B </t>
  </si>
  <si>
    <t xml:space="preserve">JA26C </t>
  </si>
  <si>
    <t xml:space="preserve">JA27Z </t>
  </si>
  <si>
    <t xml:space="preserve">JA28Z </t>
  </si>
  <si>
    <t xml:space="preserve">JA30Z </t>
  </si>
  <si>
    <t xml:space="preserve">JA31Z </t>
  </si>
  <si>
    <t xml:space="preserve">JB30A </t>
  </si>
  <si>
    <t xml:space="preserve">JB30B </t>
  </si>
  <si>
    <t xml:space="preserve">JB30C </t>
  </si>
  <si>
    <t xml:space="preserve">JB31A </t>
  </si>
  <si>
    <t xml:space="preserve">JB31B </t>
  </si>
  <si>
    <t xml:space="preserve">JB31C </t>
  </si>
  <si>
    <t xml:space="preserve">JB32A </t>
  </si>
  <si>
    <t xml:space="preserve">JB32B </t>
  </si>
  <si>
    <t xml:space="preserve">JB32C </t>
  </si>
  <si>
    <t xml:space="preserve">JB33A </t>
  </si>
  <si>
    <t xml:space="preserve">JB33B </t>
  </si>
  <si>
    <t xml:space="preserve">JB33C </t>
  </si>
  <si>
    <t xml:space="preserve">JC40Z </t>
  </si>
  <si>
    <t xml:space="preserve">JC41Z </t>
  </si>
  <si>
    <t xml:space="preserve">JC42A </t>
  </si>
  <si>
    <t xml:space="preserve">JC42B </t>
  </si>
  <si>
    <t xml:space="preserve">JC43A </t>
  </si>
  <si>
    <t xml:space="preserve">JC43B </t>
  </si>
  <si>
    <t xml:space="preserve">JC44Z </t>
  </si>
  <si>
    <t xml:space="preserve">JC45A </t>
  </si>
  <si>
    <t xml:space="preserve">JC45B </t>
  </si>
  <si>
    <t xml:space="preserve">JC46Z </t>
  </si>
  <si>
    <t xml:space="preserve">JC47A </t>
  </si>
  <si>
    <t xml:space="preserve">JC47B </t>
  </si>
  <si>
    <t xml:space="preserve">JD07A </t>
  </si>
  <si>
    <t xml:space="preserve">JD07B </t>
  </si>
  <si>
    <t xml:space="preserve">JD07C </t>
  </si>
  <si>
    <t xml:space="preserve">JD07D </t>
  </si>
  <si>
    <t xml:space="preserve">JD07E </t>
  </si>
  <si>
    <t xml:space="preserve">JD07F </t>
  </si>
  <si>
    <t xml:space="preserve">JD07G </t>
  </si>
  <si>
    <t xml:space="preserve">JD07H </t>
  </si>
  <si>
    <t xml:space="preserve">JD07J </t>
  </si>
  <si>
    <t xml:space="preserve">JD07K </t>
  </si>
  <si>
    <t xml:space="preserve">KA03C </t>
  </si>
  <si>
    <t xml:space="preserve">KA03D </t>
  </si>
  <si>
    <t xml:space="preserve">KA04A </t>
  </si>
  <si>
    <t xml:space="preserve">KA04B </t>
  </si>
  <si>
    <t xml:space="preserve">KA05C </t>
  </si>
  <si>
    <t xml:space="preserve">KA05D </t>
  </si>
  <si>
    <t xml:space="preserve">KA06C </t>
  </si>
  <si>
    <t xml:space="preserve">KA06D </t>
  </si>
  <si>
    <t xml:space="preserve">KA06E </t>
  </si>
  <si>
    <t xml:space="preserve">KA07A </t>
  </si>
  <si>
    <t xml:space="preserve">KA07B </t>
  </si>
  <si>
    <t xml:space="preserve">KA07C </t>
  </si>
  <si>
    <t xml:space="preserve">KA08A </t>
  </si>
  <si>
    <t xml:space="preserve">KA08B </t>
  </si>
  <si>
    <t xml:space="preserve">KA08C </t>
  </si>
  <si>
    <t xml:space="preserve">KA09C </t>
  </si>
  <si>
    <t xml:space="preserve">KA09D </t>
  </si>
  <si>
    <t xml:space="preserve">KA09E </t>
  </si>
  <si>
    <t xml:space="preserve">KB01C </t>
  </si>
  <si>
    <t xml:space="preserve">KB01D </t>
  </si>
  <si>
    <t xml:space="preserve">KB01E </t>
  </si>
  <si>
    <t xml:space="preserve">KB01F </t>
  </si>
  <si>
    <t xml:space="preserve">KB02G </t>
  </si>
  <si>
    <t xml:space="preserve">KB02H </t>
  </si>
  <si>
    <t xml:space="preserve">KB02J </t>
  </si>
  <si>
    <t xml:space="preserve">KB02K </t>
  </si>
  <si>
    <t xml:space="preserve">KB03C </t>
  </si>
  <si>
    <t xml:space="preserve">KB03D </t>
  </si>
  <si>
    <t xml:space="preserve">KB03E </t>
  </si>
  <si>
    <t xml:space="preserve">KB04Z </t>
  </si>
  <si>
    <t xml:space="preserve">KC04A </t>
  </si>
  <si>
    <t xml:space="preserve">KC04B </t>
  </si>
  <si>
    <t xml:space="preserve">KC05G </t>
  </si>
  <si>
    <t xml:space="preserve">KC05H </t>
  </si>
  <si>
    <t xml:space="preserve">KC05J </t>
  </si>
  <si>
    <t xml:space="preserve">KC05K </t>
  </si>
  <si>
    <t xml:space="preserve">KC05L </t>
  </si>
  <si>
    <t xml:space="preserve">KC05M </t>
  </si>
  <si>
    <t xml:space="preserve">KC05N </t>
  </si>
  <si>
    <t xml:space="preserve">LA01A </t>
  </si>
  <si>
    <t xml:space="preserve">LA01B </t>
  </si>
  <si>
    <t xml:space="preserve">LA02A </t>
  </si>
  <si>
    <t xml:space="preserve">LA02B </t>
  </si>
  <si>
    <t xml:space="preserve">LA03A </t>
  </si>
  <si>
    <t xml:space="preserve">LA03B </t>
  </si>
  <si>
    <t xml:space="preserve">LA04H </t>
  </si>
  <si>
    <t xml:space="preserve">LA04J </t>
  </si>
  <si>
    <t xml:space="preserve">LA04K </t>
  </si>
  <si>
    <t xml:space="preserve">LA04L </t>
  </si>
  <si>
    <t xml:space="preserve">LA04M </t>
  </si>
  <si>
    <t xml:space="preserve">LA04N </t>
  </si>
  <si>
    <t xml:space="preserve">LA04P </t>
  </si>
  <si>
    <t xml:space="preserve">LA04Q </t>
  </si>
  <si>
    <t xml:space="preserve">LA04R </t>
  </si>
  <si>
    <t xml:space="preserve">LA04S </t>
  </si>
  <si>
    <t xml:space="preserve">LA05Z </t>
  </si>
  <si>
    <t xml:space="preserve">LA07H </t>
  </si>
  <si>
    <t xml:space="preserve">LA07J </t>
  </si>
  <si>
    <t xml:space="preserve">LA07K </t>
  </si>
  <si>
    <t xml:space="preserve">LA07L </t>
  </si>
  <si>
    <t xml:space="preserve">LA07M </t>
  </si>
  <si>
    <t xml:space="preserve">LA07N </t>
  </si>
  <si>
    <t xml:space="preserve">LA07P </t>
  </si>
  <si>
    <t xml:space="preserve">LA08G </t>
  </si>
  <si>
    <t xml:space="preserve">LA08H </t>
  </si>
  <si>
    <t xml:space="preserve">LA08J </t>
  </si>
  <si>
    <t xml:space="preserve">LA08K </t>
  </si>
  <si>
    <t xml:space="preserve">LA08L </t>
  </si>
  <si>
    <t xml:space="preserve">LA08M </t>
  </si>
  <si>
    <t xml:space="preserve">LA08N </t>
  </si>
  <si>
    <t xml:space="preserve">LA08P </t>
  </si>
  <si>
    <t xml:space="preserve">LA09J </t>
  </si>
  <si>
    <t xml:space="preserve">LA09K </t>
  </si>
  <si>
    <t xml:space="preserve">LA09L </t>
  </si>
  <si>
    <t xml:space="preserve">LA09M </t>
  </si>
  <si>
    <t xml:space="preserve">LA09N </t>
  </si>
  <si>
    <t xml:space="preserve">LA09P </t>
  </si>
  <si>
    <t xml:space="preserve">LA09Q </t>
  </si>
  <si>
    <t xml:space="preserve">LA10Z </t>
  </si>
  <si>
    <t xml:space="preserve">LA11Z </t>
  </si>
  <si>
    <t xml:space="preserve">LA12A </t>
  </si>
  <si>
    <t xml:space="preserve">LA97A </t>
  </si>
  <si>
    <t xml:space="preserve">LA97B </t>
  </si>
  <si>
    <t xml:space="preserve">LB05D </t>
  </si>
  <si>
    <t xml:space="preserve">LB05E </t>
  </si>
  <si>
    <t xml:space="preserve">LB05F </t>
  </si>
  <si>
    <t xml:space="preserve">LB05G </t>
  </si>
  <si>
    <t xml:space="preserve">LB06H </t>
  </si>
  <si>
    <t xml:space="preserve">LB06J </t>
  </si>
  <si>
    <t xml:space="preserve">LB06K </t>
  </si>
  <si>
    <t xml:space="preserve">LB06L </t>
  </si>
  <si>
    <t xml:space="preserve">LB06M </t>
  </si>
  <si>
    <t xml:space="preserve">LB06N </t>
  </si>
  <si>
    <t xml:space="preserve">LB06P </t>
  </si>
  <si>
    <t xml:space="preserve">LB06Q </t>
  </si>
  <si>
    <t xml:space="preserve">LB06R </t>
  </si>
  <si>
    <t xml:space="preserve">LB06S </t>
  </si>
  <si>
    <t xml:space="preserve">LB09C </t>
  </si>
  <si>
    <t xml:space="preserve">LB09D </t>
  </si>
  <si>
    <t xml:space="preserve">LB10B </t>
  </si>
  <si>
    <t xml:space="preserve">LB10C </t>
  </si>
  <si>
    <t xml:space="preserve">LB10D </t>
  </si>
  <si>
    <t xml:space="preserve">LB12Z </t>
  </si>
  <si>
    <t xml:space="preserve">LB13C </t>
  </si>
  <si>
    <t xml:space="preserve">LB13D </t>
  </si>
  <si>
    <t xml:space="preserve">LB13E </t>
  </si>
  <si>
    <t xml:space="preserve">LB13F </t>
  </si>
  <si>
    <t xml:space="preserve">LB14Z </t>
  </si>
  <si>
    <t xml:space="preserve">LB15D </t>
  </si>
  <si>
    <t xml:space="preserve">LB15E </t>
  </si>
  <si>
    <t xml:space="preserve">LB16D </t>
  </si>
  <si>
    <t xml:space="preserve">LB16E </t>
  </si>
  <si>
    <t xml:space="preserve">LB16F </t>
  </si>
  <si>
    <t xml:space="preserve">LB16G </t>
  </si>
  <si>
    <t xml:space="preserve">LB16H </t>
  </si>
  <si>
    <t xml:space="preserve">LB16J </t>
  </si>
  <si>
    <t xml:space="preserve">LB16K </t>
  </si>
  <si>
    <t xml:space="preserve">LB17Z </t>
  </si>
  <si>
    <t xml:space="preserve">LB18Z </t>
  </si>
  <si>
    <t xml:space="preserve">LB19C </t>
  </si>
  <si>
    <t xml:space="preserve">LB19D </t>
  </si>
  <si>
    <t xml:space="preserve">LB19E </t>
  </si>
  <si>
    <t xml:space="preserve">LB19F </t>
  </si>
  <si>
    <t xml:space="preserve">LB19G </t>
  </si>
  <si>
    <t xml:space="preserve">LB20C </t>
  </si>
  <si>
    <t xml:space="preserve">LB20D </t>
  </si>
  <si>
    <t xml:space="preserve">LB20E </t>
  </si>
  <si>
    <t xml:space="preserve">LB20F </t>
  </si>
  <si>
    <t xml:space="preserve">LB20G </t>
  </si>
  <si>
    <t xml:space="preserve">LB21A </t>
  </si>
  <si>
    <t xml:space="preserve">LB21B </t>
  </si>
  <si>
    <t xml:space="preserve">LB22Z </t>
  </si>
  <si>
    <t xml:space="preserve">LB25D </t>
  </si>
  <si>
    <t xml:space="preserve">LB25E </t>
  </si>
  <si>
    <t xml:space="preserve">LB25F </t>
  </si>
  <si>
    <t xml:space="preserve">LB26A </t>
  </si>
  <si>
    <t xml:space="preserve">LB26B </t>
  </si>
  <si>
    <t xml:space="preserve">LB27Z </t>
  </si>
  <si>
    <t xml:space="preserve">LB28C </t>
  </si>
  <si>
    <t xml:space="preserve">LB28D </t>
  </si>
  <si>
    <t xml:space="preserve">LB28E </t>
  </si>
  <si>
    <t xml:space="preserve">LB28F </t>
  </si>
  <si>
    <t xml:space="preserve">LB28G </t>
  </si>
  <si>
    <t xml:space="preserve">LB29A </t>
  </si>
  <si>
    <t xml:space="preserve">LB29C </t>
  </si>
  <si>
    <t xml:space="preserve">LB29D </t>
  </si>
  <si>
    <t xml:space="preserve">LB33Z </t>
  </si>
  <si>
    <t xml:space="preserve">LB35C </t>
  </si>
  <si>
    <t xml:space="preserve">LB35D </t>
  </si>
  <si>
    <t xml:space="preserve">LB35E </t>
  </si>
  <si>
    <t xml:space="preserve">LB35F </t>
  </si>
  <si>
    <t xml:space="preserve">LB35G </t>
  </si>
  <si>
    <t xml:space="preserve">LB35H </t>
  </si>
  <si>
    <t xml:space="preserve">LB36Z </t>
  </si>
  <si>
    <t xml:space="preserve">LB37C </t>
  </si>
  <si>
    <t xml:space="preserve">LB37D </t>
  </si>
  <si>
    <t xml:space="preserve">LB37E </t>
  </si>
  <si>
    <t xml:space="preserve">LB38C </t>
  </si>
  <si>
    <t xml:space="preserve">LB38D </t>
  </si>
  <si>
    <t xml:space="preserve">LB38E </t>
  </si>
  <si>
    <t xml:space="preserve">LB38F </t>
  </si>
  <si>
    <t xml:space="preserve">LB38G </t>
  </si>
  <si>
    <t xml:space="preserve">LB38H </t>
  </si>
  <si>
    <t xml:space="preserve">LB39C </t>
  </si>
  <si>
    <t xml:space="preserve">LB39D </t>
  </si>
  <si>
    <t xml:space="preserve">LB40C </t>
  </si>
  <si>
    <t xml:space="preserve">LB40D </t>
  </si>
  <si>
    <t xml:space="preserve">LB40E </t>
  </si>
  <si>
    <t xml:space="preserve">LB40F </t>
  </si>
  <si>
    <t xml:space="preserve">LB40G </t>
  </si>
  <si>
    <t xml:space="preserve">LB42A </t>
  </si>
  <si>
    <t xml:space="preserve">LB42B </t>
  </si>
  <si>
    <t xml:space="preserve">LB42C </t>
  </si>
  <si>
    <t xml:space="preserve">LB43Z </t>
  </si>
  <si>
    <t xml:space="preserve">LB46Z </t>
  </si>
  <si>
    <t xml:space="preserve">LB47Z </t>
  </si>
  <si>
    <t xml:space="preserve">LB48Z </t>
  </si>
  <si>
    <t xml:space="preserve">LB49Z </t>
  </si>
  <si>
    <t xml:space="preserve">LB50Z </t>
  </si>
  <si>
    <t xml:space="preserve">LB51A </t>
  </si>
  <si>
    <t xml:space="preserve">LB51B </t>
  </si>
  <si>
    <t xml:space="preserve">LB52A </t>
  </si>
  <si>
    <t xml:space="preserve">LB52B </t>
  </si>
  <si>
    <t xml:space="preserve">LB53B </t>
  </si>
  <si>
    <t xml:space="preserve">LB53C </t>
  </si>
  <si>
    <t xml:space="preserve">LB53D </t>
  </si>
  <si>
    <t xml:space="preserve">LB54A </t>
  </si>
  <si>
    <t xml:space="preserve">LB54C </t>
  </si>
  <si>
    <t xml:space="preserve">LB54D </t>
  </si>
  <si>
    <t xml:space="preserve">LB55A </t>
  </si>
  <si>
    <t xml:space="preserve">LB55B </t>
  </si>
  <si>
    <t xml:space="preserve">LB56A </t>
  </si>
  <si>
    <t xml:space="preserve">LB56C </t>
  </si>
  <si>
    <t xml:space="preserve">LB56D </t>
  </si>
  <si>
    <t xml:space="preserve">LB57C </t>
  </si>
  <si>
    <t xml:space="preserve">LB57D </t>
  </si>
  <si>
    <t xml:space="preserve">LB58C </t>
  </si>
  <si>
    <t xml:space="preserve">LB58D </t>
  </si>
  <si>
    <t xml:space="preserve">LB59Z </t>
  </si>
  <si>
    <t xml:space="preserve">LB60C </t>
  </si>
  <si>
    <t xml:space="preserve">LB60D </t>
  </si>
  <si>
    <t xml:space="preserve">LB60E </t>
  </si>
  <si>
    <t xml:space="preserve">LB60F </t>
  </si>
  <si>
    <t xml:space="preserve">LB61C </t>
  </si>
  <si>
    <t xml:space="preserve">LB61D </t>
  </si>
  <si>
    <t xml:space="preserve">LB61E </t>
  </si>
  <si>
    <t xml:space="preserve">LB61F </t>
  </si>
  <si>
    <t xml:space="preserve">LB61G </t>
  </si>
  <si>
    <t xml:space="preserve">LB62C </t>
  </si>
  <si>
    <t xml:space="preserve">LB62D </t>
  </si>
  <si>
    <t xml:space="preserve">LB63C </t>
  </si>
  <si>
    <t xml:space="preserve">LB63D </t>
  </si>
  <si>
    <t xml:space="preserve">LB64C </t>
  </si>
  <si>
    <t xml:space="preserve">LB64D </t>
  </si>
  <si>
    <t xml:space="preserve">LB64E </t>
  </si>
  <si>
    <t xml:space="preserve">LB65C </t>
  </si>
  <si>
    <t xml:space="preserve">LB65D </t>
  </si>
  <si>
    <t xml:space="preserve">LB65E </t>
  </si>
  <si>
    <t xml:space="preserve">LB66Z </t>
  </si>
  <si>
    <t xml:space="preserve">LB67C </t>
  </si>
  <si>
    <t xml:space="preserve">LB67D </t>
  </si>
  <si>
    <t xml:space="preserve">LB68A </t>
  </si>
  <si>
    <t xml:space="preserve">LB68B </t>
  </si>
  <si>
    <t xml:space="preserve">LB69Z </t>
  </si>
  <si>
    <t xml:space="preserve">LB70C </t>
  </si>
  <si>
    <t xml:space="preserve">LB70D </t>
  </si>
  <si>
    <t xml:space="preserve">LB71Z </t>
  </si>
  <si>
    <t xml:space="preserve">LB72A </t>
  </si>
  <si>
    <t xml:space="preserve">LB72B </t>
  </si>
  <si>
    <t xml:space="preserve">LB73Z </t>
  </si>
  <si>
    <t xml:space="preserve">LB74Z </t>
  </si>
  <si>
    <t xml:space="preserve">MA01Z </t>
  </si>
  <si>
    <t xml:space="preserve">MA02A </t>
  </si>
  <si>
    <t xml:space="preserve">MA02B </t>
  </si>
  <si>
    <t xml:space="preserve">MA02C </t>
  </si>
  <si>
    <t xml:space="preserve">MA03C </t>
  </si>
  <si>
    <t xml:space="preserve">MA03D </t>
  </si>
  <si>
    <t xml:space="preserve">MA04C </t>
  </si>
  <si>
    <t xml:space="preserve">MA04D </t>
  </si>
  <si>
    <t xml:space="preserve">MA06A </t>
  </si>
  <si>
    <t xml:space="preserve">MA06B </t>
  </si>
  <si>
    <t xml:space="preserve">MA06C </t>
  </si>
  <si>
    <t xml:space="preserve">MA07E </t>
  </si>
  <si>
    <t xml:space="preserve">MA07F </t>
  </si>
  <si>
    <t xml:space="preserve">MA07G </t>
  </si>
  <si>
    <t xml:space="preserve">MA08A </t>
  </si>
  <si>
    <t xml:space="preserve">MA08B </t>
  </si>
  <si>
    <t xml:space="preserve">MA09Z </t>
  </si>
  <si>
    <t xml:space="preserve">MA10Z </t>
  </si>
  <si>
    <t xml:space="preserve">MA11Z </t>
  </si>
  <si>
    <t xml:space="preserve">MA12Z </t>
  </si>
  <si>
    <t xml:space="preserve">MA17C </t>
  </si>
  <si>
    <t xml:space="preserve">MA17D </t>
  </si>
  <si>
    <t xml:space="preserve">MA18C </t>
  </si>
  <si>
    <t xml:space="preserve">MA18D </t>
  </si>
  <si>
    <t xml:space="preserve">MA19A </t>
  </si>
  <si>
    <t xml:space="preserve">MA19B </t>
  </si>
  <si>
    <t xml:space="preserve">MA20Z </t>
  </si>
  <si>
    <t xml:space="preserve">MA22Z </t>
  </si>
  <si>
    <t xml:space="preserve">MA23Z </t>
  </si>
  <si>
    <t xml:space="preserve">MA24Z </t>
  </si>
  <si>
    <t xml:space="preserve">MA25Z </t>
  </si>
  <si>
    <t xml:space="preserve">MA26A </t>
  </si>
  <si>
    <t xml:space="preserve">MA26B </t>
  </si>
  <si>
    <t xml:space="preserve">MA26C </t>
  </si>
  <si>
    <t xml:space="preserve">MA27Z </t>
  </si>
  <si>
    <t xml:space="preserve">MA28Z </t>
  </si>
  <si>
    <t xml:space="preserve">MA29Z </t>
  </si>
  <si>
    <t xml:space="preserve">MA30Z </t>
  </si>
  <si>
    <t xml:space="preserve">MA31Z </t>
  </si>
  <si>
    <t xml:space="preserve">MA32Z </t>
  </si>
  <si>
    <t xml:space="preserve">MA33Z </t>
  </si>
  <si>
    <t xml:space="preserve">MA34Z </t>
  </si>
  <si>
    <t xml:space="preserve">MA35Z </t>
  </si>
  <si>
    <t xml:space="preserve">MA36Z </t>
  </si>
  <si>
    <t xml:space="preserve">MA37Z </t>
  </si>
  <si>
    <t xml:space="preserve">MA38Z </t>
  </si>
  <si>
    <t xml:space="preserve">MA39Z </t>
  </si>
  <si>
    <t xml:space="preserve">MA40Z </t>
  </si>
  <si>
    <t xml:space="preserve">MB05C </t>
  </si>
  <si>
    <t xml:space="preserve">MB05D </t>
  </si>
  <si>
    <t xml:space="preserve">MB05E </t>
  </si>
  <si>
    <t xml:space="preserve">MB05F </t>
  </si>
  <si>
    <t xml:space="preserve">MB05G </t>
  </si>
  <si>
    <t xml:space="preserve">MB05H </t>
  </si>
  <si>
    <t xml:space="preserve">MB05J </t>
  </si>
  <si>
    <t xml:space="preserve">MB05K </t>
  </si>
  <si>
    <t xml:space="preserve">MB05L </t>
  </si>
  <si>
    <t xml:space="preserve">MB08A </t>
  </si>
  <si>
    <t xml:space="preserve">MB08B </t>
  </si>
  <si>
    <t xml:space="preserve">MB09A </t>
  </si>
  <si>
    <t xml:space="preserve">MB09B </t>
  </si>
  <si>
    <t xml:space="preserve">MB09C </t>
  </si>
  <si>
    <t xml:space="preserve">MB09D </t>
  </si>
  <si>
    <t xml:space="preserve">MB09E </t>
  </si>
  <si>
    <t xml:space="preserve">MB09F </t>
  </si>
  <si>
    <t xml:space="preserve">MC06Z </t>
  </si>
  <si>
    <t xml:space="preserve">MC07Z </t>
  </si>
  <si>
    <t xml:space="preserve">MC08Z </t>
  </si>
  <si>
    <t xml:space="preserve">MC09Z </t>
  </si>
  <si>
    <t xml:space="preserve">MC10Z </t>
  </si>
  <si>
    <t xml:space="preserve">MC11Z </t>
  </si>
  <si>
    <t xml:space="preserve">MC12Z </t>
  </si>
  <si>
    <t xml:space="preserve">MC13Z </t>
  </si>
  <si>
    <t xml:space="preserve">MC14Z </t>
  </si>
  <si>
    <t xml:space="preserve">NZ10Z </t>
  </si>
  <si>
    <t xml:space="preserve">NZ16Z </t>
  </si>
  <si>
    <t xml:space="preserve">NZ17A </t>
  </si>
  <si>
    <t xml:space="preserve">NZ17B </t>
  </si>
  <si>
    <t xml:space="preserve">NZ18A </t>
  </si>
  <si>
    <t xml:space="preserve">NZ18B </t>
  </si>
  <si>
    <t xml:space="preserve">NZ19A </t>
  </si>
  <si>
    <t xml:space="preserve">NZ19B </t>
  </si>
  <si>
    <t xml:space="preserve">NZ20A </t>
  </si>
  <si>
    <t xml:space="preserve">NZ20B </t>
  </si>
  <si>
    <t xml:space="preserve">NZ21Z </t>
  </si>
  <si>
    <t xml:space="preserve">NZ22Z </t>
  </si>
  <si>
    <t xml:space="preserve">NZ23Z </t>
  </si>
  <si>
    <t xml:space="preserve">NZ24A </t>
  </si>
  <si>
    <t xml:space="preserve">NZ24B </t>
  </si>
  <si>
    <t xml:space="preserve">NZ25Z </t>
  </si>
  <si>
    <t xml:space="preserve">NZ26A </t>
  </si>
  <si>
    <t xml:space="preserve">NZ26B </t>
  </si>
  <si>
    <t xml:space="preserve">NZ27Z </t>
  </si>
  <si>
    <t xml:space="preserve">NZ30A </t>
  </si>
  <si>
    <t xml:space="preserve">NZ30B </t>
  </si>
  <si>
    <t xml:space="preserve">NZ30C </t>
  </si>
  <si>
    <t xml:space="preserve">NZ31A </t>
  </si>
  <si>
    <t xml:space="preserve">NZ31B </t>
  </si>
  <si>
    <t xml:space="preserve">NZ31C </t>
  </si>
  <si>
    <t xml:space="preserve">NZ32A </t>
  </si>
  <si>
    <t xml:space="preserve">NZ32B </t>
  </si>
  <si>
    <t xml:space="preserve">NZ32C </t>
  </si>
  <si>
    <t xml:space="preserve">NZ33A </t>
  </si>
  <si>
    <t xml:space="preserve">NZ33B </t>
  </si>
  <si>
    <t xml:space="preserve">NZ33C </t>
  </si>
  <si>
    <t xml:space="preserve">NZ34A </t>
  </si>
  <si>
    <t xml:space="preserve">NZ34B </t>
  </si>
  <si>
    <t xml:space="preserve">NZ34C </t>
  </si>
  <si>
    <t xml:space="preserve">NZ40A </t>
  </si>
  <si>
    <t xml:space="preserve">NZ40B </t>
  </si>
  <si>
    <t xml:space="preserve">NZ40C </t>
  </si>
  <si>
    <t xml:space="preserve">NZ41A </t>
  </si>
  <si>
    <t xml:space="preserve">NZ41B </t>
  </si>
  <si>
    <t xml:space="preserve">NZ41C </t>
  </si>
  <si>
    <t xml:space="preserve">NZ42A </t>
  </si>
  <si>
    <t xml:space="preserve">NZ42B </t>
  </si>
  <si>
    <t xml:space="preserve">NZ42C </t>
  </si>
  <si>
    <t xml:space="preserve">NZ43A </t>
  </si>
  <si>
    <t xml:space="preserve">NZ43B </t>
  </si>
  <si>
    <t xml:space="preserve">NZ43C </t>
  </si>
  <si>
    <t xml:space="preserve">NZ44A </t>
  </si>
  <si>
    <t xml:space="preserve">NZ44B </t>
  </si>
  <si>
    <t xml:space="preserve">NZ44C </t>
  </si>
  <si>
    <t xml:space="preserve">NZ50A </t>
  </si>
  <si>
    <t xml:space="preserve">NZ50B </t>
  </si>
  <si>
    <t xml:space="preserve">NZ50C </t>
  </si>
  <si>
    <t xml:space="preserve">NZ51A </t>
  </si>
  <si>
    <t xml:space="preserve">NZ51B </t>
  </si>
  <si>
    <t xml:space="preserve">NZ51C </t>
  </si>
  <si>
    <t xml:space="preserve">PA01A </t>
  </si>
  <si>
    <t xml:space="preserve">PA01B </t>
  </si>
  <si>
    <t xml:space="preserve">PA02A </t>
  </si>
  <si>
    <t xml:space="preserve">PA02B </t>
  </si>
  <si>
    <t xml:space="preserve">PA03A </t>
  </si>
  <si>
    <t xml:space="preserve">PA03B </t>
  </si>
  <si>
    <t xml:space="preserve">PA04A </t>
  </si>
  <si>
    <t xml:space="preserve">PA04B </t>
  </si>
  <si>
    <t xml:space="preserve">PA05A </t>
  </si>
  <si>
    <t xml:space="preserve">PA05B </t>
  </si>
  <si>
    <t xml:space="preserve">PA05C </t>
  </si>
  <si>
    <t xml:space="preserve">PA06Z </t>
  </si>
  <si>
    <t xml:space="preserve">PA07A </t>
  </si>
  <si>
    <t xml:space="preserve">PA07B </t>
  </si>
  <si>
    <t xml:space="preserve">PA08A </t>
  </si>
  <si>
    <t xml:space="preserve">PA08B </t>
  </si>
  <si>
    <t xml:space="preserve">PA11Z </t>
  </si>
  <si>
    <t xml:space="preserve">PA12Z </t>
  </si>
  <si>
    <t xml:space="preserve">PA13C </t>
  </si>
  <si>
    <t xml:space="preserve">PA13D </t>
  </si>
  <si>
    <t xml:space="preserve">PA13E </t>
  </si>
  <si>
    <t xml:space="preserve">PA13F </t>
  </si>
  <si>
    <t xml:space="preserve">PA14C </t>
  </si>
  <si>
    <t xml:space="preserve">PA14D </t>
  </si>
  <si>
    <t xml:space="preserve">PA14E </t>
  </si>
  <si>
    <t xml:space="preserve">PA15A </t>
  </si>
  <si>
    <t xml:space="preserve">PA15B </t>
  </si>
  <si>
    <t xml:space="preserve">PA16A </t>
  </si>
  <si>
    <t xml:space="preserve">PA16B </t>
  </si>
  <si>
    <t xml:space="preserve">PA17A </t>
  </si>
  <si>
    <t xml:space="preserve">PA17B </t>
  </si>
  <si>
    <t xml:space="preserve">PA18A </t>
  </si>
  <si>
    <t xml:space="preserve">PA18B </t>
  </si>
  <si>
    <t xml:space="preserve">PA19A </t>
  </si>
  <si>
    <t xml:space="preserve">PA19B </t>
  </si>
  <si>
    <t xml:space="preserve">PA20A </t>
  </si>
  <si>
    <t xml:space="preserve">PA20B </t>
  </si>
  <si>
    <t xml:space="preserve">PA21A </t>
  </si>
  <si>
    <t xml:space="preserve">PA21B </t>
  </si>
  <si>
    <t xml:space="preserve">PA22Z </t>
  </si>
  <si>
    <t xml:space="preserve">PA23A </t>
  </si>
  <si>
    <t xml:space="preserve">PA23B </t>
  </si>
  <si>
    <t xml:space="preserve">PA24Z </t>
  </si>
  <si>
    <t xml:space="preserve">PA25A </t>
  </si>
  <si>
    <t xml:space="preserve">PA25B </t>
  </si>
  <si>
    <t xml:space="preserve">PA26A </t>
  </si>
  <si>
    <t xml:space="preserve">PA26B </t>
  </si>
  <si>
    <t xml:space="preserve">PA27Z </t>
  </si>
  <si>
    <t xml:space="preserve">PA28A </t>
  </si>
  <si>
    <t xml:space="preserve">PA28B </t>
  </si>
  <si>
    <t xml:space="preserve">PA29Z </t>
  </si>
  <si>
    <t xml:space="preserve">PA30A </t>
  </si>
  <si>
    <t xml:space="preserve">PA30B </t>
  </si>
  <si>
    <t xml:space="preserve">PA31Z </t>
  </si>
  <si>
    <t xml:space="preserve">PA32A </t>
  </si>
  <si>
    <t xml:space="preserve">PA32B </t>
  </si>
  <si>
    <t xml:space="preserve">PA34A </t>
  </si>
  <si>
    <t xml:space="preserve">PA34B </t>
  </si>
  <si>
    <t xml:space="preserve">PA35A </t>
  </si>
  <si>
    <t xml:space="preserve">PA35B </t>
  </si>
  <si>
    <t xml:space="preserve">PA36Z </t>
  </si>
  <si>
    <t xml:space="preserve">PA38C </t>
  </si>
  <si>
    <t xml:space="preserve">PA38D </t>
  </si>
  <si>
    <t xml:space="preserve">PA40A </t>
  </si>
  <si>
    <t xml:space="preserve">PA40B </t>
  </si>
  <si>
    <t xml:space="preserve">PA41Z </t>
  </si>
  <si>
    <t xml:space="preserve">PA42Z </t>
  </si>
  <si>
    <t xml:space="preserve">PA43A </t>
  </si>
  <si>
    <t xml:space="preserve">PA43B </t>
  </si>
  <si>
    <t xml:space="preserve">PA44Z </t>
  </si>
  <si>
    <t xml:space="preserve">PA45Z </t>
  </si>
  <si>
    <t xml:space="preserve">PA46Z </t>
  </si>
  <si>
    <t xml:space="preserve">PA47Z </t>
  </si>
  <si>
    <t xml:space="preserve">PA48A </t>
  </si>
  <si>
    <t xml:space="preserve">PA48B </t>
  </si>
  <si>
    <t xml:space="preserve">PA49Z </t>
  </si>
  <si>
    <t xml:space="preserve">PA50Z </t>
  </si>
  <si>
    <t xml:space="preserve">PA51Z </t>
  </si>
  <si>
    <t xml:space="preserve">PA52A </t>
  </si>
  <si>
    <t xml:space="preserve">PA52B </t>
  </si>
  <si>
    <t xml:space="preserve">PA52C </t>
  </si>
  <si>
    <t xml:space="preserve">PA53A </t>
  </si>
  <si>
    <t xml:space="preserve">PA53B </t>
  </si>
  <si>
    <t xml:space="preserve">PA54Z </t>
  </si>
  <si>
    <t xml:space="preserve">PA55Z </t>
  </si>
  <si>
    <t xml:space="preserve">PA56A </t>
  </si>
  <si>
    <t xml:space="preserve">PA56B </t>
  </si>
  <si>
    <t xml:space="preserve">PA57Z </t>
  </si>
  <si>
    <t xml:space="preserve">PA58Z </t>
  </si>
  <si>
    <t xml:space="preserve">PA59C </t>
  </si>
  <si>
    <t xml:space="preserve">PA59D </t>
  </si>
  <si>
    <t xml:space="preserve">PA59E </t>
  </si>
  <si>
    <t xml:space="preserve">PA59F </t>
  </si>
  <si>
    <t xml:space="preserve">PA60C </t>
  </si>
  <si>
    <t xml:space="preserve">PA60D </t>
  </si>
  <si>
    <t xml:space="preserve">PA60E </t>
  </si>
  <si>
    <t xml:space="preserve">PA60F </t>
  </si>
  <si>
    <t xml:space="preserve">PA62Z </t>
  </si>
  <si>
    <t xml:space="preserve">PA63A </t>
  </si>
  <si>
    <t xml:space="preserve">PA63B </t>
  </si>
  <si>
    <t xml:space="preserve">PA63C </t>
  </si>
  <si>
    <t xml:space="preserve">PA64A </t>
  </si>
  <si>
    <t xml:space="preserve">PA64B </t>
  </si>
  <si>
    <t xml:space="preserve">PA64C </t>
  </si>
  <si>
    <t xml:space="preserve">PA65A </t>
  </si>
  <si>
    <t xml:space="preserve">PA65B </t>
  </si>
  <si>
    <t xml:space="preserve">PA65C </t>
  </si>
  <si>
    <t xml:space="preserve">PA66Z </t>
  </si>
  <si>
    <t xml:space="preserve">PA67Z </t>
  </si>
  <si>
    <t xml:space="preserve">PA68Z </t>
  </si>
  <si>
    <t xml:space="preserve">PA69Z </t>
  </si>
  <si>
    <t xml:space="preserve">PA70Z </t>
  </si>
  <si>
    <t xml:space="preserve">PA71Z </t>
  </si>
  <si>
    <t xml:space="preserve">PA72Z </t>
  </si>
  <si>
    <t xml:space="preserve">PB01Z </t>
  </si>
  <si>
    <t xml:space="preserve">PB02Z </t>
  </si>
  <si>
    <t xml:space="preserve">PB03Z </t>
  </si>
  <si>
    <t xml:space="preserve">QZ01C </t>
  </si>
  <si>
    <t xml:space="preserve">QZ01D </t>
  </si>
  <si>
    <t xml:space="preserve">QZ01E </t>
  </si>
  <si>
    <t xml:space="preserve">QZ01F </t>
  </si>
  <si>
    <t xml:space="preserve">QZ02C </t>
  </si>
  <si>
    <t xml:space="preserve">QZ02D </t>
  </si>
  <si>
    <t xml:space="preserve">QZ02E </t>
  </si>
  <si>
    <t xml:space="preserve">QZ02F </t>
  </si>
  <si>
    <t xml:space="preserve">QZ03A </t>
  </si>
  <si>
    <t xml:space="preserve">QZ03B </t>
  </si>
  <si>
    <t xml:space="preserve">QZ05C </t>
  </si>
  <si>
    <t xml:space="preserve">QZ05D </t>
  </si>
  <si>
    <t xml:space="preserve">QZ05E </t>
  </si>
  <si>
    <t xml:space="preserve">QZ05F </t>
  </si>
  <si>
    <t xml:space="preserve">QZ11C </t>
  </si>
  <si>
    <t xml:space="preserve">QZ11D </t>
  </si>
  <si>
    <t xml:space="preserve">QZ11E </t>
  </si>
  <si>
    <t xml:space="preserve">QZ11F </t>
  </si>
  <si>
    <t xml:space="preserve">QZ12A </t>
  </si>
  <si>
    <t xml:space="preserve">QZ12B </t>
  </si>
  <si>
    <t xml:space="preserve">QZ12C </t>
  </si>
  <si>
    <t xml:space="preserve">QZ12D </t>
  </si>
  <si>
    <t xml:space="preserve">QZ12E </t>
  </si>
  <si>
    <t xml:space="preserve">QZ13Z </t>
  </si>
  <si>
    <t xml:space="preserve">QZ14Z </t>
  </si>
  <si>
    <t xml:space="preserve">QZ15D </t>
  </si>
  <si>
    <t xml:space="preserve">QZ15E </t>
  </si>
  <si>
    <t xml:space="preserve">QZ15F </t>
  </si>
  <si>
    <t xml:space="preserve">QZ15G </t>
  </si>
  <si>
    <t xml:space="preserve">QZ15H </t>
  </si>
  <si>
    <t xml:space="preserve">QZ15J </t>
  </si>
  <si>
    <t xml:space="preserve">QZ16D </t>
  </si>
  <si>
    <t xml:space="preserve">QZ16E </t>
  </si>
  <si>
    <t xml:space="preserve">QZ16F </t>
  </si>
  <si>
    <t xml:space="preserve">QZ16G </t>
  </si>
  <si>
    <t xml:space="preserve">QZ16H </t>
  </si>
  <si>
    <t xml:space="preserve">QZ17D </t>
  </si>
  <si>
    <t xml:space="preserve">QZ17E </t>
  </si>
  <si>
    <t xml:space="preserve">QZ17F </t>
  </si>
  <si>
    <t xml:space="preserve">QZ17G </t>
  </si>
  <si>
    <t xml:space="preserve">QZ17H </t>
  </si>
  <si>
    <t xml:space="preserve">QZ17J </t>
  </si>
  <si>
    <t xml:space="preserve">QZ19Z </t>
  </si>
  <si>
    <t xml:space="preserve">QZ20A </t>
  </si>
  <si>
    <t xml:space="preserve">QZ20B </t>
  </si>
  <si>
    <t xml:space="preserve">QZ20C </t>
  </si>
  <si>
    <t xml:space="preserve">QZ20D </t>
  </si>
  <si>
    <t xml:space="preserve">QZ20E </t>
  </si>
  <si>
    <t xml:space="preserve">QZ21A </t>
  </si>
  <si>
    <t xml:space="preserve">QZ21B </t>
  </si>
  <si>
    <t xml:space="preserve">QZ22A </t>
  </si>
  <si>
    <t xml:space="preserve">QZ22B </t>
  </si>
  <si>
    <t xml:space="preserve">QZ23Z </t>
  </si>
  <si>
    <t xml:space="preserve">QZ24A </t>
  </si>
  <si>
    <t xml:space="preserve">QZ24B </t>
  </si>
  <si>
    <t xml:space="preserve">QZ24C </t>
  </si>
  <si>
    <t xml:space="preserve">QZ25A </t>
  </si>
  <si>
    <t xml:space="preserve">QZ25B </t>
  </si>
  <si>
    <t xml:space="preserve">RC01Z </t>
  </si>
  <si>
    <t xml:space="preserve">RC02Z </t>
  </si>
  <si>
    <t xml:space="preserve">RC03Z </t>
  </si>
  <si>
    <t xml:space="preserve">RC11A </t>
  </si>
  <si>
    <t xml:space="preserve">RC11B </t>
  </si>
  <si>
    <t xml:space="preserve">RC11C </t>
  </si>
  <si>
    <t xml:space="preserve">RC11D </t>
  </si>
  <si>
    <t xml:space="preserve">RC11E </t>
  </si>
  <si>
    <t xml:space="preserve">RC12A </t>
  </si>
  <si>
    <t xml:space="preserve">RC12B </t>
  </si>
  <si>
    <t xml:space="preserve">RC12C </t>
  </si>
  <si>
    <t xml:space="preserve">RC12D </t>
  </si>
  <si>
    <t xml:space="preserve">RC12E </t>
  </si>
  <si>
    <t xml:space="preserve">RC13A </t>
  </si>
  <si>
    <t xml:space="preserve">RC13B </t>
  </si>
  <si>
    <t xml:space="preserve">RC13C </t>
  </si>
  <si>
    <t xml:space="preserve">RC13D </t>
  </si>
  <si>
    <t xml:space="preserve">RC13E </t>
  </si>
  <si>
    <t xml:space="preserve">RC14Z </t>
  </si>
  <si>
    <t xml:space="preserve">RC15Z </t>
  </si>
  <si>
    <t xml:space="preserve">RC16Z </t>
  </si>
  <si>
    <t xml:space="preserve">RC31Z </t>
  </si>
  <si>
    <t xml:space="preserve">RC32Z </t>
  </si>
  <si>
    <t xml:space="preserve">RC33Z </t>
  </si>
  <si>
    <t xml:space="preserve">RC41Z </t>
  </si>
  <si>
    <t xml:space="preserve">RC42Z </t>
  </si>
  <si>
    <t xml:space="preserve">RC51Z </t>
  </si>
  <si>
    <t xml:space="preserve">SA01G </t>
  </si>
  <si>
    <t xml:space="preserve">SA01H </t>
  </si>
  <si>
    <t xml:space="preserve">SA01J </t>
  </si>
  <si>
    <t xml:space="preserve">SA01K </t>
  </si>
  <si>
    <t xml:space="preserve">SA02G </t>
  </si>
  <si>
    <t xml:space="preserve">SA02H </t>
  </si>
  <si>
    <t xml:space="preserve">SA02J </t>
  </si>
  <si>
    <t xml:space="preserve">SA03G </t>
  </si>
  <si>
    <t xml:space="preserve">SA03H </t>
  </si>
  <si>
    <t xml:space="preserve">SA04G </t>
  </si>
  <si>
    <t xml:space="preserve">SA04H </t>
  </si>
  <si>
    <t xml:space="preserve">SA04J </t>
  </si>
  <si>
    <t xml:space="preserve">SA04K </t>
  </si>
  <si>
    <t xml:space="preserve">SA04L </t>
  </si>
  <si>
    <t xml:space="preserve">SA05G </t>
  </si>
  <si>
    <t xml:space="preserve">SA05H </t>
  </si>
  <si>
    <t xml:space="preserve">SA05J </t>
  </si>
  <si>
    <t xml:space="preserve">SA06G </t>
  </si>
  <si>
    <t xml:space="preserve">SA06H </t>
  </si>
  <si>
    <t xml:space="preserve">SA06J </t>
  </si>
  <si>
    <t xml:space="preserve">SA06K </t>
  </si>
  <si>
    <t xml:space="preserve">SA07G </t>
  </si>
  <si>
    <t xml:space="preserve">SA07H </t>
  </si>
  <si>
    <t xml:space="preserve">SA07J </t>
  </si>
  <si>
    <t xml:space="preserve">SA08G </t>
  </si>
  <si>
    <t xml:space="preserve">SA08H </t>
  </si>
  <si>
    <t xml:space="preserve">SA08J </t>
  </si>
  <si>
    <t xml:space="preserve">SA09G </t>
  </si>
  <si>
    <t xml:space="preserve">SA09H </t>
  </si>
  <si>
    <t xml:space="preserve">SA09J </t>
  </si>
  <si>
    <t xml:space="preserve">SA09K </t>
  </si>
  <si>
    <t xml:space="preserve">SA09L </t>
  </si>
  <si>
    <t xml:space="preserve">SA11Z </t>
  </si>
  <si>
    <t xml:space="preserve">SA12G </t>
  </si>
  <si>
    <t xml:space="preserve">SA12H </t>
  </si>
  <si>
    <t xml:space="preserve">SA12J </t>
  </si>
  <si>
    <t xml:space="preserve">SA12K </t>
  </si>
  <si>
    <t xml:space="preserve">SA13A </t>
  </si>
  <si>
    <t xml:space="preserve">SA13B </t>
  </si>
  <si>
    <t xml:space="preserve">SA14Z </t>
  </si>
  <si>
    <t xml:space="preserve">SA15Z </t>
  </si>
  <si>
    <t xml:space="preserve">SA16Z </t>
  </si>
  <si>
    <t xml:space="preserve">SA17G </t>
  </si>
  <si>
    <t xml:space="preserve">SA17H </t>
  </si>
  <si>
    <t xml:space="preserve">SA18Z </t>
  </si>
  <si>
    <t xml:space="preserve">SA19A </t>
  </si>
  <si>
    <t xml:space="preserve">SA19B </t>
  </si>
  <si>
    <t xml:space="preserve">SA20A </t>
  </si>
  <si>
    <t xml:space="preserve">SA20B </t>
  </si>
  <si>
    <t xml:space="preserve">SA21A </t>
  </si>
  <si>
    <t xml:space="preserve">SA21B </t>
  </si>
  <si>
    <t xml:space="preserve">SA22A </t>
  </si>
  <si>
    <t xml:space="preserve">SA22B </t>
  </si>
  <si>
    <t xml:space="preserve">SA23A </t>
  </si>
  <si>
    <t xml:space="preserve">SA23B </t>
  </si>
  <si>
    <t xml:space="preserve">SA24G </t>
  </si>
  <si>
    <t xml:space="preserve">SA24H </t>
  </si>
  <si>
    <t xml:space="preserve">SA24J </t>
  </si>
  <si>
    <t xml:space="preserve">SA25G </t>
  </si>
  <si>
    <t xml:space="preserve">SA25H </t>
  </si>
  <si>
    <t xml:space="preserve">SA25J </t>
  </si>
  <si>
    <t xml:space="preserve">SA25K </t>
  </si>
  <si>
    <t xml:space="preserve">SA25L </t>
  </si>
  <si>
    <t xml:space="preserve">SA25M </t>
  </si>
  <si>
    <t xml:space="preserve">SA26A </t>
  </si>
  <si>
    <t xml:space="preserve">SA26B </t>
  </si>
  <si>
    <t xml:space="preserve">SA27A </t>
  </si>
  <si>
    <t xml:space="preserve">SA27B </t>
  </si>
  <si>
    <t xml:space="preserve">SA28A </t>
  </si>
  <si>
    <t xml:space="preserve">SA28B </t>
  </si>
  <si>
    <t xml:space="preserve">SA30A </t>
  </si>
  <si>
    <t xml:space="preserve">SA30B </t>
  </si>
  <si>
    <t xml:space="preserve">SA30C </t>
  </si>
  <si>
    <t xml:space="preserve">SA30D </t>
  </si>
  <si>
    <t xml:space="preserve">SA30E </t>
  </si>
  <si>
    <t xml:space="preserve">SA31A </t>
  </si>
  <si>
    <t xml:space="preserve">SA31B </t>
  </si>
  <si>
    <t xml:space="preserve">SA31C </t>
  </si>
  <si>
    <t xml:space="preserve">SA31D </t>
  </si>
  <si>
    <t xml:space="preserve">SA31E </t>
  </si>
  <si>
    <t xml:space="preserve">SA31F </t>
  </si>
  <si>
    <t xml:space="preserve">SA32A </t>
  </si>
  <si>
    <t xml:space="preserve">SA32B </t>
  </si>
  <si>
    <t xml:space="preserve">SA32C </t>
  </si>
  <si>
    <t xml:space="preserve">SA32D </t>
  </si>
  <si>
    <t xml:space="preserve">SA33Z </t>
  </si>
  <si>
    <t xml:space="preserve">SA34Z </t>
  </si>
  <si>
    <t xml:space="preserve">SA35A </t>
  </si>
  <si>
    <t xml:space="preserve">SA35B </t>
  </si>
  <si>
    <t xml:space="preserve">SA35C </t>
  </si>
  <si>
    <t xml:space="preserve">SA35D </t>
  </si>
  <si>
    <t xml:space="preserve">SA35E </t>
  </si>
  <si>
    <t xml:space="preserve">SA36A </t>
  </si>
  <si>
    <t xml:space="preserve">SA36B </t>
  </si>
  <si>
    <t xml:space="preserve">SA36C </t>
  </si>
  <si>
    <t xml:space="preserve">SA37Z </t>
  </si>
  <si>
    <t xml:space="preserve">SB97Z </t>
  </si>
  <si>
    <t xml:space="preserve">SC97Z </t>
  </si>
  <si>
    <t xml:space="preserve">UZ01Z </t>
  </si>
  <si>
    <t xml:space="preserve">VA10A </t>
  </si>
  <si>
    <t xml:space="preserve">VA10B </t>
  </si>
  <si>
    <t xml:space="preserve">VA10C </t>
  </si>
  <si>
    <t xml:space="preserve">VA10D </t>
  </si>
  <si>
    <t xml:space="preserve">VA11A </t>
  </si>
  <si>
    <t xml:space="preserve">VA11B </t>
  </si>
  <si>
    <t xml:space="preserve">VA11C </t>
  </si>
  <si>
    <t xml:space="preserve">VA11D </t>
  </si>
  <si>
    <t xml:space="preserve">VA12A </t>
  </si>
  <si>
    <t xml:space="preserve">VA12B </t>
  </si>
  <si>
    <t xml:space="preserve">VA12C </t>
  </si>
  <si>
    <t xml:space="preserve">VA12D </t>
  </si>
  <si>
    <t xml:space="preserve">VA13A </t>
  </si>
  <si>
    <t xml:space="preserve">VA13B </t>
  </si>
  <si>
    <t xml:space="preserve">VA13C </t>
  </si>
  <si>
    <t xml:space="preserve">VA13D </t>
  </si>
  <si>
    <t xml:space="preserve">VA14A </t>
  </si>
  <si>
    <t xml:space="preserve">VA14B </t>
  </si>
  <si>
    <t xml:space="preserve">VA14C </t>
  </si>
  <si>
    <t xml:space="preserve">VA14D </t>
  </si>
  <si>
    <t xml:space="preserve">VA15A </t>
  </si>
  <si>
    <t xml:space="preserve">VA15B </t>
  </si>
  <si>
    <t xml:space="preserve">VA15C </t>
  </si>
  <si>
    <t xml:space="preserve">VA15D </t>
  </si>
  <si>
    <t xml:space="preserve">WA01W </t>
  </si>
  <si>
    <t xml:space="preserve">WA01Y </t>
  </si>
  <si>
    <t xml:space="preserve">WA02Z </t>
  </si>
  <si>
    <t xml:space="preserve">WA03A </t>
  </si>
  <si>
    <t xml:space="preserve">WA03B </t>
  </si>
  <si>
    <t xml:space="preserve">WA03C </t>
  </si>
  <si>
    <t xml:space="preserve">WA04Z </t>
  </si>
  <si>
    <t xml:space="preserve">WA05Z </t>
  </si>
  <si>
    <t xml:space="preserve">WA06A </t>
  </si>
  <si>
    <t xml:space="preserve">WA06B </t>
  </si>
  <si>
    <t xml:space="preserve">WA06C </t>
  </si>
  <si>
    <t xml:space="preserve">WA07Z </t>
  </si>
  <si>
    <t xml:space="preserve">WA08Z </t>
  </si>
  <si>
    <t xml:space="preserve">WA09A </t>
  </si>
  <si>
    <t xml:space="preserve">WA09B </t>
  </si>
  <si>
    <t xml:space="preserve">WA09C </t>
  </si>
  <si>
    <t xml:space="preserve">WA10Z </t>
  </si>
  <si>
    <t xml:space="preserve">WA11A </t>
  </si>
  <si>
    <t xml:space="preserve">WA11B </t>
  </si>
  <si>
    <t xml:space="preserve">WA11C </t>
  </si>
  <si>
    <t xml:space="preserve">WA12A </t>
  </si>
  <si>
    <t xml:space="preserve">WA12B </t>
  </si>
  <si>
    <t xml:space="preserve">WA12C </t>
  </si>
  <si>
    <t xml:space="preserve">WA12D </t>
  </si>
  <si>
    <t xml:space="preserve">WA14A </t>
  </si>
  <si>
    <t xml:space="preserve">WA14B </t>
  </si>
  <si>
    <t xml:space="preserve">WA15A </t>
  </si>
  <si>
    <t xml:space="preserve">WA15B </t>
  </si>
  <si>
    <t xml:space="preserve">WA15V </t>
  </si>
  <si>
    <t xml:space="preserve">WA16W </t>
  </si>
  <si>
    <t xml:space="preserve">WA16Y </t>
  </si>
  <si>
    <t xml:space="preserve">WA17A </t>
  </si>
  <si>
    <t xml:space="preserve">WA17B </t>
  </si>
  <si>
    <t xml:space="preserve">WA17C </t>
  </si>
  <si>
    <t xml:space="preserve">WA17D </t>
  </si>
  <si>
    <t xml:space="preserve">WA18A </t>
  </si>
  <si>
    <t xml:space="preserve">WA18B </t>
  </si>
  <si>
    <t xml:space="preserve">WA18C </t>
  </si>
  <si>
    <t xml:space="preserve">WA18D </t>
  </si>
  <si>
    <t xml:space="preserve">WA18E </t>
  </si>
  <si>
    <t xml:space="preserve">WA18F </t>
  </si>
  <si>
    <t xml:space="preserve">WA19Z </t>
  </si>
  <si>
    <t xml:space="preserve">WA20Z </t>
  </si>
  <si>
    <t xml:space="preserve">WA21Z </t>
  </si>
  <si>
    <t xml:space="preserve">WA22A </t>
  </si>
  <si>
    <t xml:space="preserve">WA22B </t>
  </si>
  <si>
    <t xml:space="preserve">WA22C </t>
  </si>
  <si>
    <t xml:space="preserve">WA23A </t>
  </si>
  <si>
    <t xml:space="preserve">WA23B </t>
  </si>
  <si>
    <t xml:space="preserve">WA23C </t>
  </si>
  <si>
    <t xml:space="preserve">WA24A </t>
  </si>
  <si>
    <t xml:space="preserve">WA24B </t>
  </si>
  <si>
    <t xml:space="preserve">WD11Z </t>
  </si>
  <si>
    <t xml:space="preserve">WD22Z </t>
  </si>
  <si>
    <t xml:space="preserve">WD33Z </t>
  </si>
  <si>
    <t xml:space="preserve">WF01A </t>
  </si>
  <si>
    <t xml:space="preserve">WF02A </t>
  </si>
  <si>
    <t>2015-16 Tariff</t>
  </si>
  <si>
    <t>New National Currencies</t>
  </si>
  <si>
    <r>
      <t xml:space="preserve">Due to a design change, payment for JC47A &amp; JC47B will come under a single HRG </t>
    </r>
    <r>
      <rPr>
        <b/>
        <i/>
        <sz val="10"/>
        <color theme="1"/>
        <rFont val="Calibri"/>
        <family val="2"/>
        <scheme val="minor"/>
      </rPr>
      <t>JC47Z</t>
    </r>
    <r>
      <rPr>
        <i/>
        <sz val="10"/>
        <color theme="1"/>
        <rFont val="Calibri"/>
        <family val="2"/>
        <scheme val="minor"/>
      </rPr>
      <t xml:space="preserve"> so combine the unit costs.
The majority of activity is in OPROC, so set a combined prices for OPROC/DC/EL. However, the NE unit cost is significantly higher and there is sufficient activity here. Suggest setting a separate NE price.  For JC46Z, mirror JC47Z, and set combined prices across OPROC/DC/EL and separate NEL price.</t>
    </r>
  </si>
  <si>
    <t>MFF adjusted spell unit costs (£)*</t>
  </si>
  <si>
    <t>*</t>
  </si>
  <si>
    <t>Source: https://www.gov.uk/government/publications/nhs-reference-costs-2012-to-2013</t>
  </si>
  <si>
    <t>MFF adjusted spell unit costs (£) *</t>
  </si>
  <si>
    <t>**</t>
  </si>
  <si>
    <t>JC47Z**</t>
  </si>
  <si>
    <t>***</t>
  </si>
  <si>
    <t>Source:  v2 draft used [2015-16 Tariff Information - TED.xlsx]01. APC &amp; OPROC'!$K$112, 
which had Long Stay Payment £232</t>
  </si>
  <si>
    <t>NE***</t>
  </si>
  <si>
    <t>Adjusted Prices ***</t>
  </si>
  <si>
    <t>LA / Govt are responsible for paying for GUM activity. Price is for them to negotiate with the Provider.
The 2015/16 prices are not affordable, unless PH spending is ring fenced.
No need for increase in price as there have been no significant developments in GUM.
Efficiency savings expected from GUM providers, which is undone by increases to the prices.
Many GUM services are commissioned via Integrated Care provision making these prices not as relevant.
Significant increase in administration due to the NCA of the LA commissioner, so the 2015/16 price should increase by 10%</t>
  </si>
  <si>
    <t>The proposed price does not reflect the cost of service provision</t>
  </si>
  <si>
    <t>Proposed using the 2014/15 NP
But the 2015/16 Price represent the level of resources required from the 2011/12 Reference Costs. 
These prices are not mandatory.
Price increase is not large, but due to the volume of activity is  likely to have a material affect on service total spending</t>
  </si>
  <si>
    <t>Want to increase the price to £400, but no evidence to support the increase</t>
  </si>
  <si>
    <t>Want to increase the price to £235, but no evidence to support the increase</t>
  </si>
  <si>
    <t>No Action</t>
  </si>
  <si>
    <t>Why have a mandatory and non-mandatory price?</t>
  </si>
  <si>
    <t xml:space="preserve">No Proposed change </t>
  </si>
  <si>
    <t>Prices and price differentials aren't consistent with funding of device, theatre time and hospital stay. 
Not accounted for implications of CCs. 
Need clarification of additional implant costs in the case of Bilateral implementation.</t>
  </si>
  <si>
    <t>Proposed prices: Unilateral £22085, Bilateral £34627</t>
  </si>
  <si>
    <t>Proposed Prices: Unilateral £21986, Bilateral £32978</t>
  </si>
  <si>
    <t xml:space="preserve">FZ24A </t>
  </si>
  <si>
    <t xml:space="preserve">FZ24B </t>
  </si>
  <si>
    <t xml:space="preserve">LB70A </t>
  </si>
  <si>
    <t xml:space="preserve">LB68Z </t>
  </si>
  <si>
    <t xml:space="preserve">LB67B </t>
  </si>
  <si>
    <t xml:space="preserve">LB67A </t>
  </si>
  <si>
    <t xml:space="preserve">LB65B </t>
  </si>
  <si>
    <t xml:space="preserve">LB65A </t>
  </si>
  <si>
    <t xml:space="preserve">LB64B </t>
  </si>
  <si>
    <t xml:space="preserve">LB64A </t>
  </si>
  <si>
    <t xml:space="preserve">LB63B </t>
  </si>
  <si>
    <t xml:space="preserve">LB63A </t>
  </si>
  <si>
    <t xml:space="preserve">LB62B </t>
  </si>
  <si>
    <t xml:space="preserve">LB62A </t>
  </si>
  <si>
    <t xml:space="preserve">LB61B </t>
  </si>
  <si>
    <t xml:space="preserve">LB61A </t>
  </si>
  <si>
    <t xml:space="preserve">LB60B </t>
  </si>
  <si>
    <t xml:space="preserve">LB60A </t>
  </si>
  <si>
    <t xml:space="preserve">LB58B </t>
  </si>
  <si>
    <t xml:space="preserve">LB58A </t>
  </si>
  <si>
    <t xml:space="preserve">LB57B </t>
  </si>
  <si>
    <t xml:space="preserve">LB57A </t>
  </si>
  <si>
    <t xml:space="preserve">LB53A </t>
  </si>
  <si>
    <t xml:space="preserve">LB52Z </t>
  </si>
  <si>
    <t xml:space="preserve">LB51Z </t>
  </si>
  <si>
    <t xml:space="preserve">LB40B </t>
  </si>
  <si>
    <t xml:space="preserve">LB40A </t>
  </si>
  <si>
    <t xml:space="preserve">LB39B </t>
  </si>
  <si>
    <t xml:space="preserve">LB39A </t>
  </si>
  <si>
    <t xml:space="preserve">LB38B </t>
  </si>
  <si>
    <t xml:space="preserve">LB38A </t>
  </si>
  <si>
    <t xml:space="preserve">LB37B </t>
  </si>
  <si>
    <t xml:space="preserve">LB37A </t>
  </si>
  <si>
    <t xml:space="preserve">LB35B </t>
  </si>
  <si>
    <t xml:space="preserve">LB35A </t>
  </si>
  <si>
    <t xml:space="preserve">LB28B </t>
  </si>
  <si>
    <t xml:space="preserve">LB28A </t>
  </si>
  <si>
    <t xml:space="preserve">LB26Z </t>
  </si>
  <si>
    <t xml:space="preserve">LB25C </t>
  </si>
  <si>
    <t xml:space="preserve">LB25B </t>
  </si>
  <si>
    <t xml:space="preserve">LB25A </t>
  </si>
  <si>
    <t xml:space="preserve">LB21Z </t>
  </si>
  <si>
    <t xml:space="preserve">LB20B </t>
  </si>
  <si>
    <t xml:space="preserve">LB20A </t>
  </si>
  <si>
    <t xml:space="preserve">LB19B </t>
  </si>
  <si>
    <t xml:space="preserve">LB19A </t>
  </si>
  <si>
    <t xml:space="preserve">LB16C </t>
  </si>
  <si>
    <t xml:space="preserve">LB16B </t>
  </si>
  <si>
    <t xml:space="preserve">LB16A </t>
  </si>
  <si>
    <t xml:space="preserve">LB13B </t>
  </si>
  <si>
    <t xml:space="preserve">LB13A </t>
  </si>
  <si>
    <t xml:space="preserve">LB10A </t>
  </si>
  <si>
    <t xml:space="preserve">LB06G </t>
  </si>
  <si>
    <t xml:space="preserve">LB06F </t>
  </si>
  <si>
    <t xml:space="preserve">LB06E </t>
  </si>
  <si>
    <t xml:space="preserve">LB06D </t>
  </si>
  <si>
    <t xml:space="preserve">LB05C </t>
  </si>
  <si>
    <t xml:space="preserve">LB05B </t>
  </si>
  <si>
    <t xml:space="preserve">LB05A </t>
  </si>
  <si>
    <t xml:space="preserve">LB01B </t>
  </si>
  <si>
    <t xml:space="preserve">LB01A </t>
  </si>
  <si>
    <t xml:space="preserve">LA09H </t>
  </si>
  <si>
    <t xml:space="preserve">LA09G </t>
  </si>
  <si>
    <t xml:space="preserve">LA09F </t>
  </si>
  <si>
    <t xml:space="preserve">LA09E </t>
  </si>
  <si>
    <t xml:space="preserve">LA08F </t>
  </si>
  <si>
    <t xml:space="preserve">LA08E </t>
  </si>
  <si>
    <t xml:space="preserve">LA08C </t>
  </si>
  <si>
    <t xml:space="preserve">LA08B </t>
  </si>
  <si>
    <t xml:space="preserve">LA08A </t>
  </si>
  <si>
    <t xml:space="preserve">LA07G </t>
  </si>
  <si>
    <t xml:space="preserve">LA07F </t>
  </si>
  <si>
    <t xml:space="preserve">LA07E </t>
  </si>
  <si>
    <t xml:space="preserve">LA07D </t>
  </si>
  <si>
    <t xml:space="preserve">LA07C </t>
  </si>
  <si>
    <t xml:space="preserve">LA04G </t>
  </si>
  <si>
    <t xml:space="preserve">LA04F </t>
  </si>
  <si>
    <t xml:space="preserve">LA04E </t>
  </si>
  <si>
    <t xml:space="preserve">LA04D </t>
  </si>
  <si>
    <t xml:space="preserve">KC05F </t>
  </si>
  <si>
    <t xml:space="preserve">KC05E </t>
  </si>
  <si>
    <t xml:space="preserve">KC05D </t>
  </si>
  <si>
    <t xml:space="preserve">KC05C </t>
  </si>
  <si>
    <t xml:space="preserve">KC05B </t>
  </si>
  <si>
    <t xml:space="preserve">KC05A </t>
  </si>
  <si>
    <t xml:space="preserve">KC04Z </t>
  </si>
  <si>
    <t xml:space="preserve">KB03B </t>
  </si>
  <si>
    <t xml:space="preserve">KB03A </t>
  </si>
  <si>
    <t xml:space="preserve">KB02F </t>
  </si>
  <si>
    <t xml:space="preserve">KB02E </t>
  </si>
  <si>
    <t xml:space="preserve">KB02D </t>
  </si>
  <si>
    <t xml:space="preserve">KB02C </t>
  </si>
  <si>
    <t xml:space="preserve">KB02B </t>
  </si>
  <si>
    <t xml:space="preserve">KB02A </t>
  </si>
  <si>
    <t xml:space="preserve">KB01B </t>
  </si>
  <si>
    <t xml:space="preserve">KB01A </t>
  </si>
  <si>
    <t xml:space="preserve">KA09B </t>
  </si>
  <si>
    <t xml:space="preserve">KA09A </t>
  </si>
  <si>
    <t xml:space="preserve">KA08Z </t>
  </si>
  <si>
    <t xml:space="preserve">KA07Z </t>
  </si>
  <si>
    <t xml:space="preserve">KA06B </t>
  </si>
  <si>
    <t xml:space="preserve">KA06A </t>
  </si>
  <si>
    <t xml:space="preserve">KA05B </t>
  </si>
  <si>
    <t xml:space="preserve">KA05A </t>
  </si>
  <si>
    <t xml:space="preserve">KA04Z </t>
  </si>
  <si>
    <t xml:space="preserve">KA03B </t>
  </si>
  <si>
    <t xml:space="preserve">KA03A </t>
  </si>
  <si>
    <t xml:space="preserve">JD06B </t>
  </si>
  <si>
    <t xml:space="preserve">JD06A </t>
  </si>
  <si>
    <t xml:space="preserve">JD05C </t>
  </si>
  <si>
    <t xml:space="preserve">JD05B </t>
  </si>
  <si>
    <t xml:space="preserve">JD05A </t>
  </si>
  <si>
    <t xml:space="preserve">JD04C </t>
  </si>
  <si>
    <t xml:space="preserve">JD04B </t>
  </si>
  <si>
    <t xml:space="preserve">JD04A </t>
  </si>
  <si>
    <t xml:space="preserve">JD03C </t>
  </si>
  <si>
    <t xml:space="preserve">JD03B </t>
  </si>
  <si>
    <t xml:space="preserve">JD03A </t>
  </si>
  <si>
    <t xml:space="preserve">JD02C </t>
  </si>
  <si>
    <t xml:space="preserve">JD02B </t>
  </si>
  <si>
    <t xml:space="preserve">JD02A </t>
  </si>
  <si>
    <t xml:space="preserve">JD01C </t>
  </si>
  <si>
    <t xml:space="preserve">JD01B </t>
  </si>
  <si>
    <t xml:space="preserve">JD01A </t>
  </si>
  <si>
    <t xml:space="preserve">JC47Z </t>
  </si>
  <si>
    <t xml:space="preserve">JC27Z </t>
  </si>
  <si>
    <t xml:space="preserve">JC20Z </t>
  </si>
  <si>
    <t xml:space="preserve">JC19U </t>
  </si>
  <si>
    <t xml:space="preserve">JC19D </t>
  </si>
  <si>
    <t xml:space="preserve">JC18Z </t>
  </si>
  <si>
    <t xml:space="preserve">JC17Z </t>
  </si>
  <si>
    <t xml:space="preserve">JC16Z </t>
  </si>
  <si>
    <t xml:space="preserve">JC15Z </t>
  </si>
  <si>
    <t xml:space="preserve">JC14Z </t>
  </si>
  <si>
    <t xml:space="preserve">JC13Z </t>
  </si>
  <si>
    <t xml:space="preserve">JC12Z </t>
  </si>
  <si>
    <t xml:space="preserve">JC11Z </t>
  </si>
  <si>
    <t xml:space="preserve">JC10Z </t>
  </si>
  <si>
    <t xml:space="preserve">JC09Z </t>
  </si>
  <si>
    <t xml:space="preserve">JC07Z </t>
  </si>
  <si>
    <t xml:space="preserve">JC06C </t>
  </si>
  <si>
    <t xml:space="preserve">JC06B </t>
  </si>
  <si>
    <t xml:space="preserve">JC06A </t>
  </si>
  <si>
    <t xml:space="preserve">JC05C </t>
  </si>
  <si>
    <t xml:space="preserve">JC05B </t>
  </si>
  <si>
    <t xml:space="preserve">JC05A </t>
  </si>
  <si>
    <t xml:space="preserve">JC04C </t>
  </si>
  <si>
    <t xml:space="preserve">JC04B </t>
  </si>
  <si>
    <t xml:space="preserve">JC04A </t>
  </si>
  <si>
    <t xml:space="preserve">JC03C </t>
  </si>
  <si>
    <t xml:space="preserve">JC03B </t>
  </si>
  <si>
    <t xml:space="preserve">JC03A </t>
  </si>
  <si>
    <t xml:space="preserve">JC02C </t>
  </si>
  <si>
    <t xml:space="preserve">JC02B </t>
  </si>
  <si>
    <t xml:space="preserve">JC02A </t>
  </si>
  <si>
    <t xml:space="preserve">JC01C </t>
  </si>
  <si>
    <t xml:space="preserve">JC01B </t>
  </si>
  <si>
    <t xml:space="preserve">JC01A </t>
  </si>
  <si>
    <t xml:space="preserve">JB21B </t>
  </si>
  <si>
    <t xml:space="preserve">JB21A </t>
  </si>
  <si>
    <t xml:space="preserve">JB13B </t>
  </si>
  <si>
    <t xml:space="preserve">JB13A </t>
  </si>
  <si>
    <t xml:space="preserve">JB12B </t>
  </si>
  <si>
    <t xml:space="preserve">JB12A </t>
  </si>
  <si>
    <t xml:space="preserve">JB11B </t>
  </si>
  <si>
    <t xml:space="preserve">JB11A </t>
  </si>
  <si>
    <t xml:space="preserve">JB01C </t>
  </si>
  <si>
    <t xml:space="preserve">JB01B </t>
  </si>
  <si>
    <t xml:space="preserve">JB01A </t>
  </si>
  <si>
    <t xml:space="preserve">JA26Z </t>
  </si>
  <si>
    <t xml:space="preserve">JA24C </t>
  </si>
  <si>
    <t xml:space="preserve">JA24B </t>
  </si>
  <si>
    <t xml:space="preserve">JA24A </t>
  </si>
  <si>
    <t xml:space="preserve">JA20C </t>
  </si>
  <si>
    <t xml:space="preserve">JA20B </t>
  </si>
  <si>
    <t xml:space="preserve">JA20A </t>
  </si>
  <si>
    <t xml:space="preserve">JA18C </t>
  </si>
  <si>
    <t xml:space="preserve">JA18B </t>
  </si>
  <si>
    <t xml:space="preserve">JA18A </t>
  </si>
  <si>
    <t xml:space="preserve">JA13Z </t>
  </si>
  <si>
    <t xml:space="preserve">JA12C </t>
  </si>
  <si>
    <t xml:space="preserve">JA12B </t>
  </si>
  <si>
    <t xml:space="preserve">JA12A </t>
  </si>
  <si>
    <t xml:space="preserve">HR06B </t>
  </si>
  <si>
    <t xml:space="preserve">HR06A </t>
  </si>
  <si>
    <t xml:space="preserve">HR05Z </t>
  </si>
  <si>
    <t xml:space="preserve">HR04C </t>
  </si>
  <si>
    <t xml:space="preserve">HR04B </t>
  </si>
  <si>
    <t xml:space="preserve">HR03Z </t>
  </si>
  <si>
    <t xml:space="preserve">HR02Z </t>
  </si>
  <si>
    <t xml:space="preserve">HR01C </t>
  </si>
  <si>
    <t xml:space="preserve">HR01B </t>
  </si>
  <si>
    <t xml:space="preserve">HD40C </t>
  </si>
  <si>
    <t xml:space="preserve">HD40B </t>
  </si>
  <si>
    <t xml:space="preserve">HD40A </t>
  </si>
  <si>
    <t xml:space="preserve">HD39C </t>
  </si>
  <si>
    <t xml:space="preserve">HD39B </t>
  </si>
  <si>
    <t xml:space="preserve">HD39A </t>
  </si>
  <si>
    <t xml:space="preserve">HD26C </t>
  </si>
  <si>
    <t xml:space="preserve">HD26B </t>
  </si>
  <si>
    <t xml:space="preserve">HD26A </t>
  </si>
  <si>
    <t xml:space="preserve">HD25C </t>
  </si>
  <si>
    <t xml:space="preserve">HD25B </t>
  </si>
  <si>
    <t xml:space="preserve">HD25A </t>
  </si>
  <si>
    <t xml:space="preserve">HD24C </t>
  </si>
  <si>
    <t xml:space="preserve">HD24B </t>
  </si>
  <si>
    <t xml:space="preserve">HD24A </t>
  </si>
  <si>
    <t xml:space="preserve">HD23C </t>
  </si>
  <si>
    <t xml:space="preserve">HD23B </t>
  </si>
  <si>
    <t xml:space="preserve">HD23A </t>
  </si>
  <si>
    <t xml:space="preserve">HD21C </t>
  </si>
  <si>
    <t xml:space="preserve">HD21B </t>
  </si>
  <si>
    <t xml:space="preserve">HD21A </t>
  </si>
  <si>
    <t xml:space="preserve">HC32C </t>
  </si>
  <si>
    <t xml:space="preserve">HC32B </t>
  </si>
  <si>
    <t xml:space="preserve">HC31C </t>
  </si>
  <si>
    <t xml:space="preserve">HC31B </t>
  </si>
  <si>
    <t xml:space="preserve">HC30C </t>
  </si>
  <si>
    <t xml:space="preserve">HC30B </t>
  </si>
  <si>
    <t xml:space="preserve">HC29Z </t>
  </si>
  <si>
    <t xml:space="preserve">HC28C </t>
  </si>
  <si>
    <t xml:space="preserve">HC28B </t>
  </si>
  <si>
    <t xml:space="preserve">HC27C </t>
  </si>
  <si>
    <t xml:space="preserve">HC27B </t>
  </si>
  <si>
    <t xml:space="preserve">HC26C </t>
  </si>
  <si>
    <t xml:space="preserve">HC26B </t>
  </si>
  <si>
    <t xml:space="preserve">HC21C </t>
  </si>
  <si>
    <t xml:space="preserve">HC21B </t>
  </si>
  <si>
    <t xml:space="preserve">HC20C </t>
  </si>
  <si>
    <t xml:space="preserve">HC20B </t>
  </si>
  <si>
    <t xml:space="preserve">HC09Z </t>
  </si>
  <si>
    <t xml:space="preserve">HC07Z </t>
  </si>
  <si>
    <t xml:space="preserve">HC05C </t>
  </si>
  <si>
    <t xml:space="preserve">HC05B </t>
  </si>
  <si>
    <t xml:space="preserve">HC04C </t>
  </si>
  <si>
    <t xml:space="preserve">HC04B </t>
  </si>
  <si>
    <t xml:space="preserve">HC03C </t>
  </si>
  <si>
    <t xml:space="preserve">HC03B </t>
  </si>
  <si>
    <t xml:space="preserve">HC02C </t>
  </si>
  <si>
    <t xml:space="preserve">HC02B </t>
  </si>
  <si>
    <t xml:space="preserve">HC01Z </t>
  </si>
  <si>
    <t xml:space="preserve">GC16D </t>
  </si>
  <si>
    <t xml:space="preserve">GC16C </t>
  </si>
  <si>
    <t xml:space="preserve">GC16B </t>
  </si>
  <si>
    <t xml:space="preserve">GC16A </t>
  </si>
  <si>
    <t xml:space="preserve">GC15D </t>
  </si>
  <si>
    <t xml:space="preserve">GC15C </t>
  </si>
  <si>
    <t xml:space="preserve">GC15B </t>
  </si>
  <si>
    <t xml:space="preserve">GC15A </t>
  </si>
  <si>
    <t xml:space="preserve">GC12B </t>
  </si>
  <si>
    <t xml:space="preserve">GC12A </t>
  </si>
  <si>
    <t xml:space="preserve">GC01B </t>
  </si>
  <si>
    <t xml:space="preserve">GC01A </t>
  </si>
  <si>
    <t xml:space="preserve">GB09C </t>
  </si>
  <si>
    <t xml:space="preserve">GB09B </t>
  </si>
  <si>
    <t xml:space="preserve">GB09A </t>
  </si>
  <si>
    <t xml:space="preserve">GB08B </t>
  </si>
  <si>
    <t xml:space="preserve">GB08A </t>
  </si>
  <si>
    <t xml:space="preserve">GB06D </t>
  </si>
  <si>
    <t xml:space="preserve">GB06C </t>
  </si>
  <si>
    <t xml:space="preserve">GB06B </t>
  </si>
  <si>
    <t xml:space="preserve">GB06A </t>
  </si>
  <si>
    <t xml:space="preserve">GB05E </t>
  </si>
  <si>
    <t xml:space="preserve">GB05D </t>
  </si>
  <si>
    <t xml:space="preserve">GB05C </t>
  </si>
  <si>
    <t xml:space="preserve">GB03B </t>
  </si>
  <si>
    <t xml:space="preserve">GB03A </t>
  </si>
  <si>
    <t xml:space="preserve">GB02C </t>
  </si>
  <si>
    <t xml:space="preserve">GB02B </t>
  </si>
  <si>
    <t xml:space="preserve">GB02A </t>
  </si>
  <si>
    <t xml:space="preserve">GB01B </t>
  </si>
  <si>
    <t xml:space="preserve">GB01A </t>
  </si>
  <si>
    <t xml:space="preserve">GA10F </t>
  </si>
  <si>
    <t xml:space="preserve">GA10E </t>
  </si>
  <si>
    <t xml:space="preserve">GA10D </t>
  </si>
  <si>
    <t xml:space="preserve">GA10C </t>
  </si>
  <si>
    <t xml:space="preserve">GA07B </t>
  </si>
  <si>
    <t xml:space="preserve">GA07A </t>
  </si>
  <si>
    <t xml:space="preserve">GA06B </t>
  </si>
  <si>
    <t xml:space="preserve">GA06A </t>
  </si>
  <si>
    <t xml:space="preserve">GA05B </t>
  </si>
  <si>
    <t xml:space="preserve">GA05A </t>
  </si>
  <si>
    <t xml:space="preserve">GA04B </t>
  </si>
  <si>
    <t xml:space="preserve">GA04A </t>
  </si>
  <si>
    <t xml:space="preserve">GA03B </t>
  </si>
  <si>
    <t xml:space="preserve">GA03A </t>
  </si>
  <si>
    <t xml:space="preserve">FZ87C </t>
  </si>
  <si>
    <t xml:space="preserve">FZ87B </t>
  </si>
  <si>
    <t xml:space="preserve">FZ87A </t>
  </si>
  <si>
    <t xml:space="preserve">FZ83B </t>
  </si>
  <si>
    <t xml:space="preserve">FZ83A </t>
  </si>
  <si>
    <t xml:space="preserve">FZ82B </t>
  </si>
  <si>
    <t xml:space="preserve">FZ82A </t>
  </si>
  <si>
    <t xml:space="preserve">FZ81B </t>
  </si>
  <si>
    <t xml:space="preserve">FZ81A </t>
  </si>
  <si>
    <t xml:space="preserve">FZ80B </t>
  </si>
  <si>
    <t xml:space="preserve">FZ80A </t>
  </si>
  <si>
    <t xml:space="preserve">FZ79B </t>
  </si>
  <si>
    <t xml:space="preserve">FZ79A </t>
  </si>
  <si>
    <t xml:space="preserve">FZ77B </t>
  </si>
  <si>
    <t xml:space="preserve">FZ77A </t>
  </si>
  <si>
    <t xml:space="preserve">FZ76B </t>
  </si>
  <si>
    <t xml:space="preserve">FZ76A </t>
  </si>
  <si>
    <t xml:space="preserve">FZ75B </t>
  </si>
  <si>
    <t xml:space="preserve">FZ75A </t>
  </si>
  <si>
    <t xml:space="preserve">FZ74B </t>
  </si>
  <si>
    <t xml:space="preserve">FZ74A </t>
  </si>
  <si>
    <t xml:space="preserve">FZ73B </t>
  </si>
  <si>
    <t xml:space="preserve">FZ73A </t>
  </si>
  <si>
    <t xml:space="preserve">FZ71C </t>
  </si>
  <si>
    <t xml:space="preserve">FZ71B </t>
  </si>
  <si>
    <t xml:space="preserve">FZ71A </t>
  </si>
  <si>
    <t xml:space="preserve">FZ69A </t>
  </si>
  <si>
    <t xml:space="preserve">FZ68F </t>
  </si>
  <si>
    <t xml:space="preserve">FZ68E </t>
  </si>
  <si>
    <t xml:space="preserve">FZ68D </t>
  </si>
  <si>
    <t xml:space="preserve">FZ68C </t>
  </si>
  <si>
    <t xml:space="preserve">FZ67B </t>
  </si>
  <si>
    <t xml:space="preserve">FZ67A </t>
  </si>
  <si>
    <t xml:space="preserve">FZ66B </t>
  </si>
  <si>
    <t xml:space="preserve">FZ66A </t>
  </si>
  <si>
    <t xml:space="preserve">FZ49C </t>
  </si>
  <si>
    <t xml:space="preserve">FZ49B </t>
  </si>
  <si>
    <t xml:space="preserve">FZ49A </t>
  </si>
  <si>
    <t xml:space="preserve">FZ48C </t>
  </si>
  <si>
    <t xml:space="preserve">FZ48B </t>
  </si>
  <si>
    <t xml:space="preserve">FZ48A </t>
  </si>
  <si>
    <t xml:space="preserve">FZ47C </t>
  </si>
  <si>
    <t xml:space="preserve">FZ47B </t>
  </si>
  <si>
    <t xml:space="preserve">FZ47A </t>
  </si>
  <si>
    <t xml:space="preserve">FZ46C </t>
  </si>
  <si>
    <t xml:space="preserve">FZ46B </t>
  </si>
  <si>
    <t xml:space="preserve">FZ46A </t>
  </si>
  <si>
    <t xml:space="preserve">FZ45C </t>
  </si>
  <si>
    <t xml:space="preserve">FZ45B </t>
  </si>
  <si>
    <t xml:space="preserve">FZ45A </t>
  </si>
  <si>
    <t xml:space="preserve">FZ44C </t>
  </si>
  <si>
    <t xml:space="preserve">FZ44B </t>
  </si>
  <si>
    <t xml:space="preserve">FZ44A </t>
  </si>
  <si>
    <t xml:space="preserve">FZ43C </t>
  </si>
  <si>
    <t xml:space="preserve">FZ43B </t>
  </si>
  <si>
    <t xml:space="preserve">FZ43A </t>
  </si>
  <si>
    <t xml:space="preserve">FZ41F </t>
  </si>
  <si>
    <t xml:space="preserve">FZ41E </t>
  </si>
  <si>
    <t xml:space="preserve">FZ41D </t>
  </si>
  <si>
    <t xml:space="preserve">FZ40B </t>
  </si>
  <si>
    <t xml:space="preserve">FZ40A </t>
  </si>
  <si>
    <t xml:space="preserve">FZ39F </t>
  </si>
  <si>
    <t xml:space="preserve">FZ39E </t>
  </si>
  <si>
    <t xml:space="preserve">FZ39D </t>
  </si>
  <si>
    <t xml:space="preserve">FZ38F </t>
  </si>
  <si>
    <t xml:space="preserve">FZ38E </t>
  </si>
  <si>
    <t xml:space="preserve">FZ38D </t>
  </si>
  <si>
    <t xml:space="preserve">FZ37J </t>
  </si>
  <si>
    <t xml:space="preserve">FZ37I </t>
  </si>
  <si>
    <t xml:space="preserve">FZ37H </t>
  </si>
  <si>
    <t xml:space="preserve">FZ37G </t>
  </si>
  <si>
    <t xml:space="preserve">FZ37F </t>
  </si>
  <si>
    <t xml:space="preserve">FZ36F </t>
  </si>
  <si>
    <t xml:space="preserve">FZ36E </t>
  </si>
  <si>
    <t xml:space="preserve">FZ36D </t>
  </si>
  <si>
    <t xml:space="preserve">FZ33E </t>
  </si>
  <si>
    <t xml:space="preserve">FZ33D </t>
  </si>
  <si>
    <t xml:space="preserve">FZ33C </t>
  </si>
  <si>
    <t xml:space="preserve">FZ31F </t>
  </si>
  <si>
    <t xml:space="preserve">FZ31E </t>
  </si>
  <si>
    <t xml:space="preserve">FZ31D </t>
  </si>
  <si>
    <t xml:space="preserve">FZ27C </t>
  </si>
  <si>
    <t xml:space="preserve">FZ27B </t>
  </si>
  <si>
    <t xml:space="preserve">FZ27A </t>
  </si>
  <si>
    <t xml:space="preserve">FZ24C </t>
  </si>
  <si>
    <t xml:space="preserve">FZ22A </t>
  </si>
  <si>
    <t xml:space="preserve">FZ21A </t>
  </si>
  <si>
    <t xml:space="preserve">FZ20E </t>
  </si>
  <si>
    <t xml:space="preserve">FZ20D </t>
  </si>
  <si>
    <t xml:space="preserve">FZ20B </t>
  </si>
  <si>
    <t xml:space="preserve">FZ20A </t>
  </si>
  <si>
    <t xml:space="preserve">FZ18C </t>
  </si>
  <si>
    <t xml:space="preserve">FZ18B </t>
  </si>
  <si>
    <t xml:space="preserve">FZ18A </t>
  </si>
  <si>
    <t xml:space="preserve">FZ17C </t>
  </si>
  <si>
    <t xml:space="preserve">FZ17B </t>
  </si>
  <si>
    <t xml:space="preserve">FZ17A </t>
  </si>
  <si>
    <t xml:space="preserve">FZ12K </t>
  </si>
  <si>
    <t xml:space="preserve">FZ12J </t>
  </si>
  <si>
    <t xml:space="preserve">FZ12I </t>
  </si>
  <si>
    <t xml:space="preserve">FZ12H </t>
  </si>
  <si>
    <t xml:space="preserve">FZ12F </t>
  </si>
  <si>
    <t xml:space="preserve">FZ12E </t>
  </si>
  <si>
    <t xml:space="preserve">FZ12D </t>
  </si>
  <si>
    <t xml:space="preserve">EB10Z </t>
  </si>
  <si>
    <t xml:space="preserve">EB09Z </t>
  </si>
  <si>
    <t xml:space="preserve">EB08I </t>
  </si>
  <si>
    <t xml:space="preserve">EB08H </t>
  </si>
  <si>
    <t xml:space="preserve">EB07I </t>
  </si>
  <si>
    <t xml:space="preserve">EB07H </t>
  </si>
  <si>
    <t xml:space="preserve">EB06Z </t>
  </si>
  <si>
    <t xml:space="preserve">EB05Z </t>
  </si>
  <si>
    <t xml:space="preserve">EB04I </t>
  </si>
  <si>
    <t xml:space="preserve">EB04H </t>
  </si>
  <si>
    <t xml:space="preserve">EB03I </t>
  </si>
  <si>
    <t xml:space="preserve">EB03H </t>
  </si>
  <si>
    <t xml:space="preserve">EB02Z </t>
  </si>
  <si>
    <t xml:space="preserve">EB01Z </t>
  </si>
  <si>
    <t xml:space="preserve">EA56Z </t>
  </si>
  <si>
    <t xml:space="preserve">EA55Z </t>
  </si>
  <si>
    <t xml:space="preserve">EA54Z </t>
  </si>
  <si>
    <t xml:space="preserve">EA52Z </t>
  </si>
  <si>
    <t xml:space="preserve">EA51Z </t>
  </si>
  <si>
    <t xml:space="preserve">EA49Z </t>
  </si>
  <si>
    <t xml:space="preserve">EA44Z </t>
  </si>
  <si>
    <t xml:space="preserve">EA39Z </t>
  </si>
  <si>
    <t xml:space="preserve">EA36B </t>
  </si>
  <si>
    <t xml:space="preserve">EA36A </t>
  </si>
  <si>
    <t xml:space="preserve">EA35Z </t>
  </si>
  <si>
    <t xml:space="preserve">EA31Z </t>
  </si>
  <si>
    <t xml:space="preserve">EA29Z </t>
  </si>
  <si>
    <t xml:space="preserve">EA26Z </t>
  </si>
  <si>
    <t xml:space="preserve">EA25Z </t>
  </si>
  <si>
    <t xml:space="preserve">EA24Z </t>
  </si>
  <si>
    <t xml:space="preserve">EA23Z </t>
  </si>
  <si>
    <t xml:space="preserve">EA20Z </t>
  </si>
  <si>
    <t xml:space="preserve">EA19Z </t>
  </si>
  <si>
    <t xml:space="preserve">EA17Z </t>
  </si>
  <si>
    <t xml:space="preserve">EA16Z </t>
  </si>
  <si>
    <t xml:space="preserve">EA14Z </t>
  </si>
  <si>
    <t xml:space="preserve">EA12Z </t>
  </si>
  <si>
    <t xml:space="preserve">EA11Z </t>
  </si>
  <si>
    <t xml:space="preserve">EA10Z </t>
  </si>
  <si>
    <t xml:space="preserve">EA09Z </t>
  </si>
  <si>
    <t xml:space="preserve">EA07Z </t>
  </si>
  <si>
    <t xml:space="preserve">EA05Z </t>
  </si>
  <si>
    <t xml:space="preserve">EA03Z </t>
  </si>
  <si>
    <t xml:space="preserve">DZ29B </t>
  </si>
  <si>
    <t xml:space="preserve">DZ29A </t>
  </si>
  <si>
    <t xml:space="preserve">DZ28Z </t>
  </si>
  <si>
    <t xml:space="preserve">DZ27F </t>
  </si>
  <si>
    <t xml:space="preserve">DZ27E </t>
  </si>
  <si>
    <t xml:space="preserve">DZ27D </t>
  </si>
  <si>
    <t xml:space="preserve">DZ27C </t>
  </si>
  <si>
    <t xml:space="preserve">DZ27B </t>
  </si>
  <si>
    <t xml:space="preserve">DZ27A </t>
  </si>
  <si>
    <t xml:space="preserve">DZ26B </t>
  </si>
  <si>
    <t xml:space="preserve">DZ26A </t>
  </si>
  <si>
    <t xml:space="preserve">DZ25B </t>
  </si>
  <si>
    <t xml:space="preserve">DZ25A </t>
  </si>
  <si>
    <t xml:space="preserve">DZ24C </t>
  </si>
  <si>
    <t xml:space="preserve">DZ24B </t>
  </si>
  <si>
    <t xml:space="preserve">DZ24A </t>
  </si>
  <si>
    <t xml:space="preserve">DZ23C </t>
  </si>
  <si>
    <t xml:space="preserve">DZ23B </t>
  </si>
  <si>
    <t xml:space="preserve">DZ23A </t>
  </si>
  <si>
    <t xml:space="preserve">DZ22C </t>
  </si>
  <si>
    <t xml:space="preserve">DZ22B </t>
  </si>
  <si>
    <t xml:space="preserve">DZ22A </t>
  </si>
  <si>
    <t xml:space="preserve">DZ21K </t>
  </si>
  <si>
    <t xml:space="preserve">DZ21J </t>
  </si>
  <si>
    <t xml:space="preserve">DZ21H </t>
  </si>
  <si>
    <t xml:space="preserve">DZ21G </t>
  </si>
  <si>
    <t xml:space="preserve">DZ21F </t>
  </si>
  <si>
    <t xml:space="preserve">DZ21E </t>
  </si>
  <si>
    <t xml:space="preserve">DZ21D </t>
  </si>
  <si>
    <t xml:space="preserve">DZ21C </t>
  </si>
  <si>
    <t xml:space="preserve">DZ21B </t>
  </si>
  <si>
    <t xml:space="preserve">DZ20Z </t>
  </si>
  <si>
    <t xml:space="preserve">DZ19C </t>
  </si>
  <si>
    <t xml:space="preserve">DZ19B </t>
  </si>
  <si>
    <t xml:space="preserve">DZ19A </t>
  </si>
  <si>
    <t xml:space="preserve">DZ18Z </t>
  </si>
  <si>
    <t xml:space="preserve">DZ17C </t>
  </si>
  <si>
    <t xml:space="preserve">DZ17B </t>
  </si>
  <si>
    <t xml:space="preserve">DZ17A </t>
  </si>
  <si>
    <t xml:space="preserve">DZ16C </t>
  </si>
  <si>
    <t xml:space="preserve">DZ16B </t>
  </si>
  <si>
    <t xml:space="preserve">DZ16A </t>
  </si>
  <si>
    <t xml:space="preserve">DZ15F </t>
  </si>
  <si>
    <t xml:space="preserve">DZ15E </t>
  </si>
  <si>
    <t xml:space="preserve">DZ15D </t>
  </si>
  <si>
    <t xml:space="preserve">DZ15C </t>
  </si>
  <si>
    <t xml:space="preserve">DZ15B </t>
  </si>
  <si>
    <t xml:space="preserve">DZ15A </t>
  </si>
  <si>
    <t xml:space="preserve">DZ14B </t>
  </si>
  <si>
    <t xml:space="preserve">DZ14A </t>
  </si>
  <si>
    <t xml:space="preserve">DZ12B </t>
  </si>
  <si>
    <t xml:space="preserve">DZ12A </t>
  </si>
  <si>
    <t xml:space="preserve">DZ11C </t>
  </si>
  <si>
    <t xml:space="preserve">DZ11B </t>
  </si>
  <si>
    <t xml:space="preserve">DZ11A </t>
  </si>
  <si>
    <t xml:space="preserve">DZ10C </t>
  </si>
  <si>
    <t xml:space="preserve">DZ10B </t>
  </si>
  <si>
    <t xml:space="preserve">DZ10A </t>
  </si>
  <si>
    <t xml:space="preserve">DZ09C </t>
  </si>
  <si>
    <t xml:space="preserve">DZ09B </t>
  </si>
  <si>
    <t xml:space="preserve">DZ09A </t>
  </si>
  <si>
    <t xml:space="preserve">DZ04B </t>
  </si>
  <si>
    <t xml:space="preserve">DZ04A </t>
  </si>
  <si>
    <t xml:space="preserve">DZ03B </t>
  </si>
  <si>
    <t xml:space="preserve">DZ03A </t>
  </si>
  <si>
    <t xml:space="preserve">DZ02C </t>
  </si>
  <si>
    <t xml:space="preserve">DZ02B </t>
  </si>
  <si>
    <t xml:space="preserve">DZ02A </t>
  </si>
  <si>
    <t xml:space="preserve">CZ36Y </t>
  </si>
  <si>
    <t xml:space="preserve">CZ36U </t>
  </si>
  <si>
    <t xml:space="preserve">CZ25Q </t>
  </si>
  <si>
    <t xml:space="preserve">CZ25N </t>
  </si>
  <si>
    <t xml:space="preserve">BZ24C </t>
  </si>
  <si>
    <t xml:space="preserve">BZ24A </t>
  </si>
  <si>
    <t xml:space="preserve">BZ22Z </t>
  </si>
  <si>
    <t xml:space="preserve">BZ21Z </t>
  </si>
  <si>
    <t xml:space="preserve">BZ20Z </t>
  </si>
  <si>
    <t xml:space="preserve">BZ19Z </t>
  </si>
  <si>
    <t xml:space="preserve">BZ18Z </t>
  </si>
  <si>
    <t xml:space="preserve">BZ17Z </t>
  </si>
  <si>
    <t xml:space="preserve">BZ15A </t>
  </si>
  <si>
    <t xml:space="preserve">BZ13Z </t>
  </si>
  <si>
    <t xml:space="preserve">BZ12Z </t>
  </si>
  <si>
    <t xml:space="preserve">BZ11Z </t>
  </si>
  <si>
    <t xml:space="preserve">BZ10A </t>
  </si>
  <si>
    <t xml:space="preserve">BZ09A </t>
  </si>
  <si>
    <t xml:space="preserve">BZ08A </t>
  </si>
  <si>
    <t xml:space="preserve">BZ07A </t>
  </si>
  <si>
    <t xml:space="preserve">BZ06A </t>
  </si>
  <si>
    <t xml:space="preserve">BZ05Z </t>
  </si>
  <si>
    <t xml:space="preserve">BZ04Z </t>
  </si>
  <si>
    <t xml:space="preserve">BZ03Z </t>
  </si>
  <si>
    <t xml:space="preserve">BZ02Z </t>
  </si>
  <si>
    <t xml:space="preserve">BZ01Z </t>
  </si>
  <si>
    <t xml:space="preserve">AA34F </t>
  </si>
  <si>
    <t xml:space="preserve">AA34E </t>
  </si>
  <si>
    <t xml:space="preserve">AA31B </t>
  </si>
  <si>
    <t xml:space="preserve">AA31A </t>
  </si>
  <si>
    <t xml:space="preserve">AA30B </t>
  </si>
  <si>
    <t xml:space="preserve">AA30A </t>
  </si>
  <si>
    <t xml:space="preserve">AA29B </t>
  </si>
  <si>
    <t xml:space="preserve">AA29A </t>
  </si>
  <si>
    <t xml:space="preserve">AA28B </t>
  </si>
  <si>
    <t xml:space="preserve">AA28A </t>
  </si>
  <si>
    <t xml:space="preserve">AA27B </t>
  </si>
  <si>
    <t xml:space="preserve">AA27A </t>
  </si>
  <si>
    <t xml:space="preserve">AA26B </t>
  </si>
  <si>
    <t xml:space="preserve">AA26A </t>
  </si>
  <si>
    <t xml:space="preserve">AA25B </t>
  </si>
  <si>
    <t xml:space="preserve">AA25A </t>
  </si>
  <si>
    <t xml:space="preserve">AA24B </t>
  </si>
  <si>
    <t xml:space="preserve">AA24A </t>
  </si>
  <si>
    <t xml:space="preserve">AA23B </t>
  </si>
  <si>
    <t xml:space="preserve">AA23A </t>
  </si>
  <si>
    <t xml:space="preserve">AA22B </t>
  </si>
  <si>
    <t xml:space="preserve">AA22A </t>
  </si>
  <si>
    <t xml:space="preserve">AA21B </t>
  </si>
  <si>
    <t xml:space="preserve">AA21A </t>
  </si>
  <si>
    <t xml:space="preserve">AA20B </t>
  </si>
  <si>
    <t xml:space="preserve">AA20A </t>
  </si>
  <si>
    <t xml:space="preserve">AA19B </t>
  </si>
  <si>
    <t xml:space="preserve">AA19A </t>
  </si>
  <si>
    <t xml:space="preserve">AA18B </t>
  </si>
  <si>
    <t xml:space="preserve">AA18A </t>
  </si>
  <si>
    <t xml:space="preserve">AA17B </t>
  </si>
  <si>
    <t xml:space="preserve">AA17A </t>
  </si>
  <si>
    <t xml:space="preserve">AA16B </t>
  </si>
  <si>
    <t xml:space="preserve">AA16A </t>
  </si>
  <si>
    <t xml:space="preserve">AA15B </t>
  </si>
  <si>
    <t xml:space="preserve">AA15A </t>
  </si>
  <si>
    <t xml:space="preserve">AA14B </t>
  </si>
  <si>
    <t xml:space="preserve">AA14A </t>
  </si>
  <si>
    <t xml:space="preserve">AA13B </t>
  </si>
  <si>
    <t xml:space="preserve">AA13A </t>
  </si>
  <si>
    <t xml:space="preserve">AA12B </t>
  </si>
  <si>
    <t xml:space="preserve">AA12A </t>
  </si>
  <si>
    <t xml:space="preserve">AA11B </t>
  </si>
  <si>
    <t xml:space="preserve">AA11A </t>
  </si>
  <si>
    <t xml:space="preserve">AA10B </t>
  </si>
  <si>
    <t xml:space="preserve">AA10A </t>
  </si>
  <si>
    <t xml:space="preserve">AA09B </t>
  </si>
  <si>
    <t xml:space="preserve">AA09A </t>
  </si>
  <si>
    <t xml:space="preserve">AA08B </t>
  </si>
  <si>
    <t xml:space="preserve">AA08A </t>
  </si>
  <si>
    <t xml:space="preserve">AA07B </t>
  </si>
  <si>
    <t xml:space="preserve">AA07A </t>
  </si>
  <si>
    <t xml:space="preserve">AA06B </t>
  </si>
  <si>
    <t xml:space="preserve">AA06A </t>
  </si>
  <si>
    <t xml:space="preserve">AA05B </t>
  </si>
  <si>
    <t xml:space="preserve">AA05A </t>
  </si>
  <si>
    <t xml:space="preserve">AA04B </t>
  </si>
  <si>
    <t xml:space="preserve">AA04A </t>
  </si>
  <si>
    <t xml:space="preserve">AA03B </t>
  </si>
  <si>
    <t xml:space="preserve">AA03A </t>
  </si>
  <si>
    <t xml:space="preserve">AA02B </t>
  </si>
  <si>
    <t xml:space="preserve">AA02A </t>
  </si>
  <si>
    <t xml:space="preserve">APC Model - Linked Sheet </t>
  </si>
  <si>
    <t>Output for non-mandatory</t>
  </si>
  <si>
    <t xml:space="preserve">2014-15 APC&amp;OPROC </t>
  </si>
  <si>
    <t>2015-16 New National Currencies</t>
  </si>
  <si>
    <t>Cochlear</t>
  </si>
  <si>
    <t>AKI</t>
  </si>
  <si>
    <t>HES1112 Grouped E1516 Grouper</t>
  </si>
  <si>
    <t>3&gt;&gt; Non-SQL figures</t>
  </si>
  <si>
    <t xml:space="preserve">1  &gt;&gt;  2015/16  Prices </t>
  </si>
  <si>
    <t xml:space="preserve">Cochlear implants </t>
  </si>
  <si>
    <t xml:space="preserve"> </t>
  </si>
  <si>
    <t>15/16 Rollover</t>
  </si>
  <si>
    <t xml:space="preserve">Quantum Adjusted Prices </t>
  </si>
  <si>
    <t>We are using spell based on 15/16 cost methodology</t>
  </si>
  <si>
    <t>Total since 2013/14</t>
  </si>
  <si>
    <t>Subchapter</t>
  </si>
  <si>
    <t>Intracranial Procedures for Trauma with Diagnosis of Head Injury or Skull Fracture, with CC</t>
  </si>
  <si>
    <t>Intracranial Procedures for Trauma with Diagnosis of Head Injury or Skull Fracture, without CC</t>
  </si>
  <si>
    <t>Major Intracranial Procedures Except Trauma with Non-Transient Stroke or Cerebrovascular Accident, Nervous System Infections or Encephalopathy, with CC</t>
  </si>
  <si>
    <t>Major Intracranial Procedures Except Trauma with Non-Transient Stroke or Cerebrovascular Accident, Nervous System Infections or Encephalopathy, without CC</t>
  </si>
  <si>
    <t>Major Intracranial Procedures Except Trauma with Haemorrhagic Cerebrovascular Disorders with CC</t>
  </si>
  <si>
    <t>Major Intracranial Procedures Except Trauma with Haemorrhagic Cerebrovascular Disorders without CC</t>
  </si>
  <si>
    <t>Major Intracranial Procedures Except Trauma with Brain Tumours or Cerebral Cysts, with CC</t>
  </si>
  <si>
    <t>Major Intracranial Procedures Except Trauma with Brain Tumours or Cerebral Cysts, without CC</t>
  </si>
  <si>
    <t>Major Intracranial Procedures Except Trauma with Cerebral Degenerations or Miscellaneous Disorders of Nervous System, with CC</t>
  </si>
  <si>
    <t>Major Intracranial Procedures Except Trauma with Cerebral Degenerations or Miscellaneous Disorders of Nervous System, without CC</t>
  </si>
  <si>
    <t>Major Intracranial Procedures Except Trauma with Muscular, Balance, Cranial or Peripheral Nerve Disorders or Epilepsy, with CC</t>
  </si>
  <si>
    <t>Major Intracranial Procedures Except Trauma with Muscular, Balance, Cranial or Peripheral Nerve Disorders or Epilepsy, without CC</t>
  </si>
  <si>
    <t>Major Intracranial Procedures Except Trauma with Other Diagnoses with CC</t>
  </si>
  <si>
    <t>Major Intracranial Procedures Except Trauma with Other Diagnoses without CC</t>
  </si>
  <si>
    <t>Intermediate Intracranial Procedures Except Trauma with Non-Transient Stroke or Cerebrovascular Accident, Nervous System Infections or Encephalopathy, with CC</t>
  </si>
  <si>
    <t>Intermediate Intracranial Procedures Except Trauma with Non-Transient Stroke or Cerebrovascular Accident, Nervous System Infections or Encephalopathy, without CC</t>
  </si>
  <si>
    <t>Intermediate Intracranial Procedures Except Trauma with Haemorrhagic Cerebrovascular Disorders with CC</t>
  </si>
  <si>
    <t>Intermediate Intracranial Procedures Except Trauma with Haemorrhagic Cerebrovascular Disorders without CC</t>
  </si>
  <si>
    <t>Intermediate Intracranial Procedures Except Trauma with Brain Tumours or Cerebral Cysts, with CC</t>
  </si>
  <si>
    <t>Intermediate Intracranial Procedures Except Trauma with Brain Tumours or Cerebral Cysts, without CC</t>
  </si>
  <si>
    <t>Intermediate Intracranial Procedures Except Trauma with Cerebral Degenerations or Miscellaneous Disorders of Nervous System with CC</t>
  </si>
  <si>
    <t>Intermediate Intracranial Procedures Except Trauma with Cerebral Degenerations or Miscellaneous Disorders of Nervous System without CC</t>
  </si>
  <si>
    <t>Intermediate Intracranial Procedures Except Trauma with Muscular, Balance, Cranial or Peripheral Nerve Disorders or Epilepsy, with CC</t>
  </si>
  <si>
    <t>Intermediate Intracranial Procedures Except Trauma with Muscular, Balance, Cranial or Peripheral Nerve Disorders or Epilepsy, without CC</t>
  </si>
  <si>
    <t>Intermediate Intracranial Procedures Except Trauma with Other Diagnoses with CC</t>
  </si>
  <si>
    <t>Intermediate Intracranial Procedures Except Trauma with Other Diagnoses without CC</t>
  </si>
  <si>
    <t>Minor Intracranial Procedures Except Trauma with Non-Transient Stroke or Cerebrovascular Accident, Nervous System Infections or Encephalopathy, with CC</t>
  </si>
  <si>
    <t>Minor Intracranial Procedures Except Trauma with Non-Transient Stroke or Cerebrovascular Accident, Nervous System Infections or Encephalopathy, without CC</t>
  </si>
  <si>
    <t>Minor Intracranial Procedures Except Trauma with Haemorrhagic Cerebrovascular Disorders with CC</t>
  </si>
  <si>
    <t>Minor Intracranial Procedures Except Trauma with Haemorrhagic Cerebrovascular Disorders without CC</t>
  </si>
  <si>
    <t>Minor Intracranial Procedures Except Trauma with Brain Tumours or Cerebral Cysts, with CC</t>
  </si>
  <si>
    <t>Minor Intracranial Procedures Except Trauma with Brain Tumours or Cerebral Cysts, without CC</t>
  </si>
  <si>
    <t>Minor Intracranial Procedures Except Trauma with Cerebral Degenerations or Miscellaneous Disorders of Nervous System, with CC</t>
  </si>
  <si>
    <t>Minor Intracranial Procedures Except Trauma with Cerebral Degenerations or Miscellaneous Disorders of Nervous System, without CC</t>
  </si>
  <si>
    <t>Minor Intracranial Procedures Except Trauma with Muscular, Balance, Cranial or Peripheral Nerve Disorders or Epilepsy, with CC</t>
  </si>
  <si>
    <t>Minor Intracranial Procedures Except Trauma with Muscular, Balance, Cranial or Peripheral Nerve Disorders or Epilepsy, without CC</t>
  </si>
  <si>
    <t>Minor Intracranial Procedures Except Trauma with Other Diagnoses with CC</t>
  </si>
  <si>
    <t>Minor Intracranial Procedures Except Trauma with Other Diagnoses without CC</t>
  </si>
  <si>
    <t>Non-Transient Stroke or Cerebrovascular Accident, Nervous System Infections or Encephalopathy, with CC</t>
  </si>
  <si>
    <t>Non-Transient Stroke or Cerebrovascular Accident, Nervous System Infections or Encephalopathy, without CC</t>
  </si>
  <si>
    <t>Brain Tumours or Cerebral Cysts, with CC</t>
  </si>
  <si>
    <t>Brain Tumours or Cerebral Cysts, without CC</t>
  </si>
  <si>
    <t>Cerebral Degenerations or Miscellaneous Disorders of Nervous System, with CC</t>
  </si>
  <si>
    <t>Cerebral Degenerations or Miscellaneous Disorders of Nervous System, without CC</t>
  </si>
  <si>
    <t>Muscular, Balance, Cranial or Peripheral Nerve Disorders, Epilepsy or Head Injury, with CC</t>
  </si>
  <si>
    <t>Muscular, Balance, Cranial or Peripheral Nerve Disorders, Epilepsy or Head Injury, without CC</t>
  </si>
  <si>
    <t>Headache, Migraine or Cerebrospinal Fluid Leak, with CC</t>
  </si>
  <si>
    <t>Headache, Migraine or Cerebrospinal Fluid Leak, without CC</t>
  </si>
  <si>
    <t>Conventional EEG, EMG or Nerve Conduction Studies with length of stay 2 days or less, 19 years and over</t>
  </si>
  <si>
    <t>Conventional EEG, EMG or Nerve Conduction Studies with length of stay 2 days or less, 18 years and under</t>
  </si>
  <si>
    <t>Other Neurophysiological Operations, 19 years and over</t>
  </si>
  <si>
    <t>Other Neurophysiological Operations, 18 years and under</t>
  </si>
  <si>
    <t>Major Oculoplastics Procedures</t>
  </si>
  <si>
    <t>Intermediate Oculoplastics Procedures, 19 years and over</t>
  </si>
  <si>
    <t>Intermediate Oculoplastics Procedures, 18 years and under</t>
  </si>
  <si>
    <t>Minor Oculoplastics Procedures, 19 years and over</t>
  </si>
  <si>
    <t>Minor Oculoplastics Procedures, 18 years and under</t>
  </si>
  <si>
    <t>Major Orbits or Lacrimal Procedures, 19 years and over</t>
  </si>
  <si>
    <t>Major Orbits or Lacrimal Procedures, 18 years and under</t>
  </si>
  <si>
    <t>Intermediate Orbits or Lacrimal Procedures, 19 years and over</t>
  </si>
  <si>
    <t>Intermediate Orbits or Lacrimal Procedures, 18 years and under</t>
  </si>
  <si>
    <t>Minor Orbits or Lacrimal Procedures, 19 years and over</t>
  </si>
  <si>
    <t>Minor Orbits or Lacrimal Procedures, 18 years and under</t>
  </si>
  <si>
    <t>Major Cornea or Sclera Procedures</t>
  </si>
  <si>
    <t>Intermediate Cornea or Sclera Procedures</t>
  </si>
  <si>
    <t>Minor Cornea or Sclera Procedures</t>
  </si>
  <si>
    <t>Major Ocular Motility Procedures, 19 years and over</t>
  </si>
  <si>
    <t>Major Ocular Motility Procedures, 18 years and under</t>
  </si>
  <si>
    <t>Intermediate Ocular Motility Procedures, 19 years and over</t>
  </si>
  <si>
    <t>Intermediate Ocular Motility Procedures, 18 years and under</t>
  </si>
  <si>
    <t>Minor Ocular Motility Procedures, 19 years and over</t>
  </si>
  <si>
    <t>Minor Ocular Motility Procedures, 18 years and under</t>
  </si>
  <si>
    <t>Major Glaucoma Procedures</t>
  </si>
  <si>
    <t>Intermediate Glaucoma Procedures</t>
  </si>
  <si>
    <t>Minor Glaucoma Procedures</t>
  </si>
  <si>
    <t>Complex Vitreous Retinal Procedures</t>
  </si>
  <si>
    <t>Major Vitreous Retinal Procedures</t>
  </si>
  <si>
    <t>Intermediate Vitreous Retinal Procedures</t>
  </si>
  <si>
    <t>Minor Vitreous Retinal Procedures</t>
  </si>
  <si>
    <t>Minor Mouth or Throat Procedures, 18 years and under with CC</t>
  </si>
  <si>
    <t>Minor Mouth or Throat Procedures, 18 years and under without CC</t>
  </si>
  <si>
    <t>Minor Mouth or Throat Procedures, 19 years and over with CC</t>
  </si>
  <si>
    <t>Minor Mouth or Throat Procedures, 19 years and over without CC</t>
  </si>
  <si>
    <t>Intermediate Mouth or Throat Procedures, 18 years and under with CC</t>
  </si>
  <si>
    <t>Intermediate Mouth or Throat Procedures, 18 years and under without CC</t>
  </si>
  <si>
    <t>Intermediate Mouth or Throat Procedures, 19 years and over with Major CC</t>
  </si>
  <si>
    <t>Intermediate Mouth or Throat Procedures, 19 years and over with Intermediate CC</t>
  </si>
  <si>
    <t>Intermediate Mouth or Throat Procedures, 19 years and over without CC</t>
  </si>
  <si>
    <t>Major Mouth or Throat Procedures, 18 years and under</t>
  </si>
  <si>
    <t>Major Mouth or Throat Procedures, 19 years and over with CC</t>
  </si>
  <si>
    <t>Major Mouth or Throat Procedures, 19 years and over without CC</t>
  </si>
  <si>
    <t>Complex Major Mouth or Throat Procedures, with Major CC</t>
  </si>
  <si>
    <t>Complex Major Mouth or Throat Procedures, with Intermediate CC</t>
  </si>
  <si>
    <t>Complex Major Mouth or Throat Procedures, without CC</t>
  </si>
  <si>
    <t>Tonsillectomy, 18 years and under with CC</t>
  </si>
  <si>
    <t>Tonsillectomy, 18 years and under without CC</t>
  </si>
  <si>
    <t>Tonsillectomy, 19 years and over with CC</t>
  </si>
  <si>
    <t>Tonsillectomy, 19 years and over without CC</t>
  </si>
  <si>
    <t>Minor Ear Procedures, 18 years and under with CC</t>
  </si>
  <si>
    <t>Minor Ear Procedures, 18 years and under without CC</t>
  </si>
  <si>
    <t>Minor Ear Procedures, 19 years and over with CC</t>
  </si>
  <si>
    <t>Minor Ear Procedures, 19 years and over without CC</t>
  </si>
  <si>
    <t>Intermediate Ear Procedures, 18 years and under</t>
  </si>
  <si>
    <t>Intermediate Ear Procedures, 19 years and over with CC</t>
  </si>
  <si>
    <t>Intermediate Ear Procedures, 19 years and over without CC</t>
  </si>
  <si>
    <t>Major Ear Procedures, 18 years and under</t>
  </si>
  <si>
    <t>Major Ear Procedures, 19 years and over with CC</t>
  </si>
  <si>
    <t>Major Ear Procedures, 19 years and over without CC</t>
  </si>
  <si>
    <t>Minor Nose Procedures, 18 years and under</t>
  </si>
  <si>
    <t>Minor Nose Procedures, 19 years and over with CC</t>
  </si>
  <si>
    <t>Minor Nose Procedures, 19 years and over without CC</t>
  </si>
  <si>
    <t>Intermediate Nose Procedures, 18 years and under</t>
  </si>
  <si>
    <t>Intermediate Nose Procedures, 19 years and over with CC</t>
  </si>
  <si>
    <t>Intermediate Nose Procedures, 19 years and over without CC</t>
  </si>
  <si>
    <t>Major Nose Procedures, 18 years and under</t>
  </si>
  <si>
    <t>Major Nose Procedures, 19 years and over with CC</t>
  </si>
  <si>
    <t>Major Nose Procedures, 19 years and over without CC</t>
  </si>
  <si>
    <t>Minor Maxillo-facial Procedures with CC</t>
  </si>
  <si>
    <t>Minor Maxillo-facial Procedures without CC</t>
  </si>
  <si>
    <t>Intermediate Maxillo-facial Procedures, 18 years and under</t>
  </si>
  <si>
    <t>Intermediate Maxillo-facial Procedures, 19 years and over with CC</t>
  </si>
  <si>
    <t>Intermediate Maxillo-facial Procedures, 19 years and over without CC</t>
  </si>
  <si>
    <t>Major Maxillo-facial Procedures, 19 years and over</t>
  </si>
  <si>
    <t>Major Maxillo-facial Procedures, 18 years and under</t>
  </si>
  <si>
    <t>Complex Major Maxillo-facial Procedures</t>
  </si>
  <si>
    <t>Complex Major Head or Neck Procedures with Reconstruction</t>
  </si>
  <si>
    <t>Minor Head, Neck and Ear Disorders, with CC</t>
  </si>
  <si>
    <t>Minor Head, Neck and Ear Disorders, without CC</t>
  </si>
  <si>
    <t>Intermediate Head, Neck and Ear Disorders, with Major CC</t>
  </si>
  <si>
    <t>Intermediate Head, Neck and Ear Disorders, with Intermediate CC</t>
  </si>
  <si>
    <t>Intermediate Head, Neck and Ear Disorders, without CC</t>
  </si>
  <si>
    <t>Major Head, Neck and Ear Disorders, with Major CC</t>
  </si>
  <si>
    <t>Major Head, Neck and Ear Disorders, with Intermediate CC</t>
  </si>
  <si>
    <t>Major Head, Neck and Ear Disorders, without CC</t>
  </si>
  <si>
    <t>Complex Major Head, Neck and Ear Disorders, with Major CC</t>
  </si>
  <si>
    <t>Complex Major Head, Neck and Ear Disorders, with Intermediate CC</t>
  </si>
  <si>
    <t>Complex Major Head, Neck and Ear Disorders, without CC</t>
  </si>
  <si>
    <t>Minor Extraction of Tooth, 18 years and under</t>
  </si>
  <si>
    <t>Minor Extraction of Tooth, 19 years and over</t>
  </si>
  <si>
    <t>Minor Dental Biopsy, 18 years and under</t>
  </si>
  <si>
    <t>Minor Dental Biopsy, 19 years and over</t>
  </si>
  <si>
    <t>Dental Fitting or Insertion Procedures, 18 years and under</t>
  </si>
  <si>
    <t>Dental Fitting or Insertion Procedures, 19 years and over</t>
  </si>
  <si>
    <t>Minor Dental Restoration Procedures, 18 years and under</t>
  </si>
  <si>
    <t>Minor Dental Restoration Procedures, 19 years and over</t>
  </si>
  <si>
    <t>Minor Dental Procedures, 18 years and under</t>
  </si>
  <si>
    <t>Minor Dental Procedures, 19 years and over</t>
  </si>
  <si>
    <t>Adjustment of Dental Device, 18 years and under</t>
  </si>
  <si>
    <t>Adjustment of Dental Device, 19 years and over</t>
  </si>
  <si>
    <t>Dental Excision or Biopsy Procedures, 18 years and under</t>
  </si>
  <si>
    <t>Dental Excision or Biopsy Procedures, 19 years and over</t>
  </si>
  <si>
    <t>Surgical Removal of Tooth, 18 years and under</t>
  </si>
  <si>
    <t>Surgical Removal of Tooth, 19 years and over</t>
  </si>
  <si>
    <t>Creation of Dental Impression, 18 years and under</t>
  </si>
  <si>
    <t>Creation of Dental Impression, 19 years and over</t>
  </si>
  <si>
    <t>Intermediate Dental Procedures, 18 years and under</t>
  </si>
  <si>
    <t>Intermediate Dental Procedures, 19 years and over</t>
  </si>
  <si>
    <t>Major Surgical Removal of Tooth, 18 years and under</t>
  </si>
  <si>
    <t>Major Surgical Removal of Tooth, 19 years and over</t>
  </si>
  <si>
    <t>Major Dental Procedures, 18 years and under</t>
  </si>
  <si>
    <t>Major Dental Procedures, 19 years and over</t>
  </si>
  <si>
    <t>Extraction of Multiple Teeth, 18 years and under</t>
  </si>
  <si>
    <t>Extraction of Multiple Teeth, 19 years and over</t>
  </si>
  <si>
    <t>Complex Thoracic Procedures,with Major CC</t>
  </si>
  <si>
    <t>Complex Thoracic Procedures with Intermediate CC</t>
  </si>
  <si>
    <t>Fibre Optic Bronchoscopy, 19 years and over</t>
  </si>
  <si>
    <t>Fibre Optic Bronchoscopy, 18 years and under</t>
  </si>
  <si>
    <t>Pulmonary Embolus with Intermediate CC</t>
  </si>
  <si>
    <t>Lung Abscess-Empyema with Intermediate CC</t>
  </si>
  <si>
    <t>Pulmonary, Pleural or Other Tuberculosis, with CC</t>
  </si>
  <si>
    <t>Pulmonary, Pleural or Other Tuberculosis, without CC</t>
  </si>
  <si>
    <t>Asthma with Intubation, with Major CC</t>
  </si>
  <si>
    <t>Asthma with Intubation, with Intermediate CC</t>
  </si>
  <si>
    <t>Asthma with Intubation, without CC</t>
  </si>
  <si>
    <t>Asthma without Intubation, with Major CC</t>
  </si>
  <si>
    <t>Asthma without Intubation, with Intermediate CC</t>
  </si>
  <si>
    <t>Asthma without Intubation, without CC</t>
  </si>
  <si>
    <t>Pleural Effusion with Intermediate CC</t>
  </si>
  <si>
    <t>Respiratory Neoplasms with Intermediate CC</t>
  </si>
  <si>
    <t>Other Respiratory Diagnoses with Intermediate CC</t>
  </si>
  <si>
    <t>Chronic Obstructive Pulmonary Disease or Bronchitis, with length of stay 1 day or less, discharged home</t>
  </si>
  <si>
    <t>Chronic Obstructive Pulmonary Disease or Bronchitis, with Intubation, with Major CC</t>
  </si>
  <si>
    <t>Chronic Obstructive Pulmonary Disease or Bronchitis, with Intubation, with Intermediate CC</t>
  </si>
  <si>
    <t>Chronic Obstructive Pulmonary Disease or Bronchitis, with Intubation, without CC</t>
  </si>
  <si>
    <t>Chronic Obstructive Pulmonary Disease or Bronchitis, with NIV, without Intubation, with Major CC</t>
  </si>
  <si>
    <t>Chronic Obstructive Pulmonary Disease or Bronchitis, with NIV, without Intubation, with Intermediate CC</t>
  </si>
  <si>
    <t>Chronic Obstructive Pulmonary Disease or Bronchitis, with NIV, without Intubation, without CC</t>
  </si>
  <si>
    <t>Chronic Obstructive Pulmonary Disease or Bronchitis, without NIV, without Intubation, with Major CC</t>
  </si>
  <si>
    <t>Chronic Obstructive Pulmonary Disease or Bronchitis, without NIV, without Intubation, with Intermediate CC</t>
  </si>
  <si>
    <t>Chronic Obstructive Pulmonary Disease or Bronchitis, without NIV, without Intubation, without CC</t>
  </si>
  <si>
    <t>Unspecified Acute Lower Respiratory Infection with Intermediate CC</t>
  </si>
  <si>
    <t>Bronchopneumonia with Intermediate CC</t>
  </si>
  <si>
    <t>Inhalation Lung Injury or Foreign Body, with Major CC</t>
  </si>
  <si>
    <t>Inhalation Lung Injury or Foreign Body, with Intermediate CC</t>
  </si>
  <si>
    <t>Inhalation Lung Injury or Foreign Body, without CC</t>
  </si>
  <si>
    <t>Fibrosis or Pneumoconiosis, with CC</t>
  </si>
  <si>
    <t>Fibrosis or Pneumoconiosis, without CC</t>
  </si>
  <si>
    <t>Pneumothorax or Intrathoracic Injuries, with CC</t>
  </si>
  <si>
    <t>Pneumothorax or Intrathoracic Injuries, without CC</t>
  </si>
  <si>
    <t>Respiratory Failure with Intubation, with Major CC</t>
  </si>
  <si>
    <t>Respiratory Failure with Intubation, with Intermediate CC</t>
  </si>
  <si>
    <t>Respiratory Failure with Intubation, without CC</t>
  </si>
  <si>
    <t>Respiratory Failure without Intubation, with Major CC</t>
  </si>
  <si>
    <t>Respiratory Failure without Intubation, with Intermediate CC</t>
  </si>
  <si>
    <t>Respiratory Failure without Intubation, without CC</t>
  </si>
  <si>
    <t>Granulomatous, Allergic Alveolitis or Autoimmune Lung Disease, with CC</t>
  </si>
  <si>
    <t>Granulomatous, Allergic Alveolitis or Autoimmune Lung Disease, without CC</t>
  </si>
  <si>
    <t>Non-Invasive Ventilation Support Assessment, 19 years and over</t>
  </si>
  <si>
    <t>Non-Invasive Ventilation Support Assessment, 18 years and under</t>
  </si>
  <si>
    <t>DZ52Z</t>
  </si>
  <si>
    <t>Full Pulmonary Function Testing</t>
  </si>
  <si>
    <t>Complex Bronchoscopy</t>
  </si>
  <si>
    <t>Pace 1: Single Chamber or Implantable Diagnostic Device</t>
  </si>
  <si>
    <t>Pace 2: Dual Chamber</t>
  </si>
  <si>
    <t>Pace 3: Biventricular and all Congenital Pacemaker Procedures; Resynchronisation Therapy</t>
  </si>
  <si>
    <t>Percutaneous Interventions: Percutaneous Transluminal ASD, VSD or PFO Closure and Valve Insertion</t>
  </si>
  <si>
    <t>Implantation of Cardioverter; Defibrillator only</t>
  </si>
  <si>
    <t>Percutaneous Complex Ablation, including for Atrial Fibrillation or Ventricular Tachycardia</t>
  </si>
  <si>
    <t>Percutaneous Coronary Intervention, 0 to 2 Stents</t>
  </si>
  <si>
    <t>Catheter, 19 years and over</t>
  </si>
  <si>
    <t>Catheter, 18 years and under</t>
  </si>
  <si>
    <t>Pacemaker Procedure without Generator Implant, including Re-siting and Removal of Cardiac Pacemaker System</t>
  </si>
  <si>
    <t>Complex Echocardiogram, including Congenital, Transoesophageal and Fetal Echocardiography</t>
  </si>
  <si>
    <t>Single or Dual Chamber, Pacemaker or Implantable Diagnostic Device, with Percutaneous Coronary Intervention, EP or RFA</t>
  </si>
  <si>
    <t>Coronary Artery Bypass Graft, with Valve Replacement or Repair</t>
  </si>
  <si>
    <t>EA53Z</t>
  </si>
  <si>
    <t>Transcatheter Aortic Valve Implantation (TAVI)</t>
  </si>
  <si>
    <t>EA54Z</t>
  </si>
  <si>
    <t>Percutaneous Standard Ablation</t>
  </si>
  <si>
    <t>EA55Z</t>
  </si>
  <si>
    <t>Percutaneous Diagnostic Electrophysiology Studies</t>
  </si>
  <si>
    <t>EA56Z</t>
  </si>
  <si>
    <t>Implantation of Cardiac Resynchronization Therapy Defibrillator (CRT-D)</t>
  </si>
  <si>
    <t>Heart Failure or Shock, with CC</t>
  </si>
  <si>
    <t>Heart Failure or Shock, without CC</t>
  </si>
  <si>
    <t>Arrhythmia or Conduction Disorders, with CC</t>
  </si>
  <si>
    <t>Arrhythmia or Conduction Disorders, without CC</t>
  </si>
  <si>
    <t>Syncope or Collapse, with CC</t>
  </si>
  <si>
    <t>Syncope or Collapse, without CC</t>
  </si>
  <si>
    <t>Major General Abdominal Procedures, 19 years and over with Major CC</t>
  </si>
  <si>
    <t>Major General Abdominal Procedures, 19 years and over with Intermediate CC</t>
  </si>
  <si>
    <t>Major General Abdominal Procedures, 19 years and over without CC</t>
  </si>
  <si>
    <t>FZ12H</t>
  </si>
  <si>
    <t>Major General Abdominal Procedures, between 2 and 18 years with CC</t>
  </si>
  <si>
    <t>FZ12I</t>
  </si>
  <si>
    <t>Major General Abdominal Procedures, between 2 and 18 years without CC</t>
  </si>
  <si>
    <t>FZ12J</t>
  </si>
  <si>
    <t>Major General Abdominal Procedures, 1 year and under with Major CC</t>
  </si>
  <si>
    <t>FZ12K</t>
  </si>
  <si>
    <t>Major General Abdominal Procedures, 1 year and under without Major CC</t>
  </si>
  <si>
    <t>FZ13C</t>
  </si>
  <si>
    <t>Minor Therapeutic or Diagnostic General Abdominal Procedures, 19 years and over</t>
  </si>
  <si>
    <t>FZ13D</t>
  </si>
  <si>
    <t>Minor Therapeutic or Diagnostic General Abdominal Procedures, 18 years and under</t>
  </si>
  <si>
    <t>Abdominal Hernia Procedures, 19 years and over with Major CC</t>
  </si>
  <si>
    <t>Abdominal Hernia Procedures, 19 years and over with Intermediate CC</t>
  </si>
  <si>
    <t>Abdominal Hernia Procedures, 19 years and over without CC</t>
  </si>
  <si>
    <t>Abdominal Hernia Procedures, 18 years and under</t>
  </si>
  <si>
    <t>Inguinal, Umbilical or Femoral Hernia Procedures, 19 years and over with Major CC</t>
  </si>
  <si>
    <t>Inguinal, Umbilical or Femoral Hernia Procedures, 19 years and over with Intermediate CC</t>
  </si>
  <si>
    <t>Inguinal, Umbilical or Femoral Hernia Procedures, 19 years and over without CC</t>
  </si>
  <si>
    <t>FZ18E</t>
  </si>
  <si>
    <t>Inguinal, Umbilical or Femoral Hernia Procedures, between 2 and 18 years</t>
  </si>
  <si>
    <t>FZ18F</t>
  </si>
  <si>
    <t>Inguinal, Umbilical or Femoral Hernia Procedures, 1 year and under</t>
  </si>
  <si>
    <t>FZ19A</t>
  </si>
  <si>
    <t>Herniotomy Procedures, 2 years and over</t>
  </si>
  <si>
    <t>FZ19B</t>
  </si>
  <si>
    <t>Herniotomy Procedures, 1 year and under</t>
  </si>
  <si>
    <t>Appendicectomy Procedures, 19 years and over with Major CC</t>
  </si>
  <si>
    <t>Appendicectomy Procedures, 19 years and over without Major CC</t>
  </si>
  <si>
    <t>FZ20D</t>
  </si>
  <si>
    <t>Appendicectomy Procedures, 18 years and under with Major CC</t>
  </si>
  <si>
    <t>FZ20E</t>
  </si>
  <si>
    <t>Appendicectomy Procedures, 18 years and under without Major CC</t>
  </si>
  <si>
    <t>FZ21A</t>
  </si>
  <si>
    <t>Major Anal Procedures, 19 years and over</t>
  </si>
  <si>
    <t>FZ21B</t>
  </si>
  <si>
    <t>Major Anal Procedures, 18 years and under</t>
  </si>
  <si>
    <t>Intermediate Anal Procedures, 19 years and over</t>
  </si>
  <si>
    <t>Intermediate Anal Procedures, 18 years and under</t>
  </si>
  <si>
    <t>FZ23A</t>
  </si>
  <si>
    <t>Minor Anal Procedures, 19 years and over</t>
  </si>
  <si>
    <t>FZ23B</t>
  </si>
  <si>
    <t>Minor Anal Procedures, 18 years and under</t>
  </si>
  <si>
    <t>FZ24E</t>
  </si>
  <si>
    <t>Major Therapeutic Endoscopic Upper or Lower GI Tract Procedures, between 2 and 18 years</t>
  </si>
  <si>
    <t>FZ24F</t>
  </si>
  <si>
    <t>Major Therapeutic Endoscopic Upper or Lower GI Tract Procedures, 1 year and under</t>
  </si>
  <si>
    <t>Intermediate Therapeutic General Abdominal Procedures, 19 years and over with Major CC</t>
  </si>
  <si>
    <t>Intermediate Therapeutic General Abdominal Procedures, 19 years and over with Intermediate CC</t>
  </si>
  <si>
    <t>Intermediate Therapeutic General Abdominal Procedures, 19 years and over without CC</t>
  </si>
  <si>
    <t>Intermediate Therapeutic General Abdominal Procedures, 18 years and under</t>
  </si>
  <si>
    <t>Disorders of the Oesophagus, with length of stay 2 days or more, with Major CC</t>
  </si>
  <si>
    <t>Disorders of the Oesophagus, with length of stay 2 days or more, without Major CC</t>
  </si>
  <si>
    <t>Disorders of the Oesophagus, with length of stay 1 day or less</t>
  </si>
  <si>
    <t>Small Intestinal Disorders, excluding Inflammatory Bowel Disease, with length of stay 2 days or more, with CC</t>
  </si>
  <si>
    <t>Small Intestinal Disorders, excluding Inflammatory Bowel Disease, with length of stay 2 days or more, without CC</t>
  </si>
  <si>
    <t>Small Intestinal Disorders, excluding Inflammatory Bowel Disease, with length of stay 1 day or less</t>
  </si>
  <si>
    <t>Intestinal Infectious Disorders, with length of stay 2 days or more, with Major CC</t>
  </si>
  <si>
    <t>Intestinal Infectious Disorders, with length of stay 2 days or more, without Major CC</t>
  </si>
  <si>
    <t>Intestinal Infectious Disorders, with length of stay 1 day or less</t>
  </si>
  <si>
    <t>Inflammatory Bowel Disease, with length of stay 1 day or less</t>
  </si>
  <si>
    <t>Inflammatory Bowel Disease, with length of stay 2 days or more, with Interventions, with Major CC</t>
  </si>
  <si>
    <t>Inflammatory Bowel Disease, with length of stay 2 days or more, without Interventions, with Major CC</t>
  </si>
  <si>
    <t>Inflammatory Bowel Disease, with length of stay 2 days or more, with Interventions, without Major CC</t>
  </si>
  <si>
    <t>Inflammatory Bowel Disease, with length of stay 2 days or more, without Interventions, without Major CC</t>
  </si>
  <si>
    <t>Gastrointestinal Bleed, with length of stay 2 days or more, with Major CC</t>
  </si>
  <si>
    <t>Gastrointestinal Bleed, with length of stay 2 days or more, without Major CC</t>
  </si>
  <si>
    <t>Gastrointestinal Bleed, with length of stay 1 day or less</t>
  </si>
  <si>
    <t>Hernia Disorders, with length of stay 2 days or more, with Major CC</t>
  </si>
  <si>
    <t>Hernia Disorders, with length of stay 2 days or more, without Major CC</t>
  </si>
  <si>
    <t>Hernia Disorders, with length of stay 1 day or less</t>
  </si>
  <si>
    <t>Appendix Disorders, with length of stay 2 days or more</t>
  </si>
  <si>
    <t>Appendix Disorders, with length of stay 1 day or less</t>
  </si>
  <si>
    <t>Anal Disorders, with length of stay 2 days or more, with Major CC</t>
  </si>
  <si>
    <t>Anal Disorders, with length of stay 2 days or more, without Major CC</t>
  </si>
  <si>
    <t>Anal Disorders, with length of stay 1 day or less</t>
  </si>
  <si>
    <t>FZ42A</t>
  </si>
  <si>
    <t>Wireless Capsule Endoscopy, 19 years and over</t>
  </si>
  <si>
    <t>FZ42B</t>
  </si>
  <si>
    <t>Wireless Capsule Endoscopy, 18 years and under</t>
  </si>
  <si>
    <t>Non-Malignant Stomach or Duodenum Disorders, with length of stay 2 days or more, with Major CC</t>
  </si>
  <si>
    <t>Non-Malignant Stomach or Duodenum Disorders, with length of stay 2 days or more, without Major CC</t>
  </si>
  <si>
    <t>Non-Malignant Stomach or Duodenum Disorders, with length of stay 1 day or less</t>
  </si>
  <si>
    <t>Malignant Stomach or Duodenum Disorders, with length of stay 2 days or more, with Major CC</t>
  </si>
  <si>
    <t>Malignant Stomach or Duodenum Disorders, with length of stay 2 days or more, without Major CC</t>
  </si>
  <si>
    <t>Malignant Stomach or Duodenum Disorders, with length of stay 1 day or less</t>
  </si>
  <si>
    <t>Non-Malignant Large Intestinal Disorders, with length of stay 2 days or more, with Major CC</t>
  </si>
  <si>
    <t>Non-Malignant Large Intestinal Disorders, with length of stay 2 days or more, without Major CC</t>
  </si>
  <si>
    <t>Non-Malignant Large Intestinal Disorders, with length of stay 1 day or less</t>
  </si>
  <si>
    <t>Malignant Large Intestinal Disorders, with length of stay 2 days or more, with Major CC</t>
  </si>
  <si>
    <t>Malignant Large Intestinal Disorders, with length of stay 2 days or more, without Major CC</t>
  </si>
  <si>
    <t>Malignant Large Intestinal Disorders, with length of stay 1 day or less</t>
  </si>
  <si>
    <t>Non-Malignant General Abdominal Disorders, with length of stay 2 days or more, with Major CC</t>
  </si>
  <si>
    <t>Non-Malignant General Abdominal Disorders, with length of stay 2 days or more, without Major CC</t>
  </si>
  <si>
    <t>Non-Malignant General Abdominal Disorders, with length of stay 1 day or less</t>
  </si>
  <si>
    <t>Malignant General Abdominal Disorders, with length of stay 2 days or more, with Major CC</t>
  </si>
  <si>
    <t>Malignant General Abdominal Disorders, with length of stay 2 days or more, without Major CC</t>
  </si>
  <si>
    <t>Malignant General Abdominal Disorders, with length of stay 1 day or less</t>
  </si>
  <si>
    <t>Nutritional Disorders, with length of stay 2 days or more, with Major CC</t>
  </si>
  <si>
    <t>Nutritional Disorders, with length of stay 2 days or more, without Major CC</t>
  </si>
  <si>
    <t>Nutritional Disorders, with length of stay 1 day or less</t>
  </si>
  <si>
    <t>Intermediate Large Intestine Procedures, 19 years and over</t>
  </si>
  <si>
    <t>Diagnostic Colonoscopy, 19 years and over</t>
  </si>
  <si>
    <t>Diagnostic Colonoscopy with Biopsy, 19 years and over</t>
  </si>
  <si>
    <t>Therapeutic Colonoscopy, 19 years and over</t>
  </si>
  <si>
    <t>Diagnostic Flexible Sigmoidoscopy, 19 years and over</t>
  </si>
  <si>
    <t>Diagnostic Flexible Sigmoidoscopy with Biopsy, 19 years and over</t>
  </si>
  <si>
    <t>Therapeutic Flexible Sigmoidoscopy, 19 years and over</t>
  </si>
  <si>
    <t>Diagnostic or Therapeutic, Rigid Sigmoidoscopy, 19 years and over</t>
  </si>
  <si>
    <t>FZ58A</t>
  </si>
  <si>
    <t>Endoscopic or Intermediate, Lower GI Tract Procedures, between 2 and 18 years</t>
  </si>
  <si>
    <t>FZ58B</t>
  </si>
  <si>
    <t>Endoscopic or Intermediate, Lower GI Tract Procedures, 1 year and under</t>
  </si>
  <si>
    <t>Intermediate Upper GI Tract Procedures, 19 years and over</t>
  </si>
  <si>
    <t>Diagnostic Endoscopic Upper GI Tract Procedures, 19 years and over</t>
  </si>
  <si>
    <t>Diagnostic Endoscopic Upper GI Tract Procedures with Biopsy, 19 years and over</t>
  </si>
  <si>
    <t>FZ62A</t>
  </si>
  <si>
    <t>Endoscopic or Intermediate, Upper GI Tract Procedures, between 2 and 18 years</t>
  </si>
  <si>
    <t>FZ62B</t>
  </si>
  <si>
    <t>Endoscopic or Intermediate, Upper GI Tract Procedures, 1 year and under</t>
  </si>
  <si>
    <t>FZ64A</t>
  </si>
  <si>
    <t>Combined Upper and Lower GI Tract Diagnostic Endoscopic Procedures with Biopsy, 19 years and over</t>
  </si>
  <si>
    <t>FZ64B</t>
  </si>
  <si>
    <t>Combined Upper and Lower GI Tract Diagnostic Endoscopic Procedures with Biopsy, 18 years and under</t>
  </si>
  <si>
    <t>Very Major Small Intestine Procedures, 19 years and over with CC</t>
  </si>
  <si>
    <t>Very Major Small Intestine Procedures, 19 years and over without CC</t>
  </si>
  <si>
    <t>Major Small Intestine Procedures, 19 years and over with CC</t>
  </si>
  <si>
    <t>Major Small Intestine Procedures, 19 years and over without CC</t>
  </si>
  <si>
    <t>FZ68C</t>
  </si>
  <si>
    <t>Very Major or Major Small Intestine Procedures, between 2 and 18 years with CC</t>
  </si>
  <si>
    <t>FZ68D</t>
  </si>
  <si>
    <t>Very Major or Major Small Intestine Procedures, between 2 and 18 years without CC</t>
  </si>
  <si>
    <t>FZ68E</t>
  </si>
  <si>
    <t>Very Major or Major Small Intestine Procedures, 1 year and under with CC</t>
  </si>
  <si>
    <t>FZ68F</t>
  </si>
  <si>
    <t>Very Major or Major Small Intestine Procedures, 1 year and under without CC</t>
  </si>
  <si>
    <t>FZ69A</t>
  </si>
  <si>
    <t>Complex Small Intestine Procedures, 19 years and over</t>
  </si>
  <si>
    <t>FZ69B</t>
  </si>
  <si>
    <t>Complex Small Intestine Procedures, 18 years and under</t>
  </si>
  <si>
    <t>FZ70Z</t>
  </si>
  <si>
    <t>Therapeutic Endoscopic Upper GI Tract Procedures, 19 years and over</t>
  </si>
  <si>
    <t>FZ71A</t>
  </si>
  <si>
    <t>Endoscopic Insertion of Luminal Stent into GI Tract, with length of stay 2 days or more, with Major CC</t>
  </si>
  <si>
    <t>FZ71B</t>
  </si>
  <si>
    <t>Endoscopic Insertion of Luminal Stent into GI Tract, with length of stay 2 days or more, without Major CC</t>
  </si>
  <si>
    <t>FZ71C</t>
  </si>
  <si>
    <t>Endoscopic Insertion of Luminal Stent into GI Tract, with length of stay 1 day or less</t>
  </si>
  <si>
    <t>FZ72Z</t>
  </si>
  <si>
    <t>Insertion of Spinal Cord Stimulator for Treatment of Faecal Incontinence</t>
  </si>
  <si>
    <t>FZ73A</t>
  </si>
  <si>
    <t>Very Complex Large Intestine Procedures with Major CC</t>
  </si>
  <si>
    <t>FZ73B</t>
  </si>
  <si>
    <t>Very Complex Large Intestine Procedures without Major CC</t>
  </si>
  <si>
    <t>FZ74A</t>
  </si>
  <si>
    <t>Complex Large Intestine Procedures, 19 years and over with Major CC</t>
  </si>
  <si>
    <t>FZ74B</t>
  </si>
  <si>
    <t>Complex Large Intestine Procedures, 19 years and over without Major CC</t>
  </si>
  <si>
    <t>FZ75A</t>
  </si>
  <si>
    <t>Proximal Colon Procedures, 19 years and over with Major CC</t>
  </si>
  <si>
    <t>FZ75B</t>
  </si>
  <si>
    <t>Proximal Colon Procedures, 19 years and over without Major CC</t>
  </si>
  <si>
    <t>FZ76A</t>
  </si>
  <si>
    <t>Distal Colon Procedures, 19 years and over with Major CC</t>
  </si>
  <si>
    <t>FZ76B</t>
  </si>
  <si>
    <t>Distal Colon Procedures, 19 years and over without Major CC</t>
  </si>
  <si>
    <t>FZ77A</t>
  </si>
  <si>
    <t>Major Large Intestine Procedures, 19 years and over with Major CC</t>
  </si>
  <si>
    <t>FZ77B</t>
  </si>
  <si>
    <t>Major Large Intestine Procedures, 19 years and over without Major CC</t>
  </si>
  <si>
    <t>FZ78A</t>
  </si>
  <si>
    <t>Complex or Major Large Intestine Procedures, between 2 and 18 years with CC</t>
  </si>
  <si>
    <t>FZ78B</t>
  </si>
  <si>
    <t>Complex or Major Large Intestine Procedures, between 2 and 18 years without CC</t>
  </si>
  <si>
    <t>FZ78C</t>
  </si>
  <si>
    <t>Complex or Major Large Intestine Procedures, 1 year and under with CC</t>
  </si>
  <si>
    <t>FZ78D</t>
  </si>
  <si>
    <t>Complex or Major Large Intestine Procedures, 1 year and under without CC</t>
  </si>
  <si>
    <t>FZ79A</t>
  </si>
  <si>
    <t>Complex General Abdominal Procedures with Major CC</t>
  </si>
  <si>
    <t>FZ79B</t>
  </si>
  <si>
    <t>Complex General Abdominal Procedures without Major CC</t>
  </si>
  <si>
    <t>FZ80A</t>
  </si>
  <si>
    <t>Very Complex Oesophageal, Stomach or Duodenum Procedures, 19 years and over with Major CC</t>
  </si>
  <si>
    <t>FZ80B</t>
  </si>
  <si>
    <t>Very Complex Oesophageal, Stomach or Duodenum Procedures, 19 years and over without Major CC</t>
  </si>
  <si>
    <t>FZ81A</t>
  </si>
  <si>
    <t>Complex Oesophageal, Stomach or Duodenum Procedures, 19 years and over with Major CC</t>
  </si>
  <si>
    <t>FZ81B</t>
  </si>
  <si>
    <t>Complex Oesophageal, Stomach or Duodenum Procedures, 19 years and over without Major CC</t>
  </si>
  <si>
    <t>FZ82A</t>
  </si>
  <si>
    <t>Very Complex or Complex Oesophageal, Stomach or Duodenum Procedures, 18 years and under with CC</t>
  </si>
  <si>
    <t>FZ82B</t>
  </si>
  <si>
    <t>Very Complex or Complex Oesophageal, Stomach or Duodenum Procedures, 18 years and under without CC</t>
  </si>
  <si>
    <t>FZ83A</t>
  </si>
  <si>
    <t>Major Oesophageal, Stomach or Duodenum Procedures, 19 years and over with Major CC</t>
  </si>
  <si>
    <t>FZ83B</t>
  </si>
  <si>
    <t>Major Oesophageal, Stomach or Duodenum Procedures, 19 years and over without Major CC</t>
  </si>
  <si>
    <t>FZ83C</t>
  </si>
  <si>
    <t>Major Oesophageal, Stomach or Duodenum Procedures, between 2 and 18 years with CC</t>
  </si>
  <si>
    <t>FZ83D</t>
  </si>
  <si>
    <t>Major Oesophageal, Stomach or Duodenum Procedures, between 2 and 18 years without CC</t>
  </si>
  <si>
    <t>FZ83E</t>
  </si>
  <si>
    <t>Major Oesophageal, Stomach or Duodenum Procedures, 1 year and under with CC</t>
  </si>
  <si>
    <t>FZ83F</t>
  </si>
  <si>
    <t>Major Oesophageal, Stomach or Duodenum Procedures, 1 year and under without CC</t>
  </si>
  <si>
    <t>FZ84Z</t>
  </si>
  <si>
    <t>Stomach Bypass Procedures for Obesity</t>
  </si>
  <si>
    <t>FZ85Z</t>
  </si>
  <si>
    <t>Restrictive Stomach Procedures for Obesity</t>
  </si>
  <si>
    <t>FZ86Z</t>
  </si>
  <si>
    <t>Endoscopic Insertion of Gastric Balloon for Obesity</t>
  </si>
  <si>
    <t>FZ87A</t>
  </si>
  <si>
    <t>Complex Hernia Procedures with Major CC</t>
  </si>
  <si>
    <t>FZ87B</t>
  </si>
  <si>
    <t>Complex Hernia Procedures with Intermediate CC</t>
  </si>
  <si>
    <t>FZ87C</t>
  </si>
  <si>
    <t>Complex Hernia Procedures without CC</t>
  </si>
  <si>
    <t>FZ88A</t>
  </si>
  <si>
    <t>Insertion of Gastrostomy Tube, 19 years and over</t>
  </si>
  <si>
    <t>FZ88B</t>
  </si>
  <si>
    <t>Insertion of Gastrostomy Tube, 18 years and under</t>
  </si>
  <si>
    <t>Very Complex Open Hepatobiliary or Pancreatic Procedures, with CC</t>
  </si>
  <si>
    <t>Very Complex Open Hepatobiliary or Pancreatic Procedures, without CC</t>
  </si>
  <si>
    <t>Complex Open Hepatobiliary or Pancreatic Procedures, with CC</t>
  </si>
  <si>
    <t>Complex Open Hepatobiliary or Pancreatic Procedures, without CC</t>
  </si>
  <si>
    <t>Very Major Open Hepatobiliary or Pancreatic Procedures, with CC</t>
  </si>
  <si>
    <t>Very Major Open Hepatobiliary or Pancreatic Procedures, without CC</t>
  </si>
  <si>
    <t>Major Open Hepatobiliary or Pancreatic Procedures, with CC</t>
  </si>
  <si>
    <t>Major Open Hepatobiliary or Pancreatic Procedures, without CC</t>
  </si>
  <si>
    <t>Intermediate Open Hepatobiliary or Pancreatic Procedures, with CC</t>
  </si>
  <si>
    <t>Intermediate Open Hepatobiliary or Pancreatic Procedures, without CC</t>
  </si>
  <si>
    <t>Open Cholecystectomy, 19 years and over without CC</t>
  </si>
  <si>
    <t>Laparoscopic Cholecystectomy, 19 years and over, with length of stay 1 day or more, without CC</t>
  </si>
  <si>
    <t>Laparoscopic Cholecystectomy, 19 years and over, with length of stay 0 days, without CC</t>
  </si>
  <si>
    <t>Open or Laparoscopic Cholecystectomy, 19 years and over with CC</t>
  </si>
  <si>
    <t>GA10G</t>
  </si>
  <si>
    <t>Open or Laparoscopic Cholecystectomy, 18 years and under</t>
  </si>
  <si>
    <t>Minor Open or Laparoscopic, Hepatobiliary or Pancreatic Procedures, with CC</t>
  </si>
  <si>
    <t>Minor Open or Laparoscopic, Hepatobiliary or Pancreatic Procedures, without CC</t>
  </si>
  <si>
    <t>GB01A</t>
  </si>
  <si>
    <t>Very Major Endoscopic or Percutaneous, Hepatobiliary or Pancreatic Procedures, with Major CC</t>
  </si>
  <si>
    <t>GB01B</t>
  </si>
  <si>
    <t>Very Major Endoscopic or Percutaneous, Hepatobiliary or Pancreatic Procedures, without Major CC</t>
  </si>
  <si>
    <t>Major Endoscopic or Percutaneous, Hepatobiliary or Pancreatic Procedures, with Major CC</t>
  </si>
  <si>
    <t>Major Endoscopic or Percutaneous, Hepatobiliary or Pancreatic Procedures, with Intermediate CC</t>
  </si>
  <si>
    <t>Major Endoscopic or Percutaneous, Hepatobiliary or Pancreatic Procedures, without CC</t>
  </si>
  <si>
    <t>Intermediate Endoscopic or Percutaneous, Hepatobiliary or Pancreatic Procedures, with CC</t>
  </si>
  <si>
    <t>Intermediate Endoscopic or Percutaneous, Hepatobiliary or Pancreatic Procedures, without CC</t>
  </si>
  <si>
    <t>GB04D</t>
  </si>
  <si>
    <t>Minor Endoscopic or Percutaneous, Hepatobiliary or Pancreatic Procedures, 19 years and over</t>
  </si>
  <si>
    <t>GB04E</t>
  </si>
  <si>
    <t>Minor Endoscopic or Percutaneous, Hepatobiliary or Pancreatic Procedures, 18 years and under</t>
  </si>
  <si>
    <t>GB05C</t>
  </si>
  <si>
    <t>Major Therapeutic Endoscopic Retrograde Cholangiopancreatography, with length of stay 3 days or more, with Major CC</t>
  </si>
  <si>
    <t>GB05D</t>
  </si>
  <si>
    <t>Major Therapeutic Endoscopic Retrograde Cholangiopancreatography, with length of stay 3 days or more, without Major CC</t>
  </si>
  <si>
    <t>GB05E</t>
  </si>
  <si>
    <t>Major Therapeutic Endoscopic Retrograde Cholangiopancreatography, with length of stay 2 days or less</t>
  </si>
  <si>
    <t>Intermediate Therapeutic Endoscopic Retrograde Cholangiopancreatography, with length of stay 3 days or more, with Major CC</t>
  </si>
  <si>
    <t>Intermediate Therapeutic Endoscopic Retrograde Cholangiopancreatography, with length of stay 3 days or more, with Intermediate CC</t>
  </si>
  <si>
    <t>Intermediate Therapeutic Endoscopic Retrograde Cholangiopancreatography, with length of stay 3 days or more, without C</t>
  </si>
  <si>
    <t>Intermediate Therapeutic Endoscopic Retrograde Cholangiopancreatography, with length of stay 2 days or less</t>
  </si>
  <si>
    <t>GB07Z</t>
  </si>
  <si>
    <t>Minor Diagnostic Endoscopic Retrograde Cholangiopancreatography</t>
  </si>
  <si>
    <t>GB08A</t>
  </si>
  <si>
    <t>Complex Endoscopic or Percutaneous, Hepatobiliary or Pancreatic Procedures, with Major CC</t>
  </si>
  <si>
    <t>GB08B</t>
  </si>
  <si>
    <t>Complex Endoscopic or Percutaneous, Hepatobiliary or Pancreatic Procedures, without Major CC</t>
  </si>
  <si>
    <t>GB09A</t>
  </si>
  <si>
    <t>Complex Therapeutic Endoscopic Retrograde Cholangiopancreatography, with length of stay 3 days or more, with Major CC</t>
  </si>
  <si>
    <t>GB09B</t>
  </si>
  <si>
    <t>Complex Therapeutic Endoscopic Retrograde Cholangiopancreatography, with length of stay 3 days or more, without Major CC</t>
  </si>
  <si>
    <t>GB09C</t>
  </si>
  <si>
    <t>Complex Therapeutic Endoscopic Retrograde Cholangiopancreatography, with length of stay 2 days or less</t>
  </si>
  <si>
    <t>Malignant Liver or Pancreatic Disorders, with length of stay 2 days or more</t>
  </si>
  <si>
    <t>Malignant Liver or Pancreatic Disorders, with length of stay 1 day or less</t>
  </si>
  <si>
    <t>Non-Malignant Pancreatic or Biliary Disorders, with Catastrophic CCs</t>
  </si>
  <si>
    <t>Non-Malignant Pancreatic or Biliary Disorders, with Severe CCs</t>
  </si>
  <si>
    <t>Non-Malignant Pancreatic or Biliary Disorders, with Major CCs</t>
  </si>
  <si>
    <t>Non-Malignant Pancreatic or Biliary Disorders, without Major CCs</t>
  </si>
  <si>
    <t>Major Hip Procedures for Trauma, Category 2, with Major CC</t>
  </si>
  <si>
    <t>Major Hip Procedures for Trauma, Category 2, with Intermediate CC</t>
  </si>
  <si>
    <t>Major Hip Procedures for Trauma, Category 2, without CC</t>
  </si>
  <si>
    <t>Minor Hip Procedures for Trauma, with Major CC</t>
  </si>
  <si>
    <t>Minor Hip Procedures for Trauma, with Intermediate CC</t>
  </si>
  <si>
    <t>Minor Hip Procedures for Trauma, without CC</t>
  </si>
  <si>
    <t>HA19Z</t>
  </si>
  <si>
    <t>Minimal Hip Procedures for Trauma, with length of stay 1 day or less</t>
  </si>
  <si>
    <t>Major Knee Procedures for Trauma, Category 2, with CC</t>
  </si>
  <si>
    <t>Major Knee Procedures for Trauma, Category 2, without CC</t>
  </si>
  <si>
    <t>Major Knee Procedures for Trauma, Category 1, with CC</t>
  </si>
  <si>
    <t>Major Knee Procedures for Trauma, Category 1, without CC</t>
  </si>
  <si>
    <t>Intermediate Knee Procedures for Trauma, Category 2, with CC</t>
  </si>
  <si>
    <t>Intermediate Knee Procedures for Trauma, Category 2, without CC</t>
  </si>
  <si>
    <t>Intermediate Knee Procedures for Trauma, Category 1</t>
  </si>
  <si>
    <t>Minor Knee Procedures for Trauma, Category 2, with CC</t>
  </si>
  <si>
    <t>Minor Knee Procedures for Trauma, Category 2, without CC</t>
  </si>
  <si>
    <t>Minor Knee Procedures for Trauma, Category 1, with CC</t>
  </si>
  <si>
    <t>Minor Knee Procedures for Trauma, Category 1, without CC</t>
  </si>
  <si>
    <t>HA29Z</t>
  </si>
  <si>
    <t>Minimal Knee Procedures for Trauma, with length of stay 1 day or less</t>
  </si>
  <si>
    <t>Major Foot Procedures for Trauma, with CC</t>
  </si>
  <si>
    <t>Major Foot Procedures for Trauma, without CC</t>
  </si>
  <si>
    <t>Intermediate Foot Procedures for Trauma, Category 2</t>
  </si>
  <si>
    <t>Intermediate Foot Procedures for Trauma, Category 1</t>
  </si>
  <si>
    <t>Minor Foot Procedures for Trauma, Category 2</t>
  </si>
  <si>
    <t>Minor Foot Procedures for Trauma, Category 1</t>
  </si>
  <si>
    <t>HA39Z</t>
  </si>
  <si>
    <t>Minimal Foot Procedures for Trauma, with length of stay 1 day or less</t>
  </si>
  <si>
    <t>Major Hand Procedures for Trauma, Category 2</t>
  </si>
  <si>
    <t>Major Hand Procedures for Trauma, Category 1</t>
  </si>
  <si>
    <t>Intermediate Hand Procedures for Trauma, Category 2</t>
  </si>
  <si>
    <t>Intermediate Hand Procedures for Trauma, Category 1</t>
  </si>
  <si>
    <t>Minor Hand Procedures for Trauma, Category 2</t>
  </si>
  <si>
    <t>Minor Hand Procedures for Trauma, Category 1, 19 years and over</t>
  </si>
  <si>
    <t>Minor Hand Procedures for Trauma, Category 1, 18 years and under</t>
  </si>
  <si>
    <t>HA59Z</t>
  </si>
  <si>
    <t>Minimal Hand Procedures for Trauma, with length of stay 1 day or less</t>
  </si>
  <si>
    <t>Major Shoulder and Upper Arm Procedures for Trauma, with CC</t>
  </si>
  <si>
    <t>Major Shoulder and Upper Arm Procedures for Trauma, without CC</t>
  </si>
  <si>
    <t>HA69Z</t>
  </si>
  <si>
    <t>Minimal Shoulder and Upper Arm Procedures for Trauma, with length of stay 1 day or less</t>
  </si>
  <si>
    <t>Major Elbow and Lower Arm Procedures for Trauma, with CC</t>
  </si>
  <si>
    <t>Major Elbow and Lower Arm Procedures for Trauma, without CC</t>
  </si>
  <si>
    <t>Minor Elbow and Lower Arm Procedures for Trauma, 18 years and under</t>
  </si>
  <si>
    <t>Minor Elbow and Lower Arm Procedures for Trauma, 19 years and over</t>
  </si>
  <si>
    <t>HA79Z</t>
  </si>
  <si>
    <t>Minimal Elbow and Lower Arm Procedures for Trauma, with length of stay 1 day or less</t>
  </si>
  <si>
    <t>Sprains, Strains or Minor Open Wounds, with Major CC</t>
  </si>
  <si>
    <t>Sprains, Strains or Minor Open Wounds, with Intermediate CC</t>
  </si>
  <si>
    <t>Sprains, Strains or Minor Open Wounds, without CC</t>
  </si>
  <si>
    <t>Head Injury with Intermediate CC</t>
  </si>
  <si>
    <t>Major Hip Procedures for Non-Trauma, Category 2, with Major CC</t>
  </si>
  <si>
    <t>Major Hip Procedures for Non-Trauma, Category 2, with Intermediate CC</t>
  </si>
  <si>
    <t>Major Hip Procedures for Non-Trauma, Category 2, without CC</t>
  </si>
  <si>
    <t>Intermediate Hip Procedures for Non-Trauma, Category 2</t>
  </si>
  <si>
    <t>Intermediate Hip Procedures for Non-Trauma, Category 1, with CC</t>
  </si>
  <si>
    <t>Intermediate Hip Procedures for Non-Trauma, Category 1, without CC</t>
  </si>
  <si>
    <t>Minor Hip Procedures for Non-Trauma, Category 2, 19 years and over with CC</t>
  </si>
  <si>
    <t>Minor Hip Procedures for Non-Trauma, Category 2, 19 years and over without CC</t>
  </si>
  <si>
    <t>Minor Hip Procedures for Non-Trauma, Category 2, 18 years and under with CC</t>
  </si>
  <si>
    <t>Minor Hip Procedures for Non-Trauma, Category 2, 18 years and under without CC</t>
  </si>
  <si>
    <t>Minor Hip Procedures for Non-Trauma, Category 1, with CC</t>
  </si>
  <si>
    <t>Minor Hip Procedures for Non-Trauma, Category 1, without CC</t>
  </si>
  <si>
    <t>HB19Z</t>
  </si>
  <si>
    <t>Minimal Hip Procedures for Non-Trauma, with length of stay 1 day or less</t>
  </si>
  <si>
    <t>Major Knee Procedures for Non-Trauma, Category 2, with Major CC</t>
  </si>
  <si>
    <t>Major Knee Procedures for Non-Trauma, Category 2, with CC</t>
  </si>
  <si>
    <t>Major Knee Procedures for Non-Trauma, Category 2, without CC</t>
  </si>
  <si>
    <t>Major Knee Procedures for Non-Trauma, Category 1, with CC</t>
  </si>
  <si>
    <t>Major Knee Procedures for Non-Trauma, Category 1, without CC</t>
  </si>
  <si>
    <t>Intermediate Knee Procedures for Non-Trauma, with CC</t>
  </si>
  <si>
    <t>Intermediate Knee Procedures for Non-Trauma, without CC</t>
  </si>
  <si>
    <t>Minor Knee Procedures for Non-Trauma, Category 2, with CC</t>
  </si>
  <si>
    <t>Minor Knee Procedures for Non-Trauma, Category 2, without CC</t>
  </si>
  <si>
    <t>Minor Knee Procedures for Non-Trauma, Category 1, 19 years and over, with Major CC</t>
  </si>
  <si>
    <t>Minor Knee Procedures for Non-Trauma, Category 1, 19 years and over, with Intermediate CC</t>
  </si>
  <si>
    <t>Minor Knee Procedures for Non-Trauma, Category 1, 19 years and over, without CC</t>
  </si>
  <si>
    <t>Minor Knee Procedures for Non-Trauma, Category 1, 18 years and under, with Major CC</t>
  </si>
  <si>
    <t>Minor Knee Procedures for Non-Trauma, Category 1, 18 years and under, with Intermediate CC</t>
  </si>
  <si>
    <t>Minor Knee Procedures for Non-Trauma, Category 1, 18 years and under, without CC</t>
  </si>
  <si>
    <t>HB29Z</t>
  </si>
  <si>
    <t>Minimal Knee Procedures for Non-Trauma, with length of stay 1 day or less</t>
  </si>
  <si>
    <t>Intermediate Foot Procedures for Non-Trauma, Category 2, 19 years and over</t>
  </si>
  <si>
    <t>Intermediate Foot Procedures for Non-Trauma, Category 2, 18 years and under</t>
  </si>
  <si>
    <t>Intermediate Foot Procedures for Non-Trauma, Category 1, 19 years and over, with CC</t>
  </si>
  <si>
    <t>Intermediate Foot Procedures for Non-Trauma, Category 1, 19 years and over, without CC</t>
  </si>
  <si>
    <t>Intermediate Foot Procedures for Non-Trauma, Category 1, 18 years and under, with CC</t>
  </si>
  <si>
    <t>Intermediate Foot Procedures for Non-Trauma, Category 1, 18 years and under, without CC</t>
  </si>
  <si>
    <t>Minor Foot Procedures for Non-Trauma, Category 2, 19 years and over, with CC</t>
  </si>
  <si>
    <t>Minor Foot Procedures for Non-Trauma, Category 2, 19 years and over, without CC</t>
  </si>
  <si>
    <t>Minor Foot Procedures for Non-Trauma, Category 2, 18 years and under, with CC</t>
  </si>
  <si>
    <t>Minor Foot Procedures for Non-Trauma, Category 2, 18 years and under, without CC</t>
  </si>
  <si>
    <t>Minor Foot Procedures for Non-Trauma, Category 1, with CC</t>
  </si>
  <si>
    <t>Minor Foot Procedures for Non-Trauma, Category 1, without CC</t>
  </si>
  <si>
    <t>HB39Z</t>
  </si>
  <si>
    <t>Minimal Foot Procedures for Non-Trauma, with length of stay 1 day or less</t>
  </si>
  <si>
    <t>Major Hand Procedures for Non-Trauma, Category 2</t>
  </si>
  <si>
    <t>Major Hand Procedures for Non-Trauma, Category 1, with CC</t>
  </si>
  <si>
    <t>Major Hand Procedures for Non-Trauma, Category 1, without CC</t>
  </si>
  <si>
    <t>Intermediate Hand Procedures for Non-Trauma, Category 2</t>
  </si>
  <si>
    <t>Intermediate Hand Procedures for Non-Trauma, Category 1, with CC</t>
  </si>
  <si>
    <t>Intermediate Hand Procedures for Non-Trauma, Category 1, without CC</t>
  </si>
  <si>
    <t>Minor Hand Procedures for Non-Trauma, Category 2, with CC</t>
  </si>
  <si>
    <t>Minor Hand Procedures for Non-Trauma, Category 2, without CC</t>
  </si>
  <si>
    <t>Minor Hand Procedures for Non-Trauma, Category 1, with CC</t>
  </si>
  <si>
    <t>Minor Hand Procedures for Non-Trauma, Category 1, without CC</t>
  </si>
  <si>
    <t>HB59Z</t>
  </si>
  <si>
    <t>Minimal Hand Procedures for Non-Trauma, with length of stay 1 day or less</t>
  </si>
  <si>
    <t>Major Shoulder and Upper Arm Procedures for Non-Trauma, with CC</t>
  </si>
  <si>
    <t>Major Shoulder and Upper Arm Procedures for Non-Trauma, without CC</t>
  </si>
  <si>
    <t>Intermediate Shoulder and Upper Arm Procedures for Non-Trauma, with CC</t>
  </si>
  <si>
    <t>Intermediate Shoulder and Upper Arm Procedures for Non-Trauma, without CC</t>
  </si>
  <si>
    <t>HB69Z</t>
  </si>
  <si>
    <t>Minimal Shoulder and Upper Arm Procedures for Non-Trauma, with length of stay 1 day or less</t>
  </si>
  <si>
    <t>Major Elbow and Lower Arm Procedures for Non-Trauma, with CC</t>
  </si>
  <si>
    <t>Major Elbow and Lower Arm Procedures for Non-Trauma, without CC</t>
  </si>
  <si>
    <t>HB79Z</t>
  </si>
  <si>
    <t>Minimal Elbow and Lower Arm Procedures for Non-Trauma, with length of stay 1 day or less</t>
  </si>
  <si>
    <t>HC06Z</t>
  </si>
  <si>
    <t>Extradural Spine Minor 1</t>
  </si>
  <si>
    <t>Intradural Spine Major</t>
  </si>
  <si>
    <t>Vertebral Column Injury without Procedure, with CC</t>
  </si>
  <si>
    <t>Vertebral Column Injury without Procedure, without CC</t>
  </si>
  <si>
    <t>Spinal Cord Injury without Procedure, with CC</t>
  </si>
  <si>
    <t>Spinal Cord Injury without Procedure, without CC</t>
  </si>
  <si>
    <t>Scoliosis or Other Spinal Deformity, with CC</t>
  </si>
  <si>
    <t>Scoliosis or Other Spinal Deformity, without CC</t>
  </si>
  <si>
    <t>HC29Z</t>
  </si>
  <si>
    <t>Inflammatory Spinal Conditions</t>
  </si>
  <si>
    <t>HC32B</t>
  </si>
  <si>
    <t>Low Back Pain with CC</t>
  </si>
  <si>
    <t>HC32C</t>
  </si>
  <si>
    <t>Low Back Pain without CC</t>
  </si>
  <si>
    <t>Soft Tissue Disorders with Intermediate CC</t>
  </si>
  <si>
    <t>Inflammatory Spine, Joint or Connective Tissue Disorders, with Major CC</t>
  </si>
  <si>
    <t>Inflammatory Spine, Joint or Connective Tissue Disorders, with Intermediate CC</t>
  </si>
  <si>
    <t>Inflammatory Spine, Joint or Connective Tissue Disorders, without CC</t>
  </si>
  <si>
    <t>Non-Inflammatory Bone or Joint Disorders, with Major CC</t>
  </si>
  <si>
    <t>Non-Inflammatory Bone or Joint Disorders, with Intermediate CC</t>
  </si>
  <si>
    <t>Non-Inflammatory Bone or Joint Disorders, without CC</t>
  </si>
  <si>
    <t>Infections of Bones or Joints, with Major CC</t>
  </si>
  <si>
    <t>Infections of Bones or Joints, with Intermediate CC</t>
  </si>
  <si>
    <t>Infections of Bones or Joints, without CC</t>
  </si>
  <si>
    <t>Musculoskeletal Signs and Symptoms, with Major CC</t>
  </si>
  <si>
    <t>Musculoskeletal Signs and Symptoms, with Intermediate CC</t>
  </si>
  <si>
    <t>Musculoskeletal Signs and Symptoms, without CC</t>
  </si>
  <si>
    <t>Pathological Fractures with Intermediate CC</t>
  </si>
  <si>
    <t>Malignancy of Bone or Connective Tissue, with Major CC</t>
  </si>
  <si>
    <t>Malignancy of Bone or Connective Tissue, with Intermediate CC</t>
  </si>
  <si>
    <t>Malignancy of Bone or Connective Tissue, without CC</t>
  </si>
  <si>
    <t>Reconstruction Procedures Category 6, with CC</t>
  </si>
  <si>
    <t>Reconstruction Procedures Category 6, without CC</t>
  </si>
  <si>
    <t>Reconstruction Procedures Category 3, with CC</t>
  </si>
  <si>
    <t>Reconstruction Procedures Category 3, without CC</t>
  </si>
  <si>
    <t>Reconstruction Procedures Category 1, 19 years and over</t>
  </si>
  <si>
    <t>Reconstruction Procedures Category 1, 18 years and under</t>
  </si>
  <si>
    <t>JA18A</t>
  </si>
  <si>
    <t>JA18B</t>
  </si>
  <si>
    <t>JA18C</t>
  </si>
  <si>
    <t>JA19Z</t>
  </si>
  <si>
    <t>JA20A</t>
  </si>
  <si>
    <t>Unilateral Major Breast Procedures with Major CC</t>
  </si>
  <si>
    <t>JA20B</t>
  </si>
  <si>
    <t>Unilateral Major Breast Procedures with Intermediate CC</t>
  </si>
  <si>
    <t>JA20C</t>
  </si>
  <si>
    <t>Unilateral Major Breast Procedures without CC</t>
  </si>
  <si>
    <t>JA21A</t>
  </si>
  <si>
    <t>Bilateral Major Breast Procedures with CC</t>
  </si>
  <si>
    <t>JA21B</t>
  </si>
  <si>
    <t>Bilateral Major Breast Procedures without CC</t>
  </si>
  <si>
    <t>JA24A</t>
  </si>
  <si>
    <t>JA24B</t>
  </si>
  <si>
    <t>JA24C</t>
  </si>
  <si>
    <t>JA25Z</t>
  </si>
  <si>
    <t>JA26Z</t>
  </si>
  <si>
    <t>Major Breast Procedures with Lymph Node Surgery</t>
  </si>
  <si>
    <t>JA27Z</t>
  </si>
  <si>
    <t>Mastectomy with Simple Breast Reconstruction</t>
  </si>
  <si>
    <t>JA28Z</t>
  </si>
  <si>
    <t>Mastectomy with Complex Breast Reconstruction</t>
  </si>
  <si>
    <t>JA30Z</t>
  </si>
  <si>
    <t>JA31Z</t>
  </si>
  <si>
    <t>Major Skin Procedures Category 2, with Major CC</t>
  </si>
  <si>
    <t>Major Skin Procedures Category 2, with Intermediate CC</t>
  </si>
  <si>
    <t>Major Skin Procedures Category 2, without CC</t>
  </si>
  <si>
    <t>Major Skin Procedures Category 1, with Major CC</t>
  </si>
  <si>
    <t>Major Skin Procedures Category 1, with Intermediate CC</t>
  </si>
  <si>
    <t>Major Skin Procedures Category 1, without CC</t>
  </si>
  <si>
    <t>Intermediate Skin Procedures Category 2, with Major CC</t>
  </si>
  <si>
    <t>Intermediate Skin Procedures Category 2, with Intermediate CC</t>
  </si>
  <si>
    <t>Intermediate Skin Procedures Category 2, without CC</t>
  </si>
  <si>
    <t>Intermediate Skin Procedures Category 1, with Major CC</t>
  </si>
  <si>
    <t>Intermediate Skin Procedures Category 1, with Intermediate CC</t>
  </si>
  <si>
    <t>Intermediate Skin Procedures Category 1, without CC</t>
  </si>
  <si>
    <t>Minor Skin Procedures Category 2, with Major CC</t>
  </si>
  <si>
    <t>Minor Skin Procedures Category 2, with Intermediate CC</t>
  </si>
  <si>
    <t>Minor Skin Procedures Category 2, without CC</t>
  </si>
  <si>
    <t>Minor Skin Procedures Category 1</t>
  </si>
  <si>
    <t>Urticaria Tests</t>
  </si>
  <si>
    <t>Skin Therapies Level 2</t>
  </si>
  <si>
    <t>Skin Therapies Level 3</t>
  </si>
  <si>
    <t>Skin Therapies Level 4</t>
  </si>
  <si>
    <t>Skin Therapies Level 5</t>
  </si>
  <si>
    <t>Electrical and Other Invasive Therapy Level 2</t>
  </si>
  <si>
    <t>Electrical and Other Invasive Therapy Level 4, 19 years and over</t>
  </si>
  <si>
    <t>Electrical and Other Invasive Therapy Level 4, 18 years and under</t>
  </si>
  <si>
    <t>Electrical and Other Invasive Therapy Level 3</t>
  </si>
  <si>
    <t>Nursing Procedures or Dressings</t>
  </si>
  <si>
    <t>Major Skin Disorders Category 2, with Major CC</t>
  </si>
  <si>
    <t>Major Skin Disorders Category 2, with Intermediate CC</t>
  </si>
  <si>
    <t>Major Skin Disorders Category 2, without CC</t>
  </si>
  <si>
    <t>Major Skin Disorders Category 1, with Major CC</t>
  </si>
  <si>
    <t>Major Skin Disorders Category 1, with Intermediate CC</t>
  </si>
  <si>
    <t>Major Skin Disorders Category 1, without CC</t>
  </si>
  <si>
    <t>Intermediate Skin Disorders Category 2, with Major CC</t>
  </si>
  <si>
    <t>Intermediate Skin Disorders Category 2, with Intermediate CC</t>
  </si>
  <si>
    <t>Intermediate Skin Disorders Category 2, without CC</t>
  </si>
  <si>
    <t>Intermediate Skin Disorders Category 1, with Major CC</t>
  </si>
  <si>
    <t>Intermediate Skin Disorders Category 1, with Intermediate CC</t>
  </si>
  <si>
    <t>Intermediate Skin Disorders Category 1, without CC</t>
  </si>
  <si>
    <t>Minor Skin Disorders Category 2, with Major CC</t>
  </si>
  <si>
    <t>Minor Skin Disorders Category 2, with Intermediate CC</t>
  </si>
  <si>
    <t>Minor Skin Disorders Category 2, without CC</t>
  </si>
  <si>
    <t>Minor Skin Disorders Category 1, with CC</t>
  </si>
  <si>
    <t>Minor Skin Disorders Category 1, without CC</t>
  </si>
  <si>
    <t>Non-Pituitary Neoplasia and Hypoplasia, with CC</t>
  </si>
  <si>
    <t>Non-Pituitary Neoplasia and Hypoplasia, without CC</t>
  </si>
  <si>
    <t>Diabetes with Hypoglycaemic Disorders, 70 years and over</t>
  </si>
  <si>
    <t>Diabetes with Hypoglycaemic Disorders, 69 years and under</t>
  </si>
  <si>
    <t>Diabetes with Hyperglycaemic Disorders, 70 years and over with Major CC</t>
  </si>
  <si>
    <t>Diabetes with Hyperglycaemic Disorders, 70 years and over with Intermediate CC</t>
  </si>
  <si>
    <t>Diabetes with Hyperglycaemic Disorders, 70 years and over without CC</t>
  </si>
  <si>
    <t>Diabetes with Hyperglycaemic Disorders, 69 years and under with Major CC</t>
  </si>
  <si>
    <t>Diabetes with Hyperglycaemic Disorders, 69 years and under with Intermediate CC</t>
  </si>
  <si>
    <t>Diabetes with Hyperglycaemic Disorders, 69 years and under without CC</t>
  </si>
  <si>
    <t>Diabetes with Lower Limb Complications, with Major CC</t>
  </si>
  <si>
    <t>Diabetes with Lower Limb Complications, without Major CC</t>
  </si>
  <si>
    <t>KB04Z</t>
  </si>
  <si>
    <t>Continuous Subcutaneous Insulin Infusion</t>
  </si>
  <si>
    <t>Fluid and Electrolyte Disorders, 70 years and over with Major CC</t>
  </si>
  <si>
    <t>Fluid and Electrolyte Disorders, 70 years and over with Intermediate CC</t>
  </si>
  <si>
    <t>Fluid and Electrolyte Disorders, 70 years and over without CC</t>
  </si>
  <si>
    <t>Fluid and Electrolyte Disorders, 69 years and under with Major CC</t>
  </si>
  <si>
    <t>Fluid and Electrolyte Disorders, 69 years and under with Intermediate CC</t>
  </si>
  <si>
    <t>Fluid and Electrolyte Disorders, 69 years and under without CC</t>
  </si>
  <si>
    <t>Kidney or Urinary Tract Infections, with length of stay 2 days or more, with Major CC</t>
  </si>
  <si>
    <t>Kidney or Urinary Tract Infections, with length of stay 2 days or more, with Intermediate CC</t>
  </si>
  <si>
    <t>Kidney or Urinary Tract Infections, with length of stay 2 days or more, without CC</t>
  </si>
  <si>
    <t>Kidney or Urinary Tract Infections, with length of stay 1 day or less</t>
  </si>
  <si>
    <t>Acute Kidney Injury with Interventions, with Major CC</t>
  </si>
  <si>
    <t>Acute Kidney Injury without Interventions, with Major CC</t>
  </si>
  <si>
    <t>Acute Kidney Injury with Interventions, with Intermediate CC</t>
  </si>
  <si>
    <t>Acute Kidney Injury without Interventions, with Intermediate CC</t>
  </si>
  <si>
    <t>Chronic Kidney Disease with length of stay 2 days or more, with Major CC</t>
  </si>
  <si>
    <t>Chronic Kidney Disease with length of stay 2 days or more, with Intermediate CC</t>
  </si>
  <si>
    <t>Chronic Kidney Disease with length of stay 2 days or more, without CC</t>
  </si>
  <si>
    <t>Chronic Kidney Disease with length of stay 1 day or less, associated with Renal Dialysis</t>
  </si>
  <si>
    <t>Chronic Kidney Disease with length of stay 1 day or less, not associated with Renal Dialysis</t>
  </si>
  <si>
    <t>General Renal Disorders with length of stay 2 days or more, with Major CC</t>
  </si>
  <si>
    <t>General Renal Disorders with length of stay 2 days or more, with Intermediate CC</t>
  </si>
  <si>
    <t>General Renal Disorders with length of stay 2 days or more, without CC</t>
  </si>
  <si>
    <t>Intermediate Percutaneous Kidney or Ureter Procedures, 19 years and over, with Major CC</t>
  </si>
  <si>
    <t>Intermediate Percutaneous Kidney or Ureter Procedures, 19 years and over, with Intermediate CC</t>
  </si>
  <si>
    <t>Intermediate Percutaneous Kidney or Ureter Procedures, 19 years and over, without CC</t>
  </si>
  <si>
    <t>Intermediate Percutaneous Kidney or Ureter Procedures, 18 years and under</t>
  </si>
  <si>
    <t>Kidney, Urinary Tract or Prostate Neoplasms, with length of stay 2 days or more, with Major CC</t>
  </si>
  <si>
    <t>Kidney, Urinary Tract or Prostate Neoplasms, with length of stay 2 days or more, with Intermediate CC</t>
  </si>
  <si>
    <t>Kidney, Urinary Tract or Prostate Neoplasms, with length of stay 2 days or more, without CC</t>
  </si>
  <si>
    <t>Kidney, Urinary Tract or Prostate Neoplasms, with length of stay 1 day or less</t>
  </si>
  <si>
    <t>LB09C</t>
  </si>
  <si>
    <t>Intermediate Endoscopic Ureter Procedures, 18 years and under</t>
  </si>
  <si>
    <t>LB09D</t>
  </si>
  <si>
    <t>Intermediate Endoscopic Ureter Procedures, 19 years and over</t>
  </si>
  <si>
    <t>LB10A</t>
  </si>
  <si>
    <t>Major Open Bladder Procedures or Reconstruction, 19 years and over</t>
  </si>
  <si>
    <t>LB10B</t>
  </si>
  <si>
    <t>Major Open Bladder Procedures or Reconstruction, 18 years and under</t>
  </si>
  <si>
    <t>Intermediate Open Bladder Procedures</t>
  </si>
  <si>
    <t>Major Endoscopic Bladder Procedures with CC</t>
  </si>
  <si>
    <t>Major Endoscopic Bladder Procedures without CC</t>
  </si>
  <si>
    <t>LB14Z</t>
  </si>
  <si>
    <t>Intermediate Endoscopic Bladder Procedures</t>
  </si>
  <si>
    <t>Minor Bladder Procedures, 18 years and under</t>
  </si>
  <si>
    <t>Minor Bladder Procedures, 19 years and over</t>
  </si>
  <si>
    <t>Urinary Incontinence or Other Urinary Problems, with Major CC</t>
  </si>
  <si>
    <t>Urinary Incontinence or Other Urinary Problems, with Intermediate CC</t>
  </si>
  <si>
    <t>Urinary Incontinence or Other Urinary Problems, without CC</t>
  </si>
  <si>
    <t>Ureteric or Bladder Disorders, with CC</t>
  </si>
  <si>
    <t>Ureteric or Bladder Disorders, without CC</t>
  </si>
  <si>
    <t>Infection or Mechanical Problems Related to Genito-Urinary Prostheses, Implants or Grafts, with CC</t>
  </si>
  <si>
    <t>Infection or Mechanical Problems Related to Genito-Urinary Prostheses, Implants or Grafts, without CC</t>
  </si>
  <si>
    <t>Major Open Prostate or Bladder Neck Procedures (Male)</t>
  </si>
  <si>
    <t>Major Laparoscopic Prostate or Bladder Neck Procedures (Male)</t>
  </si>
  <si>
    <t>Transurethral Prostate Resection Procedures with Major CC</t>
  </si>
  <si>
    <t>Transurethral Prostate Resection Procedures with Intermediate CC</t>
  </si>
  <si>
    <t>Transurethral Prostate Resection Procedures without CC</t>
  </si>
  <si>
    <t>Intermediate Endoscopic Prostate or Bladder Neck Procedures (Male and Female)</t>
  </si>
  <si>
    <t>Minor Endoscopic Prostate or Bladder Neck Procedures (Male)</t>
  </si>
  <si>
    <t>Major Open Urethra Procedures, 19 years and over</t>
  </si>
  <si>
    <t>LB29C</t>
  </si>
  <si>
    <t>Major Open Urethra Procedures, between 2 and 18 years</t>
  </si>
  <si>
    <t>LB29D</t>
  </si>
  <si>
    <t>Major Open Urethra Procedures, 1 year and under</t>
  </si>
  <si>
    <t>Cystectomy with Urinary Diversion and Reconstruction, with CC</t>
  </si>
  <si>
    <t>Cystectomy with Urinary Diversion and Reconstruction, without CC</t>
  </si>
  <si>
    <t>LB42A</t>
  </si>
  <si>
    <t>Dynamic Studies of Urinary Tract, 19 years and over</t>
  </si>
  <si>
    <t>LB42B</t>
  </si>
  <si>
    <t>Dynamic Studies of Urinary Tract, between 2 and 18 years</t>
  </si>
  <si>
    <t>LB42C</t>
  </si>
  <si>
    <t>Dynamic Studies of Urinary Tract, 1 year and under</t>
  </si>
  <si>
    <t>Major Open Penis Procedures</t>
  </si>
  <si>
    <t>Intermediate Open Penis Procedures</t>
  </si>
  <si>
    <t>High Intensity Focused Ultrasound (Male and Female)</t>
  </si>
  <si>
    <t>Implantation of Artificial Urinary Sphincter (Male and Female)</t>
  </si>
  <si>
    <t>Major Open Scrotum, Testis or Vas Deferens Procedures</t>
  </si>
  <si>
    <t>LB53A</t>
  </si>
  <si>
    <t>Intermediate Open Scrotum, Testis or Vas Deferens Procedures, 19 years and over</t>
  </si>
  <si>
    <t>LB53B</t>
  </si>
  <si>
    <t>Intermediate Open Scrotum, Testis or Vas Deferens Procedures, 18 years and under</t>
  </si>
  <si>
    <t>Minor Scrotum, Testis or Vas Deferens Procedures, 19 years and over</t>
  </si>
  <si>
    <t>LB54C</t>
  </si>
  <si>
    <t>Minor Scrotum, Testis or Vas Deferens Procedures, between 2 and 18 years</t>
  </si>
  <si>
    <t>LB54D</t>
  </si>
  <si>
    <t>Minor Scrotum, Testis or Vas Deferens Procedures, 1 year and under</t>
  </si>
  <si>
    <t>Minor or Intermediate Urethra Procedures, 19 years and over</t>
  </si>
  <si>
    <t>Minor or Intermediate Urethra Procedures, 18 years and under</t>
  </si>
  <si>
    <t>Minor Penis Procedures, 19 years and over</t>
  </si>
  <si>
    <t>LB56C</t>
  </si>
  <si>
    <t>Minor Penis Procedures, between 2 and 18 years</t>
  </si>
  <si>
    <t>LB56D</t>
  </si>
  <si>
    <t>Minor Penis Procedures, 1 year and under</t>
  </si>
  <si>
    <t>Major Open or Laparoscopic Bladder Neck Procedures (Female)</t>
  </si>
  <si>
    <t>LB64A</t>
  </si>
  <si>
    <t>Complex Endoscopic Kidney or Ureter Procedures, 19 years and over with Major CC</t>
  </si>
  <si>
    <t>LB64B</t>
  </si>
  <si>
    <t>Complex Endoscopic Kidney or Ureter Procedures, 19 years and over without Major CC</t>
  </si>
  <si>
    <t>LB65A</t>
  </si>
  <si>
    <t>Major Endoscopic Kidney or Ureter Procedures, 19 years and over with Major CC</t>
  </si>
  <si>
    <t>LB65B</t>
  </si>
  <si>
    <t>Major Endoscopic Kidney or Ureter Procedures, 19 years and over without Major CC</t>
  </si>
  <si>
    <t>LB66Z</t>
  </si>
  <si>
    <t>Complex or Major Endoscopic, Kidney or Ureter Procedures, 18 years and under</t>
  </si>
  <si>
    <t>LB67A</t>
  </si>
  <si>
    <t>Complex Open Bladder Procedures with Major CC</t>
  </si>
  <si>
    <t>LB67B</t>
  </si>
  <si>
    <t>Complex Open Bladder Procedures without Major CC</t>
  </si>
  <si>
    <t>LB68Z</t>
  </si>
  <si>
    <t>Complex Endoscopic Bladder Procedures</t>
  </si>
  <si>
    <t>LB69Z</t>
  </si>
  <si>
    <t>Major Robotic Prostate or Bladder Neck Procedures (Male)</t>
  </si>
  <si>
    <t>LB70A</t>
  </si>
  <si>
    <t>Complex Endoscopic Prostate or Bladder Neck Procedures (Male and Female) with CC</t>
  </si>
  <si>
    <t>LB70B</t>
  </si>
  <si>
    <t>Complex Endoscopic Prostate or Bladder Neck Procedures (Male and Female) without CC</t>
  </si>
  <si>
    <t>LB71Z</t>
  </si>
  <si>
    <t>Total Pelvic Exenteration</t>
  </si>
  <si>
    <t>LB72A</t>
  </si>
  <si>
    <t>Diagnostic Flexible Cystoscopy, 19 years and over</t>
  </si>
  <si>
    <t>LB72B</t>
  </si>
  <si>
    <t>Diagnostic Flexible Cystoscopy, 18 years and under</t>
  </si>
  <si>
    <t>LB73Z</t>
  </si>
  <si>
    <t>Diagnostic Flexible Cystoscopy using Photodynamic Fluorescence</t>
  </si>
  <si>
    <t>LD13A</t>
  </si>
  <si>
    <t>Assisted Automated Peritoneal Dialysis, 19 years and over</t>
  </si>
  <si>
    <t>LD13B</t>
  </si>
  <si>
    <t>Assisted Automated Peritoneal Dialysis, 18 years and under</t>
  </si>
  <si>
    <t>Complex Open Upper or Lower Genital Tract Procedures</t>
  </si>
  <si>
    <t>Very Major Open Upper or Lower Genital Tract Procedures</t>
  </si>
  <si>
    <t>Major Open Lower Genital Tract Procedures with CC</t>
  </si>
  <si>
    <t>Major Open Lower Genital Tract Procedures without CC</t>
  </si>
  <si>
    <t>Intermediate Open Lower Genital Tract Procedures with CC</t>
  </si>
  <si>
    <t>Intermediate Open Lower Genital Tract Procedures without CC</t>
  </si>
  <si>
    <t>Major Open or Laparoscopic, Upper or Lower Genital Tract Procedures for Malignancy</t>
  </si>
  <si>
    <t>Major Open Upper Genital Tract Procedures with Major CC</t>
  </si>
  <si>
    <t>Major Open Upper Genital Tract Procedures without Major CC</t>
  </si>
  <si>
    <t>Major Laparoscopic or Endoscopic, Upper Genital Tract Procedures</t>
  </si>
  <si>
    <t>Intermediate Laparoscopic or Endoscopic, Upper Genital Tract Procedures</t>
  </si>
  <si>
    <t>Minor Laparoscopic or Endoscopic, Upper Genital Tract Procedures</t>
  </si>
  <si>
    <t>Intermediate Open Upper Genital Tract Procedures</t>
  </si>
  <si>
    <t>Resection or Ablation Procedures for Intra-uterine Lesions</t>
  </si>
  <si>
    <t>Dilation and Evacuation, less than 14 weeks gestation</t>
  </si>
  <si>
    <t>Dilation and Evacuation, 14 to 20 weeks gestation</t>
  </si>
  <si>
    <t>Medical Termination of Pregnancy, less than 14 weeks gestation</t>
  </si>
  <si>
    <t>Medical Termination of Pregnancy, 14 to 20 weeks gestation</t>
  </si>
  <si>
    <t>Vacuum Aspiration with Cannula, less than 14 weeks gestation</t>
  </si>
  <si>
    <t>Vacuum Aspiration with Cannula, 14 to 20 weeks gestation</t>
  </si>
  <si>
    <t>Medical or Surgical Termination of Pregnancy, over 20 weeks gestation</t>
  </si>
  <si>
    <t>Minor Lower Genital Tract Procedures Category 1</t>
  </si>
  <si>
    <t>Minor Lower Genital Tract Procedures Category 2</t>
  </si>
  <si>
    <t>Minor Upper Genital Tract Procedures Category 1</t>
  </si>
  <si>
    <t>Minor Upper Genital Tract Procedures Category 2</t>
  </si>
  <si>
    <t>MA26Z</t>
  </si>
  <si>
    <t>Complex Open or Laparoscopic, Upper or Lower Genital Tract Procedures for Malignancy</t>
  </si>
  <si>
    <t>MA27Z</t>
  </si>
  <si>
    <t>Minor Upper or Lower Genital Tract Procedures for Malignancy</t>
  </si>
  <si>
    <t>MA28Z</t>
  </si>
  <si>
    <t>Complex Laparoscopic or Endoscopic, Upper Genital Tract Procedures</t>
  </si>
  <si>
    <t>MA29Z</t>
  </si>
  <si>
    <t>Major Female Pelvic Peritoneum Adhesion Procedures</t>
  </si>
  <si>
    <t>MA30Z</t>
  </si>
  <si>
    <t>Intermediate Female Pelvic Peritoneum Adhesion Procedures</t>
  </si>
  <si>
    <t>Uterus Disorders (including Fibroids), Menstrual Disorders or Endometriosis, with CC</t>
  </si>
  <si>
    <t>Uterus Disorders (including Fibroids), Menstrual Disorders or Endometriosis, without CC</t>
  </si>
  <si>
    <t>Ovary, Fallopian Tube or Pelvic Disorders, with CC</t>
  </si>
  <si>
    <t>Ovary, Fallopian Tube or Pelvic Disorders, without CC</t>
  </si>
  <si>
    <t>Normal Delivery with Epidural, with CC</t>
  </si>
  <si>
    <t>Normal Delivery with Epidural, without CC</t>
  </si>
  <si>
    <t>Normal Delivery with Induction, with CC</t>
  </si>
  <si>
    <t>Normal Delivery with Induction, without CC</t>
  </si>
  <si>
    <t>Assisted Delivery with Epidural, with CC</t>
  </si>
  <si>
    <t>Assisted Delivery with Epidural, without CC</t>
  </si>
  <si>
    <t>Assisted Delivery with Induction, with CC</t>
  </si>
  <si>
    <t>Assisted Delivery with Induction, without CC</t>
  </si>
  <si>
    <t>Emergency or Upper Uterine Caesarean Section, with CC</t>
  </si>
  <si>
    <t>Emergency or Upper Uterine Caesarean Section, without CC</t>
  </si>
  <si>
    <t>Febrile Convulsions, under 1 year</t>
  </si>
  <si>
    <t>Febrile Convulsions, 1 year and over</t>
  </si>
  <si>
    <t>Headaches and Migraines, with CC</t>
  </si>
  <si>
    <t>Headaches and Migraines, without CC</t>
  </si>
  <si>
    <t>Head Injury without Intracranial Injury, with CC</t>
  </si>
  <si>
    <t>Head Injury without Intracranial Injury, without CC</t>
  </si>
  <si>
    <t>Intermediate Injury without Intracranial Injury, with CC</t>
  </si>
  <si>
    <t>Intermediate Injury without Intracranial Injury, without CC</t>
  </si>
  <si>
    <t>Lower Respiratory Tract Disorders without Acute Bronchiolitis, with length of stay 1 day or more, with CC</t>
  </si>
  <si>
    <t>Lower Respiratory Tract Disorders without Acute Bronchiolitis, with length of stay 1 day or more, without CC</t>
  </si>
  <si>
    <t>Lower Respiratory Tract Disorders without Acute Bronchiolitis, with length of stay 0 days</t>
  </si>
  <si>
    <t>Infectious or Non-Infectious Gastroenteritis, with CC</t>
  </si>
  <si>
    <t>Infectious or Non-Infectious Gastroenteritis, without CC</t>
  </si>
  <si>
    <t>Major Gastrointestinal Disorders with CC</t>
  </si>
  <si>
    <t>Major Gastrointestinal Disorders without CC</t>
  </si>
  <si>
    <t>Other Gastrointestinal Disorders with CC</t>
  </si>
  <si>
    <t>Other Gastrointestinal Disorders without CC</t>
  </si>
  <si>
    <t>Feeding Difficulties and Vomiting, with CC</t>
  </si>
  <si>
    <t>Feeding Difficulties and Vomiting, without CC</t>
  </si>
  <si>
    <t>Minor Injury without Intracranial Injury, with CC</t>
  </si>
  <si>
    <t>Minor Injury without Intracranial Injury, without CC</t>
  </si>
  <si>
    <t>Musculoskeletal or Connective Tissue Disorders, with CC</t>
  </si>
  <si>
    <t>Musculoskeletal or Connective Tissue Disorders, without CC</t>
  </si>
  <si>
    <t>Endocrine Disorders, excluding Diabetes Mellitus</t>
  </si>
  <si>
    <t>Renal Disease with Renal Failure, with length of stay 0 days</t>
  </si>
  <si>
    <t>Renal Disease with Renal Failure, with length of stay 1 day or more</t>
  </si>
  <si>
    <t>Acute Lymphoblastic Leukaemia with length of stay 1 day or more, with CC</t>
  </si>
  <si>
    <t>Acute Lymphoblastic Leukaemia with length of stay 1 day or more, without CC</t>
  </si>
  <si>
    <t>Other Neoplasms with length of stay 1 day or more, with CC</t>
  </si>
  <si>
    <t>Other Neoplasms with length of stay 1 day or more, without CC</t>
  </si>
  <si>
    <t>Child Safeguarding (welfare and protection)</t>
  </si>
  <si>
    <t>Convalescent or other Relief Care</t>
  </si>
  <si>
    <t>Paediatric Admission for Unexplained Symptoms, with CC</t>
  </si>
  <si>
    <t>Paediatric Admission for Unexplained Symptoms, without CC</t>
  </si>
  <si>
    <t>Examination, Follow-up, Special Screening or other Admissions, with length of stay 1 day or more</t>
  </si>
  <si>
    <t>Examination, Follow-up, Special Screening or other Admissions, with length of stay 0 days</t>
  </si>
  <si>
    <t>Major Congenital Conditions, under 1 year, with CC</t>
  </si>
  <si>
    <t>Major Congenital Conditions, under 1 year, without CC</t>
  </si>
  <si>
    <t>Major Congenital Conditions, 1 year and over, with CC</t>
  </si>
  <si>
    <t>Major Congenital Conditions, 1 year and over, without CC</t>
  </si>
  <si>
    <t>Other Congenital Conditions, under 1 year, with CC</t>
  </si>
  <si>
    <t>Other Congenital Conditions, under 1 year, without CC</t>
  </si>
  <si>
    <t>Other Congenital Conditions, 1 year and over, with CC</t>
  </si>
  <si>
    <t>Other Congenital Conditions, 1 year and over, without CC</t>
  </si>
  <si>
    <t>Head, Neck and Ear Disorders with length of stay 1 day or more, with CC</t>
  </si>
  <si>
    <t>Head, Neck and Ear Disorders with length of stay 1 day or more, without CC</t>
  </si>
  <si>
    <t>Non-Surgical Ophthalmology with length of stay 1 day or more, with CC</t>
  </si>
  <si>
    <t>Non-Surgical Ophthalmology with length of stay 1 day or more, without CC</t>
  </si>
  <si>
    <t>Upper Respiratory Tract Disorders with length of stay 1 day or more, with CC</t>
  </si>
  <si>
    <t>Upper Respiratory Tract Disorders with length of stay 1 day or more, without CC</t>
  </si>
  <si>
    <t>Diabetes Mellitus, with Ketoacidosis or Coma</t>
  </si>
  <si>
    <t>Diabetes Mellitus, without Ketoacidosis or Coma</t>
  </si>
  <si>
    <t>PA71Z</t>
  </si>
  <si>
    <t>Paediatric Hepatobiliary or Pancreatic Disorders</t>
  </si>
  <si>
    <t>PA72Z</t>
  </si>
  <si>
    <t>Metabolic Disorders</t>
  </si>
  <si>
    <t>Aortic or Abdominal Surgery, with CC</t>
  </si>
  <si>
    <t>Aortic or Abdominal Surgery, without CC</t>
  </si>
  <si>
    <t>Foot Procedures for Diabetes or Arterial Disease, or Procedures to Amputation Stumps</t>
  </si>
  <si>
    <t>Vascular Access for Renal Replacement Therapy, with CC</t>
  </si>
  <si>
    <t>Vascular Access for Renal Replacement Therapy, without CC</t>
  </si>
  <si>
    <t>Vascular Access except for Renal Replacement Therapy, with CC</t>
  </si>
  <si>
    <t>Vascular Access except for Renal Replacement Therapy, without CC</t>
  </si>
  <si>
    <t>Diagnostic Vascular Radiology or other Transluminal Diagnostic Procedures, with Major CC</t>
  </si>
  <si>
    <t>Diagnostic Vascular Radiology or other Transluminal Diagnostic Procedures, with Intermediate CC</t>
  </si>
  <si>
    <t>Diagnostic Vascular Radiology or other Transluminal Diagnostic Procedures, without CC</t>
  </si>
  <si>
    <t>QZ21A</t>
  </si>
  <si>
    <t>Re-do Varicose Vein Procedures with CC (includes Ulceration)</t>
  </si>
  <si>
    <t>QZ21B</t>
  </si>
  <si>
    <t>Re-do Varicose Vein Procedures, without CC</t>
  </si>
  <si>
    <t>QZ22A</t>
  </si>
  <si>
    <t>Primary Varicose Vein Procedures with CC (includes Ulceration)</t>
  </si>
  <si>
    <t>QZ22B</t>
  </si>
  <si>
    <t>Primary Varicose Vein Procedures, without CC</t>
  </si>
  <si>
    <t>QZ23Z</t>
  </si>
  <si>
    <t>Thoracoabdominal Aneurysm Repair</t>
  </si>
  <si>
    <t>Major Uroradiology Interventional Radiology Procedures</t>
  </si>
  <si>
    <t>Intermediate Uroradiology Interventional Radiology Procedures</t>
  </si>
  <si>
    <t>Major Vascular Interventional Radiology Procedures</t>
  </si>
  <si>
    <t>Intermediate Vascular Interventional Radiology Procedures</t>
  </si>
  <si>
    <t>Minor Vascular Interventional Radiology Procedures</t>
  </si>
  <si>
    <t>Major Hepatobiliary Interventional Radiology Procedures</t>
  </si>
  <si>
    <t>Intermediate Hepatobiliary Interventional Radiology Procedures</t>
  </si>
  <si>
    <t>Minor Hepatobiliary Interventional Radiology Procedures</t>
  </si>
  <si>
    <t>Uterine Fibroid Embolisation</t>
  </si>
  <si>
    <t>Major Obstetric or Gynaecology, Interventional Radiology Procedures</t>
  </si>
  <si>
    <t>Major Neurology Interventional Radiology Procedures</t>
  </si>
  <si>
    <t>Other Haematological or Splenic Disorders, with CC</t>
  </si>
  <si>
    <t>Other Haematological or Splenic Disorders, without CC</t>
  </si>
  <si>
    <t>Sickle Cell Anaemia with Crisis, or with CC</t>
  </si>
  <si>
    <t>Single Plasma Exchange, Leucophoresis or Red Cell Exchange, with length of stay 2 days or less, 19 years and over</t>
  </si>
  <si>
    <t>Single Plasma Exchange, Leucophoresis or Red Cell Exchange, with length of stay 2 days or less, 18 years and under</t>
  </si>
  <si>
    <t>Malignant Disorders of Lymphatic or Haematological Systems, with CC</t>
  </si>
  <si>
    <t>Malignant Disorders of Lymphatic or Haematological Systems, without CC</t>
  </si>
  <si>
    <t>Malignant Lymphoma, including Hodgkin's and non-Hodgkin's</t>
  </si>
  <si>
    <t>Manifestations of HIV or AIDS, with CC</t>
  </si>
  <si>
    <t>Manifestations of HIV or AIDS, without CC</t>
  </si>
  <si>
    <t>Disorders of Immunity without HIV or AIDS, with CC</t>
  </si>
  <si>
    <t>Disorders of Immunity without HIV or AIDS, without CC</t>
  </si>
  <si>
    <t>Acute Febrile Illness with length of stay 4 days or less, with Major CC</t>
  </si>
  <si>
    <t>Acute Febrile Illness with length of stay 4 days or less, with Intermediate CC</t>
  </si>
  <si>
    <t>Acute Febrile Illness with length of stay 4 days or less, without CC</t>
  </si>
  <si>
    <t>Pyrexia of Unknown Origin with length of stay 5 days or more, with CC</t>
  </si>
  <si>
    <t>Pyrexia of Unknown Origin with length of stay 5 days or more, without CC</t>
  </si>
  <si>
    <t>Other Infections (Genito-Urinary Medicine)</t>
  </si>
  <si>
    <t>Poisoning, Toxic, Environmental and Unspecified Effects, with Major CC</t>
  </si>
  <si>
    <t>Poisoning, Toxic, Environmental and Unspecified Effects, with Intermediate CC</t>
  </si>
  <si>
    <t>Poisoning, Toxic, Environmental and Unspecified Effects, without CC</t>
  </si>
  <si>
    <t>Respite Care with length of stay 9 days or more, with Major CC</t>
  </si>
  <si>
    <t>Respite Care with length of stay 9 days or more, with Intermediate CC</t>
  </si>
  <si>
    <t>Respite Care with length of stay 9 days or more, without CC</t>
  </si>
  <si>
    <t>Respite Care with length of stay between 5 and 8 days, with Major CC</t>
  </si>
  <si>
    <t>Respite Care with length of stay between 5 and 8 days, with Intermediate CC</t>
  </si>
  <si>
    <t>Respite Care with length of stay between 5 and 8 days, without CC</t>
  </si>
  <si>
    <t>WA15V</t>
  </si>
  <si>
    <t>Respite Care with length of stay 4 days or less</t>
  </si>
  <si>
    <t>Shock and Anaphylaxis, with CC</t>
  </si>
  <si>
    <t>Shock and Anaphylaxis, without CC</t>
  </si>
  <si>
    <t>Abnormal Findings without Diagnosis, with CC</t>
  </si>
  <si>
    <t>Abnormal Findings without Diagnosis, without CC</t>
  </si>
  <si>
    <t>Examination, Follow-up or Special Screening, with CC</t>
  </si>
  <si>
    <t>Examination, Follow-up or Special Screening, without CC</t>
  </si>
  <si>
    <t>Other Procedures or Health Care Problems, with CC</t>
  </si>
  <si>
    <t>Other Procedures or Health Care Problems, without CC</t>
  </si>
  <si>
    <t>Other Specified Admissions or Counselling, with Major CC</t>
  </si>
  <si>
    <t>Other Specified Admissions or Counselling, with Intermediate CC</t>
  </si>
  <si>
    <t>Other Specified Admissions or Counselling, without CC</t>
  </si>
  <si>
    <t>Falls without Specific Cause, with Major CC</t>
  </si>
  <si>
    <t>Falls without Specific Cause, with Intermediate CC</t>
  </si>
  <si>
    <t>Falls without Specific Cause, without CC</t>
  </si>
  <si>
    <t xml:space="preserve">Please note the prices for this tariff are illustrative only. This means that, although we display prices, commissioners and providers should only use them as a point of reference.  This is because the associated tariff models are still in development and do not follow the same established method as the mandatory tariff prices.  We encourage commissioners and providers to make their own assessment of the suitability of the associated tariff models in their local negotiations. </t>
  </si>
  <si>
    <t xml:space="preserve"> s118 Non-Mandatory prices </t>
  </si>
  <si>
    <t>Return to top</t>
  </si>
  <si>
    <t>5 &gt;&gt; Output</t>
  </si>
  <si>
    <t>4 &gt;&gt; Processing</t>
  </si>
  <si>
    <t>Pre TED Expert comments</t>
  </si>
  <si>
    <t>Monitor (pre TED) assessment</t>
  </si>
  <si>
    <t>Summary of TED responses and other post TED comments</t>
  </si>
  <si>
    <t>Monitor (post TED) assessment</t>
  </si>
  <si>
    <t>Final (post TED) implementation instructions for manual adjustments</t>
  </si>
  <si>
    <t>Table 2:  Price Adjustments : CNST increase / decrease</t>
  </si>
  <si>
    <t xml:space="preserve"> Table 3: Quantum Reconciliation (QR)</t>
  </si>
  <si>
    <t>Table 4:  Price Adjustments : Affordability and other adjustment</t>
  </si>
  <si>
    <t>APC model linked sheet for prices</t>
  </si>
  <si>
    <t>Trim points from 1213grouper</t>
  </si>
  <si>
    <t>Ordinary elective long stay trim point (days)</t>
  </si>
  <si>
    <t>Non-elective long stay trim point (days)</t>
  </si>
  <si>
    <t>Per day long stay payment (for days exceeding trim point) (£)</t>
  </si>
  <si>
    <t>Long stay trim point (days)</t>
  </si>
  <si>
    <t>Diagnostic and Therapeutic Procedures on Fetes</t>
  </si>
  <si>
    <t>* In 2012-13 the efficiency assumption of 4% was reduced by 0.3% to reflect that BPTs had the effect of reducing overall reimbursement</t>
  </si>
  <si>
    <t>We use a chain linking the post adjustments for joining the efficiency and inflation adjustment together from 2015/16 onwards (this is a slight methodological change from the 13/14 DH method).</t>
  </si>
  <si>
    <t>Day case / Elective</t>
  </si>
  <si>
    <t>Combined Day case / Elective price. Separate prices not required.</t>
  </si>
  <si>
    <t>The majority of activity takes place as day case/elective so suggest combining the price across settings.
Very difficult to assess the device cost for CZ25B - is it twice the cost of CZ25A or something different? 
Suggest removing cost of ONE device and leave any other device costs to local negotiation.</t>
  </si>
  <si>
    <t>Trim points (days)</t>
  </si>
  <si>
    <t>From Reference Costs 2012-13, average length of stay for DC/EL is 2.4 days and trim point calculated as 1 day from 2011-12 HES grouped with the E1516 grouper. As such, set to minimum trim point of 5 days.
For NEI, ALoS is approx 7.3 days and trim point calculated as 43 days using 2011-12 HES grouped with the E1516 grouper.</t>
  </si>
  <si>
    <t>Trim points (days) ***</t>
  </si>
  <si>
    <t>From Reference Costs 2012-13, the majority of non OPROC activity is in either DC or NEI_S. This activity takes place within 1 day and so set minimum trim point of 5 days.</t>
  </si>
  <si>
    <t>From Reference Costs 2012-13, average length of stay for all APC settings is 1 day. As such, set to minimum trim point of 5 days.</t>
  </si>
  <si>
    <t>All trim points calculated as 1 day using 2011-12 HES grouped with the RC1213 grouper. As such, set to minimum trim point of 5 days.</t>
  </si>
  <si>
    <t>From RC 2012-13, ALoS for all APC settings is 1 day. For NEI, a single outlier gives rise to the trim point calculated as 32 days using 2011-12 HES grouped with the RC1213 grouper whereas the combined DC/EL/NE trim point is 1 day. As such, set to minimum trim point of 5 days.</t>
  </si>
  <si>
    <t>SSEM eligibility?</t>
  </si>
  <si>
    <t>A model for non-mandatory prices</t>
  </si>
  <si>
    <t>A supporting document for '2015/16 National Tariff Payment System'</t>
  </si>
  <si>
    <t>NHS England Publications Gateway Reference 02457</t>
  </si>
  <si>
    <t>The complete document is hosted at:</t>
  </si>
  <si>
    <t>https://www.gov.uk/government/consultations/national-tariff-payment-system-201516-a-consultation-notice</t>
  </si>
  <si>
    <t>Monitor publication code: IRCP 26/14</t>
  </si>
  <si>
    <t>26 November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</si>
</sst>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6" formatCode="&quot;£&quot;#,##0;[Red]\-&quot;£&quot;#,##0"/>
    <numFmt numFmtId="41" formatCode="_-* #,##0_-;\-* #,##0_-;_-* &quot;-&quot;_-;_-@_-"/>
    <numFmt numFmtId="44" formatCode="_-&quot;£&quot;* #,##0.00_-;\-&quot;£&quot;* #,##0.00_-;_-&quot;£&quot;* &quot;-&quot;??_-;_-@_-"/>
    <numFmt numFmtId="43" formatCode="_-* #,##0.00_-;\-* #,##0.00_-;_-* &quot;-&quot;??_-;_-@_-"/>
    <numFmt numFmtId="164" formatCode="#,##0_ ;\-#,##0\ "/>
    <numFmt numFmtId="165" formatCode="_-* #,##0_-;\-* #,##0_-;_-* &quot;-&quot;??_-;_-@_-"/>
    <numFmt numFmtId="166" formatCode="0.0%"/>
    <numFmt numFmtId="167" formatCode="0.000%"/>
    <numFmt numFmtId="168" formatCode="_-&quot;£&quot;* #,##0_-;\-&quot;£&quot;* #,##0_-;_-&quot;£&quot;* &quot;-&quot;??_-;_-@_-"/>
    <numFmt numFmtId="169" formatCode="#,##0.0_);\(#,##0.0\)"/>
    <numFmt numFmtId="170" formatCode="#,##0;\(#,##0\)"/>
    <numFmt numFmtId="171" formatCode="#,##0;\-#,##0;\-"/>
    <numFmt numFmtId="172" formatCode="#,##0_);[Red]\(#,##0\);&quot;-&quot;_);[Blue]&quot;Error-&quot;@"/>
    <numFmt numFmtId="173" formatCode="#,##0.0_);[Red]\(#,##0.0\);&quot;-&quot;_);[Blue]&quot;Error-&quot;@"/>
    <numFmt numFmtId="174" formatCode="&quot;£&quot;* #,##0_);[Red]&quot;£&quot;* \(#,##0\);&quot;£&quot;* &quot;-&quot;_);[Blue]&quot;Error-&quot;@"/>
    <numFmt numFmtId="175" formatCode="&quot;£&quot;* #,##0.0_);[Red]&quot;£&quot;* \(#,##0.0\);&quot;£&quot;* &quot;-&quot;_);[Blue]&quot;Error-&quot;@"/>
    <numFmt numFmtId="176" formatCode="dd\ mmm\ yyyy_)"/>
    <numFmt numFmtId="177" formatCode="dd/mm/yy_)"/>
    <numFmt numFmtId="178" formatCode="0%_);[Red]\-0%_);0%_);[Blue]&quot;Error-&quot;@"/>
    <numFmt numFmtId="179" formatCode="0.0%_);[Red]\-0.0%_);0.0%_);[Blue]&quot;Error-&quot;@"/>
    <numFmt numFmtId="180" formatCode="000"/>
    <numFmt numFmtId="181" formatCode="#,##0\ ;\(#,##0\)\ ;\ &quot;-&quot;"/>
    <numFmt numFmtId="182" formatCode="mmm\ \-\ yy"/>
    <numFmt numFmtId="183" formatCode="* #,##0\ ;* \(#,##0\);* &quot; - &quot;;* @\ "/>
    <numFmt numFmtId="184" formatCode="_([$€]* #,##0.00_);_([$€]* \(#,##0.00\);_([$€]* &quot;-&quot;??_);_(@_)"/>
    <numFmt numFmtId="185" formatCode="[Magenta]&quot;Err&quot;;[Magenta]&quot;Err&quot;;[Blue]&quot;OK&quot;"/>
    <numFmt numFmtId="186" formatCode="General\ &quot;.&quot;"/>
    <numFmt numFmtId="187" formatCode="#,##0_);[Red]\(#,##0\);\-_)"/>
    <numFmt numFmtId="188" formatCode="0.0_)%;[Red]\(0.0%\);0.0_)%"/>
    <numFmt numFmtId="189" formatCode="#,##0;[Red]\(#,##0\)"/>
    <numFmt numFmtId="190" formatCode="0.00%;\(0.00%\)"/>
    <numFmt numFmtId="191" formatCode="#,##0;\-#,##0.00_-;&quot;-&quot;"/>
    <numFmt numFmtId="192" formatCode="#,##0,;\(#,##0,\);\-;@"/>
    <numFmt numFmtId="193" formatCode="0.00_)"/>
    <numFmt numFmtId="194" formatCode="#,##0;\(#,##0\);\-;@"/>
    <numFmt numFmtId="195" formatCode="\+\ #,##0.0_);\-\ #,##0.0_)"/>
    <numFmt numFmtId="196" formatCode="#,##0.0,,;\-#,##0.0,,;\-"/>
    <numFmt numFmtId="197" formatCode="#,##0,;\-#,##0,;\-"/>
    <numFmt numFmtId="198" formatCode="0.0%;\-0.0%;\-"/>
    <numFmt numFmtId="199" formatCode="#,##0&quot;,000&quot;;\-#,##0&quot;,000&quot;;\-"/>
    <numFmt numFmtId="200" formatCode="#,##0.0,,;\-#,##0.0,,"/>
    <numFmt numFmtId="201" formatCode="#,##0,;\-#,##0,"/>
    <numFmt numFmtId="202" formatCode="&quot;Val &quot;0"/>
    <numFmt numFmtId="203" formatCode="#,##0_ ;\-#,##0;\-"/>
    <numFmt numFmtId="204" formatCode="0%;\-0%;\-"/>
    <numFmt numFmtId="205" formatCode="0.0"/>
    <numFmt numFmtId="206" formatCode="_(* #,##0_);_(* \(#,##0\);_(* &quot;-&quot;??_);_(@_)"/>
    <numFmt numFmtId="207" formatCode="#,###,###,##0"/>
    <numFmt numFmtId="208" formatCode="#,##0_ ;[Red]\-#,##0\ "/>
    <numFmt numFmtId="209" formatCode="_(* #,##0.00_);_(* \(#,##0.00\);_(* &quot;-&quot;??_);_(@_)"/>
    <numFmt numFmtId="210" formatCode="&quot;£&quot;#,##0"/>
  </numFmts>
  <fonts count="144">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u/>
      <sz val="10"/>
      <color indexed="12"/>
      <name val="Arial"/>
      <family val="2"/>
    </font>
    <font>
      <u/>
      <sz val="8"/>
      <color indexed="12"/>
      <name val="Arial"/>
      <family val="2"/>
    </font>
    <font>
      <b/>
      <sz val="8"/>
      <name val="Arial"/>
      <family val="2"/>
    </font>
    <font>
      <i/>
      <sz val="8"/>
      <name val="Arial"/>
      <family val="2"/>
    </font>
    <font>
      <b/>
      <sz val="8"/>
      <color indexed="8"/>
      <name val="Arial"/>
      <family val="2"/>
    </font>
    <font>
      <sz val="8"/>
      <color indexed="8"/>
      <name val="Arial"/>
      <family val="2"/>
    </font>
    <font>
      <b/>
      <u/>
      <sz val="10"/>
      <name val="Arial"/>
      <family val="2"/>
    </font>
    <font>
      <sz val="11"/>
      <color indexed="8"/>
      <name val="Calibri"/>
      <family val="2"/>
    </font>
    <font>
      <b/>
      <i/>
      <sz val="10"/>
      <color theme="1"/>
      <name val="Calibri"/>
      <family val="2"/>
      <scheme val="minor"/>
    </font>
    <font>
      <sz val="10"/>
      <color theme="1"/>
      <name val="Calibri"/>
      <family val="2"/>
      <scheme val="minor"/>
    </font>
    <font>
      <i/>
      <sz val="10"/>
      <color theme="1"/>
      <name val="Calibri"/>
      <family val="2"/>
      <scheme val="minor"/>
    </font>
    <font>
      <b/>
      <sz val="10"/>
      <color theme="0"/>
      <name val="Calibri"/>
      <family val="2"/>
      <scheme val="minor"/>
    </font>
    <font>
      <sz val="8"/>
      <color theme="1"/>
      <name val="Calibri"/>
      <family val="2"/>
      <scheme val="minor"/>
    </font>
    <font>
      <b/>
      <i/>
      <sz val="10"/>
      <color theme="0"/>
      <name val="Calibri"/>
      <family val="2"/>
      <scheme val="minor"/>
    </font>
    <font>
      <b/>
      <sz val="10"/>
      <color rgb="FF002060"/>
      <name val="Calibri"/>
      <family val="2"/>
      <scheme val="minor"/>
    </font>
    <font>
      <b/>
      <sz val="8"/>
      <color rgb="FF002060"/>
      <name val="Calibri"/>
      <family val="2"/>
      <scheme val="minor"/>
    </font>
    <font>
      <b/>
      <sz val="11"/>
      <color rgb="FF002060"/>
      <name val="Calibri"/>
      <family val="2"/>
      <scheme val="minor"/>
    </font>
    <font>
      <b/>
      <sz val="9"/>
      <color theme="0"/>
      <name val="Calibri"/>
      <family val="2"/>
      <scheme val="minor"/>
    </font>
    <font>
      <i/>
      <sz val="20"/>
      <color rgb="FF002060"/>
      <name val="Calibri"/>
      <family val="2"/>
      <scheme val="minor"/>
    </font>
    <font>
      <b/>
      <i/>
      <sz val="8"/>
      <color rgb="FF7030A0"/>
      <name val="Arial"/>
      <family val="2"/>
    </font>
    <font>
      <b/>
      <i/>
      <sz val="11"/>
      <color rgb="FF7030A0"/>
      <name val="Arial"/>
      <family val="2"/>
    </font>
    <font>
      <sz val="8"/>
      <name val="Calibri"/>
      <family val="2"/>
      <scheme val="minor"/>
    </font>
    <font>
      <sz val="11"/>
      <name val="Arial"/>
      <family val="2"/>
    </font>
    <font>
      <sz val="16"/>
      <color theme="3"/>
      <name val="Calibri"/>
      <family val="2"/>
      <scheme val="minor"/>
    </font>
    <font>
      <b/>
      <i/>
      <sz val="11"/>
      <color rgb="FF7030A0"/>
      <name val="Calibri"/>
      <family val="2"/>
      <scheme val="minor"/>
    </font>
    <font>
      <b/>
      <sz val="10"/>
      <name val="Arial"/>
      <family val="2"/>
    </font>
    <font>
      <b/>
      <i/>
      <sz val="18"/>
      <color rgb="FF7030A0"/>
      <name val="Calibri"/>
      <family val="2"/>
      <scheme val="minor"/>
    </font>
    <font>
      <b/>
      <sz val="11"/>
      <name val="Arial"/>
      <family val="2"/>
    </font>
    <font>
      <b/>
      <u/>
      <sz val="14"/>
      <name val="Arial"/>
      <family val="2"/>
    </font>
    <font>
      <i/>
      <sz val="8"/>
      <color rgb="FF002060"/>
      <name val="Arial"/>
      <family val="2"/>
    </font>
    <font>
      <i/>
      <sz val="11"/>
      <color rgb="FF002060"/>
      <name val="Arial"/>
      <family val="2"/>
    </font>
    <font>
      <b/>
      <i/>
      <sz val="8"/>
      <color rgb="FF002060"/>
      <name val="Arial"/>
      <family val="2"/>
    </font>
    <font>
      <b/>
      <i/>
      <sz val="9"/>
      <color rgb="FF002060"/>
      <name val="Arial"/>
      <family val="2"/>
    </font>
    <font>
      <b/>
      <i/>
      <sz val="8"/>
      <color indexed="12"/>
      <name val="Arial"/>
      <family val="2"/>
    </font>
    <font>
      <sz val="8"/>
      <color theme="1"/>
      <name val="Arial"/>
      <family val="2"/>
    </font>
    <font>
      <sz val="10"/>
      <color theme="0" tint="-4.9989318521683403E-2"/>
      <name val="Calibri"/>
      <family val="2"/>
      <scheme val="minor"/>
    </font>
    <font>
      <b/>
      <sz val="10"/>
      <color theme="1"/>
      <name val="Calibri"/>
      <family val="2"/>
      <scheme val="minor"/>
    </font>
    <font>
      <sz val="10"/>
      <name val="Calibri"/>
      <family val="2"/>
      <scheme val="minor"/>
    </font>
    <font>
      <sz val="10"/>
      <color rgb="FF00B050"/>
      <name val="Calibri"/>
      <family val="2"/>
      <scheme val="minor"/>
    </font>
    <font>
      <sz val="10"/>
      <color rgb="FF7030A0"/>
      <name val="Calibri"/>
      <family val="2"/>
      <scheme val="minor"/>
    </font>
    <font>
      <i/>
      <sz val="11"/>
      <color theme="1"/>
      <name val="Calibri"/>
      <family val="2"/>
      <scheme val="minor"/>
    </font>
    <font>
      <b/>
      <i/>
      <sz val="10"/>
      <color rgb="FFC00000"/>
      <name val="Calibri"/>
      <family val="2"/>
      <scheme val="minor"/>
    </font>
    <font>
      <i/>
      <sz val="14"/>
      <color rgb="FF002060"/>
      <name val="Arial"/>
      <family val="2"/>
    </font>
    <font>
      <b/>
      <sz val="8"/>
      <color rgb="FFFF0000"/>
      <name val="Arial"/>
      <family val="2"/>
    </font>
    <font>
      <sz val="11"/>
      <color rgb="FF1F497D"/>
      <name val="Calibri"/>
      <family val="2"/>
    </font>
    <font>
      <sz val="10"/>
      <name val="Helv"/>
      <family val="2"/>
    </font>
    <font>
      <sz val="10"/>
      <name val="Geneva"/>
    </font>
    <font>
      <sz val="12"/>
      <name val="Times New Roman"/>
      <family val="1"/>
    </font>
    <font>
      <sz val="10"/>
      <color indexed="8"/>
      <name val="MS Sans Serif"/>
      <family val="2"/>
    </font>
    <font>
      <sz val="9"/>
      <name val="Arial"/>
      <family val="2"/>
    </font>
    <font>
      <b/>
      <sz val="12"/>
      <color indexed="63"/>
      <name val="Arial"/>
      <family val="2"/>
    </font>
    <font>
      <b/>
      <sz val="9"/>
      <color indexed="63"/>
      <name val="Arial"/>
      <family val="2"/>
    </font>
    <font>
      <b/>
      <sz val="11"/>
      <color indexed="28"/>
      <name val="Arial"/>
      <family val="2"/>
    </font>
    <font>
      <i/>
      <sz val="8"/>
      <color indexed="8"/>
      <name val="Arial"/>
      <family val="2"/>
    </font>
    <font>
      <sz val="10.5"/>
      <name val="Times New Roman"/>
      <family val="1"/>
    </font>
    <font>
      <b/>
      <sz val="8.5"/>
      <name val="Times New Roman"/>
      <family val="1"/>
    </font>
    <font>
      <b/>
      <sz val="10"/>
      <color indexed="18"/>
      <name val="MS Sans Serif"/>
      <family val="2"/>
    </font>
    <font>
      <sz val="11"/>
      <name val="Times New Roman"/>
      <family val="1"/>
    </font>
    <font>
      <sz val="11"/>
      <name val="Book Antiqua"/>
      <family val="1"/>
    </font>
    <font>
      <b/>
      <sz val="8"/>
      <color indexed="12"/>
      <name val="Arial"/>
      <family val="2"/>
    </font>
    <font>
      <sz val="10"/>
      <color indexed="8"/>
      <name val="Arial"/>
      <family val="2"/>
    </font>
    <font>
      <b/>
      <sz val="12"/>
      <color indexed="8"/>
      <name val="Arial"/>
      <family val="2"/>
    </font>
    <font>
      <sz val="10"/>
      <color indexed="12"/>
      <name val="Arial"/>
      <family val="2"/>
    </font>
    <font>
      <b/>
      <sz val="9"/>
      <color theme="0"/>
      <name val="Arial"/>
      <family val="2"/>
    </font>
    <font>
      <b/>
      <sz val="11"/>
      <color indexed="10"/>
      <name val="Arial"/>
      <family val="2"/>
    </font>
    <font>
      <sz val="10"/>
      <color indexed="23"/>
      <name val="Arial"/>
      <family val="2"/>
    </font>
    <font>
      <b/>
      <sz val="14"/>
      <color indexed="60"/>
      <name val="Arial"/>
      <family val="2"/>
    </font>
    <font>
      <sz val="10"/>
      <color indexed="24"/>
      <name val="Arial"/>
      <family val="2"/>
    </font>
    <font>
      <sz val="18"/>
      <name val="Times New Roman"/>
      <family val="1"/>
    </font>
    <font>
      <i/>
      <sz val="8"/>
      <color indexed="62"/>
      <name val="Arial"/>
      <family val="2"/>
    </font>
    <font>
      <sz val="8"/>
      <color indexed="20"/>
      <name val="Arial"/>
      <family val="2"/>
    </font>
    <font>
      <b/>
      <u val="singleAccounting"/>
      <sz val="9"/>
      <color theme="0"/>
      <name val="Arial"/>
      <family val="2"/>
    </font>
    <font>
      <sz val="11"/>
      <name val="Univers 45 Light"/>
      <family val="2"/>
    </font>
    <font>
      <sz val="8"/>
      <color indexed="10"/>
      <name val="Arial"/>
      <family val="2"/>
    </font>
    <font>
      <b/>
      <i/>
      <sz val="16"/>
      <name val="Helv"/>
    </font>
    <font>
      <b/>
      <sz val="12"/>
      <name val="Arial"/>
      <family val="2"/>
    </font>
    <font>
      <sz val="7"/>
      <color theme="1"/>
      <name val="Arial"/>
      <family val="2"/>
    </font>
    <font>
      <sz val="6"/>
      <name val="Arial"/>
      <family val="2"/>
    </font>
    <font>
      <sz val="8"/>
      <name val="Tahom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9"/>
      <name val="Tahoma"/>
      <family val="2"/>
    </font>
    <font>
      <b/>
      <u/>
      <sz val="11"/>
      <name val="Arial"/>
      <family val="2"/>
    </font>
    <font>
      <b/>
      <i/>
      <sz val="11"/>
      <name val="Arial"/>
      <family val="2"/>
    </font>
    <font>
      <sz val="8.5"/>
      <name val="Times New Roman"/>
      <family val="1"/>
    </font>
    <font>
      <sz val="9"/>
      <color indexed="8"/>
      <name val="Arial"/>
      <family val="2"/>
    </font>
    <font>
      <i/>
      <sz val="8.5"/>
      <name val="Times New Roman"/>
      <family val="1"/>
    </font>
    <font>
      <b/>
      <sz val="10.5"/>
      <name val="Times New Roman"/>
      <family val="1"/>
    </font>
    <font>
      <i/>
      <sz val="10.5"/>
      <name val="Times New Roman"/>
      <family val="1"/>
    </font>
    <font>
      <i/>
      <sz val="8.5"/>
      <color indexed="10"/>
      <name val="Times New Roman"/>
      <family val="1"/>
    </font>
    <font>
      <sz val="8.5"/>
      <color indexed="10"/>
      <name val="Times New Roman"/>
      <family val="1"/>
    </font>
    <font>
      <b/>
      <sz val="8"/>
      <color theme="1"/>
      <name val="Arial"/>
      <family val="2"/>
    </font>
    <font>
      <b/>
      <sz val="16"/>
      <color indexed="9"/>
      <name val="Arial"/>
      <family val="2"/>
    </font>
    <font>
      <sz val="10"/>
      <color indexed="10"/>
      <name val="Arial"/>
      <family val="2"/>
    </font>
    <font>
      <b/>
      <sz val="10"/>
      <name val="Calibri"/>
      <family val="2"/>
      <scheme val="minor"/>
    </font>
    <font>
      <sz val="8"/>
      <color rgb="FF002060"/>
      <name val="Calibri"/>
      <family val="2"/>
      <scheme val="minor"/>
    </font>
    <font>
      <u/>
      <sz val="11"/>
      <color theme="1"/>
      <name val="Calibri"/>
      <family val="2"/>
      <scheme val="minor"/>
    </font>
    <font>
      <b/>
      <sz val="12"/>
      <color theme="0"/>
      <name val="Calibri"/>
      <family val="2"/>
      <scheme val="minor"/>
    </font>
    <font>
      <i/>
      <sz val="10"/>
      <color rgb="FFFF0000"/>
      <name val="Calibri"/>
      <family val="2"/>
      <scheme val="minor"/>
    </font>
    <font>
      <b/>
      <u/>
      <sz val="10"/>
      <color theme="1"/>
      <name val="Calibri"/>
      <family val="2"/>
      <scheme val="minor"/>
    </font>
    <font>
      <b/>
      <sz val="20"/>
      <color rgb="FF7030A0"/>
      <name val="Arial"/>
      <family val="2"/>
    </font>
    <font>
      <b/>
      <sz val="11"/>
      <color theme="4"/>
      <name val="Calibri"/>
      <family val="2"/>
      <scheme val="minor"/>
    </font>
    <font>
      <b/>
      <i/>
      <sz val="11"/>
      <color theme="1"/>
      <name val="Calibri"/>
      <family val="2"/>
      <scheme val="minor"/>
    </font>
    <font>
      <sz val="11"/>
      <color theme="4"/>
      <name val="Calibri"/>
      <family val="2"/>
      <scheme val="minor"/>
    </font>
    <font>
      <sz val="11"/>
      <name val="Calibri"/>
      <family val="2"/>
      <scheme val="minor"/>
    </font>
    <font>
      <sz val="9"/>
      <color theme="0"/>
      <name val="Calibri"/>
      <family val="2"/>
      <scheme val="minor"/>
    </font>
    <font>
      <sz val="10"/>
      <color indexed="9"/>
      <name val="Arial"/>
      <family val="2"/>
    </font>
    <font>
      <b/>
      <i/>
      <u/>
      <sz val="10"/>
      <color indexed="12"/>
      <name val="Arial"/>
      <family val="2"/>
    </font>
    <font>
      <b/>
      <i/>
      <sz val="8"/>
      <color theme="0"/>
      <name val="Calibri"/>
      <family val="2"/>
      <scheme val="minor"/>
    </font>
    <font>
      <b/>
      <u/>
      <sz val="10"/>
      <name val="Calibri"/>
      <family val="2"/>
      <scheme val="minor"/>
    </font>
    <font>
      <b/>
      <sz val="11"/>
      <name val="Calibri"/>
      <family val="2"/>
      <scheme val="minor"/>
    </font>
    <font>
      <sz val="8"/>
      <color theme="0"/>
      <name val="Calibri"/>
      <family val="2"/>
      <scheme val="minor"/>
    </font>
    <font>
      <b/>
      <sz val="8"/>
      <name val="Calibri"/>
      <family val="2"/>
      <scheme val="minor"/>
    </font>
    <font>
      <u/>
      <sz val="8"/>
      <color indexed="12"/>
      <name val="Calibri"/>
      <family val="2"/>
      <scheme val="minor"/>
    </font>
    <font>
      <b/>
      <sz val="8"/>
      <color indexed="8"/>
      <name val="Calibri"/>
      <family val="2"/>
      <scheme val="minor"/>
    </font>
    <font>
      <b/>
      <i/>
      <sz val="8"/>
      <color rgb="FF7030A0"/>
      <name val="Calibri"/>
      <family val="2"/>
      <scheme val="minor"/>
    </font>
    <font>
      <sz val="8"/>
      <color indexed="8"/>
      <name val="Calibri"/>
      <family val="2"/>
      <scheme val="minor"/>
    </font>
    <font>
      <i/>
      <sz val="8"/>
      <name val="Calibri"/>
      <family val="2"/>
      <scheme val="minor"/>
    </font>
    <font>
      <b/>
      <sz val="8"/>
      <color theme="0"/>
      <name val="Calibri"/>
      <family val="2"/>
      <scheme val="minor"/>
    </font>
    <font>
      <sz val="8"/>
      <color rgb="FFFF0000"/>
      <name val="Arial"/>
      <family val="2"/>
    </font>
    <font>
      <sz val="10"/>
      <color theme="1"/>
      <name val="Arial"/>
      <family val="2"/>
    </font>
    <font>
      <u/>
      <sz val="10"/>
      <color theme="10"/>
      <name val="Arial"/>
      <family val="2"/>
    </font>
    <font>
      <sz val="10"/>
      <name val="Tahoma"/>
      <family val="2"/>
    </font>
    <font>
      <b/>
      <sz val="10"/>
      <color theme="1"/>
      <name val="Arial"/>
      <family val="2"/>
    </font>
    <font>
      <b/>
      <i/>
      <sz val="10"/>
      <color theme="1"/>
      <name val="Arial"/>
      <family val="2"/>
    </font>
    <font>
      <u/>
      <sz val="10"/>
      <color theme="1"/>
      <name val="Arial"/>
      <family val="2"/>
    </font>
    <font>
      <b/>
      <sz val="12"/>
      <color theme="1"/>
      <name val="Calibri"/>
      <family val="2"/>
      <scheme val="minor"/>
    </font>
    <font>
      <sz val="11"/>
      <color rgb="FF000000"/>
      <name val="Calibri"/>
      <family val="2"/>
    </font>
    <font>
      <b/>
      <strike/>
      <sz val="8"/>
      <name val="Calibri"/>
      <family val="2"/>
      <scheme val="minor"/>
    </font>
    <font>
      <strike/>
      <sz val="8"/>
      <name val="Calibri"/>
      <family val="2"/>
      <scheme val="minor"/>
    </font>
    <font>
      <b/>
      <strike/>
      <sz val="8"/>
      <name val="Arial"/>
      <family val="2"/>
    </font>
    <font>
      <strike/>
      <sz val="8"/>
      <name val="Arial"/>
      <family val="2"/>
    </font>
    <font>
      <sz val="11"/>
      <color theme="1"/>
      <name val="Arial"/>
      <family val="2"/>
    </font>
    <font>
      <b/>
      <sz val="36"/>
      <color theme="1"/>
      <name val="Arial"/>
      <family val="2"/>
    </font>
    <font>
      <b/>
      <sz val="14"/>
      <color theme="1"/>
      <name val="Arial"/>
      <family val="2"/>
    </font>
    <font>
      <b/>
      <i/>
      <sz val="24"/>
      <color theme="1"/>
      <name val="Arial"/>
      <family val="2"/>
    </font>
  </fonts>
  <fills count="51">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indexed="42"/>
      </patternFill>
    </fill>
    <fill>
      <patternFill patternType="solid">
        <fgColor indexed="47"/>
      </patternFill>
    </fill>
    <fill>
      <patternFill patternType="solid">
        <fgColor indexed="22"/>
      </patternFill>
    </fill>
    <fill>
      <patternFill patternType="solid">
        <fgColor indexed="43"/>
      </patternFill>
    </fill>
    <fill>
      <patternFill patternType="solid">
        <fgColor indexed="26"/>
      </patternFill>
    </fill>
    <fill>
      <patternFill patternType="solid">
        <fgColor rgb="FF0070C0"/>
        <bgColor indexed="64"/>
      </patternFill>
    </fill>
    <fill>
      <patternFill patternType="solid">
        <fgColor theme="8" tint="0.59999389629810485"/>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00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indexed="43"/>
        <bgColor indexed="64"/>
      </patternFill>
    </fill>
    <fill>
      <patternFill patternType="solid">
        <fgColor theme="9"/>
        <bgColor indexed="64"/>
      </patternFill>
    </fill>
    <fill>
      <patternFill patternType="solid">
        <fgColor theme="6"/>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5"/>
        <bgColor indexed="64"/>
      </patternFill>
    </fill>
    <fill>
      <patternFill patternType="solid">
        <fgColor indexed="13"/>
      </patternFill>
    </fill>
    <fill>
      <patternFill patternType="solid">
        <fgColor indexed="44"/>
        <bgColor indexed="64"/>
      </patternFill>
    </fill>
    <fill>
      <patternFill patternType="solid">
        <fgColor indexed="26"/>
        <bgColor indexed="64"/>
      </patternFill>
    </fill>
    <fill>
      <patternFill patternType="solid">
        <fgColor indexed="28"/>
        <bgColor indexed="64"/>
      </patternFill>
    </fill>
    <fill>
      <patternFill patternType="solid">
        <fgColor indexed="13"/>
        <bgColor indexed="64"/>
      </patternFill>
    </fill>
    <fill>
      <patternFill patternType="solid">
        <fgColor indexed="47"/>
        <bgColor indexed="64"/>
      </patternFill>
    </fill>
    <fill>
      <patternFill patternType="solid">
        <fgColor indexed="31"/>
        <bgColor indexed="64"/>
      </patternFill>
    </fill>
    <fill>
      <patternFill patternType="solid">
        <fgColor indexed="42"/>
        <bgColor indexed="64"/>
      </patternFill>
    </fill>
    <fill>
      <patternFill patternType="solid">
        <fgColor indexed="51"/>
        <bgColor indexed="64"/>
      </patternFill>
    </fill>
    <fill>
      <patternFill patternType="solid">
        <fgColor theme="3"/>
        <bgColor indexed="64"/>
      </patternFill>
    </fill>
    <fill>
      <patternFill patternType="solid">
        <fgColor indexed="46"/>
        <bgColor indexed="64"/>
      </patternFill>
    </fill>
    <fill>
      <patternFill patternType="solid">
        <fgColor indexed="24"/>
        <bgColor indexed="64"/>
      </patternFill>
    </fill>
    <fill>
      <patternFill patternType="solid">
        <fgColor theme="0" tint="-0.14999847407452621"/>
        <bgColor indexed="64"/>
      </patternFill>
    </fill>
    <fill>
      <patternFill patternType="solid">
        <fgColor rgb="FFDEF6FE"/>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9" tint="0.39997558519241921"/>
        <bgColor indexed="64"/>
      </patternFill>
    </fill>
  </fills>
  <borders count="205">
    <border>
      <left/>
      <right/>
      <top/>
      <bottom/>
      <diagonal/>
    </border>
    <border>
      <left/>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64"/>
      </right>
      <top style="medium">
        <color indexed="64"/>
      </top>
      <bottom/>
      <diagonal/>
    </border>
    <border>
      <left/>
      <right/>
      <top/>
      <bottom style="thin">
        <color indexed="64"/>
      </bottom>
      <diagonal/>
    </border>
    <border>
      <left/>
      <right/>
      <top style="thin">
        <color indexed="64"/>
      </top>
      <bottom/>
      <diagonal/>
    </border>
    <border>
      <left style="dotted">
        <color theme="4"/>
      </left>
      <right style="medium">
        <color indexed="64"/>
      </right>
      <top style="dotted">
        <color theme="4"/>
      </top>
      <bottom style="medium">
        <color indexed="64"/>
      </bottom>
      <diagonal/>
    </border>
    <border>
      <left style="medium">
        <color indexed="64"/>
      </left>
      <right style="dotted">
        <color theme="4"/>
      </right>
      <top style="dotted">
        <color theme="4"/>
      </top>
      <bottom style="medium">
        <color indexed="64"/>
      </bottom>
      <diagonal/>
    </border>
    <border>
      <left style="dotted">
        <color theme="4"/>
      </left>
      <right style="medium">
        <color indexed="64"/>
      </right>
      <top style="dotted">
        <color theme="4"/>
      </top>
      <bottom style="dotted">
        <color theme="4"/>
      </bottom>
      <diagonal/>
    </border>
    <border>
      <left style="medium">
        <color indexed="64"/>
      </left>
      <right style="dotted">
        <color theme="4"/>
      </right>
      <top style="dotted">
        <color theme="4"/>
      </top>
      <bottom style="dotted">
        <color theme="4"/>
      </bottom>
      <diagonal/>
    </border>
    <border>
      <left style="dotted">
        <color theme="4"/>
      </left>
      <right style="dotted">
        <color theme="4"/>
      </right>
      <top style="dotted">
        <color theme="4"/>
      </top>
      <bottom style="medium">
        <color indexed="64"/>
      </bottom>
      <diagonal/>
    </border>
    <border>
      <left/>
      <right style="dotted">
        <color theme="4"/>
      </right>
      <top style="dotted">
        <color theme="4"/>
      </top>
      <bottom style="dotted">
        <color theme="4"/>
      </bottom>
      <diagonal/>
    </border>
    <border>
      <left style="dotted">
        <color theme="4"/>
      </left>
      <right style="dotted">
        <color theme="4"/>
      </right>
      <top style="dotted">
        <color theme="4"/>
      </top>
      <bottom style="dotted">
        <color theme="4"/>
      </bottom>
      <diagonal/>
    </border>
    <border>
      <left style="medium">
        <color indexed="64"/>
      </left>
      <right style="medium">
        <color indexed="64"/>
      </right>
      <top style="dotted">
        <color theme="4"/>
      </top>
      <bottom style="medium">
        <color indexed="64"/>
      </bottom>
      <diagonal/>
    </border>
    <border>
      <left style="medium">
        <color indexed="64"/>
      </left>
      <right style="medium">
        <color indexed="64"/>
      </right>
      <top style="dotted">
        <color theme="4"/>
      </top>
      <bottom style="dotted">
        <color theme="4"/>
      </bottom>
      <diagonal/>
    </border>
    <border>
      <left style="dotted">
        <color theme="4"/>
      </left>
      <right style="dotted">
        <color theme="4"/>
      </right>
      <top/>
      <bottom style="dotted">
        <color theme="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tint="-0.499984740745262"/>
      </left>
      <right style="medium">
        <color indexed="64"/>
      </right>
      <top style="thin">
        <color indexed="64"/>
      </top>
      <bottom style="thin">
        <color indexed="64"/>
      </bottom>
      <diagonal/>
    </border>
    <border>
      <left style="thin">
        <color indexed="64"/>
      </left>
      <right style="hair">
        <color indexed="64"/>
      </right>
      <top style="hair">
        <color indexed="64"/>
      </top>
      <bottom style="medium">
        <color indexed="64"/>
      </bottom>
      <diagonal/>
    </border>
    <border>
      <left style="thin">
        <color theme="0" tint="-0.499984740745262"/>
      </left>
      <right style="medium">
        <color indexed="64"/>
      </right>
      <top style="thin">
        <color indexed="64"/>
      </top>
      <bottom/>
      <diagonal/>
    </border>
    <border>
      <left style="thin">
        <color theme="0" tint="-0.499984740745262"/>
      </left>
      <right style="medium">
        <color indexed="64"/>
      </right>
      <top style="thin">
        <color indexed="64"/>
      </top>
      <bottom style="medium">
        <color indexed="64"/>
      </bottom>
      <diagonal/>
    </border>
    <border>
      <left/>
      <right style="thin">
        <color theme="0" tint="-0.499984740745262"/>
      </right>
      <top style="thin">
        <color indexed="64"/>
      </top>
      <bottom style="thin">
        <color indexed="64"/>
      </bottom>
      <diagonal/>
    </border>
    <border>
      <left/>
      <right style="thin">
        <color theme="0" tint="-0.499984740745262"/>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medium">
        <color indexed="64"/>
      </left>
      <right/>
      <top style="medium">
        <color indexed="64"/>
      </top>
      <bottom style="dotted">
        <color theme="4"/>
      </bottom>
      <diagonal/>
    </border>
    <border>
      <left style="medium">
        <color indexed="64"/>
      </left>
      <right/>
      <top style="dotted">
        <color theme="4"/>
      </top>
      <bottom style="dotted">
        <color theme="4"/>
      </bottom>
      <diagonal/>
    </border>
    <border>
      <left style="medium">
        <color indexed="64"/>
      </left>
      <right/>
      <top style="dotted">
        <color theme="4"/>
      </top>
      <bottom/>
      <diagonal/>
    </border>
    <border>
      <left style="medium">
        <color indexed="64"/>
      </left>
      <right style="medium">
        <color indexed="64"/>
      </right>
      <top style="medium">
        <color indexed="64"/>
      </top>
      <bottom style="dotted">
        <color theme="4"/>
      </bottom>
      <diagonal/>
    </border>
    <border>
      <left style="medium">
        <color indexed="64"/>
      </left>
      <right style="dashed">
        <color theme="3"/>
      </right>
      <top style="medium">
        <color indexed="64"/>
      </top>
      <bottom style="dashed">
        <color theme="3"/>
      </bottom>
      <diagonal/>
    </border>
    <border>
      <left style="dashed">
        <color theme="3"/>
      </left>
      <right style="dashed">
        <color theme="3"/>
      </right>
      <top style="medium">
        <color indexed="64"/>
      </top>
      <bottom style="dashed">
        <color theme="3"/>
      </bottom>
      <diagonal/>
    </border>
    <border>
      <left style="dashed">
        <color theme="3"/>
      </left>
      <right style="medium">
        <color indexed="64"/>
      </right>
      <top style="medium">
        <color indexed="64"/>
      </top>
      <bottom style="dashed">
        <color theme="3"/>
      </bottom>
      <diagonal/>
    </border>
    <border>
      <left style="medium">
        <color indexed="64"/>
      </left>
      <right style="dashed">
        <color theme="3"/>
      </right>
      <top style="dashed">
        <color theme="3"/>
      </top>
      <bottom style="dashed">
        <color theme="3"/>
      </bottom>
      <diagonal/>
    </border>
    <border>
      <left style="dashed">
        <color theme="3"/>
      </left>
      <right style="dashed">
        <color theme="3"/>
      </right>
      <top style="dashed">
        <color theme="3"/>
      </top>
      <bottom style="dashed">
        <color theme="3"/>
      </bottom>
      <diagonal/>
    </border>
    <border>
      <left style="dashed">
        <color theme="3"/>
      </left>
      <right style="medium">
        <color indexed="64"/>
      </right>
      <top style="dashed">
        <color theme="3"/>
      </top>
      <bottom style="dashed">
        <color theme="3"/>
      </bottom>
      <diagonal/>
    </border>
    <border>
      <left style="medium">
        <color indexed="64"/>
      </left>
      <right style="dashed">
        <color theme="3"/>
      </right>
      <top style="dashed">
        <color theme="3"/>
      </top>
      <bottom style="medium">
        <color indexed="64"/>
      </bottom>
      <diagonal/>
    </border>
    <border>
      <left style="dashed">
        <color theme="3"/>
      </left>
      <right style="dashed">
        <color theme="3"/>
      </right>
      <top style="dashed">
        <color theme="3"/>
      </top>
      <bottom style="medium">
        <color indexed="64"/>
      </bottom>
      <diagonal/>
    </border>
    <border>
      <left style="dashed">
        <color theme="3"/>
      </left>
      <right style="medium">
        <color indexed="64"/>
      </right>
      <top style="dashed">
        <color theme="3"/>
      </top>
      <bottom style="medium">
        <color indexed="64"/>
      </bottom>
      <diagonal/>
    </border>
    <border>
      <left style="medium">
        <color indexed="64"/>
      </left>
      <right style="medium">
        <color indexed="64"/>
      </right>
      <top/>
      <bottom style="dotted">
        <color theme="4"/>
      </bottom>
      <diagonal/>
    </border>
    <border>
      <left style="medium">
        <color indexed="64"/>
      </left>
      <right style="dotted">
        <color theme="4"/>
      </right>
      <top style="medium">
        <color indexed="64"/>
      </top>
      <bottom style="dotted">
        <color theme="4"/>
      </bottom>
      <diagonal/>
    </border>
    <border>
      <left style="dotted">
        <color theme="4"/>
      </left>
      <right style="dotted">
        <color theme="4"/>
      </right>
      <top style="medium">
        <color indexed="64"/>
      </top>
      <bottom style="dotted">
        <color theme="4"/>
      </bottom>
      <diagonal/>
    </border>
    <border>
      <left style="dotted">
        <color theme="4"/>
      </left>
      <right style="medium">
        <color indexed="64"/>
      </right>
      <top style="medium">
        <color indexed="64"/>
      </top>
      <bottom style="dotted">
        <color theme="4"/>
      </bottom>
      <diagonal/>
    </border>
    <border>
      <left style="dotted">
        <color theme="4"/>
      </left>
      <right style="medium">
        <color indexed="64"/>
      </right>
      <top/>
      <bottom style="dotted">
        <color theme="4"/>
      </bottom>
      <diagonal/>
    </border>
    <border>
      <left/>
      <right style="thin">
        <color theme="0" tint="-0.499984740745262"/>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12"/>
      </top>
      <bottom style="thin">
        <color indexed="12"/>
      </bottom>
      <diagonal/>
    </border>
    <border>
      <left/>
      <right style="thin">
        <color theme="0" tint="-0.499984740745262"/>
      </right>
      <top/>
      <bottom style="thin">
        <color indexed="64"/>
      </bottom>
      <diagonal/>
    </border>
    <border>
      <left style="thin">
        <color theme="0" tint="-0.499984740745262"/>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style="medium">
        <color indexed="64"/>
      </right>
      <top style="hair">
        <color indexed="64"/>
      </top>
      <bottom/>
      <diagonal/>
    </border>
    <border>
      <left style="hair">
        <color indexed="64"/>
      </left>
      <right style="medium">
        <color indexed="64"/>
      </right>
      <top style="hair">
        <color indexed="64"/>
      </top>
      <bottom/>
      <diagonal/>
    </border>
    <border>
      <left/>
      <right style="medium">
        <color indexed="64"/>
      </right>
      <top style="hair">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style="hair">
        <color indexed="64"/>
      </right>
      <top style="hair">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top/>
      <bottom style="thin">
        <color auto="1"/>
      </bottom>
      <diagonal/>
    </border>
    <border>
      <left/>
      <right/>
      <top style="thin">
        <color auto="1"/>
      </top>
      <bottom/>
      <diagonal/>
    </border>
    <border>
      <left/>
      <right/>
      <top style="medium">
        <color indexed="64"/>
      </top>
      <bottom style="thin">
        <color indexed="64"/>
      </bottom>
      <diagonal/>
    </border>
    <border>
      <left/>
      <right/>
      <top style="thin">
        <color indexed="64"/>
      </top>
      <bottom style="medium">
        <color indexed="64"/>
      </bottom>
      <diagonal/>
    </border>
    <border>
      <left/>
      <right style="hair">
        <color indexed="64"/>
      </right>
      <top style="medium">
        <color indexed="64"/>
      </top>
      <bottom style="hair">
        <color indexed="64"/>
      </bottom>
      <diagonal/>
    </border>
    <border>
      <left style="medium">
        <color indexed="64"/>
      </left>
      <right/>
      <top/>
      <bottom style="hair">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style="medium">
        <color indexed="64"/>
      </right>
      <top style="dashed">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thin">
        <color auto="1"/>
      </bottom>
      <diagonal/>
    </border>
    <border>
      <left/>
      <right/>
      <top style="thin">
        <color indexed="64"/>
      </top>
      <bottom/>
      <diagonal/>
    </border>
    <border>
      <left/>
      <right/>
      <top style="thin">
        <color indexed="64"/>
      </top>
      <bottom style="thin">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hair">
        <color indexed="64"/>
      </left>
      <right style="hair">
        <color indexed="64"/>
      </right>
      <top/>
      <bottom style="hair">
        <color indexed="64"/>
      </bottom>
      <diagonal/>
    </border>
    <border>
      <left/>
      <right style="thin">
        <color indexed="64"/>
      </right>
      <top style="medium">
        <color auto="1"/>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hair">
        <color indexed="64"/>
      </bottom>
      <diagonal/>
    </border>
    <border>
      <left/>
      <right style="hair">
        <color indexed="64"/>
      </right>
      <top/>
      <bottom style="hair">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262">
    <xf numFmtId="0" fontId="0" fillId="0" borderId="0"/>
    <xf numFmtId="43" fontId="3"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alignment vertical="top"/>
      <protection locked="0"/>
    </xf>
    <xf numFmtId="0" fontId="4" fillId="0" borderId="0"/>
    <xf numFmtId="0" fontId="3" fillId="0" borderId="0"/>
    <xf numFmtId="0" fontId="1" fillId="0" borderId="0"/>
    <xf numFmtId="0" fontId="3" fillId="0" borderId="0"/>
    <xf numFmtId="0" fontId="50" fillId="0" borderId="0"/>
    <xf numFmtId="0" fontId="3" fillId="0" borderId="0"/>
    <xf numFmtId="0" fontId="51" fillId="0" borderId="0"/>
    <xf numFmtId="0" fontId="53" fillId="0" borderId="0"/>
    <xf numFmtId="0" fontId="50" fillId="0" borderId="0"/>
    <xf numFmtId="0" fontId="51" fillId="0" borderId="0"/>
    <xf numFmtId="0" fontId="50" fillId="0" borderId="0"/>
    <xf numFmtId="0" fontId="53" fillId="0" borderId="0"/>
    <xf numFmtId="0" fontId="53" fillId="0" borderId="0"/>
    <xf numFmtId="0" fontId="53" fillId="0" borderId="0"/>
    <xf numFmtId="0" fontId="3" fillId="0" borderId="0"/>
    <xf numFmtId="0" fontId="3" fillId="0" borderId="0"/>
    <xf numFmtId="0" fontId="52" fillId="0" borderId="0"/>
    <xf numFmtId="0" fontId="30" fillId="0" borderId="0" applyNumberFormat="0" applyFont="0" applyFill="0" applyBorder="0" applyAlignment="0" applyProtection="0"/>
    <xf numFmtId="0" fontId="52" fillId="0" borderId="0"/>
    <xf numFmtId="0" fontId="54" fillId="0" borderId="0"/>
    <xf numFmtId="169" fontId="3" fillId="0" borderId="0" applyNumberFormat="0" applyFont="0" applyAlignment="0" applyProtection="0"/>
    <xf numFmtId="0" fontId="55" fillId="0" borderId="125" applyNumberFormat="0" applyAlignment="0" applyProtection="0"/>
    <xf numFmtId="0" fontId="56" fillId="0" borderId="0" applyNumberFormat="0" applyAlignment="0" applyProtection="0"/>
    <xf numFmtId="0" fontId="57" fillId="0" borderId="0" applyNumberFormat="0" applyAlignment="0" applyProtection="0"/>
    <xf numFmtId="0" fontId="56" fillId="0" borderId="126" applyNumberFormat="0" applyAlignment="0" applyProtection="0"/>
    <xf numFmtId="0" fontId="54" fillId="27" borderId="127" applyNumberFormat="0" applyFont="0" applyAlignment="0" applyProtection="0"/>
    <xf numFmtId="0" fontId="54" fillId="7" borderId="127" applyNumberFormat="0" applyFont="0" applyAlignment="0" applyProtection="0"/>
    <xf numFmtId="0" fontId="54" fillId="28" borderId="127" applyNumberFormat="0" applyFont="0" applyAlignment="0" applyProtection="0"/>
    <xf numFmtId="0" fontId="54" fillId="9" borderId="127" applyNumberFormat="0" applyFont="0" applyAlignment="0" applyProtection="0"/>
    <xf numFmtId="0" fontId="58" fillId="0" borderId="0" applyNumberFormat="0" applyFill="0" applyBorder="0" applyAlignment="0" applyProtection="0"/>
    <xf numFmtId="0" fontId="54" fillId="6" borderId="127" applyNumberFormat="0" applyFont="0" applyAlignment="0" applyProtection="0"/>
    <xf numFmtId="170" fontId="3" fillId="4" borderId="128" applyNumberFormat="0">
      <alignment vertical="center"/>
    </xf>
    <xf numFmtId="171" fontId="3" fillId="29" borderId="128" applyNumberFormat="0">
      <alignment vertical="center"/>
    </xf>
    <xf numFmtId="1" fontId="3" fillId="30" borderId="128" applyNumberFormat="0">
      <alignment vertical="center"/>
    </xf>
    <xf numFmtId="170" fontId="3" fillId="30" borderId="128" applyNumberFormat="0">
      <alignment vertical="center"/>
    </xf>
    <xf numFmtId="170" fontId="3" fillId="5" borderId="128" applyNumberFormat="0">
      <alignment vertical="center"/>
    </xf>
    <xf numFmtId="3" fontId="3" fillId="0" borderId="128" applyNumberFormat="0">
      <alignment vertical="center"/>
    </xf>
    <xf numFmtId="172" fontId="54" fillId="0" borderId="0"/>
    <xf numFmtId="173" fontId="54" fillId="0" borderId="0"/>
    <xf numFmtId="172" fontId="54" fillId="0" borderId="59"/>
    <xf numFmtId="173" fontId="54" fillId="0" borderId="59"/>
    <xf numFmtId="173" fontId="54" fillId="0" borderId="59"/>
    <xf numFmtId="173" fontId="54" fillId="0" borderId="59"/>
    <xf numFmtId="173" fontId="54" fillId="0" borderId="59"/>
    <xf numFmtId="173" fontId="54" fillId="0" borderId="59"/>
    <xf numFmtId="173" fontId="54" fillId="0" borderId="59"/>
    <xf numFmtId="173" fontId="54" fillId="0" borderId="59"/>
    <xf numFmtId="172" fontId="54" fillId="0" borderId="59"/>
    <xf numFmtId="172" fontId="54" fillId="0" borderId="59"/>
    <xf numFmtId="172" fontId="54" fillId="0" borderId="59"/>
    <xf numFmtId="172" fontId="54" fillId="0" borderId="59"/>
    <xf numFmtId="172" fontId="54" fillId="0" borderId="59"/>
    <xf numFmtId="172" fontId="54" fillId="0" borderId="59"/>
    <xf numFmtId="172" fontId="54" fillId="0" borderId="59"/>
    <xf numFmtId="172" fontId="54" fillId="0" borderId="59"/>
    <xf numFmtId="172" fontId="54" fillId="0" borderId="59"/>
    <xf numFmtId="172" fontId="54" fillId="0" borderId="59"/>
    <xf numFmtId="174" fontId="54" fillId="0" borderId="0"/>
    <xf numFmtId="175" fontId="54" fillId="0" borderId="0"/>
    <xf numFmtId="174" fontId="54" fillId="0" borderId="59"/>
    <xf numFmtId="175" fontId="54" fillId="0" borderId="59"/>
    <xf numFmtId="175" fontId="54" fillId="0" borderId="59"/>
    <xf numFmtId="175" fontId="54" fillId="0" borderId="59"/>
    <xf numFmtId="175" fontId="54" fillId="0" borderId="59"/>
    <xf numFmtId="175" fontId="54" fillId="0" borderId="59"/>
    <xf numFmtId="175" fontId="54" fillId="0" borderId="59"/>
    <xf numFmtId="175" fontId="54" fillId="0" borderId="59"/>
    <xf numFmtId="174" fontId="54" fillId="0" borderId="59"/>
    <xf numFmtId="174" fontId="54" fillId="0" borderId="59"/>
    <xf numFmtId="174" fontId="54" fillId="0" borderId="59"/>
    <xf numFmtId="174" fontId="54" fillId="0" borderId="59"/>
    <xf numFmtId="174" fontId="54" fillId="0" borderId="59"/>
    <xf numFmtId="174" fontId="54" fillId="0" borderId="59"/>
    <xf numFmtId="174" fontId="54" fillId="0" borderId="59"/>
    <xf numFmtId="174" fontId="54" fillId="0" borderId="59"/>
    <xf numFmtId="174" fontId="54" fillId="0" borderId="59"/>
    <xf numFmtId="174" fontId="54" fillId="0" borderId="59"/>
    <xf numFmtId="176" fontId="54" fillId="0" borderId="0">
      <alignment horizontal="right"/>
      <protection locked="0"/>
    </xf>
    <xf numFmtId="177" fontId="54" fillId="0" borderId="0">
      <alignment horizontal="right"/>
      <protection locked="0"/>
    </xf>
    <xf numFmtId="178" fontId="54" fillId="0" borderId="0"/>
    <xf numFmtId="179" fontId="54" fillId="0" borderId="0"/>
    <xf numFmtId="178" fontId="54" fillId="0" borderId="59"/>
    <xf numFmtId="179" fontId="54" fillId="0" borderId="59"/>
    <xf numFmtId="179" fontId="54" fillId="0" borderId="59"/>
    <xf numFmtId="179" fontId="54" fillId="0" borderId="59"/>
    <xf numFmtId="179" fontId="54" fillId="0" borderId="59"/>
    <xf numFmtId="179" fontId="54" fillId="0" borderId="59"/>
    <xf numFmtId="179" fontId="54" fillId="0" borderId="59"/>
    <xf numFmtId="179" fontId="54" fillId="0" borderId="59"/>
    <xf numFmtId="178" fontId="54" fillId="0" borderId="59"/>
    <xf numFmtId="178" fontId="54" fillId="0" borderId="59"/>
    <xf numFmtId="178" fontId="54" fillId="0" borderId="59"/>
    <xf numFmtId="178" fontId="54" fillId="0" borderId="59"/>
    <xf numFmtId="178" fontId="54" fillId="0" borderId="59"/>
    <xf numFmtId="178" fontId="54" fillId="0" borderId="59"/>
    <xf numFmtId="178" fontId="54" fillId="0" borderId="59"/>
    <xf numFmtId="178" fontId="54" fillId="0" borderId="59"/>
    <xf numFmtId="178" fontId="54" fillId="0" borderId="59"/>
    <xf numFmtId="178" fontId="54" fillId="0" borderId="59"/>
    <xf numFmtId="0" fontId="3" fillId="4" borderId="128" applyNumberFormat="0">
      <alignment vertical="center"/>
    </xf>
    <xf numFmtId="171" fontId="59" fillId="0" borderId="129" applyNumberFormat="0" applyFill="0" applyProtection="0">
      <alignment vertical="center"/>
    </xf>
    <xf numFmtId="171" fontId="60" fillId="31" borderId="0" applyNumberFormat="0" applyBorder="0" applyAlignment="0" applyProtection="0">
      <alignment horizontal="left" vertical="center" wrapText="1" indent="10"/>
    </xf>
    <xf numFmtId="0" fontId="61" fillId="0" borderId="0"/>
    <xf numFmtId="37" fontId="4" fillId="0" borderId="24" applyFill="0" applyBorder="0">
      <alignment horizontal="center" vertical="top" wrapText="1"/>
    </xf>
    <xf numFmtId="0" fontId="30" fillId="3" borderId="73">
      <alignment horizontal="right" wrapText="1"/>
      <protection hidden="1"/>
    </xf>
    <xf numFmtId="43" fontId="3" fillId="0" borderId="0" applyFont="0" applyFill="0" applyBorder="0" applyAlignment="0" applyProtection="0"/>
    <xf numFmtId="43" fontId="3" fillId="0" borderId="0" applyFont="0" applyFill="0" applyBorder="0" applyAlignment="0" applyProtection="0"/>
    <xf numFmtId="0" fontId="3" fillId="19" borderId="0">
      <alignment vertical="top" wrapText="1"/>
      <protection locked="0"/>
    </xf>
    <xf numFmtId="172" fontId="54" fillId="19" borderId="35">
      <protection locked="0"/>
    </xf>
    <xf numFmtId="173" fontId="54" fillId="19" borderId="35">
      <protection locked="0"/>
    </xf>
    <xf numFmtId="174" fontId="54" fillId="19" borderId="35">
      <protection locked="0"/>
    </xf>
    <xf numFmtId="175" fontId="54" fillId="19" borderId="35">
      <protection locked="0"/>
    </xf>
    <xf numFmtId="176" fontId="54" fillId="32" borderId="35">
      <alignment horizontal="right"/>
      <protection locked="0"/>
    </xf>
    <xf numFmtId="177" fontId="54" fillId="32" borderId="35">
      <alignment horizontal="right"/>
      <protection locked="0"/>
    </xf>
    <xf numFmtId="0" fontId="54" fillId="33" borderId="35">
      <alignment horizontal="left"/>
      <protection locked="0"/>
    </xf>
    <xf numFmtId="49" fontId="54" fillId="34" borderId="35">
      <alignment horizontal="left" vertical="top" wrapText="1"/>
      <protection locked="0"/>
    </xf>
    <xf numFmtId="178" fontId="54" fillId="19" borderId="35">
      <protection locked="0"/>
    </xf>
    <xf numFmtId="179" fontId="54" fillId="19" borderId="35">
      <protection locked="0"/>
    </xf>
    <xf numFmtId="49" fontId="54" fillId="34" borderId="35">
      <alignment horizontal="left"/>
      <protection locked="0"/>
    </xf>
    <xf numFmtId="180" fontId="54" fillId="19" borderId="35">
      <alignment horizontal="left" indent="1"/>
      <protection locked="0"/>
    </xf>
    <xf numFmtId="181" fontId="27" fillId="19" borderId="73">
      <alignment vertical="center"/>
    </xf>
    <xf numFmtId="182" fontId="62" fillId="5" borderId="56">
      <alignment horizontal="center"/>
    </xf>
    <xf numFmtId="183" fontId="39" fillId="0" borderId="0">
      <alignment horizontal="right"/>
    </xf>
    <xf numFmtId="0" fontId="3" fillId="3" borderId="97">
      <alignment horizontal="left" wrapText="1" indent="1"/>
    </xf>
    <xf numFmtId="0" fontId="3" fillId="0" borderId="0" applyNumberFormat="0"/>
    <xf numFmtId="0" fontId="3" fillId="35" borderId="130" applyNumberFormat="0"/>
    <xf numFmtId="184" fontId="63" fillId="0" borderId="0" applyFont="0" applyFill="0" applyBorder="0" applyAlignment="0" applyProtection="0"/>
    <xf numFmtId="0" fontId="62" fillId="35" borderId="131" applyNumberFormat="0"/>
    <xf numFmtId="37" fontId="4" fillId="0" borderId="58" applyNumberFormat="0">
      <alignment horizontal="centerContinuous" vertical="top" wrapText="1"/>
    </xf>
    <xf numFmtId="185" fontId="64" fillId="0" borderId="0" applyFill="0" applyBorder="0"/>
    <xf numFmtId="15" fontId="65" fillId="0" borderId="0" applyFill="0" applyBorder="0" applyProtection="0">
      <alignment horizontal="center"/>
    </xf>
    <xf numFmtId="186" fontId="66" fillId="8" borderId="129" applyAlignment="0" applyProtection="0"/>
    <xf numFmtId="187" fontId="67" fillId="9" borderId="35" applyAlignment="0">
      <protection locked="0"/>
    </xf>
    <xf numFmtId="188" fontId="65" fillId="0" borderId="0" applyFill="0" applyBorder="0" applyAlignment="0" applyProtection="0"/>
    <xf numFmtId="0" fontId="62" fillId="5" borderId="56">
      <alignment horizontal="center"/>
    </xf>
    <xf numFmtId="189" fontId="3" fillId="0" borderId="0" applyFont="0" applyFill="0" applyBorder="0" applyAlignment="0" applyProtection="0"/>
    <xf numFmtId="0" fontId="68" fillId="26" borderId="0">
      <alignment horizontal="right" vertical="center" wrapText="1"/>
    </xf>
    <xf numFmtId="181" fontId="27" fillId="0" borderId="73">
      <alignment vertical="center"/>
    </xf>
    <xf numFmtId="181" fontId="32" fillId="0" borderId="73">
      <alignment vertical="center"/>
    </xf>
    <xf numFmtId="181" fontId="69" fillId="0" borderId="73">
      <alignment vertical="center"/>
    </xf>
    <xf numFmtId="37" fontId="7" fillId="5" borderId="23" applyBorder="0" applyAlignment="0"/>
    <xf numFmtId="0" fontId="70" fillId="5" borderId="132" applyNumberFormat="0">
      <alignment vertical="center"/>
    </xf>
    <xf numFmtId="0" fontId="71" fillId="0" borderId="0">
      <alignment horizontal="left" vertical="top"/>
    </xf>
    <xf numFmtId="190" fontId="7" fillId="29" borderId="73" applyNumberFormat="0" applyFont="0" applyAlignment="0"/>
    <xf numFmtId="191" fontId="3" fillId="0" borderId="0" applyFont="0" applyFill="0" applyBorder="0" applyAlignment="0"/>
    <xf numFmtId="0" fontId="3" fillId="0" borderId="0">
      <alignment horizontal="left" vertical="top" wrapText="1" indent="2"/>
    </xf>
    <xf numFmtId="170" fontId="72" fillId="19" borderId="133" applyNumberFormat="0">
      <alignment vertical="center"/>
    </xf>
    <xf numFmtId="0" fontId="72" fillId="19" borderId="133" applyNumberFormat="0">
      <alignment vertical="center"/>
    </xf>
    <xf numFmtId="38" fontId="73" fillId="0" borderId="0"/>
    <xf numFmtId="0" fontId="62" fillId="0" borderId="0"/>
    <xf numFmtId="0" fontId="62" fillId="0" borderId="0"/>
    <xf numFmtId="0" fontId="54" fillId="0" borderId="0"/>
    <xf numFmtId="0" fontId="74" fillId="0" borderId="0"/>
    <xf numFmtId="0" fontId="75" fillId="0" borderId="0">
      <alignment horizontal="center"/>
    </xf>
    <xf numFmtId="37" fontId="3" fillId="0" borderId="0" applyBorder="0" applyAlignment="0">
      <alignment horizontal="left"/>
      <protection locked="0"/>
    </xf>
    <xf numFmtId="0" fontId="68" fillId="36" borderId="0">
      <alignment horizontal="right" vertical="center" wrapText="1"/>
    </xf>
    <xf numFmtId="0" fontId="3" fillId="0" borderId="120" applyBorder="0">
      <alignment horizontal="center" vertical="center" wrapText="1"/>
    </xf>
    <xf numFmtId="0" fontId="3" fillId="0" borderId="0"/>
    <xf numFmtId="192" fontId="4" fillId="0" borderId="0" applyFont="0" applyFill="0" applyBorder="0" applyAlignment="0" applyProtection="0"/>
    <xf numFmtId="0" fontId="76" fillId="0" borderId="0" applyFill="0">
      <alignment horizontal="centerContinuous" vertical="center"/>
    </xf>
    <xf numFmtId="0" fontId="72" fillId="4" borderId="134" applyNumberFormat="0">
      <alignment vertical="center"/>
      <protection locked="0"/>
    </xf>
    <xf numFmtId="0" fontId="77" fillId="4" borderId="134" applyFont="0">
      <protection locked="0"/>
    </xf>
    <xf numFmtId="0" fontId="78" fillId="0" borderId="0" applyBorder="0">
      <alignment horizontal="left" vertical="top"/>
    </xf>
    <xf numFmtId="0" fontId="27" fillId="0" borderId="0">
      <alignment horizontal="left" wrapText="1"/>
    </xf>
    <xf numFmtId="193" fontId="79" fillId="0" borderId="0"/>
    <xf numFmtId="0" fontId="12" fillId="10" borderId="55" applyNumberFormat="0" applyFont="0" applyAlignment="0" applyProtection="0"/>
    <xf numFmtId="0" fontId="27" fillId="0" borderId="97">
      <alignment horizontal="left" vertical="center" wrapText="1" indent="1"/>
    </xf>
    <xf numFmtId="49" fontId="80" fillId="0" borderId="0">
      <alignment horizontal="right" vertical="top" indent="1"/>
    </xf>
    <xf numFmtId="0" fontId="81" fillId="0" borderId="0">
      <alignment horizontal="left" vertical="top"/>
    </xf>
    <xf numFmtId="0" fontId="80" fillId="0" borderId="0">
      <alignment vertical="top"/>
    </xf>
    <xf numFmtId="0" fontId="27" fillId="0" borderId="97">
      <alignment horizontal="left" vertical="center" wrapText="1" indent="2"/>
    </xf>
    <xf numFmtId="0" fontId="32" fillId="0" borderId="97">
      <alignment horizontal="left" wrapText="1" indent="2"/>
    </xf>
    <xf numFmtId="0" fontId="32" fillId="0" borderId="97">
      <alignment horizontal="left" wrapText="1" indent="1"/>
    </xf>
    <xf numFmtId="194" fontId="4" fillId="0" borderId="0" applyFont="0" applyFill="0" applyBorder="0" applyProtection="0"/>
    <xf numFmtId="194" fontId="82" fillId="0" borderId="0" applyFont="0" applyFill="0" applyBorder="0" applyProtection="0">
      <alignment vertical="center"/>
    </xf>
    <xf numFmtId="0" fontId="30" fillId="0" borderId="121">
      <alignment horizontal="left" vertical="center" wrapText="1" indent="1"/>
    </xf>
    <xf numFmtId="0" fontId="30" fillId="0" borderId="121">
      <alignment horizontal="left" vertical="center" wrapText="1" indent="1"/>
    </xf>
    <xf numFmtId="181" fontId="27" fillId="34" borderId="73">
      <alignment vertical="center"/>
    </xf>
    <xf numFmtId="0" fontId="3" fillId="31" borderId="0" applyNumberFormat="0"/>
    <xf numFmtId="0" fontId="3" fillId="0" borderId="135" applyBorder="0">
      <alignment horizontal="right" vertical="center" wrapText="1"/>
    </xf>
    <xf numFmtId="0" fontId="83" fillId="0" borderId="0"/>
    <xf numFmtId="40" fontId="84" fillId="2" borderId="0">
      <alignment horizontal="right"/>
    </xf>
    <xf numFmtId="0" fontId="85" fillId="2" borderId="0">
      <alignment horizontal="right"/>
    </xf>
    <xf numFmtId="0" fontId="86" fillId="2" borderId="136"/>
    <xf numFmtId="0" fontId="86" fillId="0" borderId="0" applyBorder="0">
      <alignment horizontal="centerContinuous"/>
    </xf>
    <xf numFmtId="0" fontId="87" fillId="0" borderId="0" applyBorder="0">
      <alignment horizontal="centerContinuous"/>
    </xf>
    <xf numFmtId="195" fontId="88" fillId="0" borderId="0" applyFont="0" applyFill="0" applyBorder="0" applyProtection="0">
      <alignment horizontal="center"/>
      <protection locked="0"/>
    </xf>
    <xf numFmtId="9" fontId="3" fillId="0" borderId="0" applyFont="0" applyFill="0" applyBorder="0" applyAlignment="0" applyProtection="0"/>
    <xf numFmtId="9" fontId="1" fillId="0" borderId="0" applyFont="0" applyFill="0" applyBorder="0" applyAlignment="0" applyProtection="0"/>
    <xf numFmtId="0" fontId="3" fillId="0" borderId="0">
      <alignment horizontal="left" vertical="top" wrapText="1"/>
    </xf>
    <xf numFmtId="0" fontId="3" fillId="28" borderId="130" applyNumberFormat="0"/>
    <xf numFmtId="4" fontId="89" fillId="0" borderId="0" applyNumberFormat="0" applyProtection="0">
      <alignment horizontal="right" vertical="center"/>
    </xf>
    <xf numFmtId="0" fontId="3" fillId="37" borderId="130" applyNumberFormat="0"/>
    <xf numFmtId="0" fontId="90" fillId="0" borderId="0">
      <alignment horizontal="left" vertical="center" indent="1"/>
    </xf>
    <xf numFmtId="0" fontId="91" fillId="0" borderId="0">
      <alignment horizontal="left" indent="1"/>
    </xf>
    <xf numFmtId="0" fontId="32" fillId="0" borderId="97">
      <alignment horizontal="left" wrapText="1" indent="1"/>
    </xf>
    <xf numFmtId="0" fontId="32" fillId="0" borderId="97">
      <alignment horizontal="left" wrapText="1" indent="1"/>
    </xf>
    <xf numFmtId="0" fontId="3" fillId="5" borderId="137" applyBorder="0" applyAlignment="0">
      <alignment horizontal="center" vertical="top"/>
    </xf>
    <xf numFmtId="0" fontId="68" fillId="20" borderId="0">
      <alignment horizontal="right" vertical="center" wrapText="1"/>
    </xf>
    <xf numFmtId="171" fontId="92" fillId="0" borderId="0" applyNumberFormat="0" applyFill="0" applyBorder="0" applyAlignment="0" applyProtection="0"/>
    <xf numFmtId="0" fontId="50" fillId="0" borderId="0"/>
    <xf numFmtId="49" fontId="32" fillId="0" borderId="0">
      <alignment horizontal="right" vertical="top"/>
    </xf>
    <xf numFmtId="0" fontId="32" fillId="0" borderId="0">
      <alignment horizontal="left" vertical="top" wrapText="1"/>
    </xf>
    <xf numFmtId="0" fontId="93" fillId="5" borderId="73">
      <protection locked="0"/>
    </xf>
    <xf numFmtId="0" fontId="93" fillId="5" borderId="73">
      <protection locked="0"/>
    </xf>
    <xf numFmtId="0" fontId="93" fillId="5" borderId="73">
      <protection locked="0"/>
    </xf>
    <xf numFmtId="0" fontId="93" fillId="5" borderId="73">
      <protection locked="0"/>
    </xf>
    <xf numFmtId="0" fontId="93" fillId="5" borderId="73">
      <protection locked="0"/>
    </xf>
    <xf numFmtId="0" fontId="93" fillId="5" borderId="73">
      <protection locked="0"/>
    </xf>
    <xf numFmtId="0" fontId="93" fillId="5" borderId="73">
      <protection locked="0"/>
    </xf>
    <xf numFmtId="0" fontId="94" fillId="0" borderId="0">
      <alignment wrapText="1"/>
    </xf>
    <xf numFmtId="0" fontId="95" fillId="0" borderId="0">
      <alignment horizontal="center" wrapText="1"/>
    </xf>
    <xf numFmtId="0" fontId="60" fillId="0" borderId="0">
      <alignment horizontal="center" wrapText="1"/>
    </xf>
    <xf numFmtId="0" fontId="95" fillId="0" borderId="0">
      <alignment wrapText="1"/>
    </xf>
    <xf numFmtId="171" fontId="59" fillId="0" borderId="0" applyBorder="0">
      <alignment vertical="top" wrapText="1"/>
    </xf>
    <xf numFmtId="0" fontId="8" fillId="0" borderId="0"/>
    <xf numFmtId="196" fontId="4" fillId="0" borderId="0">
      <alignment wrapText="1"/>
      <protection locked="0"/>
    </xf>
    <xf numFmtId="196" fontId="7" fillId="31" borderId="0">
      <alignment wrapText="1"/>
      <protection locked="0"/>
    </xf>
    <xf numFmtId="197" fontId="4" fillId="0" borderId="0">
      <alignment wrapText="1"/>
      <protection locked="0"/>
    </xf>
    <xf numFmtId="197" fontId="7" fillId="31" borderId="0">
      <alignment wrapText="1"/>
      <protection locked="0"/>
    </xf>
    <xf numFmtId="0" fontId="96" fillId="0" borderId="0" applyBorder="0">
      <alignment vertical="top" wrapText="1"/>
    </xf>
    <xf numFmtId="0" fontId="97" fillId="0" borderId="0" applyBorder="0">
      <alignment vertical="top" wrapText="1"/>
    </xf>
    <xf numFmtId="0" fontId="94" fillId="0" borderId="0" applyBorder="0">
      <alignment vertical="top" wrapText="1"/>
    </xf>
    <xf numFmtId="198" fontId="4" fillId="0" borderId="0">
      <alignment wrapText="1"/>
      <protection locked="0"/>
    </xf>
    <xf numFmtId="171" fontId="59" fillId="0" borderId="0" applyBorder="0">
      <alignment vertical="top" wrapText="1"/>
    </xf>
    <xf numFmtId="171" fontId="60" fillId="31" borderId="0" applyBorder="0">
      <alignment vertical="top" wrapText="1"/>
    </xf>
    <xf numFmtId="171" fontId="98" fillId="0" borderId="0" applyBorder="0">
      <alignment vertical="top" wrapText="1"/>
    </xf>
    <xf numFmtId="171" fontId="92" fillId="0" borderId="0" applyBorder="0">
      <alignment vertical="top" wrapText="1"/>
    </xf>
    <xf numFmtId="199" fontId="59" fillId="0" borderId="0" applyBorder="0">
      <alignment vertical="top" wrapText="1"/>
    </xf>
    <xf numFmtId="199" fontId="95" fillId="31" borderId="0" applyBorder="0">
      <alignment vertical="top" wrapText="1"/>
    </xf>
    <xf numFmtId="171" fontId="98" fillId="0" borderId="0" applyBorder="0">
      <alignment vertical="top" wrapText="1"/>
    </xf>
    <xf numFmtId="200" fontId="7" fillId="38" borderId="138">
      <alignment wrapText="1"/>
    </xf>
    <xf numFmtId="201" fontId="7" fillId="38" borderId="138">
      <alignment wrapText="1"/>
    </xf>
    <xf numFmtId="0" fontId="95" fillId="0" borderId="58">
      <alignment horizontal="right" wrapText="1"/>
    </xf>
    <xf numFmtId="0" fontId="99" fillId="0" borderId="0">
      <alignment horizontal="left"/>
    </xf>
    <xf numFmtId="0" fontId="27" fillId="19" borderId="35">
      <alignment horizontal="left" vertical="center" wrapText="1"/>
      <protection locked="0"/>
    </xf>
    <xf numFmtId="194" fontId="4" fillId="0" borderId="0" applyFont="0" applyFill="0" applyBorder="0" applyAlignment="0" applyProtection="0"/>
    <xf numFmtId="0" fontId="88" fillId="0" borderId="0">
      <alignment horizontal="center"/>
    </xf>
    <xf numFmtId="15" fontId="88" fillId="0" borderId="0">
      <alignment horizontal="center"/>
    </xf>
    <xf numFmtId="170" fontId="100" fillId="38" borderId="0" applyNumberFormat="0">
      <alignment vertical="center"/>
    </xf>
    <xf numFmtId="0" fontId="3" fillId="0" borderId="120" applyBorder="0">
      <alignment horizontal="center" vertical="top" wrapText="1"/>
    </xf>
    <xf numFmtId="169" fontId="3" fillId="0" borderId="59" applyNumberFormat="0" applyFont="0" applyFill="0" applyAlignment="0"/>
    <xf numFmtId="0" fontId="101" fillId="0" borderId="73">
      <alignment vertical="center" wrapText="1"/>
    </xf>
    <xf numFmtId="202" fontId="30" fillId="0" borderId="31" applyFill="0" applyBorder="0">
      <alignment vertical="top"/>
    </xf>
    <xf numFmtId="41" fontId="3" fillId="0" borderId="0" applyFont="0" applyFill="0" applyBorder="0" applyAlignment="0" applyProtection="0"/>
    <xf numFmtId="0" fontId="3" fillId="0" borderId="0"/>
    <xf numFmtId="0" fontId="128" fillId="0" borderId="0"/>
    <xf numFmtId="0" fontId="129" fillId="0" borderId="0" applyNumberFormat="0" applyFill="0" applyBorder="0" applyAlignment="0" applyProtection="0"/>
    <xf numFmtId="44" fontId="128" fillId="0" borderId="0" applyFont="0" applyFill="0" applyBorder="0" applyAlignment="0" applyProtection="0"/>
    <xf numFmtId="43" fontId="128" fillId="0" borderId="0" applyFont="0" applyFill="0" applyBorder="0" applyAlignment="0" applyProtection="0"/>
    <xf numFmtId="0" fontId="1" fillId="0" borderId="0"/>
    <xf numFmtId="9" fontId="128" fillId="0" borderId="0" applyFont="0" applyFill="0" applyBorder="0" applyAlignment="0" applyProtection="0"/>
    <xf numFmtId="0" fontId="3" fillId="0" borderId="0"/>
    <xf numFmtId="209" fontId="3" fillId="0" borderId="0" applyFont="0" applyFill="0" applyBorder="0" applyAlignment="0" applyProtection="0"/>
    <xf numFmtId="0" fontId="1" fillId="0" borderId="0"/>
    <xf numFmtId="209" fontId="130" fillId="0" borderId="0" applyFont="0" applyFill="0" applyBorder="0" applyAlignment="0" applyProtection="0"/>
    <xf numFmtId="0" fontId="3" fillId="0" borderId="0"/>
    <xf numFmtId="0" fontId="12" fillId="0" borderId="0"/>
  </cellStyleXfs>
  <cellXfs count="1828">
    <xf numFmtId="0" fontId="0" fillId="0" borderId="0" xfId="0"/>
    <xf numFmtId="0" fontId="4" fillId="2" borderId="0" xfId="0" applyFont="1" applyFill="1" applyAlignment="1">
      <alignment vertical="center"/>
    </xf>
    <xf numFmtId="0" fontId="4" fillId="2" borderId="0" xfId="0" applyFont="1" applyFill="1" applyAlignment="1">
      <alignment horizontal="center" vertical="center"/>
    </xf>
    <xf numFmtId="0" fontId="0" fillId="2" borderId="0" xfId="0" applyFill="1"/>
    <xf numFmtId="0" fontId="0" fillId="2" borderId="1" xfId="0" applyFill="1" applyBorder="1"/>
    <xf numFmtId="164" fontId="4" fillId="0" borderId="2" xfId="0" applyNumberFormat="1" applyFont="1" applyBorder="1" applyAlignment="1">
      <alignment vertical="top"/>
    </xf>
    <xf numFmtId="164" fontId="4" fillId="0" borderId="3" xfId="0" applyNumberFormat="1" applyFont="1" applyFill="1" applyBorder="1"/>
    <xf numFmtId="164" fontId="4" fillId="0" borderId="4" xfId="0" applyNumberFormat="1" applyFont="1" applyFill="1" applyBorder="1" applyAlignment="1">
      <alignment horizontal="center"/>
    </xf>
    <xf numFmtId="164" fontId="4" fillId="0" borderId="5" xfId="0" applyNumberFormat="1" applyFont="1" applyBorder="1" applyAlignment="1">
      <alignment vertical="top"/>
    </xf>
    <xf numFmtId="164" fontId="4" fillId="0" borderId="6" xfId="0" applyNumberFormat="1" applyFont="1" applyFill="1" applyBorder="1"/>
    <xf numFmtId="164" fontId="4" fillId="0" borderId="7" xfId="0" applyNumberFormat="1" applyFont="1" applyFill="1" applyBorder="1" applyAlignment="1">
      <alignment horizontal="center"/>
    </xf>
    <xf numFmtId="164" fontId="4" fillId="0" borderId="8" xfId="0" applyNumberFormat="1" applyFont="1" applyFill="1" applyBorder="1" applyAlignment="1">
      <alignment vertical="top"/>
    </xf>
    <xf numFmtId="164" fontId="4" fillId="3" borderId="9" xfId="0" applyNumberFormat="1" applyFont="1" applyFill="1" applyBorder="1" applyAlignment="1">
      <alignment horizontal="center" vertical="top" wrapText="1"/>
    </xf>
    <xf numFmtId="164" fontId="4" fillId="3" borderId="10" xfId="0" applyNumberFormat="1" applyFont="1" applyFill="1" applyBorder="1" applyAlignment="1">
      <alignment horizontal="center" vertical="center" wrapText="1"/>
    </xf>
    <xf numFmtId="164" fontId="4" fillId="3" borderId="11" xfId="0" applyNumberFormat="1" applyFont="1" applyFill="1" applyBorder="1" applyAlignment="1">
      <alignment horizontal="center" vertical="top" wrapText="1"/>
    </xf>
    <xf numFmtId="0" fontId="0" fillId="2" borderId="0" xfId="0" applyFill="1" applyAlignment="1">
      <alignment horizontal="center"/>
    </xf>
    <xf numFmtId="164" fontId="6" fillId="2" borderId="0" xfId="3" applyNumberFormat="1" applyFont="1" applyFill="1" applyBorder="1" applyAlignment="1" applyProtection="1">
      <alignment horizontal="center" vertical="center" wrapText="1"/>
    </xf>
    <xf numFmtId="164" fontId="7" fillId="2" borderId="0" xfId="0" applyNumberFormat="1" applyFont="1" applyFill="1"/>
    <xf numFmtId="164" fontId="7" fillId="2" borderId="0" xfId="0" applyNumberFormat="1" applyFont="1" applyFill="1" applyAlignment="1">
      <alignment horizontal="center"/>
    </xf>
    <xf numFmtId="164" fontId="4" fillId="0" borderId="12" xfId="0" applyNumberFormat="1" applyFont="1" applyFill="1" applyBorder="1" applyAlignment="1">
      <alignment vertical="top"/>
    </xf>
    <xf numFmtId="164" fontId="4" fillId="0" borderId="13" xfId="0" applyNumberFormat="1" applyFont="1" applyFill="1" applyBorder="1" applyAlignment="1">
      <alignment vertical="top"/>
    </xf>
    <xf numFmtId="164" fontId="4" fillId="0" borderId="3" xfId="0" applyNumberFormat="1" applyFont="1" applyBorder="1" applyAlignment="1">
      <alignment vertical="top"/>
    </xf>
    <xf numFmtId="164" fontId="4" fillId="0" borderId="14" xfId="0" applyNumberFormat="1" applyFont="1" applyBorder="1" applyAlignment="1">
      <alignment vertical="top"/>
    </xf>
    <xf numFmtId="164" fontId="4" fillId="0" borderId="4" xfId="0" applyNumberFormat="1" applyFont="1" applyBorder="1" applyAlignment="1">
      <alignment vertical="top"/>
    </xf>
    <xf numFmtId="164" fontId="4" fillId="0" borderId="3" xfId="0" applyNumberFormat="1" applyFont="1" applyFill="1" applyBorder="1" applyAlignment="1">
      <alignment vertical="top"/>
    </xf>
    <xf numFmtId="164" fontId="4" fillId="0" borderId="4" xfId="0" applyNumberFormat="1" applyFont="1" applyFill="1" applyBorder="1" applyAlignment="1">
      <alignment horizontal="center" vertical="top"/>
    </xf>
    <xf numFmtId="164" fontId="4" fillId="0" borderId="15" xfId="0" applyNumberFormat="1" applyFont="1" applyBorder="1" applyAlignment="1">
      <alignment vertical="top"/>
    </xf>
    <xf numFmtId="164" fontId="4" fillId="0" borderId="16" xfId="0" applyNumberFormat="1" applyFont="1" applyBorder="1" applyAlignment="1">
      <alignment vertical="top"/>
    </xf>
    <xf numFmtId="164" fontId="4" fillId="0" borderId="17" xfId="0" applyNumberFormat="1" applyFont="1" applyBorder="1" applyAlignment="1">
      <alignment vertical="top"/>
    </xf>
    <xf numFmtId="164" fontId="4" fillId="0" borderId="15" xfId="0" applyNumberFormat="1" applyFont="1" applyFill="1" applyBorder="1" applyAlignment="1">
      <alignment vertical="top"/>
    </xf>
    <xf numFmtId="164" fontId="4" fillId="0" borderId="17" xfId="0" applyNumberFormat="1" applyFont="1" applyFill="1" applyBorder="1" applyAlignment="1">
      <alignment horizontal="center" vertical="top"/>
    </xf>
    <xf numFmtId="164" fontId="4" fillId="3" borderId="18" xfId="0" applyNumberFormat="1" applyFont="1" applyFill="1" applyBorder="1" applyAlignment="1">
      <alignment horizontal="center" vertical="center" wrapText="1"/>
    </xf>
    <xf numFmtId="164" fontId="4" fillId="3" borderId="19" xfId="0" applyNumberFormat="1" applyFont="1" applyFill="1" applyBorder="1" applyAlignment="1">
      <alignment horizontal="center" vertical="center" wrapText="1"/>
    </xf>
    <xf numFmtId="164" fontId="4" fillId="3" borderId="11" xfId="0" applyNumberFormat="1" applyFont="1" applyFill="1" applyBorder="1" applyAlignment="1">
      <alignment horizontal="center" vertical="center" wrapText="1"/>
    </xf>
    <xf numFmtId="164" fontId="4" fillId="2" borderId="0" xfId="0" applyNumberFormat="1" applyFont="1" applyFill="1" applyAlignment="1">
      <alignment vertical="top"/>
    </xf>
    <xf numFmtId="164" fontId="4" fillId="2" borderId="0" xfId="0" applyNumberFormat="1" applyFont="1" applyFill="1" applyAlignment="1">
      <alignment horizontal="center" vertical="top"/>
    </xf>
    <xf numFmtId="0" fontId="0" fillId="2" borderId="20" xfId="0" applyFill="1" applyBorder="1"/>
    <xf numFmtId="0" fontId="0" fillId="2" borderId="20" xfId="0" applyFill="1" applyBorder="1" applyAlignment="1">
      <alignment horizontal="center"/>
    </xf>
    <xf numFmtId="164" fontId="4" fillId="0" borderId="3" xfId="0" quotePrefix="1" applyNumberFormat="1" applyFont="1" applyFill="1" applyBorder="1" applyAlignment="1">
      <alignment horizontal="right" vertical="top"/>
    </xf>
    <xf numFmtId="9" fontId="4" fillId="0" borderId="14" xfId="0" quotePrefix="1" applyNumberFormat="1" applyFont="1" applyFill="1" applyBorder="1" applyAlignment="1">
      <alignment horizontal="right" vertical="top"/>
    </xf>
    <xf numFmtId="164" fontId="4" fillId="0" borderId="14" xfId="0" applyNumberFormat="1" applyFont="1" applyFill="1" applyBorder="1" applyAlignment="1">
      <alignment horizontal="center" vertical="top"/>
    </xf>
    <xf numFmtId="164" fontId="4" fillId="0" borderId="14" xfId="0" applyNumberFormat="1" applyFont="1" applyFill="1" applyBorder="1" applyAlignment="1">
      <alignment vertical="top"/>
    </xf>
    <xf numFmtId="164" fontId="4" fillId="0" borderId="14" xfId="0" applyNumberFormat="1" applyFont="1" applyFill="1" applyBorder="1" applyAlignment="1">
      <alignment horizontal="right" vertical="top"/>
    </xf>
    <xf numFmtId="164" fontId="4" fillId="0" borderId="4" xfId="0" applyNumberFormat="1" applyFont="1" applyFill="1" applyBorder="1" applyAlignment="1">
      <alignment horizontal="right" vertical="top"/>
    </xf>
    <xf numFmtId="164" fontId="4" fillId="0" borderId="22" xfId="0" applyNumberFormat="1" applyFont="1" applyFill="1" applyBorder="1" applyAlignment="1">
      <alignment vertical="top"/>
    </xf>
    <xf numFmtId="164" fontId="4" fillId="0" borderId="4" xfId="0" applyNumberFormat="1" applyFont="1" applyFill="1" applyBorder="1" applyAlignment="1">
      <alignment horizontal="left" vertical="top"/>
    </xf>
    <xf numFmtId="164" fontId="4" fillId="0" borderId="6" xfId="0" quotePrefix="1" applyNumberFormat="1" applyFont="1" applyFill="1" applyBorder="1" applyAlignment="1">
      <alignment horizontal="right" vertical="top"/>
    </xf>
    <xf numFmtId="9" fontId="4" fillId="0" borderId="23" xfId="0" quotePrefix="1" applyNumberFormat="1" applyFont="1" applyFill="1" applyBorder="1" applyAlignment="1">
      <alignment horizontal="right" vertical="top"/>
    </xf>
    <xf numFmtId="164" fontId="4" fillId="0" borderId="23" xfId="0" applyNumberFormat="1" applyFont="1" applyFill="1" applyBorder="1" applyAlignment="1">
      <alignment horizontal="center" vertical="top"/>
    </xf>
    <xf numFmtId="164" fontId="4" fillId="0" borderId="23" xfId="0" applyNumberFormat="1" applyFont="1" applyFill="1" applyBorder="1" applyAlignment="1">
      <alignment vertical="top"/>
    </xf>
    <xf numFmtId="164" fontId="4" fillId="0" borderId="23" xfId="0" applyNumberFormat="1" applyFont="1" applyFill="1" applyBorder="1" applyAlignment="1">
      <alignment horizontal="right" vertical="top"/>
    </xf>
    <xf numFmtId="164" fontId="4" fillId="0" borderId="7" xfId="0" quotePrefix="1" applyNumberFormat="1" applyFont="1" applyFill="1" applyBorder="1" applyAlignment="1">
      <alignment horizontal="right" vertical="top"/>
    </xf>
    <xf numFmtId="164" fontId="4" fillId="0" borderId="24" xfId="0" applyNumberFormat="1" applyFont="1" applyFill="1" applyBorder="1" applyAlignment="1">
      <alignment vertical="top"/>
    </xf>
    <xf numFmtId="164" fontId="4" fillId="0" borderId="7" xfId="0" applyNumberFormat="1" applyFont="1" applyFill="1" applyBorder="1" applyAlignment="1">
      <alignment horizontal="left" vertical="top"/>
    </xf>
    <xf numFmtId="164" fontId="4" fillId="0" borderId="6" xfId="0" applyNumberFormat="1" applyFont="1" applyFill="1" applyBorder="1" applyAlignment="1">
      <alignment horizontal="right" vertical="top"/>
    </xf>
    <xf numFmtId="9" fontId="4" fillId="0" borderId="23" xfId="0" applyNumberFormat="1" applyFont="1" applyFill="1" applyBorder="1" applyAlignment="1">
      <alignment horizontal="right" vertical="top"/>
    </xf>
    <xf numFmtId="164" fontId="4" fillId="0" borderId="7" xfId="0" applyNumberFormat="1" applyFont="1" applyFill="1" applyBorder="1" applyAlignment="1">
      <alignment horizontal="right" vertical="top"/>
    </xf>
    <xf numFmtId="164" fontId="4" fillId="3" borderId="25" xfId="0" applyNumberFormat="1" applyFont="1" applyFill="1" applyBorder="1" applyAlignment="1">
      <alignment horizontal="center" vertical="center" wrapText="1"/>
    </xf>
    <xf numFmtId="164" fontId="4" fillId="3" borderId="26" xfId="0" applyNumberFormat="1" applyFont="1" applyFill="1" applyBorder="1" applyAlignment="1">
      <alignment horizontal="center" vertical="center" wrapText="1"/>
    </xf>
    <xf numFmtId="0" fontId="0" fillId="2" borderId="27" xfId="0" applyFill="1" applyBorder="1"/>
    <xf numFmtId="0" fontId="0" fillId="2" borderId="27" xfId="0" applyFill="1" applyBorder="1" applyAlignment="1">
      <alignment horizontal="center"/>
    </xf>
    <xf numFmtId="0" fontId="4" fillId="2" borderId="1" xfId="0" applyFont="1" applyFill="1" applyBorder="1" applyAlignment="1">
      <alignment vertical="center"/>
    </xf>
    <xf numFmtId="164" fontId="4" fillId="2" borderId="1" xfId="0" applyNumberFormat="1" applyFont="1" applyFill="1" applyBorder="1" applyAlignment="1">
      <alignment vertical="center"/>
    </xf>
    <xf numFmtId="164" fontId="4" fillId="2" borderId="1" xfId="0" applyNumberFormat="1" applyFont="1" applyFill="1" applyBorder="1" applyAlignment="1">
      <alignment horizontal="center" vertical="center"/>
    </xf>
    <xf numFmtId="0" fontId="4" fillId="2" borderId="1" xfId="0" applyFont="1" applyFill="1" applyBorder="1" applyAlignment="1">
      <alignment horizontal="center" vertical="center"/>
    </xf>
    <xf numFmtId="165" fontId="4" fillId="0" borderId="3" xfId="1" applyNumberFormat="1" applyFont="1" applyFill="1" applyBorder="1" applyAlignment="1">
      <alignment horizontal="right" vertical="center"/>
    </xf>
    <xf numFmtId="165" fontId="4" fillId="0" borderId="14" xfId="1" applyNumberFormat="1" applyFont="1" applyFill="1" applyBorder="1" applyAlignment="1">
      <alignment horizontal="right" vertical="center"/>
    </xf>
    <xf numFmtId="165" fontId="4" fillId="0" borderId="4" xfId="1" applyNumberFormat="1" applyFont="1" applyFill="1" applyBorder="1" applyAlignment="1">
      <alignment horizontal="right" vertical="center"/>
    </xf>
    <xf numFmtId="0" fontId="4" fillId="0" borderId="2" xfId="0" applyFont="1" applyFill="1" applyBorder="1" applyAlignment="1">
      <alignment vertical="center"/>
    </xf>
    <xf numFmtId="0" fontId="4" fillId="2" borderId="0" xfId="0" applyFont="1" applyFill="1" applyBorder="1" applyAlignment="1">
      <alignment vertical="center"/>
    </xf>
    <xf numFmtId="165" fontId="4" fillId="0" borderId="6" xfId="1" applyNumberFormat="1" applyFont="1" applyFill="1" applyBorder="1" applyAlignment="1">
      <alignment horizontal="right" vertical="center"/>
    </xf>
    <xf numFmtId="165" fontId="4" fillId="0" borderId="23" xfId="1" applyNumberFormat="1" applyFont="1" applyFill="1" applyBorder="1" applyAlignment="1">
      <alignment horizontal="right" vertical="center"/>
    </xf>
    <xf numFmtId="165" fontId="4" fillId="0" borderId="7" xfId="1" applyNumberFormat="1" applyFont="1" applyFill="1" applyBorder="1" applyAlignment="1">
      <alignment horizontal="right" vertical="center"/>
    </xf>
    <xf numFmtId="0" fontId="4" fillId="0" borderId="5" xfId="0" applyFont="1" applyFill="1" applyBorder="1" applyAlignment="1">
      <alignment vertical="center"/>
    </xf>
    <xf numFmtId="165" fontId="4" fillId="0" borderId="15" xfId="1" applyNumberFormat="1" applyFont="1" applyFill="1" applyBorder="1" applyAlignment="1">
      <alignment horizontal="right" vertical="center"/>
    </xf>
    <xf numFmtId="165" fontId="4" fillId="0" borderId="16" xfId="1" applyNumberFormat="1" applyFont="1" applyFill="1" applyBorder="1" applyAlignment="1">
      <alignment horizontal="right" vertical="center"/>
    </xf>
    <xf numFmtId="165" fontId="4" fillId="0" borderId="17" xfId="1" applyNumberFormat="1" applyFont="1" applyFill="1" applyBorder="1" applyAlignment="1">
      <alignment horizontal="right" vertical="center"/>
    </xf>
    <xf numFmtId="0" fontId="4" fillId="0" borderId="8" xfId="0" applyFont="1" applyFill="1" applyBorder="1" applyAlignment="1">
      <alignment vertical="center"/>
    </xf>
    <xf numFmtId="9" fontId="4" fillId="3" borderId="18" xfId="0" applyNumberFormat="1" applyFont="1" applyFill="1" applyBorder="1" applyAlignment="1">
      <alignment horizontal="center" vertical="center" wrapText="1"/>
    </xf>
    <xf numFmtId="9" fontId="4" fillId="3" borderId="19" xfId="0" applyNumberFormat="1" applyFont="1" applyFill="1" applyBorder="1" applyAlignment="1">
      <alignment horizontal="center" vertical="center" wrapText="1"/>
    </xf>
    <xf numFmtId="0" fontId="4" fillId="3" borderId="19" xfId="0" applyFont="1" applyFill="1" applyBorder="1" applyAlignment="1">
      <alignment horizontal="center" vertical="center"/>
    </xf>
    <xf numFmtId="0" fontId="4" fillId="3" borderId="11" xfId="0" applyFont="1" applyFill="1" applyBorder="1" applyAlignment="1">
      <alignment horizontal="center" vertical="center"/>
    </xf>
    <xf numFmtId="164" fontId="4" fillId="3" borderId="8" xfId="0" applyNumberFormat="1" applyFont="1" applyFill="1" applyBorder="1" applyAlignment="1">
      <alignment vertical="center" wrapText="1"/>
    </xf>
    <xf numFmtId="9" fontId="4" fillId="2" borderId="0" xfId="0" applyNumberFormat="1" applyFont="1" applyFill="1" applyBorder="1" applyAlignment="1">
      <alignment horizontal="center" vertical="center" wrapText="1"/>
    </xf>
    <xf numFmtId="3" fontId="4" fillId="2" borderId="0" xfId="0" applyNumberFormat="1" applyFont="1" applyFill="1" applyBorder="1" applyAlignment="1">
      <alignment horizontal="center" vertical="center"/>
    </xf>
    <xf numFmtId="0" fontId="4" fillId="2" borderId="0" xfId="0" applyFont="1" applyFill="1" applyBorder="1" applyAlignment="1">
      <alignment horizontal="center" vertical="center"/>
    </xf>
    <xf numFmtId="0" fontId="7" fillId="2" borderId="0" xfId="0" applyFont="1" applyFill="1" applyBorder="1" applyAlignment="1">
      <alignment horizontal="left" vertical="center" wrapText="1"/>
    </xf>
    <xf numFmtId="0" fontId="7" fillId="2" borderId="0" xfId="0" applyFont="1" applyFill="1" applyAlignment="1">
      <alignment horizontal="center" vertical="center"/>
    </xf>
    <xf numFmtId="0" fontId="4" fillId="2" borderId="27" xfId="0" applyFont="1" applyFill="1" applyBorder="1" applyAlignment="1">
      <alignment vertical="center"/>
    </xf>
    <xf numFmtId="6" fontId="7" fillId="2" borderId="1" xfId="0" applyNumberFormat="1" applyFont="1" applyFill="1" applyBorder="1" applyAlignment="1">
      <alignment horizontal="center" vertical="center"/>
    </xf>
    <xf numFmtId="0" fontId="9" fillId="2" borderId="1" xfId="0" applyFont="1" applyFill="1" applyBorder="1" applyAlignment="1">
      <alignment vertical="center"/>
    </xf>
    <xf numFmtId="165" fontId="4" fillId="0" borderId="9" xfId="1" applyNumberFormat="1" applyFont="1" applyFill="1" applyBorder="1" applyAlignment="1">
      <alignment horizontal="right" vertical="center"/>
    </xf>
    <xf numFmtId="0" fontId="4" fillId="2" borderId="28" xfId="0" applyFont="1" applyFill="1" applyBorder="1" applyAlignment="1">
      <alignment vertical="center"/>
    </xf>
    <xf numFmtId="0" fontId="7" fillId="2" borderId="0" xfId="0" applyFont="1" applyFill="1" applyAlignment="1">
      <alignment vertical="center"/>
    </xf>
    <xf numFmtId="0" fontId="4" fillId="3" borderId="9" xfId="0" applyFont="1" applyFill="1" applyBorder="1" applyAlignment="1">
      <alignment horizontal="center" vertical="center"/>
    </xf>
    <xf numFmtId="164" fontId="4" fillId="3" borderId="21" xfId="0" applyNumberFormat="1" applyFont="1" applyFill="1" applyBorder="1" applyAlignment="1">
      <alignment horizontal="center" vertical="center" wrapText="1"/>
    </xf>
    <xf numFmtId="6" fontId="7" fillId="2" borderId="0" xfId="0" applyNumberFormat="1" applyFont="1" applyFill="1" applyBorder="1" applyAlignment="1">
      <alignment horizontal="center" vertical="center"/>
    </xf>
    <xf numFmtId="0" fontId="9" fillId="2" borderId="0" xfId="0" applyFont="1" applyFill="1" applyBorder="1" applyAlignment="1">
      <alignment vertical="center"/>
    </xf>
    <xf numFmtId="0" fontId="10" fillId="2" borderId="1" xfId="0" applyFont="1" applyFill="1" applyBorder="1" applyAlignment="1">
      <alignment horizontal="left" vertical="center" wrapText="1"/>
    </xf>
    <xf numFmtId="164" fontId="4" fillId="0" borderId="22" xfId="0" applyNumberFormat="1" applyFont="1" applyFill="1" applyBorder="1" applyAlignment="1">
      <alignment horizontal="left" vertical="center"/>
    </xf>
    <xf numFmtId="164" fontId="4" fillId="0" borderId="4" xfId="0" applyNumberFormat="1" applyFont="1" applyFill="1" applyBorder="1" applyAlignment="1">
      <alignment horizontal="left" vertical="center"/>
    </xf>
    <xf numFmtId="164" fontId="4" fillId="0" borderId="24" xfId="0" applyNumberFormat="1" applyFont="1" applyFill="1" applyBorder="1" applyAlignment="1">
      <alignment vertical="center"/>
    </xf>
    <xf numFmtId="164" fontId="4" fillId="0" borderId="7" xfId="0" applyNumberFormat="1" applyFont="1" applyFill="1" applyBorder="1" applyAlignment="1">
      <alignment horizontal="left" vertical="center"/>
    </xf>
    <xf numFmtId="164" fontId="4" fillId="0" borderId="29" xfId="0" applyNumberFormat="1" applyFont="1" applyFill="1" applyBorder="1" applyAlignment="1">
      <alignment vertical="center"/>
    </xf>
    <xf numFmtId="164" fontId="4" fillId="0" borderId="17" xfId="0" applyNumberFormat="1" applyFont="1" applyFill="1" applyBorder="1" applyAlignment="1">
      <alignment horizontal="left" vertical="center"/>
    </xf>
    <xf numFmtId="0" fontId="4" fillId="4" borderId="11" xfId="0" applyFont="1" applyFill="1" applyBorder="1" applyAlignment="1">
      <alignment horizontal="center" vertical="center" wrapText="1"/>
    </xf>
    <xf numFmtId="164" fontId="7" fillId="2" borderId="0" xfId="0" applyNumberFormat="1" applyFont="1" applyFill="1" applyAlignment="1">
      <alignment vertical="center"/>
    </xf>
    <xf numFmtId="0" fontId="7" fillId="2" borderId="0" xfId="0" applyFont="1" applyFill="1" applyBorder="1" applyAlignment="1">
      <alignment horizontal="left" vertical="center"/>
    </xf>
    <xf numFmtId="0" fontId="7" fillId="2" borderId="0" xfId="0" applyFont="1" applyFill="1" applyBorder="1" applyAlignment="1">
      <alignment horizontal="center" vertical="center"/>
    </xf>
    <xf numFmtId="164" fontId="4" fillId="2" borderId="0" xfId="0" applyNumberFormat="1" applyFont="1" applyFill="1" applyBorder="1" applyAlignment="1">
      <alignment vertical="center"/>
    </xf>
    <xf numFmtId="164" fontId="4" fillId="2" borderId="0" xfId="0" applyNumberFormat="1" applyFont="1" applyFill="1" applyBorder="1" applyAlignment="1">
      <alignment horizontal="center" vertical="center"/>
    </xf>
    <xf numFmtId="165" fontId="4" fillId="0" borderId="18" xfId="1" applyNumberFormat="1" applyFont="1" applyFill="1" applyBorder="1" applyAlignment="1">
      <alignment horizontal="right" vertical="center"/>
    </xf>
    <xf numFmtId="165" fontId="4" fillId="0" borderId="19" xfId="1" applyNumberFormat="1" applyFont="1" applyFill="1" applyBorder="1" applyAlignment="1">
      <alignment horizontal="right" vertical="center"/>
    </xf>
    <xf numFmtId="165" fontId="4" fillId="0" borderId="11" xfId="1" applyNumberFormat="1" applyFont="1" applyFill="1" applyBorder="1" applyAlignment="1">
      <alignment horizontal="right" vertical="center"/>
    </xf>
    <xf numFmtId="164" fontId="4" fillId="2" borderId="26" xfId="0" applyNumberFormat="1" applyFont="1" applyFill="1" applyBorder="1" applyAlignment="1">
      <alignment vertical="center"/>
    </xf>
    <xf numFmtId="164" fontId="4" fillId="2" borderId="11" xfId="0" applyNumberFormat="1" applyFont="1" applyFill="1" applyBorder="1" applyAlignment="1">
      <alignment horizontal="left" vertical="center"/>
    </xf>
    <xf numFmtId="165" fontId="4" fillId="0" borderId="9" xfId="1" applyNumberFormat="1" applyFont="1" applyFill="1" applyBorder="1" applyAlignment="1">
      <alignment horizontal="center" vertical="center"/>
    </xf>
    <xf numFmtId="164" fontId="4" fillId="2" borderId="20" xfId="0" applyNumberFormat="1" applyFont="1" applyFill="1" applyBorder="1" applyAlignment="1">
      <alignment vertical="center"/>
    </xf>
    <xf numFmtId="164" fontId="4" fillId="2" borderId="13" xfId="0" applyNumberFormat="1" applyFont="1" applyFill="1" applyBorder="1" applyAlignment="1">
      <alignment horizontal="left" vertical="center"/>
    </xf>
    <xf numFmtId="0" fontId="4" fillId="3" borderId="9" xfId="0" applyFont="1" applyFill="1" applyBorder="1" applyAlignment="1">
      <alignment horizontal="center" vertical="center" wrapText="1"/>
    </xf>
    <xf numFmtId="0" fontId="4" fillId="2" borderId="13" xfId="0" applyFont="1" applyFill="1" applyBorder="1" applyAlignment="1">
      <alignment horizontal="center" vertical="center" wrapText="1"/>
    </xf>
    <xf numFmtId="9" fontId="4" fillId="2" borderId="1"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xf>
    <xf numFmtId="165" fontId="4" fillId="0" borderId="2" xfId="1" applyNumberFormat="1" applyFont="1" applyFill="1" applyBorder="1" applyAlignment="1">
      <alignment horizontal="center" vertical="center"/>
    </xf>
    <xf numFmtId="0" fontId="4" fillId="0" borderId="22" xfId="0" applyFont="1" applyFill="1" applyBorder="1" applyAlignment="1">
      <alignment vertical="center"/>
    </xf>
    <xf numFmtId="0" fontId="4" fillId="0" borderId="4" xfId="0" applyFont="1" applyFill="1" applyBorder="1" applyAlignment="1">
      <alignment vertical="center"/>
    </xf>
    <xf numFmtId="165" fontId="4" fillId="0" borderId="8" xfId="1" applyNumberFormat="1" applyFont="1" applyFill="1" applyBorder="1" applyAlignment="1">
      <alignment horizontal="center" vertical="center"/>
    </xf>
    <xf numFmtId="0" fontId="4" fillId="0" borderId="29" xfId="0" applyFont="1" applyFill="1" applyBorder="1" applyAlignment="1">
      <alignment vertical="center" wrapText="1"/>
    </xf>
    <xf numFmtId="0" fontId="4" fillId="0" borderId="17" xfId="0" applyFont="1" applyFill="1" applyBorder="1" applyAlignment="1">
      <alignment vertical="center" wrapText="1"/>
    </xf>
    <xf numFmtId="0" fontId="4" fillId="4" borderId="26" xfId="0" applyFont="1" applyFill="1" applyBorder="1" applyAlignment="1">
      <alignment horizontal="center" vertical="center"/>
    </xf>
    <xf numFmtId="0" fontId="4" fillId="4" borderId="11" xfId="0" applyFont="1" applyFill="1" applyBorder="1" applyAlignment="1">
      <alignment horizontal="center" vertical="center"/>
    </xf>
    <xf numFmtId="9" fontId="4" fillId="2" borderId="27" xfId="0" applyNumberFormat="1" applyFont="1" applyFill="1" applyBorder="1" applyAlignment="1">
      <alignment horizontal="center" vertical="center" wrapText="1"/>
    </xf>
    <xf numFmtId="3" fontId="4" fillId="2" borderId="27" xfId="0" applyNumberFormat="1" applyFont="1" applyFill="1" applyBorder="1" applyAlignment="1">
      <alignment horizontal="center" vertical="center"/>
    </xf>
    <xf numFmtId="0" fontId="4" fillId="2" borderId="27" xfId="0" applyFont="1" applyFill="1" applyBorder="1" applyAlignment="1">
      <alignment horizontal="center" vertical="center"/>
    </xf>
    <xf numFmtId="165" fontId="4" fillId="0" borderId="3" xfId="1" applyNumberFormat="1" applyFont="1" applyFill="1" applyBorder="1" applyAlignment="1">
      <alignment horizontal="center" vertical="center"/>
    </xf>
    <xf numFmtId="165" fontId="4" fillId="0" borderId="28" xfId="1" applyNumberFormat="1" applyFont="1" applyFill="1" applyBorder="1" applyAlignment="1">
      <alignment horizontal="center" vertical="center"/>
    </xf>
    <xf numFmtId="165" fontId="4" fillId="0" borderId="15" xfId="1" applyNumberFormat="1" applyFont="1" applyFill="1" applyBorder="1" applyAlignment="1">
      <alignment horizontal="center" vertical="center"/>
    </xf>
    <xf numFmtId="165" fontId="4" fillId="0" borderId="30" xfId="1" applyNumberFormat="1" applyFont="1" applyFill="1" applyBorder="1" applyAlignment="1">
      <alignment horizontal="center" vertical="center"/>
    </xf>
    <xf numFmtId="165" fontId="4" fillId="0" borderId="2" xfId="1" applyNumberFormat="1" applyFont="1" applyFill="1" applyBorder="1" applyAlignment="1">
      <alignment horizontal="right" vertical="center"/>
    </xf>
    <xf numFmtId="0" fontId="4" fillId="0" borderId="28" xfId="0" applyFont="1" applyFill="1" applyBorder="1" applyAlignment="1">
      <alignment vertical="center" wrapText="1"/>
    </xf>
    <xf numFmtId="165" fontId="4" fillId="0" borderId="5" xfId="1" applyNumberFormat="1" applyFont="1" applyFill="1" applyBorder="1" applyAlignment="1">
      <alignment horizontal="right" vertical="center"/>
    </xf>
    <xf numFmtId="0" fontId="4" fillId="0" borderId="31" xfId="0" applyFont="1" applyFill="1" applyBorder="1" applyAlignment="1">
      <alignment vertical="center" wrapText="1"/>
    </xf>
    <xf numFmtId="165" fontId="4" fillId="0" borderId="8" xfId="1" applyNumberFormat="1" applyFont="1" applyFill="1" applyBorder="1" applyAlignment="1">
      <alignment horizontal="right" vertical="center"/>
    </xf>
    <xf numFmtId="0" fontId="10" fillId="0" borderId="30" xfId="0" applyFont="1" applyFill="1" applyBorder="1" applyAlignment="1">
      <alignment vertical="center" wrapText="1"/>
    </xf>
    <xf numFmtId="0" fontId="10" fillId="3" borderId="21" xfId="0" applyFont="1" applyFill="1" applyBorder="1" applyAlignment="1">
      <alignment horizontal="center" vertical="center"/>
    </xf>
    <xf numFmtId="0" fontId="9" fillId="2" borderId="0" xfId="0" applyFont="1" applyFill="1" applyBorder="1" applyAlignment="1">
      <alignment horizontal="left" vertical="center" wrapText="1"/>
    </xf>
    <xf numFmtId="0" fontId="10" fillId="2" borderId="0" xfId="0" applyFont="1" applyFill="1" applyBorder="1" applyAlignment="1">
      <alignment horizontal="left" vertical="center" wrapText="1"/>
    </xf>
    <xf numFmtId="9" fontId="4" fillId="0" borderId="3" xfId="0" applyNumberFormat="1" applyFont="1" applyFill="1" applyBorder="1" applyAlignment="1">
      <alignment horizontal="center" vertical="center" wrapText="1"/>
    </xf>
    <xf numFmtId="165" fontId="3" fillId="5" borderId="14" xfId="1" applyNumberFormat="1" applyFont="1" applyFill="1" applyBorder="1" applyAlignment="1">
      <alignment vertical="center"/>
    </xf>
    <xf numFmtId="0" fontId="4" fillId="0" borderId="22" xfId="0" applyFont="1" applyFill="1" applyBorder="1" applyAlignment="1">
      <alignment vertical="center" wrapText="1"/>
    </xf>
    <xf numFmtId="0" fontId="4" fillId="0" borderId="4" xfId="0" applyFont="1" applyFill="1" applyBorder="1" applyAlignment="1">
      <alignment vertical="center" wrapText="1"/>
    </xf>
    <xf numFmtId="9" fontId="4" fillId="0" borderId="6" xfId="0" applyNumberFormat="1" applyFont="1" applyFill="1" applyBorder="1" applyAlignment="1">
      <alignment horizontal="center" vertical="center" wrapText="1"/>
    </xf>
    <xf numFmtId="165" fontId="3" fillId="5" borderId="23" xfId="1" applyNumberFormat="1" applyFont="1" applyFill="1" applyBorder="1" applyAlignment="1">
      <alignment vertical="center"/>
    </xf>
    <xf numFmtId="0" fontId="4" fillId="0" borderId="24" xfId="0" applyFont="1" applyFill="1" applyBorder="1" applyAlignment="1">
      <alignment vertical="center" wrapText="1"/>
    </xf>
    <xf numFmtId="0" fontId="4" fillId="0" borderId="7" xfId="0" applyFont="1" applyFill="1" applyBorder="1" applyAlignment="1">
      <alignment vertical="center" wrapText="1"/>
    </xf>
    <xf numFmtId="9" fontId="4" fillId="0" borderId="15" xfId="0" applyNumberFormat="1" applyFont="1" applyFill="1" applyBorder="1" applyAlignment="1">
      <alignment horizontal="center" vertical="center" wrapText="1"/>
    </xf>
    <xf numFmtId="165" fontId="3" fillId="5" borderId="16" xfId="1" applyNumberFormat="1" applyFont="1" applyFill="1" applyBorder="1" applyAlignment="1">
      <alignment vertical="center"/>
    </xf>
    <xf numFmtId="0" fontId="4" fillId="0" borderId="29" xfId="0" applyFont="1" applyFill="1" applyBorder="1" applyAlignment="1">
      <alignment vertical="center"/>
    </xf>
    <xf numFmtId="165" fontId="3" fillId="5" borderId="4" xfId="1" applyNumberFormat="1" applyFont="1" applyFill="1" applyBorder="1" applyAlignment="1">
      <alignment horizontal="center" vertical="center"/>
    </xf>
    <xf numFmtId="165" fontId="3" fillId="5" borderId="7" xfId="1" applyNumberFormat="1" applyFont="1" applyFill="1" applyBorder="1" applyAlignment="1">
      <alignment horizontal="center" vertical="center"/>
    </xf>
    <xf numFmtId="0" fontId="4" fillId="0" borderId="24" xfId="0" applyFont="1" applyFill="1" applyBorder="1" applyAlignment="1">
      <alignment vertical="center"/>
    </xf>
    <xf numFmtId="0" fontId="4" fillId="0" borderId="7" xfId="0" applyFont="1" applyFill="1" applyBorder="1" applyAlignment="1">
      <alignment vertical="center"/>
    </xf>
    <xf numFmtId="165" fontId="3" fillId="5" borderId="17" xfId="1" applyNumberFormat="1" applyFont="1" applyFill="1" applyBorder="1" applyAlignment="1">
      <alignment horizontal="center" vertical="center"/>
    </xf>
    <xf numFmtId="0" fontId="4" fillId="0" borderId="17" xfId="0" applyFont="1" applyFill="1" applyBorder="1" applyAlignment="1">
      <alignment vertical="center"/>
    </xf>
    <xf numFmtId="0" fontId="4" fillId="3" borderId="18"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0" fillId="2" borderId="0" xfId="0" applyFont="1" applyFill="1" applyAlignment="1">
      <alignment vertical="center"/>
    </xf>
    <xf numFmtId="164" fontId="10" fillId="2" borderId="1" xfId="0" applyNumberFormat="1" applyFont="1" applyFill="1" applyBorder="1" applyAlignment="1">
      <alignment horizontal="left" vertical="center" wrapText="1"/>
    </xf>
    <xf numFmtId="10" fontId="4" fillId="2" borderId="0" xfId="0" applyNumberFormat="1" applyFont="1" applyFill="1" applyAlignment="1">
      <alignment vertical="center"/>
    </xf>
    <xf numFmtId="164" fontId="4" fillId="2" borderId="0" xfId="0" applyNumberFormat="1" applyFont="1" applyFill="1" applyAlignment="1">
      <alignment vertical="center"/>
    </xf>
    <xf numFmtId="166" fontId="4" fillId="2" borderId="0" xfId="0" applyNumberFormat="1" applyFont="1" applyFill="1" applyAlignment="1">
      <alignment vertical="center"/>
    </xf>
    <xf numFmtId="0" fontId="4" fillId="2" borderId="0" xfId="0" applyFont="1" applyFill="1" applyAlignment="1">
      <alignment horizontal="left" vertical="center"/>
    </xf>
    <xf numFmtId="0" fontId="11" fillId="2" borderId="0" xfId="0" applyFont="1" applyFill="1" applyAlignment="1">
      <alignment vertical="center"/>
    </xf>
    <xf numFmtId="164" fontId="16" fillId="11" borderId="18" xfId="0" applyNumberFormat="1" applyFont="1" applyFill="1" applyBorder="1" applyAlignment="1">
      <alignment horizontal="center" vertical="center" wrapText="1"/>
    </xf>
    <xf numFmtId="164" fontId="16" fillId="11" borderId="9" xfId="0" applyNumberFormat="1" applyFont="1" applyFill="1" applyBorder="1" applyAlignment="1">
      <alignment horizontal="center" vertical="center" wrapText="1"/>
    </xf>
    <xf numFmtId="164" fontId="16" fillId="11" borderId="8" xfId="0" applyNumberFormat="1" applyFont="1" applyFill="1" applyBorder="1" applyAlignment="1">
      <alignment horizontal="center" vertical="center" wrapText="1"/>
    </xf>
    <xf numFmtId="164" fontId="18" fillId="11" borderId="8" xfId="0" applyNumberFormat="1" applyFont="1" applyFill="1" applyBorder="1" applyAlignment="1">
      <alignment horizontal="center" vertical="center" wrapText="1"/>
    </xf>
    <xf numFmtId="1" fontId="19" fillId="13" borderId="36" xfId="0" applyNumberFormat="1" applyFont="1" applyFill="1" applyBorder="1" applyAlignment="1">
      <alignment horizontal="center" vertical="top"/>
    </xf>
    <xf numFmtId="1" fontId="19" fillId="13" borderId="38" xfId="0" applyNumberFormat="1" applyFont="1" applyFill="1" applyBorder="1" applyAlignment="1">
      <alignment horizontal="center" vertical="top"/>
    </xf>
    <xf numFmtId="1" fontId="19" fillId="13" borderId="39" xfId="0" applyNumberFormat="1" applyFont="1" applyFill="1" applyBorder="1" applyAlignment="1">
      <alignment horizontal="center" vertical="top"/>
    </xf>
    <xf numFmtId="0" fontId="23" fillId="0" borderId="0" xfId="0" applyFont="1" applyAlignment="1"/>
    <xf numFmtId="0" fontId="11" fillId="2" borderId="0" xfId="0" applyFont="1" applyFill="1" applyAlignment="1">
      <alignment horizontal="left" vertical="center"/>
    </xf>
    <xf numFmtId="0" fontId="22" fillId="14" borderId="11" xfId="0" applyFont="1" applyFill="1" applyBorder="1" applyAlignment="1">
      <alignment horizontal="center" vertical="center" wrapText="1"/>
    </xf>
    <xf numFmtId="0" fontId="22" fillId="14" borderId="19" xfId="0" applyFont="1" applyFill="1" applyBorder="1" applyAlignment="1">
      <alignment horizontal="center" vertical="center" wrapText="1"/>
    </xf>
    <xf numFmtId="164" fontId="16" fillId="14" borderId="19" xfId="0" applyNumberFormat="1" applyFont="1" applyFill="1" applyBorder="1" applyAlignment="1">
      <alignment horizontal="center" vertical="center" wrapText="1"/>
    </xf>
    <xf numFmtId="0" fontId="22" fillId="14" borderId="18" xfId="0" applyFont="1" applyFill="1" applyBorder="1" applyAlignment="1">
      <alignment horizontal="center" vertical="center" wrapText="1"/>
    </xf>
    <xf numFmtId="165" fontId="17" fillId="0" borderId="36" xfId="0" applyNumberFormat="1" applyFont="1" applyFill="1" applyBorder="1"/>
    <xf numFmtId="165" fontId="17" fillId="0" borderId="38" xfId="0" applyNumberFormat="1" applyFont="1" applyFill="1" applyBorder="1"/>
    <xf numFmtId="165" fontId="17" fillId="0" borderId="39" xfId="0" applyNumberFormat="1" applyFont="1" applyFill="1" applyBorder="1"/>
    <xf numFmtId="0" fontId="22" fillId="14" borderId="9" xfId="0" applyFont="1" applyFill="1" applyBorder="1" applyAlignment="1">
      <alignment horizontal="center" vertical="center" wrapText="1"/>
    </xf>
    <xf numFmtId="1" fontId="17" fillId="0" borderId="51" xfId="2" applyNumberFormat="1" applyFont="1" applyFill="1" applyBorder="1" applyAlignment="1">
      <alignment vertical="center"/>
    </xf>
    <xf numFmtId="165" fontId="17" fillId="0" borderId="2" xfId="0" applyNumberFormat="1" applyFont="1" applyFill="1" applyBorder="1"/>
    <xf numFmtId="3" fontId="20" fillId="0" borderId="37" xfId="0" applyNumberFormat="1" applyFont="1" applyBorder="1" applyAlignment="1">
      <alignment horizontal="center" vertical="center"/>
    </xf>
    <xf numFmtId="3" fontId="20" fillId="0" borderId="38" xfId="0" applyNumberFormat="1" applyFont="1" applyBorder="1" applyAlignment="1">
      <alignment horizontal="center" vertical="center"/>
    </xf>
    <xf numFmtId="3" fontId="20" fillId="0" borderId="39" xfId="0" applyNumberFormat="1" applyFont="1" applyBorder="1" applyAlignment="1">
      <alignment horizontal="center" vertical="center"/>
    </xf>
    <xf numFmtId="1" fontId="19" fillId="13" borderId="9" xfId="0" applyNumberFormat="1" applyFont="1" applyFill="1" applyBorder="1" applyAlignment="1">
      <alignment horizontal="center" vertical="top"/>
    </xf>
    <xf numFmtId="3" fontId="20" fillId="0" borderId="9" xfId="0" applyNumberFormat="1" applyFont="1" applyBorder="1" applyAlignment="1">
      <alignment horizontal="center" vertical="center"/>
    </xf>
    <xf numFmtId="165" fontId="4" fillId="0" borderId="16" xfId="1" applyNumberFormat="1" applyFont="1" applyFill="1" applyBorder="1" applyAlignment="1">
      <alignment horizontal="right" vertical="center"/>
    </xf>
    <xf numFmtId="165" fontId="4" fillId="0" borderId="23" xfId="1" applyNumberFormat="1" applyFont="1" applyFill="1" applyBorder="1" applyAlignment="1">
      <alignment horizontal="right" vertical="center"/>
    </xf>
    <xf numFmtId="165" fontId="4" fillId="0" borderId="14" xfId="1" applyNumberFormat="1" applyFont="1" applyFill="1" applyBorder="1" applyAlignment="1">
      <alignment horizontal="right" vertical="center"/>
    </xf>
    <xf numFmtId="165" fontId="4" fillId="0" borderId="17" xfId="1" applyNumberFormat="1" applyFont="1" applyFill="1" applyBorder="1" applyAlignment="1">
      <alignment horizontal="right" vertical="center"/>
    </xf>
    <xf numFmtId="165" fontId="4" fillId="0" borderId="7" xfId="1" applyNumberFormat="1" applyFont="1" applyFill="1" applyBorder="1" applyAlignment="1">
      <alignment horizontal="right" vertical="center"/>
    </xf>
    <xf numFmtId="165" fontId="4" fillId="0" borderId="4" xfId="1" applyNumberFormat="1" applyFont="1" applyFill="1" applyBorder="1" applyAlignment="1">
      <alignment horizontal="right" vertical="center"/>
    </xf>
    <xf numFmtId="165" fontId="4" fillId="0" borderId="11" xfId="1" applyNumberFormat="1" applyFont="1" applyFill="1" applyBorder="1" applyAlignment="1">
      <alignment horizontal="right" vertical="center"/>
    </xf>
    <xf numFmtId="165" fontId="4" fillId="0" borderId="19" xfId="1" applyNumberFormat="1" applyFont="1" applyFill="1" applyBorder="1" applyAlignment="1">
      <alignment horizontal="right" vertical="center"/>
    </xf>
    <xf numFmtId="165" fontId="4" fillId="0" borderId="18" xfId="1" applyNumberFormat="1" applyFont="1" applyFill="1" applyBorder="1" applyAlignment="1">
      <alignment horizontal="right" vertical="center"/>
    </xf>
    <xf numFmtId="165" fontId="4" fillId="0" borderId="15" xfId="1" applyNumberFormat="1" applyFont="1" applyFill="1" applyBorder="1" applyAlignment="1">
      <alignment horizontal="right" vertical="center"/>
    </xf>
    <xf numFmtId="165" fontId="4" fillId="0" borderId="6" xfId="1" applyNumberFormat="1" applyFont="1" applyFill="1" applyBorder="1" applyAlignment="1">
      <alignment horizontal="right" vertical="center"/>
    </xf>
    <xf numFmtId="165" fontId="4" fillId="0" borderId="3" xfId="1" applyNumberFormat="1" applyFont="1" applyFill="1" applyBorder="1" applyAlignment="1">
      <alignment horizontal="right" vertical="center"/>
    </xf>
    <xf numFmtId="0" fontId="0" fillId="0" borderId="0" xfId="0" applyAlignment="1">
      <alignment horizontal="center"/>
    </xf>
    <xf numFmtId="0" fontId="2" fillId="0" borderId="9" xfId="0" applyFont="1" applyFill="1" applyBorder="1" applyAlignment="1">
      <alignment horizontal="center" vertical="center"/>
    </xf>
    <xf numFmtId="0" fontId="13" fillId="0" borderId="67" xfId="0" applyFont="1" applyBorder="1" applyAlignment="1">
      <alignment horizontal="left"/>
    </xf>
    <xf numFmtId="10" fontId="14" fillId="17" borderId="66" xfId="0" applyNumberFormat="1" applyFont="1" applyFill="1" applyBorder="1" applyAlignment="1">
      <alignment horizontal="center" vertical="center"/>
    </xf>
    <xf numFmtId="10" fontId="14" fillId="17" borderId="65" xfId="0" applyNumberFormat="1" applyFont="1" applyFill="1" applyBorder="1" applyAlignment="1">
      <alignment horizontal="center" vertical="center"/>
    </xf>
    <xf numFmtId="0" fontId="13" fillId="0" borderId="68" xfId="0" applyFont="1" applyFill="1" applyBorder="1" applyAlignment="1">
      <alignment horizontal="left"/>
    </xf>
    <xf numFmtId="0" fontId="13" fillId="0" borderId="68" xfId="0" applyFont="1" applyBorder="1" applyAlignment="1">
      <alignment horizontal="left" indent="1"/>
    </xf>
    <xf numFmtId="0" fontId="2" fillId="0" borderId="18" xfId="0" applyFont="1" applyFill="1" applyBorder="1" applyAlignment="1">
      <alignment horizontal="left" vertical="center"/>
    </xf>
    <xf numFmtId="0" fontId="2" fillId="0" borderId="10" xfId="0" applyFont="1" applyFill="1" applyBorder="1" applyAlignment="1">
      <alignment horizontal="center" vertical="center"/>
    </xf>
    <xf numFmtId="1" fontId="19" fillId="13" borderId="70" xfId="0" applyNumberFormat="1" applyFont="1" applyFill="1" applyBorder="1" applyAlignment="1">
      <alignment horizontal="center" vertical="top"/>
    </xf>
    <xf numFmtId="1" fontId="19" fillId="13" borderId="71" xfId="0" applyNumberFormat="1" applyFont="1" applyFill="1" applyBorder="1" applyAlignment="1">
      <alignment horizontal="center" vertical="top"/>
    </xf>
    <xf numFmtId="1" fontId="19" fillId="13" borderId="72" xfId="0" applyNumberFormat="1" applyFont="1" applyFill="1" applyBorder="1" applyAlignment="1">
      <alignment horizontal="center" vertical="top"/>
    </xf>
    <xf numFmtId="164" fontId="4" fillId="3" borderId="11" xfId="0" applyNumberFormat="1" applyFont="1" applyFill="1" applyBorder="1" applyAlignment="1">
      <alignment horizontal="center" vertical="center" wrapText="1"/>
    </xf>
    <xf numFmtId="164" fontId="4" fillId="3" borderId="26" xfId="0" applyNumberFormat="1" applyFont="1" applyFill="1" applyBorder="1" applyAlignment="1">
      <alignment horizontal="center" vertical="center" wrapText="1"/>
    </xf>
    <xf numFmtId="0" fontId="22" fillId="11" borderId="11" xfId="0" applyFont="1" applyFill="1" applyBorder="1" applyAlignment="1">
      <alignment horizontal="left" vertical="center" wrapText="1"/>
    </xf>
    <xf numFmtId="0" fontId="22" fillId="11" borderId="19" xfId="0" applyFont="1" applyFill="1" applyBorder="1" applyAlignment="1">
      <alignment horizontal="left" vertical="center" wrapText="1"/>
    </xf>
    <xf numFmtId="0" fontId="22" fillId="11" borderId="18" xfId="0" applyFont="1" applyFill="1" applyBorder="1" applyAlignment="1">
      <alignment horizontal="left" vertical="center" wrapText="1"/>
    </xf>
    <xf numFmtId="164" fontId="26" fillId="12" borderId="45" xfId="0" applyNumberFormat="1" applyFont="1" applyFill="1" applyBorder="1" applyAlignment="1">
      <alignment horizontal="left" vertical="center"/>
    </xf>
    <xf numFmtId="164" fontId="26" fillId="12" borderId="33" xfId="0" applyNumberFormat="1" applyFont="1" applyFill="1" applyBorder="1" applyAlignment="1">
      <alignment horizontal="left" vertical="center"/>
    </xf>
    <xf numFmtId="164" fontId="26" fillId="12" borderId="47" xfId="0" applyNumberFormat="1" applyFont="1" applyFill="1" applyBorder="1" applyAlignment="1">
      <alignment horizontal="left" vertical="center"/>
    </xf>
    <xf numFmtId="164" fontId="26" fillId="12" borderId="35" xfId="0" applyNumberFormat="1" applyFont="1" applyFill="1" applyBorder="1" applyAlignment="1">
      <alignment horizontal="left" vertical="center"/>
    </xf>
    <xf numFmtId="164" fontId="26" fillId="12" borderId="49" xfId="0" applyNumberFormat="1" applyFont="1" applyFill="1" applyBorder="1" applyAlignment="1">
      <alignment horizontal="left" vertical="center"/>
    </xf>
    <xf numFmtId="164" fontId="26" fillId="12" borderId="50" xfId="0" applyNumberFormat="1" applyFont="1" applyFill="1" applyBorder="1" applyAlignment="1">
      <alignment horizontal="left" vertical="center"/>
    </xf>
    <xf numFmtId="164" fontId="0" fillId="0" borderId="74" xfId="0" applyNumberFormat="1" applyBorder="1"/>
    <xf numFmtId="164" fontId="0" fillId="0" borderId="75" xfId="0" applyNumberFormat="1" applyBorder="1"/>
    <xf numFmtId="0" fontId="0" fillId="0" borderId="76" xfId="0" applyBorder="1"/>
    <xf numFmtId="164" fontId="0" fillId="0" borderId="78" xfId="0" applyNumberFormat="1" applyBorder="1"/>
    <xf numFmtId="164" fontId="0" fillId="0" borderId="73" xfId="0" applyNumberFormat="1" applyBorder="1"/>
    <xf numFmtId="0" fontId="0" fillId="0" borderId="77" xfId="0" applyBorder="1"/>
    <xf numFmtId="164" fontId="0" fillId="0" borderId="79" xfId="0" applyNumberFormat="1" applyBorder="1"/>
    <xf numFmtId="164" fontId="0" fillId="0" borderId="80" xfId="0" applyNumberFormat="1" applyBorder="1"/>
    <xf numFmtId="0" fontId="0" fillId="0" borderId="81" xfId="0" applyBorder="1"/>
    <xf numFmtId="164" fontId="4" fillId="3" borderId="9" xfId="0" applyNumberFormat="1" applyFont="1" applyFill="1" applyBorder="1" applyAlignment="1">
      <alignment horizontal="center" vertical="center" wrapText="1"/>
    </xf>
    <xf numFmtId="166" fontId="0" fillId="0" borderId="81" xfId="0" applyNumberFormat="1" applyFill="1" applyBorder="1"/>
    <xf numFmtId="166" fontId="0" fillId="0" borderId="77" xfId="0" applyNumberFormat="1" applyFill="1" applyBorder="1"/>
    <xf numFmtId="0" fontId="22" fillId="11" borderId="76" xfId="0" applyFont="1" applyFill="1" applyBorder="1" applyAlignment="1">
      <alignment horizontal="center" vertical="center" wrapText="1"/>
    </xf>
    <xf numFmtId="0" fontId="22" fillId="11" borderId="75" xfId="0" applyFont="1" applyFill="1" applyBorder="1" applyAlignment="1">
      <alignment horizontal="center" vertical="center" wrapText="1"/>
    </xf>
    <xf numFmtId="0" fontId="22" fillId="11" borderId="74" xfId="0" applyFont="1" applyFill="1" applyBorder="1" applyAlignment="1">
      <alignment horizontal="center" vertical="center" wrapText="1"/>
    </xf>
    <xf numFmtId="0" fontId="0" fillId="0" borderId="0" xfId="0"/>
    <xf numFmtId="0" fontId="0" fillId="0" borderId="0" xfId="0"/>
    <xf numFmtId="0" fontId="29" fillId="0" borderId="0" xfId="0" applyFont="1"/>
    <xf numFmtId="0" fontId="31" fillId="0" borderId="0" xfId="0" applyFont="1"/>
    <xf numFmtId="164" fontId="4" fillId="2" borderId="0" xfId="7" applyNumberFormat="1" applyFont="1" applyFill="1"/>
    <xf numFmtId="164" fontId="4" fillId="2" borderId="0" xfId="7" applyNumberFormat="1" applyFont="1" applyFill="1" applyAlignment="1">
      <alignment horizontal="center"/>
    </xf>
    <xf numFmtId="10" fontId="14" fillId="17" borderId="64" xfId="0" applyNumberFormat="1" applyFont="1" applyFill="1" applyBorder="1" applyAlignment="1">
      <alignment horizontal="center" vertical="center"/>
    </xf>
    <xf numFmtId="10" fontId="14" fillId="17" borderId="61" xfId="0" applyNumberFormat="1" applyFont="1" applyFill="1" applyBorder="1" applyAlignment="1">
      <alignment horizontal="center" vertical="center"/>
    </xf>
    <xf numFmtId="0" fontId="0" fillId="0" borderId="0" xfId="0"/>
    <xf numFmtId="0" fontId="0" fillId="0" borderId="0" xfId="0" applyAlignment="1">
      <alignment horizontal="left" vertical="center"/>
    </xf>
    <xf numFmtId="0" fontId="0" fillId="0" borderId="0" xfId="0" applyFill="1" applyBorder="1"/>
    <xf numFmtId="0" fontId="0" fillId="0" borderId="0" xfId="0"/>
    <xf numFmtId="164" fontId="0" fillId="0" borderId="78" xfId="0" applyNumberFormat="1" applyBorder="1" applyAlignment="1">
      <alignment horizontal="left"/>
    </xf>
    <xf numFmtId="0" fontId="7" fillId="2" borderId="0" xfId="0" applyFont="1" applyFill="1" applyBorder="1" applyAlignment="1">
      <alignment vertical="center"/>
    </xf>
    <xf numFmtId="10" fontId="17" fillId="0" borderId="45" xfId="2" applyNumberFormat="1" applyFont="1" applyFill="1" applyBorder="1" applyAlignment="1">
      <alignment horizontal="center"/>
    </xf>
    <xf numFmtId="10" fontId="17" fillId="0" borderId="49" xfId="2" applyNumberFormat="1" applyFont="1" applyFill="1" applyBorder="1" applyAlignment="1">
      <alignment horizontal="center"/>
    </xf>
    <xf numFmtId="0" fontId="0" fillId="0" borderId="0" xfId="0" applyBorder="1"/>
    <xf numFmtId="164" fontId="18" fillId="22" borderId="0" xfId="0" applyNumberFormat="1" applyFont="1" applyFill="1" applyBorder="1" applyAlignment="1">
      <alignment horizontal="center" vertical="center" wrapText="1"/>
    </xf>
    <xf numFmtId="0" fontId="0" fillId="0" borderId="82" xfId="0" applyBorder="1" applyAlignment="1">
      <alignment vertical="top"/>
    </xf>
    <xf numFmtId="0" fontId="0" fillId="0" borderId="85" xfId="0" applyBorder="1" applyAlignment="1">
      <alignment vertical="top"/>
    </xf>
    <xf numFmtId="0" fontId="0" fillId="0" borderId="86" xfId="0" applyBorder="1" applyAlignment="1">
      <alignment vertical="top"/>
    </xf>
    <xf numFmtId="0" fontId="0" fillId="0" borderId="9" xfId="0" applyBorder="1" applyAlignment="1">
      <alignment horizontal="left" vertical="center" wrapText="1"/>
    </xf>
    <xf numFmtId="164" fontId="33" fillId="2" borderId="0" xfId="7" applyNumberFormat="1" applyFont="1" applyFill="1"/>
    <xf numFmtId="164" fontId="4" fillId="2" borderId="0" xfId="7" applyNumberFormat="1" applyFont="1" applyFill="1" applyBorder="1"/>
    <xf numFmtId="164" fontId="34" fillId="2" borderId="0" xfId="7" applyNumberFormat="1" applyFont="1" applyFill="1"/>
    <xf numFmtId="164" fontId="35" fillId="2" borderId="0" xfId="7" applyNumberFormat="1" applyFont="1" applyFill="1"/>
    <xf numFmtId="0" fontId="22" fillId="11" borderId="9" xfId="0" applyFont="1" applyFill="1" applyBorder="1" applyAlignment="1">
      <alignment horizontal="left" vertical="center" wrapText="1"/>
    </xf>
    <xf numFmtId="0" fontId="22" fillId="11" borderId="9" xfId="0" applyFont="1" applyFill="1" applyBorder="1" applyAlignment="1">
      <alignment horizontal="center" vertical="center" wrapText="1"/>
    </xf>
    <xf numFmtId="0" fontId="22" fillId="11" borderId="11" xfId="0" applyFont="1" applyFill="1" applyBorder="1" applyAlignment="1">
      <alignment horizontal="center" vertical="center" wrapText="1"/>
    </xf>
    <xf numFmtId="0" fontId="22" fillId="11" borderId="18" xfId="0" applyFont="1" applyFill="1" applyBorder="1" applyAlignment="1">
      <alignment horizontal="center" vertical="center" wrapText="1"/>
    </xf>
    <xf numFmtId="164" fontId="26" fillId="12" borderId="36" xfId="0" applyNumberFormat="1" applyFont="1" applyFill="1" applyBorder="1" applyAlignment="1">
      <alignment horizontal="left" vertical="center"/>
    </xf>
    <xf numFmtId="164" fontId="4" fillId="2" borderId="0" xfId="7" applyNumberFormat="1" applyFont="1" applyFill="1" applyBorder="1" applyAlignment="1">
      <alignment horizontal="center"/>
    </xf>
    <xf numFmtId="164" fontId="26" fillId="12" borderId="88" xfId="0" applyNumberFormat="1" applyFont="1" applyFill="1" applyBorder="1" applyAlignment="1">
      <alignment horizontal="center" vertical="center"/>
    </xf>
    <xf numFmtId="164" fontId="26" fillId="12" borderId="89" xfId="0" applyNumberFormat="1" applyFont="1" applyFill="1" applyBorder="1" applyAlignment="1">
      <alignment horizontal="center" vertical="center"/>
    </xf>
    <xf numFmtId="164" fontId="26" fillId="12" borderId="90" xfId="0" applyNumberFormat="1" applyFont="1" applyFill="1" applyBorder="1" applyAlignment="1">
      <alignment horizontal="center" vertical="center"/>
    </xf>
    <xf numFmtId="164" fontId="26" fillId="12" borderId="37" xfId="0" applyNumberFormat="1" applyFont="1" applyFill="1" applyBorder="1" applyAlignment="1">
      <alignment horizontal="left" vertical="center"/>
    </xf>
    <xf numFmtId="164" fontId="26" fillId="12" borderId="91" xfId="0" applyNumberFormat="1" applyFont="1" applyFill="1" applyBorder="1" applyAlignment="1">
      <alignment horizontal="center" vertical="center"/>
    </xf>
    <xf numFmtId="164" fontId="26" fillId="12" borderId="92" xfId="0" applyNumberFormat="1" applyFont="1" applyFill="1" applyBorder="1" applyAlignment="1">
      <alignment horizontal="center" vertical="center"/>
    </xf>
    <xf numFmtId="164" fontId="26" fillId="12" borderId="93" xfId="0" applyNumberFormat="1" applyFont="1" applyFill="1" applyBorder="1" applyAlignment="1">
      <alignment horizontal="center" vertical="center"/>
    </xf>
    <xf numFmtId="164" fontId="26" fillId="12" borderId="2" xfId="0" applyNumberFormat="1" applyFont="1" applyFill="1" applyBorder="1" applyAlignment="1">
      <alignment horizontal="left" vertical="center"/>
    </xf>
    <xf numFmtId="164" fontId="4" fillId="2" borderId="1" xfId="7" applyNumberFormat="1" applyFont="1" applyFill="1" applyBorder="1" applyAlignment="1">
      <alignment horizontal="center"/>
    </xf>
    <xf numFmtId="164" fontId="26" fillId="12" borderId="14" xfId="0" applyNumberFormat="1" applyFont="1" applyFill="1" applyBorder="1" applyAlignment="1">
      <alignment horizontal="center" vertical="center"/>
    </xf>
    <xf numFmtId="164" fontId="26" fillId="12" borderId="95" xfId="0" applyNumberFormat="1" applyFont="1" applyFill="1" applyBorder="1" applyAlignment="1">
      <alignment horizontal="center" vertical="center"/>
    </xf>
    <xf numFmtId="0" fontId="23" fillId="0" borderId="0" xfId="7" applyFont="1" applyAlignment="1"/>
    <xf numFmtId="164" fontId="36" fillId="2" borderId="9" xfId="7" applyNumberFormat="1" applyFont="1" applyFill="1" applyBorder="1" applyAlignment="1">
      <alignment horizontal="center" vertical="center"/>
    </xf>
    <xf numFmtId="0" fontId="7" fillId="2" borderId="0" xfId="0" applyFont="1" applyFill="1" applyAlignment="1">
      <alignment vertical="center"/>
    </xf>
    <xf numFmtId="0" fontId="24" fillId="2" borderId="21" xfId="0" applyFont="1" applyFill="1" applyBorder="1" applyAlignment="1">
      <alignment horizontal="left" indent="6"/>
    </xf>
    <xf numFmtId="0" fontId="7" fillId="2" borderId="20" xfId="0" applyFont="1" applyFill="1" applyBorder="1" applyAlignment="1">
      <alignment vertical="center"/>
    </xf>
    <xf numFmtId="0" fontId="7" fillId="2" borderId="10" xfId="0" applyFont="1" applyFill="1" applyBorder="1" applyAlignment="1">
      <alignment horizontal="center" vertical="center"/>
    </xf>
    <xf numFmtId="164" fontId="4" fillId="0" borderId="20" xfId="7" applyNumberFormat="1" applyFont="1" applyBorder="1" applyAlignment="1">
      <alignment wrapText="1"/>
    </xf>
    <xf numFmtId="0" fontId="7" fillId="2" borderId="31" xfId="0" applyFont="1" applyFill="1" applyBorder="1" applyAlignment="1">
      <alignment horizontal="center" vertical="center"/>
    </xf>
    <xf numFmtId="0" fontId="37" fillId="24" borderId="9" xfId="0" applyFont="1" applyFill="1" applyBorder="1" applyAlignment="1">
      <alignment horizontal="center" vertical="center" wrapText="1"/>
    </xf>
    <xf numFmtId="164" fontId="16" fillId="11" borderId="11" xfId="7" applyNumberFormat="1" applyFont="1" applyFill="1" applyBorder="1" applyAlignment="1">
      <alignment horizontal="center" vertical="center" wrapText="1"/>
    </xf>
    <xf numFmtId="164" fontId="16" fillId="11" borderId="18" xfId="7" applyNumberFormat="1" applyFont="1" applyFill="1" applyBorder="1" applyAlignment="1">
      <alignment horizontal="center" vertical="center" wrapText="1"/>
    </xf>
    <xf numFmtId="0" fontId="3" fillId="0" borderId="0" xfId="7"/>
    <xf numFmtId="164" fontId="16" fillId="11" borderId="2" xfId="7" applyNumberFormat="1" applyFont="1" applyFill="1" applyBorder="1" applyAlignment="1">
      <alignment horizontal="center" vertical="center" wrapText="1"/>
    </xf>
    <xf numFmtId="164" fontId="16" fillId="11" borderId="9" xfId="7" applyNumberFormat="1" applyFont="1" applyFill="1" applyBorder="1" applyAlignment="1">
      <alignment horizontal="center" vertical="center" wrapText="1"/>
    </xf>
    <xf numFmtId="164" fontId="16" fillId="11" borderId="8" xfId="7" applyNumberFormat="1" applyFont="1" applyFill="1" applyBorder="1" applyAlignment="1">
      <alignment horizontal="center" vertical="center" wrapText="1"/>
    </xf>
    <xf numFmtId="164" fontId="4" fillId="0" borderId="45" xfId="7" applyNumberFormat="1" applyFont="1" applyFill="1" applyBorder="1"/>
    <xf numFmtId="164" fontId="4" fillId="0" borderId="33" xfId="7" applyNumberFormat="1" applyFont="1" applyFill="1" applyBorder="1"/>
    <xf numFmtId="164" fontId="4" fillId="0" borderId="46" xfId="7" applyNumberFormat="1" applyFont="1" applyFill="1" applyBorder="1"/>
    <xf numFmtId="168" fontId="17" fillId="0" borderId="88" xfId="0" applyNumberFormat="1" applyFont="1" applyFill="1" applyBorder="1"/>
    <xf numFmtId="168" fontId="17" fillId="0" borderId="90" xfId="0" applyNumberFormat="1" applyFont="1" applyFill="1" applyBorder="1"/>
    <xf numFmtId="165" fontId="17" fillId="12" borderId="45" xfId="7" applyNumberFormat="1" applyFont="1" applyFill="1" applyBorder="1" applyAlignment="1">
      <alignment vertical="center"/>
    </xf>
    <xf numFmtId="165" fontId="17" fillId="12" borderId="96" xfId="7" applyNumberFormat="1" applyFont="1" applyFill="1" applyBorder="1" applyAlignment="1">
      <alignment vertical="center"/>
    </xf>
    <xf numFmtId="1" fontId="19" fillId="13" borderId="36" xfId="7" applyNumberFormat="1" applyFont="1" applyFill="1" applyBorder="1" applyAlignment="1">
      <alignment horizontal="center" vertical="top"/>
    </xf>
    <xf numFmtId="0" fontId="3" fillId="2" borderId="36" xfId="7" applyFill="1" applyBorder="1"/>
    <xf numFmtId="3" fontId="20" fillId="0" borderId="36" xfId="7" applyNumberFormat="1" applyFont="1" applyBorder="1" applyAlignment="1">
      <alignment horizontal="center" vertical="center"/>
    </xf>
    <xf numFmtId="10" fontId="17" fillId="0" borderId="36" xfId="0" applyNumberFormat="1" applyFont="1" applyFill="1" applyBorder="1"/>
    <xf numFmtId="1" fontId="17" fillId="0" borderId="36" xfId="0" applyNumberFormat="1" applyFont="1" applyFill="1" applyBorder="1"/>
    <xf numFmtId="3" fontId="21" fillId="13" borderId="36" xfId="7" applyNumberFormat="1" applyFont="1" applyFill="1" applyBorder="1" applyAlignment="1">
      <alignment horizontal="center" vertical="top"/>
    </xf>
    <xf numFmtId="164" fontId="4" fillId="0" borderId="0" xfId="7" applyNumberFormat="1" applyFont="1" applyAlignment="1">
      <alignment wrapText="1"/>
    </xf>
    <xf numFmtId="164" fontId="4" fillId="0" borderId="49" xfId="7" applyNumberFormat="1" applyFont="1" applyFill="1" applyBorder="1"/>
    <xf numFmtId="164" fontId="4" fillId="0" borderId="50" xfId="7" applyNumberFormat="1" applyFont="1" applyFill="1" applyBorder="1"/>
    <xf numFmtId="164" fontId="4" fillId="0" borderId="51" xfId="7" applyNumberFormat="1" applyFont="1" applyFill="1" applyBorder="1"/>
    <xf numFmtId="168" fontId="17" fillId="0" borderId="94" xfId="0" applyNumberFormat="1" applyFont="1" applyFill="1" applyBorder="1"/>
    <xf numFmtId="168" fontId="17" fillId="0" borderId="95" xfId="0" applyNumberFormat="1" applyFont="1" applyFill="1" applyBorder="1"/>
    <xf numFmtId="165" fontId="17" fillId="12" borderId="47" xfId="7" applyNumberFormat="1" applyFont="1" applyFill="1" applyBorder="1" applyAlignment="1">
      <alignment vertical="center"/>
    </xf>
    <xf numFmtId="165" fontId="17" fillId="12" borderId="97" xfId="7" applyNumberFormat="1" applyFont="1" applyFill="1" applyBorder="1" applyAlignment="1">
      <alignment vertical="center"/>
    </xf>
    <xf numFmtId="1" fontId="19" fillId="13" borderId="38" xfId="7" applyNumberFormat="1" applyFont="1" applyFill="1" applyBorder="1" applyAlignment="1">
      <alignment horizontal="center" vertical="top"/>
    </xf>
    <xf numFmtId="0" fontId="3" fillId="2" borderId="38" xfId="7" applyFill="1" applyBorder="1"/>
    <xf numFmtId="3" fontId="20" fillId="0" borderId="38" xfId="7" applyNumberFormat="1" applyFont="1" applyBorder="1" applyAlignment="1">
      <alignment horizontal="center" vertical="center"/>
    </xf>
    <xf numFmtId="10" fontId="17" fillId="0" borderId="38" xfId="0" applyNumberFormat="1" applyFont="1" applyFill="1" applyBorder="1"/>
    <xf numFmtId="1" fontId="17" fillId="0" borderId="38" xfId="0" applyNumberFormat="1" applyFont="1" applyFill="1" applyBorder="1"/>
    <xf numFmtId="3" fontId="21" fillId="13" borderId="38" xfId="7" applyNumberFormat="1" applyFont="1" applyFill="1" applyBorder="1" applyAlignment="1">
      <alignment horizontal="center" vertical="top"/>
    </xf>
    <xf numFmtId="165" fontId="17" fillId="12" borderId="49" xfId="7" applyNumberFormat="1" applyFont="1" applyFill="1" applyBorder="1" applyAlignment="1">
      <alignment vertical="center"/>
    </xf>
    <xf numFmtId="165" fontId="17" fillId="12" borderId="98" xfId="7" applyNumberFormat="1" applyFont="1" applyFill="1" applyBorder="1" applyAlignment="1">
      <alignment vertical="center"/>
    </xf>
    <xf numFmtId="1" fontId="19" fillId="13" borderId="39" xfId="7" applyNumberFormat="1" applyFont="1" applyFill="1" applyBorder="1" applyAlignment="1">
      <alignment horizontal="center" vertical="top"/>
    </xf>
    <xf numFmtId="0" fontId="3" fillId="2" borderId="39" xfId="7" applyFill="1" applyBorder="1"/>
    <xf numFmtId="3" fontId="20" fillId="0" borderId="39" xfId="7" applyNumberFormat="1" applyFont="1" applyBorder="1" applyAlignment="1">
      <alignment horizontal="center" vertical="center"/>
    </xf>
    <xf numFmtId="10" fontId="17" fillId="0" borderId="39" xfId="0" applyNumberFormat="1" applyFont="1" applyFill="1" applyBorder="1"/>
    <xf numFmtId="1" fontId="17" fillId="0" borderId="39" xfId="0" applyNumberFormat="1" applyFont="1" applyFill="1" applyBorder="1"/>
    <xf numFmtId="3" fontId="21" fillId="13" borderId="39" xfId="7" applyNumberFormat="1" applyFont="1" applyFill="1" applyBorder="1" applyAlignment="1">
      <alignment horizontal="center" vertical="top"/>
    </xf>
    <xf numFmtId="164" fontId="4" fillId="0" borderId="0" xfId="7" applyNumberFormat="1" applyFont="1" applyFill="1" applyBorder="1"/>
    <xf numFmtId="0" fontId="0" fillId="0" borderId="0" xfId="0" applyFill="1" applyBorder="1"/>
    <xf numFmtId="0" fontId="28" fillId="0" borderId="0" xfId="0" applyFont="1" applyBorder="1" applyAlignment="1">
      <alignment vertical="center"/>
    </xf>
    <xf numFmtId="0" fontId="2" fillId="0" borderId="13"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0" xfId="0" applyFont="1" applyFill="1" applyBorder="1" applyAlignment="1">
      <alignment horizontal="center" vertical="center"/>
    </xf>
    <xf numFmtId="0" fontId="13" fillId="0" borderId="99" xfId="0" applyFont="1" applyBorder="1" applyAlignment="1">
      <alignment horizontal="left" indent="1"/>
    </xf>
    <xf numFmtId="10" fontId="14" fillId="17" borderId="27" xfId="0" applyNumberFormat="1" applyFont="1" applyFill="1" applyBorder="1" applyAlignment="1">
      <alignment horizontal="center" vertical="center"/>
    </xf>
    <xf numFmtId="10" fontId="14" fillId="17" borderId="27" xfId="0" applyNumberFormat="1" applyFont="1" applyFill="1" applyBorder="1" applyAlignment="1">
      <alignment horizontal="center"/>
    </xf>
    <xf numFmtId="0" fontId="13" fillId="0" borderId="100" xfId="0" applyFont="1" applyBorder="1" applyAlignment="1">
      <alignment horizontal="left" indent="1"/>
    </xf>
    <xf numFmtId="10" fontId="14" fillId="17" borderId="0" xfId="0" applyNumberFormat="1" applyFont="1" applyFill="1" applyBorder="1" applyAlignment="1">
      <alignment horizontal="center" vertical="center"/>
    </xf>
    <xf numFmtId="10" fontId="14" fillId="17" borderId="0" xfId="0" applyNumberFormat="1" applyFont="1" applyFill="1" applyBorder="1" applyAlignment="1">
      <alignment horizontal="center"/>
    </xf>
    <xf numFmtId="0" fontId="13" fillId="0" borderId="101" xfId="0" applyFont="1" applyFill="1" applyBorder="1" applyAlignment="1">
      <alignment horizontal="left" wrapText="1"/>
    </xf>
    <xf numFmtId="0" fontId="13" fillId="0" borderId="28" xfId="0" applyFont="1" applyFill="1" applyBorder="1" applyAlignment="1">
      <alignment horizontal="left"/>
    </xf>
    <xf numFmtId="10" fontId="41" fillId="17" borderId="1" xfId="0" applyNumberFormat="1" applyFont="1" applyFill="1" applyBorder="1" applyAlignment="1">
      <alignment horizontal="center" vertical="center"/>
    </xf>
    <xf numFmtId="0" fontId="13" fillId="0" borderId="0" xfId="0" applyFont="1" applyFill="1" applyBorder="1" applyAlignment="1">
      <alignment horizontal="left"/>
    </xf>
    <xf numFmtId="9" fontId="13" fillId="0" borderId="0" xfId="2" applyFont="1" applyFill="1" applyBorder="1" applyAlignment="1">
      <alignment horizontal="center"/>
    </xf>
    <xf numFmtId="0" fontId="14" fillId="0" borderId="0" xfId="0" applyFont="1" applyFill="1" applyBorder="1" applyAlignment="1">
      <alignment horizontal="center" vertical="center"/>
    </xf>
    <xf numFmtId="0" fontId="14" fillId="0" borderId="0" xfId="0" applyFont="1" applyFill="1" applyBorder="1" applyAlignment="1">
      <alignment horizontal="center"/>
    </xf>
    <xf numFmtId="9" fontId="13" fillId="0" borderId="0" xfId="2" applyFont="1" applyFill="1" applyBorder="1" applyAlignment="1">
      <alignment horizontal="left"/>
    </xf>
    <xf numFmtId="0" fontId="0" fillId="0" borderId="0" xfId="0" applyFill="1" applyBorder="1" applyAlignment="1">
      <alignment horizontal="center"/>
    </xf>
    <xf numFmtId="0" fontId="15" fillId="0" borderId="0" xfId="0" applyFont="1"/>
    <xf numFmtId="0" fontId="0" fillId="0" borderId="0" xfId="0" applyAlignment="1">
      <alignment horizontal="center" vertical="center" wrapText="1"/>
    </xf>
    <xf numFmtId="166" fontId="14" fillId="0" borderId="102" xfId="0" applyNumberFormat="1" applyFont="1" applyFill="1" applyBorder="1" applyAlignment="1">
      <alignment horizontal="center" vertical="center"/>
    </xf>
    <xf numFmtId="10" fontId="42" fillId="0" borderId="103" xfId="0" applyNumberFormat="1" applyFont="1" applyFill="1" applyBorder="1" applyAlignment="1">
      <alignment horizontal="center" vertical="center"/>
    </xf>
    <xf numFmtId="10" fontId="42" fillId="0" borderId="104" xfId="0" applyNumberFormat="1" applyFont="1" applyFill="1" applyBorder="1" applyAlignment="1">
      <alignment horizontal="center" vertical="center"/>
    </xf>
    <xf numFmtId="10" fontId="42" fillId="0" borderId="105" xfId="0" applyNumberFormat="1" applyFont="1" applyFill="1" applyBorder="1" applyAlignment="1">
      <alignment horizontal="center" vertical="center"/>
    </xf>
    <xf numFmtId="10" fontId="0" fillId="0" borderId="0" xfId="0" applyNumberFormat="1" applyAlignment="1">
      <alignment horizontal="center"/>
    </xf>
    <xf numFmtId="10" fontId="0" fillId="0" borderId="0" xfId="0" applyNumberFormat="1"/>
    <xf numFmtId="10" fontId="14" fillId="0" borderId="68" xfId="0" applyNumberFormat="1" applyFont="1" applyFill="1" applyBorder="1" applyAlignment="1">
      <alignment horizontal="center" vertical="center"/>
    </xf>
    <xf numFmtId="10" fontId="42" fillId="0" borderId="106" xfId="0" applyNumberFormat="1" applyFont="1" applyFill="1" applyBorder="1" applyAlignment="1">
      <alignment horizontal="center" vertical="center"/>
    </xf>
    <xf numFmtId="10" fontId="42" fillId="0" borderId="107" xfId="0" applyNumberFormat="1" applyFont="1" applyFill="1" applyBorder="1" applyAlignment="1">
      <alignment horizontal="center" vertical="center"/>
    </xf>
    <xf numFmtId="10" fontId="42" fillId="0" borderId="108" xfId="0" applyNumberFormat="1" applyFont="1" applyFill="1" applyBorder="1" applyAlignment="1">
      <alignment horizontal="center" vertical="center"/>
    </xf>
    <xf numFmtId="166" fontId="14" fillId="0" borderId="68" xfId="0" applyNumberFormat="1" applyFont="1" applyFill="1" applyBorder="1" applyAlignment="1">
      <alignment horizontal="center" vertical="center"/>
    </xf>
    <xf numFmtId="10" fontId="14" fillId="0" borderId="67" xfId="0" applyNumberFormat="1" applyFont="1" applyFill="1" applyBorder="1" applyAlignment="1">
      <alignment horizontal="center" vertical="center"/>
    </xf>
    <xf numFmtId="10" fontId="42" fillId="0" borderId="109" xfId="0" applyNumberFormat="1" applyFont="1" applyFill="1" applyBorder="1" applyAlignment="1">
      <alignment horizontal="center" vertical="center"/>
    </xf>
    <xf numFmtId="10" fontId="42" fillId="0" borderId="110" xfId="0" applyNumberFormat="1" applyFont="1" applyFill="1" applyBorder="1" applyAlignment="1">
      <alignment horizontal="center" vertical="center"/>
    </xf>
    <xf numFmtId="10" fontId="42" fillId="0" borderId="111" xfId="0" applyNumberFormat="1" applyFont="1" applyFill="1" applyBorder="1" applyAlignment="1">
      <alignment horizontal="center" vertical="center"/>
    </xf>
    <xf numFmtId="10" fontId="14" fillId="0" borderId="0" xfId="0" applyNumberFormat="1" applyFont="1" applyFill="1" applyBorder="1" applyAlignment="1">
      <alignment horizontal="center" vertical="center"/>
    </xf>
    <xf numFmtId="10" fontId="43" fillId="0" borderId="0" xfId="0" applyNumberFormat="1" applyFont="1" applyFill="1" applyBorder="1" applyAlignment="1">
      <alignment horizontal="center" vertical="center"/>
    </xf>
    <xf numFmtId="0" fontId="28" fillId="0" borderId="0" xfId="0" applyFont="1" applyAlignment="1">
      <alignment vertical="center"/>
    </xf>
    <xf numFmtId="164" fontId="7" fillId="2" borderId="9" xfId="0" applyNumberFormat="1" applyFont="1" applyFill="1" applyBorder="1" applyAlignment="1">
      <alignment horizontal="center" vertical="center"/>
    </xf>
    <xf numFmtId="164" fontId="7" fillId="2" borderId="10" xfId="0" applyNumberFormat="1" applyFont="1" applyFill="1" applyBorder="1" applyAlignment="1">
      <alignment horizontal="center" vertical="center"/>
    </xf>
    <xf numFmtId="167" fontId="0" fillId="0" borderId="0" xfId="2" applyNumberFormat="1" applyFont="1"/>
    <xf numFmtId="10" fontId="14" fillId="0" borderId="102" xfId="0" applyNumberFormat="1" applyFont="1" applyFill="1" applyBorder="1" applyAlignment="1">
      <alignment horizontal="left" vertical="center"/>
    </xf>
    <xf numFmtId="10" fontId="14" fillId="0" borderId="102" xfId="0" applyNumberFormat="1" applyFont="1" applyFill="1" applyBorder="1" applyAlignment="1">
      <alignment horizontal="center" vertical="center"/>
    </xf>
    <xf numFmtId="10" fontId="0" fillId="0" borderId="0" xfId="2" applyNumberFormat="1" applyFont="1"/>
    <xf numFmtId="10" fontId="14" fillId="0" borderId="112" xfId="0" applyNumberFormat="1" applyFont="1" applyFill="1" applyBorder="1" applyAlignment="1">
      <alignment horizontal="left" vertical="center"/>
    </xf>
    <xf numFmtId="10" fontId="14" fillId="0" borderId="68" xfId="0" applyNumberFormat="1" applyFont="1" applyFill="1" applyBorder="1" applyAlignment="1">
      <alignment horizontal="left" vertical="center"/>
    </xf>
    <xf numFmtId="10" fontId="14" fillId="0" borderId="5" xfId="0" applyNumberFormat="1" applyFont="1" applyFill="1" applyBorder="1" applyAlignment="1">
      <alignment horizontal="left" vertical="center"/>
    </xf>
    <xf numFmtId="10" fontId="43" fillId="16" borderId="68" xfId="0" applyNumberFormat="1" applyFont="1" applyFill="1" applyBorder="1" applyAlignment="1">
      <alignment horizontal="center"/>
    </xf>
    <xf numFmtId="10" fontId="14" fillId="0" borderId="67" xfId="0" applyNumberFormat="1" applyFont="1" applyFill="1" applyBorder="1" applyAlignment="1">
      <alignment horizontal="left" vertical="center"/>
    </xf>
    <xf numFmtId="10" fontId="43" fillId="16" borderId="67" xfId="0" applyNumberFormat="1" applyFont="1" applyFill="1" applyBorder="1" applyAlignment="1">
      <alignment horizontal="center"/>
    </xf>
    <xf numFmtId="0" fontId="13" fillId="0" borderId="102" xfId="0" applyFont="1" applyBorder="1" applyAlignment="1">
      <alignment horizontal="left"/>
    </xf>
    <xf numFmtId="10" fontId="14" fillId="16" borderId="113" xfId="0" applyNumberFormat="1" applyFont="1" applyFill="1" applyBorder="1" applyAlignment="1">
      <alignment horizontal="center" vertical="center"/>
    </xf>
    <xf numFmtId="10" fontId="14" fillId="16" borderId="114" xfId="0" applyNumberFormat="1" applyFont="1" applyFill="1" applyBorder="1" applyAlignment="1">
      <alignment horizontal="center" vertical="center"/>
    </xf>
    <xf numFmtId="10" fontId="14" fillId="16" borderId="114" xfId="0" applyNumberFormat="1" applyFont="1" applyFill="1" applyBorder="1" applyAlignment="1">
      <alignment horizontal="center"/>
    </xf>
    <xf numFmtId="166" fontId="14" fillId="16" borderId="115" xfId="2" applyNumberFormat="1" applyFont="1" applyFill="1" applyBorder="1" applyAlignment="1">
      <alignment horizontal="center"/>
    </xf>
    <xf numFmtId="0" fontId="13" fillId="0" borderId="68" xfId="0" applyFont="1" applyFill="1" applyBorder="1" applyAlignment="1">
      <alignment horizontal="left" indent="1"/>
    </xf>
    <xf numFmtId="10" fontId="44" fillId="16" borderId="63" xfId="0" applyNumberFormat="1" applyFont="1" applyFill="1" applyBorder="1" applyAlignment="1">
      <alignment horizontal="center" vertical="center"/>
    </xf>
    <xf numFmtId="10" fontId="43" fillId="16" borderId="66" xfId="0" applyNumberFormat="1" applyFont="1" applyFill="1" applyBorder="1" applyAlignment="1">
      <alignment horizontal="center" vertical="center"/>
    </xf>
    <xf numFmtId="10" fontId="14" fillId="16" borderId="66" xfId="0" applyNumberFormat="1" applyFont="1" applyFill="1" applyBorder="1" applyAlignment="1">
      <alignment horizontal="center" vertical="center"/>
    </xf>
    <xf numFmtId="10" fontId="14" fillId="16" borderId="66" xfId="0" applyNumberFormat="1" applyFont="1" applyFill="1" applyBorder="1" applyAlignment="1">
      <alignment horizontal="center"/>
    </xf>
    <xf numFmtId="166" fontId="14" fillId="16" borderId="116" xfId="2" applyNumberFormat="1" applyFont="1" applyFill="1" applyBorder="1" applyAlignment="1">
      <alignment horizontal="center"/>
    </xf>
    <xf numFmtId="0" fontId="45" fillId="0" borderId="0" xfId="0" applyFont="1" applyAlignment="1">
      <alignment horizontal="center"/>
    </xf>
    <xf numFmtId="10" fontId="43" fillId="16" borderId="66" xfId="0" applyNumberFormat="1" applyFont="1" applyFill="1" applyBorder="1" applyAlignment="1">
      <alignment horizontal="center"/>
    </xf>
    <xf numFmtId="10" fontId="14" fillId="16" borderId="63" xfId="0" applyNumberFormat="1" applyFont="1" applyFill="1" applyBorder="1" applyAlignment="1">
      <alignment horizontal="center" vertical="center"/>
    </xf>
    <xf numFmtId="10" fontId="43" fillId="16" borderId="116" xfId="2" applyNumberFormat="1" applyFont="1" applyFill="1" applyBorder="1" applyAlignment="1">
      <alignment horizontal="center"/>
    </xf>
    <xf numFmtId="0" fontId="13" fillId="0" borderId="68" xfId="0" applyFont="1" applyBorder="1" applyAlignment="1">
      <alignment horizontal="left"/>
    </xf>
    <xf numFmtId="10" fontId="43" fillId="16" borderId="63" xfId="0" applyNumberFormat="1" applyFont="1" applyFill="1" applyBorder="1" applyAlignment="1">
      <alignment horizontal="center" vertical="center"/>
    </xf>
    <xf numFmtId="10" fontId="44" fillId="16" borderId="66" xfId="0" applyNumberFormat="1" applyFont="1" applyFill="1" applyBorder="1" applyAlignment="1">
      <alignment horizontal="center" vertical="center"/>
    </xf>
    <xf numFmtId="0" fontId="46" fillId="0" borderId="68" xfId="0" applyFont="1" applyBorder="1" applyAlignment="1">
      <alignment horizontal="left" indent="1"/>
    </xf>
    <xf numFmtId="164" fontId="0" fillId="0" borderId="0" xfId="0" applyNumberFormat="1"/>
    <xf numFmtId="166" fontId="13" fillId="16" borderId="116" xfId="2" applyNumberFormat="1" applyFont="1" applyFill="1" applyBorder="1" applyAlignment="1">
      <alignment horizontal="center"/>
    </xf>
    <xf numFmtId="0" fontId="14" fillId="0" borderId="61" xfId="0" applyFont="1" applyFill="1" applyBorder="1" applyAlignment="1">
      <alignment horizontal="center" vertical="center"/>
    </xf>
    <xf numFmtId="0" fontId="14" fillId="0" borderId="64" xfId="0" applyFont="1" applyFill="1" applyBorder="1" applyAlignment="1">
      <alignment horizontal="center" vertical="center"/>
    </xf>
    <xf numFmtId="0" fontId="14" fillId="0" borderId="64" xfId="0" applyFont="1" applyFill="1" applyBorder="1" applyAlignment="1">
      <alignment horizontal="center"/>
    </xf>
    <xf numFmtId="9" fontId="13" fillId="0" borderId="60" xfId="2" applyFont="1" applyFill="1" applyBorder="1" applyAlignment="1">
      <alignment horizontal="center"/>
    </xf>
    <xf numFmtId="10" fontId="14" fillId="17" borderId="69" xfId="0" applyNumberFormat="1" applyFont="1" applyFill="1" applyBorder="1" applyAlignment="1">
      <alignment horizontal="center" vertical="center"/>
    </xf>
    <xf numFmtId="10" fontId="14" fillId="17" borderId="62" xfId="0" applyNumberFormat="1" applyFont="1" applyFill="1" applyBorder="1" applyAlignment="1">
      <alignment horizontal="center" vertical="center"/>
    </xf>
    <xf numFmtId="10" fontId="14" fillId="17" borderId="60" xfId="0" applyNumberFormat="1" applyFont="1" applyFill="1" applyBorder="1" applyAlignment="1">
      <alignment horizontal="center" vertical="center"/>
    </xf>
    <xf numFmtId="0" fontId="0" fillId="0" borderId="117" xfId="0" applyBorder="1" applyAlignment="1">
      <alignment vertical="top"/>
    </xf>
    <xf numFmtId="0" fontId="0" fillId="0" borderId="87" xfId="0" applyBorder="1" applyAlignment="1">
      <alignment vertical="top" wrapText="1"/>
    </xf>
    <xf numFmtId="164" fontId="4" fillId="2" borderId="0" xfId="7" applyNumberFormat="1" applyFont="1" applyFill="1" applyBorder="1" applyAlignment="1">
      <alignment horizontal="left"/>
    </xf>
    <xf numFmtId="164" fontId="47" fillId="2" borderId="0" xfId="7" applyNumberFormat="1" applyFont="1" applyFill="1"/>
    <xf numFmtId="164" fontId="4" fillId="18" borderId="0" xfId="7" applyNumberFormat="1" applyFont="1" applyFill="1" applyAlignment="1">
      <alignment horizontal="center"/>
    </xf>
    <xf numFmtId="164" fontId="4" fillId="18" borderId="0" xfId="7" applyNumberFormat="1" applyFont="1" applyFill="1"/>
    <xf numFmtId="164" fontId="7" fillId="18" borderId="0" xfId="7" applyNumberFormat="1" applyFont="1" applyFill="1" applyAlignment="1">
      <alignment horizontal="left"/>
    </xf>
    <xf numFmtId="164" fontId="7" fillId="18" borderId="0" xfId="7" applyNumberFormat="1" applyFont="1" applyFill="1" applyAlignment="1">
      <alignment horizontal="center"/>
    </xf>
    <xf numFmtId="164" fontId="4" fillId="18" borderId="0" xfId="7" applyNumberFormat="1" applyFont="1" applyFill="1" applyBorder="1"/>
    <xf numFmtId="0" fontId="7" fillId="18" borderId="0" xfId="0" applyFont="1" applyFill="1" applyBorder="1" applyAlignment="1">
      <alignment vertical="center"/>
    </xf>
    <xf numFmtId="164" fontId="4" fillId="18" borderId="0" xfId="7" applyNumberFormat="1" applyFont="1" applyFill="1" applyBorder="1" applyAlignment="1">
      <alignment horizontal="center"/>
    </xf>
    <xf numFmtId="164" fontId="18" fillId="18" borderId="0" xfId="7" applyNumberFormat="1" applyFont="1" applyFill="1" applyBorder="1" applyAlignment="1">
      <alignment horizontal="center" vertical="center" wrapText="1"/>
    </xf>
    <xf numFmtId="164" fontId="35" fillId="18" borderId="0" xfId="7" applyNumberFormat="1" applyFont="1" applyFill="1" applyBorder="1"/>
    <xf numFmtId="164" fontId="36" fillId="18" borderId="0" xfId="7" applyNumberFormat="1" applyFont="1" applyFill="1" applyBorder="1" applyAlignment="1">
      <alignment horizontal="center" vertical="center"/>
    </xf>
    <xf numFmtId="0" fontId="22" fillId="18" borderId="0" xfId="0" applyFont="1" applyFill="1" applyBorder="1" applyAlignment="1">
      <alignment horizontal="left" vertical="center" wrapText="1"/>
    </xf>
    <xf numFmtId="0" fontId="22" fillId="18" borderId="0" xfId="0" applyFont="1" applyFill="1" applyBorder="1" applyAlignment="1">
      <alignment horizontal="center" vertical="center" wrapText="1"/>
    </xf>
    <xf numFmtId="0" fontId="37" fillId="18" borderId="0" xfId="0" applyFont="1" applyFill="1" applyBorder="1" applyAlignment="1">
      <alignment horizontal="center" vertical="center" wrapText="1"/>
    </xf>
    <xf numFmtId="164" fontId="26" fillId="18" borderId="0" xfId="0" applyNumberFormat="1" applyFont="1" applyFill="1" applyBorder="1" applyAlignment="1">
      <alignment horizontal="left" vertical="center"/>
    </xf>
    <xf numFmtId="168" fontId="17" fillId="18" borderId="0" xfId="0" applyNumberFormat="1" applyFont="1" applyFill="1" applyBorder="1"/>
    <xf numFmtId="0" fontId="2" fillId="0" borderId="0" xfId="0" applyFont="1" applyFill="1" applyBorder="1" applyAlignment="1">
      <alignment horizontal="left" vertical="center"/>
    </xf>
    <xf numFmtId="10" fontId="13" fillId="17" borderId="57" xfId="2" applyNumberFormat="1" applyFont="1" applyFill="1" applyBorder="1" applyAlignment="1">
      <alignment horizontal="center"/>
    </xf>
    <xf numFmtId="10" fontId="41" fillId="17" borderId="12" xfId="0" applyNumberFormat="1" applyFont="1" applyFill="1" applyBorder="1" applyAlignment="1">
      <alignment horizontal="center" vertical="center"/>
    </xf>
    <xf numFmtId="0" fontId="5" fillId="0" borderId="0" xfId="3" applyFill="1" applyBorder="1" applyAlignment="1" applyProtection="1"/>
    <xf numFmtId="0" fontId="11" fillId="2" borderId="0" xfId="0" applyFont="1" applyFill="1" applyAlignment="1">
      <alignment horizontal="left" vertical="center"/>
    </xf>
    <xf numFmtId="0" fontId="48" fillId="2" borderId="0" xfId="0" applyFont="1" applyFill="1" applyAlignment="1">
      <alignment vertical="center"/>
    </xf>
    <xf numFmtId="0" fontId="10" fillId="0" borderId="31" xfId="0" applyFont="1" applyFill="1" applyBorder="1" applyAlignment="1">
      <alignment vertical="center" wrapText="1"/>
    </xf>
    <xf numFmtId="0" fontId="10" fillId="0" borderId="28" xfId="0" applyFont="1" applyFill="1" applyBorder="1" applyAlignment="1">
      <alignment vertical="center" wrapText="1"/>
    </xf>
    <xf numFmtId="164" fontId="7" fillId="2" borderId="0" xfId="0" applyNumberFormat="1" applyFont="1" applyFill="1" applyAlignment="1">
      <alignment horizontal="center"/>
    </xf>
    <xf numFmtId="164" fontId="7" fillId="2" borderId="0" xfId="0" applyNumberFormat="1" applyFont="1" applyFill="1"/>
    <xf numFmtId="0" fontId="0" fillId="2" borderId="0" xfId="0" applyFill="1"/>
    <xf numFmtId="0" fontId="49" fillId="0" borderId="0" xfId="0" applyFont="1"/>
    <xf numFmtId="164" fontId="4" fillId="3" borderId="11" xfId="0" applyNumberFormat="1" applyFont="1" applyFill="1" applyBorder="1" applyAlignment="1">
      <alignment horizontal="center" vertical="center" wrapText="1"/>
    </xf>
    <xf numFmtId="164" fontId="4" fillId="3" borderId="26" xfId="0" applyNumberFormat="1" applyFont="1" applyFill="1" applyBorder="1" applyAlignment="1">
      <alignment horizontal="center" vertical="center" wrapText="1"/>
    </xf>
    <xf numFmtId="164" fontId="4" fillId="0" borderId="74" xfId="0" applyNumberFormat="1" applyFont="1" applyFill="1" applyBorder="1" applyAlignment="1">
      <alignment vertical="top"/>
    </xf>
    <xf numFmtId="164" fontId="4" fillId="0" borderId="119" xfId="0" applyNumberFormat="1" applyFont="1" applyFill="1" applyBorder="1" applyAlignment="1">
      <alignment vertical="top"/>
    </xf>
    <xf numFmtId="164" fontId="4" fillId="0" borderId="78" xfId="0" applyNumberFormat="1" applyFont="1" applyFill="1" applyBorder="1" applyAlignment="1">
      <alignment vertical="top"/>
    </xf>
    <xf numFmtId="164" fontId="4" fillId="0" borderId="120" xfId="0" applyNumberFormat="1" applyFont="1" applyFill="1" applyBorder="1" applyAlignment="1">
      <alignment vertical="top"/>
    </xf>
    <xf numFmtId="164" fontId="4" fillId="0" borderId="79" xfId="0" applyNumberFormat="1" applyFont="1" applyFill="1" applyBorder="1" applyAlignment="1">
      <alignment vertical="top"/>
    </xf>
    <xf numFmtId="164" fontId="4" fillId="0" borderId="123" xfId="0" applyNumberFormat="1" applyFont="1" applyFill="1" applyBorder="1" applyAlignment="1">
      <alignment vertical="top"/>
    </xf>
    <xf numFmtId="164" fontId="4" fillId="18" borderId="0" xfId="0" applyNumberFormat="1" applyFont="1" applyFill="1" applyBorder="1" applyAlignment="1">
      <alignment vertical="top"/>
    </xf>
    <xf numFmtId="0" fontId="0" fillId="2" borderId="0" xfId="0" applyFill="1" applyBorder="1"/>
    <xf numFmtId="0" fontId="0" fillId="18" borderId="0" xfId="0" applyFill="1" applyBorder="1"/>
    <xf numFmtId="0" fontId="0" fillId="2" borderId="1" xfId="0" applyFill="1" applyBorder="1"/>
    <xf numFmtId="0" fontId="0" fillId="18" borderId="0" xfId="0" applyFill="1"/>
    <xf numFmtId="164" fontId="7" fillId="18" borderId="0" xfId="0" applyNumberFormat="1" applyFont="1" applyFill="1" applyAlignment="1">
      <alignment horizontal="center"/>
    </xf>
    <xf numFmtId="164" fontId="7" fillId="18" borderId="0" xfId="0" applyNumberFormat="1" applyFont="1" applyFill="1" applyAlignment="1"/>
    <xf numFmtId="0" fontId="0" fillId="18" borderId="0" xfId="0" applyFill="1"/>
    <xf numFmtId="164" fontId="4" fillId="18" borderId="0" xfId="0" applyNumberFormat="1" applyFont="1" applyFill="1" applyAlignment="1">
      <alignment horizontal="center" vertical="top"/>
    </xf>
    <xf numFmtId="164" fontId="4" fillId="18" borderId="0" xfId="0" applyNumberFormat="1" applyFont="1" applyFill="1" applyAlignment="1">
      <alignment vertical="top"/>
    </xf>
    <xf numFmtId="0" fontId="0" fillId="18" borderId="1" xfId="0" applyFill="1" applyBorder="1"/>
    <xf numFmtId="164" fontId="7" fillId="18" borderId="0" xfId="0" applyNumberFormat="1" applyFont="1" applyFill="1" applyBorder="1"/>
    <xf numFmtId="0" fontId="0" fillId="18" borderId="0" xfId="0" applyFill="1" applyAlignment="1">
      <alignment horizontal="center"/>
    </xf>
    <xf numFmtId="1" fontId="32" fillId="18" borderId="0" xfId="0" applyNumberFormat="1" applyFont="1" applyFill="1" applyBorder="1" applyAlignment="1">
      <alignment horizontal="center"/>
    </xf>
    <xf numFmtId="0" fontId="0" fillId="18" borderId="0" xfId="0" applyFill="1" applyBorder="1"/>
    <xf numFmtId="0" fontId="0" fillId="18" borderId="1" xfId="0" applyFill="1" applyBorder="1" applyAlignment="1">
      <alignment horizontal="center"/>
    </xf>
    <xf numFmtId="0" fontId="0" fillId="18" borderId="1" xfId="0" applyFill="1" applyBorder="1"/>
    <xf numFmtId="0" fontId="0" fillId="18" borderId="0" xfId="0" applyFill="1" applyBorder="1" applyAlignment="1">
      <alignment horizontal="center"/>
    </xf>
    <xf numFmtId="164" fontId="7" fillId="18" borderId="0" xfId="0" applyNumberFormat="1" applyFont="1" applyFill="1"/>
    <xf numFmtId="0" fontId="0" fillId="0" borderId="139" xfId="0" applyBorder="1" applyAlignment="1">
      <alignment vertical="top" wrapText="1"/>
    </xf>
    <xf numFmtId="0" fontId="30" fillId="0" borderId="0" xfId="0" applyFont="1" applyBorder="1" applyAlignment="1">
      <alignment horizontal="center"/>
    </xf>
    <xf numFmtId="0" fontId="30" fillId="0" borderId="0" xfId="0" applyFont="1" applyBorder="1" applyAlignment="1">
      <alignment horizontal="center" vertical="center"/>
    </xf>
    <xf numFmtId="0" fontId="0" fillId="23" borderId="0" xfId="0" applyFill="1"/>
    <xf numFmtId="0" fontId="0" fillId="2" borderId="0" xfId="0" applyFill="1" applyBorder="1"/>
    <xf numFmtId="0" fontId="17" fillId="18" borderId="0" xfId="0" applyFont="1" applyFill="1" applyBorder="1" applyAlignment="1">
      <alignment vertical="center"/>
    </xf>
    <xf numFmtId="1" fontId="19" fillId="18" borderId="0" xfId="0" applyNumberFormat="1" applyFont="1" applyFill="1" applyBorder="1" applyAlignment="1">
      <alignment horizontal="center" vertical="top"/>
    </xf>
    <xf numFmtId="0" fontId="22" fillId="14" borderId="70" xfId="0" applyFont="1" applyFill="1" applyBorder="1" applyAlignment="1">
      <alignment horizontal="center" vertical="center" wrapText="1"/>
    </xf>
    <xf numFmtId="9" fontId="4" fillId="0" borderId="15" xfId="2" applyFont="1" applyFill="1" applyBorder="1" applyAlignment="1">
      <alignment horizontal="right" vertical="center"/>
    </xf>
    <xf numFmtId="9" fontId="4" fillId="0" borderId="6" xfId="2" applyFont="1" applyFill="1" applyBorder="1" applyAlignment="1">
      <alignment horizontal="right" vertical="center"/>
    </xf>
    <xf numFmtId="9" fontId="4" fillId="0" borderId="3" xfId="2" applyFont="1" applyFill="1" applyBorder="1" applyAlignment="1">
      <alignment horizontal="right" vertical="center"/>
    </xf>
    <xf numFmtId="164" fontId="26" fillId="12" borderId="96" xfId="0" applyNumberFormat="1" applyFont="1" applyFill="1" applyBorder="1" applyAlignment="1">
      <alignment horizontal="left" vertical="center"/>
    </xf>
    <xf numFmtId="164" fontId="26" fillId="12" borderId="97" xfId="0" applyNumberFormat="1" applyFont="1" applyFill="1" applyBorder="1" applyAlignment="1">
      <alignment horizontal="left" vertical="center"/>
    </xf>
    <xf numFmtId="0" fontId="22" fillId="11" borderId="15" xfId="0" applyFont="1" applyFill="1" applyBorder="1" applyAlignment="1">
      <alignment horizontal="left" vertical="center" wrapText="1"/>
    </xf>
    <xf numFmtId="164" fontId="26" fillId="12" borderId="38" xfId="0" applyNumberFormat="1" applyFont="1" applyFill="1" applyBorder="1" applyAlignment="1">
      <alignment horizontal="left" vertical="center"/>
    </xf>
    <xf numFmtId="9" fontId="26" fillId="12" borderId="38" xfId="2" applyFont="1" applyFill="1" applyBorder="1" applyAlignment="1">
      <alignment horizontal="right" vertical="center"/>
    </xf>
    <xf numFmtId="0" fontId="102" fillId="15" borderId="73" xfId="0" applyFont="1" applyFill="1" applyBorder="1" applyAlignment="1">
      <alignment vertical="center"/>
    </xf>
    <xf numFmtId="0" fontId="42" fillId="0" borderId="73" xfId="0" applyFont="1" applyBorder="1" applyAlignment="1">
      <alignment horizontal="left" vertical="center" wrapText="1"/>
    </xf>
    <xf numFmtId="0" fontId="5" fillId="20" borderId="124" xfId="3" applyFill="1" applyBorder="1" applyAlignment="1" applyProtection="1">
      <alignment vertical="top"/>
    </xf>
    <xf numFmtId="0" fontId="5" fillId="20" borderId="78" xfId="3" applyFill="1" applyBorder="1" applyAlignment="1" applyProtection="1">
      <alignment vertical="top"/>
    </xf>
    <xf numFmtId="0" fontId="5" fillId="20" borderId="118" xfId="3" applyFill="1" applyBorder="1" applyAlignment="1" applyProtection="1">
      <alignment vertical="top"/>
    </xf>
    <xf numFmtId="0" fontId="5" fillId="25" borderId="4" xfId="3" applyFill="1" applyBorder="1" applyAlignment="1" applyProtection="1">
      <alignment vertical="top"/>
    </xf>
    <xf numFmtId="0" fontId="5" fillId="21" borderId="78" xfId="3" applyFill="1" applyBorder="1" applyAlignment="1" applyProtection="1">
      <alignment vertical="top"/>
    </xf>
    <xf numFmtId="0" fontId="39" fillId="0" borderId="0" xfId="0" applyFont="1"/>
    <xf numFmtId="9" fontId="26" fillId="18" borderId="40" xfId="2" applyFont="1" applyFill="1" applyBorder="1" applyAlignment="1">
      <alignment horizontal="center"/>
    </xf>
    <xf numFmtId="9" fontId="26" fillId="18" borderId="41" xfId="2" applyFont="1" applyFill="1" applyBorder="1" applyAlignment="1">
      <alignment horizontal="center"/>
    </xf>
    <xf numFmtId="9" fontId="26" fillId="18" borderId="42" xfId="2" applyFont="1" applyFill="1" applyBorder="1" applyAlignment="1">
      <alignment horizontal="center"/>
    </xf>
    <xf numFmtId="164" fontId="26" fillId="12" borderId="142" xfId="0" applyNumberFormat="1" applyFont="1" applyFill="1" applyBorder="1" applyAlignment="1">
      <alignment horizontal="left" vertical="center"/>
    </xf>
    <xf numFmtId="164" fontId="26" fillId="12" borderId="143" xfId="0" applyNumberFormat="1" applyFont="1" applyFill="1" applyBorder="1" applyAlignment="1">
      <alignment horizontal="left" vertical="center"/>
    </xf>
    <xf numFmtId="164" fontId="26" fillId="12" borderId="144" xfId="0" applyNumberFormat="1" applyFont="1" applyFill="1" applyBorder="1" applyAlignment="1">
      <alignment horizontal="left" vertical="center"/>
    </xf>
    <xf numFmtId="164" fontId="26" fillId="12" borderId="51" xfId="0" applyNumberFormat="1" applyFont="1" applyFill="1" applyBorder="1" applyAlignment="1">
      <alignment horizontal="left" vertical="center"/>
    </xf>
    <xf numFmtId="164" fontId="26" fillId="12" borderId="41" xfId="0" applyNumberFormat="1" applyFont="1" applyFill="1" applyBorder="1" applyAlignment="1">
      <alignment horizontal="left" vertical="center"/>
    </xf>
    <xf numFmtId="164" fontId="26" fillId="12" borderId="42" xfId="0" applyNumberFormat="1" applyFont="1" applyFill="1" applyBorder="1" applyAlignment="1">
      <alignment horizontal="left" vertical="center"/>
    </xf>
    <xf numFmtId="164" fontId="26" fillId="12" borderId="145" xfId="0" applyNumberFormat="1" applyFont="1" applyFill="1" applyBorder="1" applyAlignment="1">
      <alignment horizontal="left" vertical="center"/>
    </xf>
    <xf numFmtId="164" fontId="26" fillId="12" borderId="146" xfId="0" applyNumberFormat="1" applyFont="1" applyFill="1" applyBorder="1" applyAlignment="1">
      <alignment horizontal="left" vertical="center"/>
    </xf>
    <xf numFmtId="164" fontId="26" fillId="12" borderId="147" xfId="0" applyNumberFormat="1" applyFont="1" applyFill="1" applyBorder="1" applyAlignment="1">
      <alignment horizontal="left" vertical="center"/>
    </xf>
    <xf numFmtId="164" fontId="26" fillId="12" borderId="148" xfId="0" applyNumberFormat="1" applyFont="1" applyFill="1" applyBorder="1" applyAlignment="1">
      <alignment horizontal="left" vertical="center"/>
    </xf>
    <xf numFmtId="164" fontId="26" fillId="12" borderId="149" xfId="0" applyNumberFormat="1" applyFont="1" applyFill="1" applyBorder="1" applyAlignment="1">
      <alignment horizontal="left" vertical="center"/>
    </xf>
    <xf numFmtId="164" fontId="0" fillId="0" borderId="78" xfId="0" applyNumberFormat="1" applyFill="1" applyBorder="1" applyAlignment="1">
      <alignment horizontal="left"/>
    </xf>
    <xf numFmtId="164" fontId="0" fillId="0" borderId="79" xfId="0" applyNumberFormat="1" applyFill="1" applyBorder="1" applyAlignment="1">
      <alignment horizontal="left"/>
    </xf>
    <xf numFmtId="164" fontId="0" fillId="0" borderId="118" xfId="0" applyNumberFormat="1" applyBorder="1"/>
    <xf numFmtId="164" fontId="0" fillId="0" borderId="121" xfId="0" applyNumberFormat="1" applyBorder="1"/>
    <xf numFmtId="0" fontId="0" fillId="0" borderId="122" xfId="0" applyBorder="1"/>
    <xf numFmtId="0" fontId="0" fillId="0" borderId="79" xfId="0" applyNumberFormat="1" applyBorder="1" applyAlignment="1">
      <alignment horizontal="left"/>
    </xf>
    <xf numFmtId="164" fontId="22" fillId="14" borderId="11" xfId="0" applyNumberFormat="1" applyFont="1" applyFill="1" applyBorder="1" applyAlignment="1">
      <alignment horizontal="center" vertical="center" wrapText="1"/>
    </xf>
    <xf numFmtId="164" fontId="22" fillId="14" borderId="9" xfId="0" applyNumberFormat="1" applyFont="1" applyFill="1" applyBorder="1" applyAlignment="1">
      <alignment horizontal="center" vertical="center" wrapText="1"/>
    </xf>
    <xf numFmtId="0" fontId="22" fillId="14" borderId="17" xfId="0" applyFont="1" applyFill="1" applyBorder="1" applyAlignment="1">
      <alignment horizontal="center" vertical="center" wrapText="1"/>
    </xf>
    <xf numFmtId="10" fontId="17" fillId="39" borderId="74" xfId="2" applyNumberFormat="1" applyFont="1" applyFill="1" applyBorder="1"/>
    <xf numFmtId="10" fontId="17" fillId="39" borderId="75" xfId="2" applyNumberFormat="1" applyFont="1" applyFill="1" applyBorder="1" applyAlignment="1">
      <alignment vertical="center"/>
    </xf>
    <xf numFmtId="10" fontId="26" fillId="39" borderId="76" xfId="2" applyNumberFormat="1" applyFont="1" applyFill="1" applyBorder="1"/>
    <xf numFmtId="10" fontId="17" fillId="39" borderId="78" xfId="2" applyNumberFormat="1" applyFont="1" applyFill="1" applyBorder="1"/>
    <xf numFmtId="10" fontId="26" fillId="39" borderId="73" xfId="2" applyNumberFormat="1" applyFont="1" applyFill="1" applyBorder="1" applyAlignment="1">
      <alignment vertical="center"/>
    </xf>
    <xf numFmtId="10" fontId="26" fillId="39" borderId="77" xfId="2" applyNumberFormat="1" applyFont="1" applyFill="1" applyBorder="1"/>
    <xf numFmtId="10" fontId="17" fillId="39" borderId="73" xfId="2" applyNumberFormat="1" applyFont="1" applyFill="1" applyBorder="1" applyAlignment="1">
      <alignment vertical="center"/>
    </xf>
    <xf numFmtId="10" fontId="17" fillId="39" borderId="79" xfId="2" applyNumberFormat="1" applyFont="1" applyFill="1" applyBorder="1"/>
    <xf numFmtId="10" fontId="26" fillId="39" borderId="80" xfId="2" applyNumberFormat="1" applyFont="1" applyFill="1" applyBorder="1" applyAlignment="1">
      <alignment vertical="center"/>
    </xf>
    <xf numFmtId="10" fontId="26" fillId="39" borderId="81" xfId="2" applyNumberFormat="1" applyFont="1" applyFill="1" applyBorder="1"/>
    <xf numFmtId="0" fontId="22" fillId="14" borderId="16" xfId="0" applyFont="1" applyFill="1" applyBorder="1" applyAlignment="1">
      <alignment horizontal="center" vertical="center" wrapText="1"/>
    </xf>
    <xf numFmtId="0" fontId="22" fillId="14" borderId="15" xfId="0" applyFont="1" applyFill="1" applyBorder="1" applyAlignment="1">
      <alignment horizontal="center" vertical="center" wrapText="1"/>
    </xf>
    <xf numFmtId="0" fontId="22" fillId="14" borderId="8" xfId="0" applyFont="1" applyFill="1" applyBorder="1" applyAlignment="1">
      <alignment horizontal="center" vertical="center" wrapText="1"/>
    </xf>
    <xf numFmtId="164" fontId="4" fillId="3" borderId="8" xfId="0" applyNumberFormat="1" applyFont="1" applyFill="1" applyBorder="1" applyAlignment="1">
      <alignment horizontal="center" vertical="center" wrapText="1"/>
    </xf>
    <xf numFmtId="164" fontId="4" fillId="3" borderId="57" xfId="0" applyNumberFormat="1" applyFont="1" applyFill="1" applyBorder="1" applyAlignment="1">
      <alignment horizontal="center" vertical="center" wrapText="1"/>
    </xf>
    <xf numFmtId="164" fontId="4" fillId="0" borderId="73" xfId="0" applyNumberFormat="1" applyFont="1" applyFill="1" applyBorder="1" applyAlignment="1">
      <alignment horizontal="right" vertical="top"/>
    </xf>
    <xf numFmtId="9" fontId="4" fillId="0" borderId="73" xfId="2" applyFont="1" applyFill="1" applyBorder="1" applyAlignment="1">
      <alignment horizontal="right" vertical="top"/>
    </xf>
    <xf numFmtId="164" fontId="4" fillId="0" borderId="75" xfId="0" applyNumberFormat="1" applyFont="1" applyFill="1" applyBorder="1" applyAlignment="1">
      <alignment horizontal="right" vertical="top"/>
    </xf>
    <xf numFmtId="9" fontId="4" fillId="0" borderId="75" xfId="2" applyFont="1" applyFill="1" applyBorder="1" applyAlignment="1">
      <alignment horizontal="right" vertical="top"/>
    </xf>
    <xf numFmtId="164" fontId="4" fillId="0" borderId="80" xfId="0" applyNumberFormat="1" applyFont="1" applyFill="1" applyBorder="1" applyAlignment="1">
      <alignment horizontal="right" vertical="top"/>
    </xf>
    <xf numFmtId="9" fontId="4" fillId="0" borderId="80" xfId="2" applyFont="1" applyFill="1" applyBorder="1" applyAlignment="1">
      <alignment horizontal="right" vertical="top"/>
    </xf>
    <xf numFmtId="164" fontId="4" fillId="3" borderId="8" xfId="0" applyNumberFormat="1" applyFont="1" applyFill="1" applyBorder="1" applyAlignment="1">
      <alignment horizontal="center" vertical="center" wrapText="1"/>
    </xf>
    <xf numFmtId="203" fontId="4" fillId="0" borderId="76" xfId="0" applyNumberFormat="1" applyFont="1" applyFill="1" applyBorder="1" applyAlignment="1">
      <alignment horizontal="right" vertical="top"/>
    </xf>
    <xf numFmtId="203" fontId="4" fillId="0" borderId="77" xfId="0" applyNumberFormat="1" applyFont="1" applyFill="1" applyBorder="1" applyAlignment="1">
      <alignment horizontal="right" vertical="top"/>
    </xf>
    <xf numFmtId="203" fontId="4" fillId="0" borderId="81" xfId="0" applyNumberFormat="1" applyFont="1" applyFill="1" applyBorder="1" applyAlignment="1">
      <alignment horizontal="right" vertical="top"/>
    </xf>
    <xf numFmtId="181" fontId="4" fillId="18" borderId="0" xfId="7" applyNumberFormat="1" applyFont="1" applyFill="1" applyBorder="1"/>
    <xf numFmtId="203" fontId="4" fillId="0" borderId="74" xfId="0" applyNumberFormat="1" applyFont="1" applyFill="1" applyBorder="1" applyAlignment="1">
      <alignment horizontal="right" vertical="top"/>
    </xf>
    <xf numFmtId="203" fontId="4" fillId="0" borderId="78" xfId="0" applyNumberFormat="1" applyFont="1" applyFill="1" applyBorder="1" applyAlignment="1">
      <alignment horizontal="right" vertical="top"/>
    </xf>
    <xf numFmtId="203" fontId="4" fillId="0" borderId="79" xfId="0" applyNumberFormat="1" applyFont="1" applyFill="1" applyBorder="1" applyAlignment="1">
      <alignment horizontal="right" vertical="top"/>
    </xf>
    <xf numFmtId="0" fontId="5" fillId="18" borderId="0" xfId="3" applyFill="1" applyAlignment="1" applyProtection="1"/>
    <xf numFmtId="166" fontId="17" fillId="39" borderId="141" xfId="0" applyNumberFormat="1" applyFont="1" applyFill="1" applyBorder="1"/>
    <xf numFmtId="166" fontId="17" fillId="39" borderId="73" xfId="0" applyNumberFormat="1" applyFont="1" applyFill="1" applyBorder="1"/>
    <xf numFmtId="166" fontId="17" fillId="39" borderId="77" xfId="0" applyNumberFormat="1" applyFont="1" applyFill="1" applyBorder="1"/>
    <xf numFmtId="166" fontId="17" fillId="39" borderId="80" xfId="0" applyNumberFormat="1" applyFont="1" applyFill="1" applyBorder="1"/>
    <xf numFmtId="166" fontId="17" fillId="39" borderId="81" xfId="0" applyNumberFormat="1" applyFont="1" applyFill="1" applyBorder="1"/>
    <xf numFmtId="166" fontId="17" fillId="39" borderId="150" xfId="0" applyNumberFormat="1" applyFont="1" applyFill="1" applyBorder="1"/>
    <xf numFmtId="164" fontId="4" fillId="0" borderId="78" xfId="0" applyNumberFormat="1" applyFont="1" applyFill="1" applyBorder="1" applyAlignment="1">
      <alignment horizontal="center" vertical="center" wrapText="1"/>
    </xf>
    <xf numFmtId="164" fontId="4" fillId="0" borderId="124" xfId="0" applyNumberFormat="1" applyFont="1" applyFill="1" applyBorder="1" applyAlignment="1">
      <alignment horizontal="center" vertical="center" wrapText="1"/>
    </xf>
    <xf numFmtId="164" fontId="4" fillId="41" borderId="11" xfId="0" applyNumberFormat="1" applyFont="1" applyFill="1" applyBorder="1" applyAlignment="1">
      <alignment horizontal="center" vertical="center" wrapText="1"/>
    </xf>
    <xf numFmtId="164" fontId="4" fillId="41" borderId="19" xfId="0" applyNumberFormat="1" applyFont="1" applyFill="1" applyBorder="1" applyAlignment="1">
      <alignment horizontal="center" vertical="center" wrapText="1"/>
    </xf>
    <xf numFmtId="164" fontId="4" fillId="41" borderId="18" xfId="0" applyNumberFormat="1" applyFont="1" applyFill="1" applyBorder="1" applyAlignment="1">
      <alignment horizontal="center" vertical="center" wrapText="1"/>
    </xf>
    <xf numFmtId="164" fontId="4" fillId="0" borderId="79" xfId="0" applyNumberFormat="1" applyFont="1" applyFill="1" applyBorder="1" applyAlignment="1">
      <alignment horizontal="center" vertical="center" wrapText="1"/>
    </xf>
    <xf numFmtId="3" fontId="103" fillId="13" borderId="70" xfId="0" applyNumberFormat="1" applyFont="1" applyFill="1" applyBorder="1" applyAlignment="1">
      <alignment horizontal="center" vertical="center"/>
    </xf>
    <xf numFmtId="3" fontId="103" fillId="13" borderId="72" xfId="0" applyNumberFormat="1" applyFont="1" applyFill="1" applyBorder="1" applyAlignment="1">
      <alignment horizontal="center" vertical="center"/>
    </xf>
    <xf numFmtId="3" fontId="103" fillId="13" borderId="71" xfId="0" applyNumberFormat="1" applyFont="1" applyFill="1" applyBorder="1" applyAlignment="1">
      <alignment horizontal="center" vertical="center"/>
    </xf>
    <xf numFmtId="203" fontId="4" fillId="0" borderId="73" xfId="0" applyNumberFormat="1" applyFont="1" applyFill="1" applyBorder="1" applyAlignment="1">
      <alignment horizontal="right" vertical="top"/>
    </xf>
    <xf numFmtId="203" fontId="4" fillId="0" borderId="80" xfId="0" applyNumberFormat="1" applyFont="1" applyFill="1" applyBorder="1" applyAlignment="1">
      <alignment horizontal="right" vertical="top"/>
    </xf>
    <xf numFmtId="164" fontId="4" fillId="3" borderId="27" xfId="0" applyNumberFormat="1" applyFont="1" applyFill="1" applyBorder="1" applyAlignment="1">
      <alignment horizontal="center" vertical="center" wrapText="1"/>
    </xf>
    <xf numFmtId="164" fontId="4" fillId="0" borderId="8" xfId="0" applyNumberFormat="1" applyFont="1" applyFill="1" applyBorder="1" applyAlignment="1">
      <alignment vertical="top"/>
    </xf>
    <xf numFmtId="164" fontId="4" fillId="0" borderId="5" xfId="0" applyNumberFormat="1" applyFont="1" applyFill="1" applyBorder="1" applyAlignment="1">
      <alignment vertical="top"/>
    </xf>
    <xf numFmtId="164" fontId="4" fillId="0" borderId="2" xfId="0" applyNumberFormat="1" applyFont="1" applyFill="1" applyBorder="1" applyAlignment="1">
      <alignment vertical="top"/>
    </xf>
    <xf numFmtId="164" fontId="4" fillId="0" borderId="1" xfId="0" applyNumberFormat="1" applyFont="1" applyFill="1" applyBorder="1" applyAlignment="1">
      <alignment horizontal="center" vertical="top"/>
    </xf>
    <xf numFmtId="164" fontId="4" fillId="3" borderId="20" xfId="0" applyNumberFormat="1" applyFont="1" applyFill="1" applyBorder="1" applyAlignment="1">
      <alignment horizontal="center" vertical="center" wrapText="1"/>
    </xf>
    <xf numFmtId="164" fontId="4" fillId="3" borderId="9" xfId="0" applyNumberFormat="1" applyFont="1" applyFill="1" applyBorder="1" applyAlignment="1">
      <alignment horizontal="center" vertical="center" wrapText="1"/>
    </xf>
    <xf numFmtId="164" fontId="4" fillId="0" borderId="8" xfId="0" applyNumberFormat="1" applyFont="1" applyFill="1" applyBorder="1" applyAlignment="1">
      <alignment horizontal="center" vertical="top"/>
    </xf>
    <xf numFmtId="164" fontId="4" fillId="0" borderId="2" xfId="0" applyNumberFormat="1" applyFont="1" applyFill="1" applyBorder="1" applyAlignment="1">
      <alignment horizontal="center" vertical="top"/>
    </xf>
    <xf numFmtId="164" fontId="4" fillId="3" borderId="57" xfId="0" applyNumberFormat="1" applyFont="1" applyFill="1" applyBorder="1" applyAlignment="1">
      <alignment horizontal="center" vertical="center" wrapText="1"/>
    </xf>
    <xf numFmtId="164" fontId="4" fillId="0" borderId="0" xfId="0" applyNumberFormat="1" applyFont="1" applyFill="1" applyBorder="1" applyAlignment="1">
      <alignment horizontal="center" vertical="top"/>
    </xf>
    <xf numFmtId="164" fontId="4" fillId="0" borderId="5" xfId="0" applyNumberFormat="1" applyFont="1" applyFill="1" applyBorder="1" applyAlignment="1">
      <alignment horizontal="center" vertical="top"/>
    </xf>
    <xf numFmtId="164" fontId="4" fillId="0" borderId="5" xfId="0" applyNumberFormat="1" applyFont="1" applyFill="1" applyBorder="1" applyAlignment="1">
      <alignment horizontal="right" vertical="top"/>
    </xf>
    <xf numFmtId="164" fontId="4" fillId="0" borderId="2" xfId="0" applyNumberFormat="1" applyFont="1" applyFill="1" applyBorder="1" applyAlignment="1">
      <alignment horizontal="right" vertical="top"/>
    </xf>
    <xf numFmtId="164" fontId="4" fillId="0" borderId="57" xfId="0" applyNumberFormat="1" applyFont="1" applyFill="1" applyBorder="1" applyAlignment="1">
      <alignment horizontal="right" vertical="top"/>
    </xf>
    <xf numFmtId="164" fontId="4" fillId="0" borderId="12" xfId="0" applyNumberFormat="1" applyFont="1" applyFill="1" applyBorder="1" applyAlignment="1">
      <alignment horizontal="right" vertical="top"/>
    </xf>
    <xf numFmtId="0" fontId="0" fillId="0" borderId="8" xfId="0" applyBorder="1" applyAlignment="1">
      <alignment vertical="center" wrapText="1"/>
    </xf>
    <xf numFmtId="164" fontId="4" fillId="3" borderId="21" xfId="0" applyNumberFormat="1" applyFont="1" applyFill="1" applyBorder="1" applyAlignment="1">
      <alignment horizontal="center" vertical="center" wrapText="1"/>
    </xf>
    <xf numFmtId="164" fontId="4" fillId="0" borderId="151" xfId="0" applyNumberFormat="1" applyFont="1" applyFill="1" applyBorder="1" applyAlignment="1">
      <alignment vertical="top"/>
    </xf>
    <xf numFmtId="164" fontId="4" fillId="0" borderId="152" xfId="0" applyNumberFormat="1" applyFont="1" applyFill="1" applyBorder="1" applyAlignment="1">
      <alignment vertical="top"/>
    </xf>
    <xf numFmtId="164" fontId="4" fillId="0" borderId="153" xfId="0" applyNumberFormat="1" applyFont="1" applyFill="1" applyBorder="1" applyAlignment="1">
      <alignment vertical="top"/>
    </xf>
    <xf numFmtId="203" fontId="4" fillId="0" borderId="141" xfId="0" applyNumberFormat="1" applyFont="1" applyFill="1" applyBorder="1" applyAlignment="1">
      <alignment horizontal="right" vertical="top"/>
    </xf>
    <xf numFmtId="164" fontId="4" fillId="3" borderId="9" xfId="0" applyNumberFormat="1" applyFont="1" applyFill="1" applyBorder="1" applyAlignment="1">
      <alignment horizontal="center" vertical="center" wrapText="1"/>
    </xf>
    <xf numFmtId="164" fontId="4" fillId="3" borderId="10" xfId="0" applyNumberFormat="1" applyFont="1" applyFill="1" applyBorder="1" applyAlignment="1">
      <alignment horizontal="center" vertical="center" wrapText="1"/>
    </xf>
    <xf numFmtId="203" fontId="4" fillId="0" borderId="124" xfId="0" applyNumberFormat="1" applyFont="1" applyFill="1" applyBorder="1" applyAlignment="1">
      <alignment horizontal="right" vertical="top"/>
    </xf>
    <xf numFmtId="164" fontId="42" fillId="0" borderId="0" xfId="0" applyNumberFormat="1" applyFont="1"/>
    <xf numFmtId="166" fontId="0" fillId="0" borderId="0" xfId="0" applyNumberFormat="1"/>
    <xf numFmtId="164" fontId="22" fillId="18" borderId="0" xfId="0" applyNumberFormat="1" applyFont="1" applyFill="1" applyBorder="1" applyAlignment="1">
      <alignment horizontal="center" vertical="center" wrapText="1"/>
    </xf>
    <xf numFmtId="164" fontId="22" fillId="14" borderId="17" xfId="0" applyNumberFormat="1" applyFont="1" applyFill="1" applyBorder="1" applyAlignment="1">
      <alignment horizontal="center" vertical="center" wrapText="1"/>
    </xf>
    <xf numFmtId="164" fontId="22" fillId="0" borderId="0" xfId="0" applyNumberFormat="1" applyFont="1" applyFill="1" applyBorder="1" applyAlignment="1">
      <alignment horizontal="center" vertical="center" wrapText="1"/>
    </xf>
    <xf numFmtId="164" fontId="16" fillId="18" borderId="0" xfId="0" applyNumberFormat="1" applyFont="1" applyFill="1" applyBorder="1" applyAlignment="1">
      <alignment horizontal="center" vertical="center" wrapText="1"/>
    </xf>
    <xf numFmtId="164" fontId="4" fillId="0" borderId="8" xfId="0" applyNumberFormat="1" applyFont="1" applyFill="1" applyBorder="1" applyAlignment="1">
      <alignment horizontal="right" vertical="top"/>
    </xf>
    <xf numFmtId="164" fontId="4" fillId="0" borderId="30" xfId="0" applyNumberFormat="1" applyFont="1" applyFill="1" applyBorder="1" applyAlignment="1">
      <alignment horizontal="center" vertical="top"/>
    </xf>
    <xf numFmtId="164" fontId="4" fillId="0" borderId="28" xfId="0" applyNumberFormat="1" applyFont="1" applyFill="1" applyBorder="1" applyAlignment="1">
      <alignment horizontal="center" vertical="top"/>
    </xf>
    <xf numFmtId="164" fontId="4" fillId="0" borderId="74" xfId="0" applyNumberFormat="1" applyFont="1" applyFill="1" applyBorder="1" applyAlignment="1">
      <alignment horizontal="right" vertical="top"/>
    </xf>
    <xf numFmtId="164" fontId="4" fillId="0" borderId="76" xfId="0" applyNumberFormat="1" applyFont="1" applyFill="1" applyBorder="1" applyAlignment="1">
      <alignment horizontal="right" vertical="top"/>
    </xf>
    <xf numFmtId="164" fontId="4" fillId="0" borderId="79" xfId="0" applyNumberFormat="1" applyFont="1" applyFill="1" applyBorder="1" applyAlignment="1">
      <alignment horizontal="right" vertical="top"/>
    </xf>
    <xf numFmtId="164" fontId="4" fillId="0" borderId="81" xfId="0" applyNumberFormat="1" applyFont="1" applyFill="1" applyBorder="1" applyAlignment="1">
      <alignment horizontal="right" vertical="top"/>
    </xf>
    <xf numFmtId="164" fontId="4" fillId="0" borderId="30" xfId="0" applyNumberFormat="1" applyFont="1" applyFill="1" applyBorder="1" applyAlignment="1">
      <alignment vertical="top"/>
    </xf>
    <xf numFmtId="164" fontId="4" fillId="0" borderId="31" xfId="0" applyNumberFormat="1" applyFont="1" applyFill="1" applyBorder="1" applyAlignment="1">
      <alignment vertical="top"/>
    </xf>
    <xf numFmtId="164" fontId="4" fillId="0" borderId="28" xfId="0" applyNumberFormat="1" applyFont="1" applyFill="1" applyBorder="1" applyAlignment="1">
      <alignment vertical="top"/>
    </xf>
    <xf numFmtId="203" fontId="4" fillId="0" borderId="75" xfId="0" applyNumberFormat="1" applyFont="1" applyFill="1" applyBorder="1" applyAlignment="1">
      <alignment horizontal="right" vertical="top"/>
    </xf>
    <xf numFmtId="0" fontId="0" fillId="2" borderId="0" xfId="0" applyFill="1"/>
    <xf numFmtId="164" fontId="4" fillId="0" borderId="74" xfId="0" applyNumberFormat="1" applyFont="1" applyBorder="1"/>
    <xf numFmtId="164" fontId="4" fillId="0" borderId="119" xfId="0" applyNumberFormat="1" applyFont="1" applyBorder="1"/>
    <xf numFmtId="3" fontId="39" fillId="0" borderId="70" xfId="0" applyNumberFormat="1" applyFont="1" applyBorder="1"/>
    <xf numFmtId="164" fontId="4" fillId="0" borderId="79" xfId="0" applyNumberFormat="1" applyFont="1" applyBorder="1"/>
    <xf numFmtId="164" fontId="4" fillId="0" borderId="123" xfId="0" applyNumberFormat="1" applyFont="1" applyBorder="1"/>
    <xf numFmtId="0" fontId="39" fillId="0" borderId="2" xfId="0" applyFont="1" applyBorder="1"/>
    <xf numFmtId="0" fontId="4" fillId="2" borderId="1" xfId="0" applyFont="1" applyFill="1" applyBorder="1"/>
    <xf numFmtId="0" fontId="4" fillId="2" borderId="0" xfId="0" applyFont="1" applyFill="1" applyAlignment="1">
      <alignment horizontal="center"/>
    </xf>
    <xf numFmtId="0" fontId="4" fillId="2" borderId="0" xfId="0" applyFont="1" applyFill="1"/>
    <xf numFmtId="0" fontId="99" fillId="0" borderId="0" xfId="0" applyFont="1"/>
    <xf numFmtId="0" fontId="39" fillId="0" borderId="9" xfId="0" applyFont="1" applyBorder="1"/>
    <xf numFmtId="164" fontId="4" fillId="0" borderId="19" xfId="0" applyNumberFormat="1" applyFont="1" applyBorder="1"/>
    <xf numFmtId="164" fontId="4" fillId="0" borderId="18" xfId="0" applyNumberFormat="1" applyFont="1" applyBorder="1"/>
    <xf numFmtId="164" fontId="4" fillId="0" borderId="75" xfId="0" applyNumberFormat="1" applyFont="1" applyBorder="1"/>
    <xf numFmtId="164" fontId="4" fillId="0" borderId="76" xfId="0" applyNumberFormat="1" applyFont="1" applyBorder="1"/>
    <xf numFmtId="164" fontId="4" fillId="0" borderId="80" xfId="0" applyNumberFormat="1" applyFont="1" applyBorder="1"/>
    <xf numFmtId="164" fontId="4" fillId="0" borderId="81" xfId="0" applyNumberFormat="1" applyFont="1" applyBorder="1"/>
    <xf numFmtId="3" fontId="17" fillId="0" borderId="36" xfId="2" applyNumberFormat="1" applyFont="1" applyFill="1" applyBorder="1" applyAlignment="1">
      <alignment horizontal="center" vertical="center"/>
    </xf>
    <xf numFmtId="3" fontId="17" fillId="0" borderId="39" xfId="2" applyNumberFormat="1" applyFont="1" applyFill="1" applyBorder="1" applyAlignment="1">
      <alignment horizontal="center" vertical="center"/>
    </xf>
    <xf numFmtId="3" fontId="17" fillId="0" borderId="45" xfId="2" applyNumberFormat="1" applyFont="1" applyFill="1" applyBorder="1" applyAlignment="1">
      <alignment horizontal="center" vertical="center"/>
    </xf>
    <xf numFmtId="3" fontId="17" fillId="0" borderId="33" xfId="2" applyNumberFormat="1" applyFont="1" applyFill="1" applyBorder="1" applyAlignment="1">
      <alignment horizontal="center" vertical="center"/>
    </xf>
    <xf numFmtId="3" fontId="17" fillId="0" borderId="46" xfId="2" applyNumberFormat="1" applyFont="1" applyFill="1" applyBorder="1" applyAlignment="1">
      <alignment horizontal="center" vertical="center"/>
    </xf>
    <xf numFmtId="3" fontId="17" fillId="0" borderId="49" xfId="2" applyNumberFormat="1" applyFont="1" applyFill="1" applyBorder="1" applyAlignment="1">
      <alignment horizontal="center" vertical="center"/>
    </xf>
    <xf numFmtId="3" fontId="17" fillId="0" borderId="50" xfId="2" applyNumberFormat="1" applyFont="1" applyFill="1" applyBorder="1" applyAlignment="1">
      <alignment horizontal="center" vertical="center"/>
    </xf>
    <xf numFmtId="3" fontId="17" fillId="0" borderId="51" xfId="2" applyNumberFormat="1" applyFont="1" applyFill="1" applyBorder="1" applyAlignment="1">
      <alignment horizontal="center" vertical="center"/>
    </xf>
    <xf numFmtId="0" fontId="14" fillId="18" borderId="0" xfId="0" applyFont="1" applyFill="1" applyBorder="1"/>
    <xf numFmtId="0" fontId="41" fillId="18" borderId="0" xfId="0" applyFont="1" applyFill="1" applyBorder="1"/>
    <xf numFmtId="0" fontId="105" fillId="42" borderId="0" xfId="0" applyFont="1" applyFill="1" applyBorder="1" applyAlignment="1">
      <alignment vertical="center"/>
    </xf>
    <xf numFmtId="0" fontId="16" fillId="42" borderId="0" xfId="0" applyFont="1" applyFill="1" applyBorder="1" applyAlignment="1">
      <alignment vertical="center"/>
    </xf>
    <xf numFmtId="0" fontId="16" fillId="42" borderId="0" xfId="0" applyFont="1" applyFill="1" applyBorder="1"/>
    <xf numFmtId="0" fontId="14" fillId="18" borderId="0" xfId="0" applyFont="1" applyFill="1"/>
    <xf numFmtId="1" fontId="14" fillId="18" borderId="155" xfId="0" applyNumberFormat="1" applyFont="1" applyFill="1" applyBorder="1"/>
    <xf numFmtId="0" fontId="14" fillId="18" borderId="0" xfId="0" applyFont="1" applyFill="1" applyAlignment="1">
      <alignment horizontal="right"/>
    </xf>
    <xf numFmtId="0" fontId="41" fillId="18" borderId="0" xfId="0" applyFont="1" applyFill="1" applyBorder="1" applyAlignment="1">
      <alignment horizontal="left"/>
    </xf>
    <xf numFmtId="0" fontId="13" fillId="18" borderId="0" xfId="0" applyFont="1" applyFill="1" applyBorder="1" applyAlignment="1">
      <alignment horizontal="left"/>
    </xf>
    <xf numFmtId="0" fontId="14" fillId="18" borderId="0" xfId="0" applyFont="1" applyFill="1" applyBorder="1" applyAlignment="1">
      <alignment horizontal="right"/>
    </xf>
    <xf numFmtId="165" fontId="14" fillId="18" borderId="59" xfId="0" applyNumberFormat="1" applyFont="1" applyFill="1" applyBorder="1"/>
    <xf numFmtId="165" fontId="14" fillId="18" borderId="129" xfId="0" applyNumberFormat="1" applyFont="1" applyFill="1" applyBorder="1"/>
    <xf numFmtId="165" fontId="14" fillId="18" borderId="0" xfId="0" applyNumberFormat="1" applyFont="1" applyFill="1"/>
    <xf numFmtId="165" fontId="14" fillId="18" borderId="0" xfId="0" applyNumberFormat="1" applyFont="1" applyFill="1" applyAlignment="1">
      <alignment horizontal="right"/>
    </xf>
    <xf numFmtId="10" fontId="14" fillId="18" borderId="0" xfId="0" applyNumberFormat="1" applyFont="1" applyFill="1" applyBorder="1"/>
    <xf numFmtId="165" fontId="14" fillId="18" borderId="155" xfId="0" applyNumberFormat="1" applyFont="1" applyFill="1" applyBorder="1"/>
    <xf numFmtId="10" fontId="14" fillId="18" borderId="59" xfId="0" applyNumberFormat="1" applyFont="1" applyFill="1" applyBorder="1"/>
    <xf numFmtId="0" fontId="41" fillId="43" borderId="0" xfId="0" applyFont="1" applyFill="1" applyBorder="1"/>
    <xf numFmtId="0" fontId="14" fillId="43" borderId="0" xfId="0" applyFont="1" applyFill="1" applyBorder="1"/>
    <xf numFmtId="0" fontId="41" fillId="18" borderId="0" xfId="0" applyFont="1" applyFill="1" applyBorder="1" applyAlignment="1"/>
    <xf numFmtId="0" fontId="14" fillId="18" borderId="0" xfId="0" applyFont="1" applyFill="1" applyBorder="1" applyAlignment="1">
      <alignment wrapText="1"/>
    </xf>
    <xf numFmtId="0" fontId="14" fillId="18" borderId="0" xfId="0" quotePrefix="1" applyFont="1" applyFill="1" applyBorder="1"/>
    <xf numFmtId="165" fontId="14" fillId="18" borderId="129" xfId="0" applyNumberFormat="1" applyFont="1" applyFill="1" applyBorder="1"/>
    <xf numFmtId="165" fontId="14" fillId="18" borderId="0" xfId="0" applyNumberFormat="1" applyFont="1" applyFill="1" applyBorder="1"/>
    <xf numFmtId="0" fontId="15" fillId="43" borderId="0" xfId="0" applyFont="1" applyFill="1" applyBorder="1" applyAlignment="1">
      <alignment horizontal="left" wrapText="1"/>
    </xf>
    <xf numFmtId="0" fontId="14" fillId="18" borderId="0" xfId="0" applyFont="1" applyFill="1" applyBorder="1" applyAlignment="1"/>
    <xf numFmtId="3" fontId="39" fillId="0" borderId="2" xfId="0" applyNumberFormat="1" applyFont="1" applyBorder="1"/>
    <xf numFmtId="0" fontId="14" fillId="18" borderId="0" xfId="0" applyFont="1" applyFill="1" applyBorder="1" applyAlignment="1">
      <alignment horizontal="right"/>
    </xf>
    <xf numFmtId="164" fontId="4" fillId="3" borderId="15" xfId="0" applyNumberFormat="1" applyFont="1" applyFill="1" applyBorder="1" applyAlignment="1">
      <alignment horizontal="center" vertical="center" wrapText="1"/>
    </xf>
    <xf numFmtId="164" fontId="4" fillId="3" borderId="17" xfId="0" applyNumberFormat="1" applyFont="1" applyFill="1" applyBorder="1" applyAlignment="1">
      <alignment horizontal="center" vertical="center" wrapText="1"/>
    </xf>
    <xf numFmtId="0" fontId="0" fillId="0" borderId="0" xfId="0"/>
    <xf numFmtId="0" fontId="108" fillId="0" borderId="0" xfId="0" applyFont="1" applyAlignment="1">
      <alignment horizontal="left"/>
    </xf>
    <xf numFmtId="205" fontId="0" fillId="0" borderId="0" xfId="0" applyNumberFormat="1"/>
    <xf numFmtId="0" fontId="2" fillId="0" borderId="0" xfId="0" applyFont="1"/>
    <xf numFmtId="0" fontId="0" fillId="36" borderId="0" xfId="0" applyFill="1"/>
    <xf numFmtId="0" fontId="109" fillId="36" borderId="0" xfId="0" applyFont="1" applyFill="1"/>
    <xf numFmtId="0" fontId="110" fillId="0" borderId="0" xfId="0" applyFont="1"/>
    <xf numFmtId="0" fontId="2" fillId="0" borderId="0" xfId="0" applyFont="1" applyAlignment="1">
      <alignment wrapText="1"/>
    </xf>
    <xf numFmtId="0" fontId="0" fillId="0" borderId="0" xfId="0" applyFont="1"/>
    <xf numFmtId="0" fontId="0" fillId="0" borderId="0" xfId="0" applyFill="1"/>
    <xf numFmtId="1" fontId="0" fillId="0" borderId="0" xfId="0" applyNumberFormat="1"/>
    <xf numFmtId="0" fontId="4" fillId="0" borderId="0" xfId="0" applyFont="1" applyFill="1" applyBorder="1"/>
    <xf numFmtId="0" fontId="2" fillId="0" borderId="0" xfId="0" applyFont="1" applyFill="1" applyBorder="1"/>
    <xf numFmtId="0" fontId="7" fillId="0" borderId="0" xfId="0" applyFont="1" applyFill="1" applyBorder="1"/>
    <xf numFmtId="0" fontId="2" fillId="0" borderId="0" xfId="0" applyFont="1" applyFill="1"/>
    <xf numFmtId="0" fontId="0" fillId="0" borderId="0" xfId="0" applyAlignment="1">
      <alignment wrapText="1"/>
    </xf>
    <xf numFmtId="0" fontId="111" fillId="36" borderId="0" xfId="0" applyFont="1" applyFill="1"/>
    <xf numFmtId="168" fontId="0" fillId="0" borderId="0" xfId="0" applyNumberFormat="1" applyFill="1"/>
    <xf numFmtId="0" fontId="45" fillId="0" borderId="0" xfId="0" applyFont="1" applyFill="1"/>
    <xf numFmtId="165" fontId="0" fillId="0" borderId="0" xfId="0" applyNumberFormat="1" applyFill="1"/>
    <xf numFmtId="165" fontId="0" fillId="0" borderId="0" xfId="0" applyNumberFormat="1"/>
    <xf numFmtId="165" fontId="14" fillId="18" borderId="156" xfId="0" applyNumberFormat="1" applyFont="1" applyFill="1" applyBorder="1"/>
    <xf numFmtId="10" fontId="14" fillId="18" borderId="0" xfId="0" applyNumberFormat="1" applyFont="1" applyFill="1" applyBorder="1" applyAlignment="1">
      <alignment horizontal="right"/>
    </xf>
    <xf numFmtId="1" fontId="14" fillId="18" borderId="156" xfId="0" applyNumberFormat="1" applyFont="1" applyFill="1" applyBorder="1"/>
    <xf numFmtId="0" fontId="5" fillId="2" borderId="0" xfId="3" applyFill="1" applyAlignment="1" applyProtection="1">
      <alignment vertical="center"/>
    </xf>
    <xf numFmtId="0" fontId="22" fillId="14" borderId="7" xfId="0" applyFont="1" applyFill="1" applyBorder="1" applyAlignment="1">
      <alignment horizontal="center" vertical="center" wrapText="1"/>
    </xf>
    <xf numFmtId="10" fontId="17" fillId="39" borderId="76" xfId="2" applyNumberFormat="1" applyFont="1" applyFill="1" applyBorder="1" applyAlignment="1">
      <alignment vertical="center"/>
    </xf>
    <xf numFmtId="10" fontId="26" fillId="39" borderId="77" xfId="2" applyNumberFormat="1" applyFont="1" applyFill="1" applyBorder="1" applyAlignment="1">
      <alignment vertical="center"/>
    </xf>
    <xf numFmtId="10" fontId="26" fillId="39" borderId="81" xfId="2" applyNumberFormat="1" applyFont="1" applyFill="1" applyBorder="1" applyAlignment="1">
      <alignment vertical="center"/>
    </xf>
    <xf numFmtId="10" fontId="17" fillId="39" borderId="11" xfId="2" applyNumberFormat="1" applyFont="1" applyFill="1" applyBorder="1"/>
    <xf numFmtId="10" fontId="17" fillId="39" borderId="18" xfId="2" applyNumberFormat="1" applyFont="1" applyFill="1" applyBorder="1" applyAlignment="1">
      <alignment vertical="center"/>
    </xf>
    <xf numFmtId="0" fontId="22" fillId="14" borderId="4" xfId="0" applyFont="1" applyFill="1" applyBorder="1" applyAlignment="1">
      <alignment horizontal="center" vertical="center" wrapText="1"/>
    </xf>
    <xf numFmtId="0" fontId="22" fillId="14" borderId="14" xfId="0" applyFont="1" applyFill="1" applyBorder="1" applyAlignment="1">
      <alignment horizontal="center" vertical="center" wrapText="1"/>
    </xf>
    <xf numFmtId="164" fontId="16" fillId="14" borderId="2" xfId="0" applyNumberFormat="1" applyFont="1" applyFill="1" applyBorder="1" applyAlignment="1">
      <alignment horizontal="center" vertical="center" wrapText="1"/>
    </xf>
    <xf numFmtId="0" fontId="22" fillId="14" borderId="2" xfId="0" applyFont="1" applyFill="1" applyBorder="1" applyAlignment="1">
      <alignment horizontal="center" vertical="center" wrapText="1"/>
    </xf>
    <xf numFmtId="9" fontId="16" fillId="14" borderId="12" xfId="2" applyFont="1" applyFill="1" applyBorder="1" applyAlignment="1">
      <alignment horizontal="center" vertical="center" wrapText="1"/>
    </xf>
    <xf numFmtId="10" fontId="17" fillId="46" borderId="45" xfId="2" applyNumberFormat="1" applyFont="1" applyFill="1" applyBorder="1"/>
    <xf numFmtId="10" fontId="17" fillId="46" borderId="33" xfId="2" applyNumberFormat="1" applyFont="1" applyFill="1" applyBorder="1"/>
    <xf numFmtId="1" fontId="17" fillId="46" borderId="46" xfId="2" applyNumberFormat="1" applyFont="1" applyFill="1" applyBorder="1" applyAlignment="1">
      <alignment vertical="center"/>
    </xf>
    <xf numFmtId="10" fontId="17" fillId="46" borderId="47" xfId="2" applyNumberFormat="1" applyFont="1" applyFill="1" applyBorder="1"/>
    <xf numFmtId="10" fontId="26" fillId="46" borderId="35" xfId="2" applyNumberFormat="1" applyFont="1" applyFill="1" applyBorder="1" applyAlignment="1">
      <alignment vertical="center"/>
    </xf>
    <xf numFmtId="1" fontId="17" fillId="46" borderId="48" xfId="2" applyNumberFormat="1" applyFont="1" applyFill="1" applyBorder="1" applyAlignment="1">
      <alignment vertical="center"/>
    </xf>
    <xf numFmtId="10" fontId="17" fillId="46" borderId="49" xfId="2" applyNumberFormat="1" applyFont="1" applyFill="1" applyBorder="1"/>
    <xf numFmtId="10" fontId="26" fillId="46" borderId="50" xfId="2" applyNumberFormat="1" applyFont="1" applyFill="1" applyBorder="1" applyAlignment="1">
      <alignment vertical="center"/>
    </xf>
    <xf numFmtId="1" fontId="17" fillId="46" borderId="51" xfId="2" applyNumberFormat="1" applyFont="1" applyFill="1" applyBorder="1" applyAlignment="1">
      <alignment vertical="center"/>
    </xf>
    <xf numFmtId="10" fontId="17" fillId="46" borderId="36" xfId="2" applyNumberFormat="1" applyFont="1" applyFill="1" applyBorder="1" applyAlignment="1">
      <alignment horizontal="center"/>
    </xf>
    <xf numFmtId="10" fontId="17" fillId="46" borderId="37" xfId="2" applyNumberFormat="1" applyFont="1" applyFill="1" applyBorder="1" applyAlignment="1">
      <alignment horizontal="center"/>
    </xf>
    <xf numFmtId="10" fontId="17" fillId="46" borderId="39" xfId="2" applyNumberFormat="1" applyFont="1" applyFill="1" applyBorder="1" applyAlignment="1">
      <alignment horizontal="center"/>
    </xf>
    <xf numFmtId="10" fontId="17" fillId="46" borderId="9" xfId="2" applyNumberFormat="1" applyFont="1" applyFill="1" applyBorder="1" applyAlignment="1">
      <alignment horizontal="center"/>
    </xf>
    <xf numFmtId="10" fontId="17" fillId="46" borderId="40" xfId="2" applyNumberFormat="1" applyFont="1" applyFill="1" applyBorder="1" applyAlignment="1">
      <alignment horizontal="center"/>
    </xf>
    <xf numFmtId="10" fontId="17" fillId="46" borderId="41" xfId="2" applyNumberFormat="1" applyFont="1" applyFill="1" applyBorder="1" applyAlignment="1">
      <alignment horizontal="center"/>
    </xf>
    <xf numFmtId="10" fontId="17" fillId="46" borderId="42" xfId="2" applyNumberFormat="1" applyFont="1" applyFill="1" applyBorder="1" applyAlignment="1">
      <alignment horizontal="center"/>
    </xf>
    <xf numFmtId="10" fontId="17" fillId="46" borderId="157" xfId="2" applyNumberFormat="1" applyFont="1" applyFill="1" applyBorder="1" applyAlignment="1">
      <alignment horizontal="center"/>
    </xf>
    <xf numFmtId="10" fontId="17" fillId="46" borderId="129" xfId="2" applyNumberFormat="1" applyFont="1" applyFill="1" applyBorder="1" applyAlignment="1">
      <alignment horizontal="center"/>
    </xf>
    <xf numFmtId="10" fontId="17" fillId="46" borderId="158" xfId="2" applyNumberFormat="1" applyFont="1" applyFill="1" applyBorder="1" applyAlignment="1">
      <alignment horizontal="center"/>
    </xf>
    <xf numFmtId="9" fontId="103" fillId="13" borderId="73" xfId="2" applyFont="1" applyFill="1" applyBorder="1" applyAlignment="1">
      <alignment horizontal="center" vertical="center"/>
    </xf>
    <xf numFmtId="164" fontId="16" fillId="14" borderId="5" xfId="0" applyNumberFormat="1" applyFont="1" applyFill="1" applyBorder="1" applyAlignment="1">
      <alignment horizontal="center" vertical="center" wrapText="1"/>
    </xf>
    <xf numFmtId="206" fontId="103" fillId="13" borderId="74" xfId="0" applyNumberFormat="1" applyFont="1" applyFill="1" applyBorder="1" applyAlignment="1">
      <alignment horizontal="center" vertical="center"/>
    </xf>
    <xf numFmtId="206" fontId="103" fillId="13" borderId="75" xfId="0" applyNumberFormat="1" applyFont="1" applyFill="1" applyBorder="1" applyAlignment="1">
      <alignment horizontal="center" vertical="center"/>
    </xf>
    <xf numFmtId="206" fontId="103" fillId="13" borderId="76" xfId="0" applyNumberFormat="1" applyFont="1" applyFill="1" applyBorder="1" applyAlignment="1">
      <alignment horizontal="center" vertical="center"/>
    </xf>
    <xf numFmtId="206" fontId="103" fillId="13" borderId="78" xfId="0" applyNumberFormat="1" applyFont="1" applyFill="1" applyBorder="1" applyAlignment="1">
      <alignment horizontal="center" vertical="center"/>
    </xf>
    <xf numFmtId="206" fontId="103" fillId="13" borderId="73" xfId="0" applyNumberFormat="1" applyFont="1" applyFill="1" applyBorder="1" applyAlignment="1">
      <alignment horizontal="center" vertical="center"/>
    </xf>
    <xf numFmtId="206" fontId="103" fillId="13" borderId="77" xfId="0" applyNumberFormat="1" applyFont="1" applyFill="1" applyBorder="1" applyAlignment="1">
      <alignment horizontal="center" vertical="center"/>
    </xf>
    <xf numFmtId="206" fontId="103" fillId="13" borderId="79" xfId="0" applyNumberFormat="1" applyFont="1" applyFill="1" applyBorder="1" applyAlignment="1">
      <alignment horizontal="center" vertical="center"/>
    </xf>
    <xf numFmtId="206" fontId="103" fillId="13" borderId="80" xfId="0" applyNumberFormat="1" applyFont="1" applyFill="1" applyBorder="1" applyAlignment="1">
      <alignment horizontal="center" vertical="center"/>
    </xf>
    <xf numFmtId="206" fontId="103" fillId="13" borderId="81" xfId="0" applyNumberFormat="1" applyFont="1" applyFill="1" applyBorder="1" applyAlignment="1">
      <alignment horizontal="center" vertical="center"/>
    </xf>
    <xf numFmtId="3" fontId="103" fillId="13" borderId="74" xfId="0" applyNumberFormat="1" applyFont="1" applyFill="1" applyBorder="1" applyAlignment="1">
      <alignment horizontal="center" vertical="center"/>
    </xf>
    <xf numFmtId="3" fontId="103" fillId="13" borderId="75" xfId="0" applyNumberFormat="1" applyFont="1" applyFill="1" applyBorder="1" applyAlignment="1">
      <alignment horizontal="center" vertical="center"/>
    </xf>
    <xf numFmtId="3" fontId="103" fillId="13" borderId="76" xfId="0" applyNumberFormat="1" applyFont="1" applyFill="1" applyBorder="1" applyAlignment="1">
      <alignment horizontal="center" vertical="center"/>
    </xf>
    <xf numFmtId="3" fontId="103" fillId="13" borderId="79" xfId="0" applyNumberFormat="1" applyFont="1" applyFill="1" applyBorder="1" applyAlignment="1">
      <alignment horizontal="center" vertical="center"/>
    </xf>
    <xf numFmtId="3" fontId="103" fillId="13" borderId="80" xfId="0" applyNumberFormat="1" applyFont="1" applyFill="1" applyBorder="1" applyAlignment="1">
      <alignment horizontal="center" vertical="center"/>
    </xf>
    <xf numFmtId="3" fontId="103" fillId="13" borderId="81" xfId="0" applyNumberFormat="1" applyFont="1" applyFill="1" applyBorder="1" applyAlignment="1">
      <alignment horizontal="center" vertical="center"/>
    </xf>
    <xf numFmtId="10" fontId="17" fillId="39" borderId="81" xfId="2" applyNumberFormat="1" applyFont="1" applyFill="1" applyBorder="1" applyAlignment="1">
      <alignment vertical="center"/>
    </xf>
    <xf numFmtId="0" fontId="0" fillId="18" borderId="0" xfId="0" applyFill="1" applyBorder="1"/>
    <xf numFmtId="203" fontId="17" fillId="0" borderId="74" xfId="0" applyNumberFormat="1" applyFont="1" applyBorder="1" applyAlignment="1">
      <alignment horizontal="center" vertical="center"/>
    </xf>
    <xf numFmtId="203" fontId="17" fillId="0" borderId="75" xfId="0" applyNumberFormat="1" applyFont="1" applyBorder="1" applyAlignment="1">
      <alignment horizontal="center" vertical="center"/>
    </xf>
    <xf numFmtId="203" fontId="17" fillId="0" borderId="76" xfId="0" applyNumberFormat="1" applyFont="1" applyBorder="1" applyAlignment="1">
      <alignment horizontal="center" vertical="center"/>
    </xf>
    <xf numFmtId="203" fontId="17" fillId="0" borderId="78" xfId="0" applyNumberFormat="1" applyFont="1" applyBorder="1" applyAlignment="1">
      <alignment horizontal="center" vertical="center"/>
    </xf>
    <xf numFmtId="203" fontId="17" fillId="0" borderId="73" xfId="0" applyNumberFormat="1" applyFont="1" applyBorder="1" applyAlignment="1">
      <alignment horizontal="center" vertical="center"/>
    </xf>
    <xf numFmtId="203" fontId="17" fillId="0" borderId="77" xfId="0" applyNumberFormat="1" applyFont="1" applyBorder="1" applyAlignment="1">
      <alignment horizontal="center" vertical="center"/>
    </xf>
    <xf numFmtId="9" fontId="17" fillId="0" borderId="73" xfId="2" applyFont="1" applyBorder="1" applyAlignment="1">
      <alignment horizontal="center" vertical="center"/>
    </xf>
    <xf numFmtId="203" fontId="17" fillId="0" borderId="79" xfId="0" applyNumberFormat="1" applyFont="1" applyBorder="1" applyAlignment="1">
      <alignment horizontal="center" vertical="center"/>
    </xf>
    <xf numFmtId="203" fontId="17" fillId="0" borderId="80" xfId="0" applyNumberFormat="1" applyFont="1" applyBorder="1" applyAlignment="1">
      <alignment horizontal="center" vertical="center"/>
    </xf>
    <xf numFmtId="203" fontId="17" fillId="0" borderId="81" xfId="0" applyNumberFormat="1" applyFont="1" applyBorder="1" applyAlignment="1">
      <alignment horizontal="center" vertical="center"/>
    </xf>
    <xf numFmtId="165" fontId="17" fillId="0" borderId="40" xfId="0" applyNumberFormat="1" applyFont="1" applyFill="1" applyBorder="1"/>
    <xf numFmtId="165" fontId="17" fillId="0" borderId="41" xfId="0" applyNumberFormat="1" applyFont="1" applyFill="1" applyBorder="1"/>
    <xf numFmtId="165" fontId="17" fillId="0" borderId="42" xfId="0" applyNumberFormat="1" applyFont="1" applyFill="1" applyBorder="1"/>
    <xf numFmtId="0" fontId="22" fillId="14" borderId="5" xfId="0" applyFont="1" applyFill="1" applyBorder="1" applyAlignment="1">
      <alignment horizontal="center" vertical="center" wrapText="1"/>
    </xf>
    <xf numFmtId="164" fontId="16" fillId="14" borderId="13" xfId="0" applyNumberFormat="1" applyFont="1" applyFill="1" applyBorder="1" applyAlignment="1">
      <alignment horizontal="center" vertical="center" wrapText="1"/>
    </xf>
    <xf numFmtId="1" fontId="17" fillId="18" borderId="76" xfId="2" applyNumberFormat="1" applyFont="1" applyFill="1" applyBorder="1" applyAlignment="1">
      <alignment vertical="center"/>
    </xf>
    <xf numFmtId="165" fontId="17" fillId="18" borderId="78" xfId="0" applyNumberFormat="1" applyFont="1" applyFill="1" applyBorder="1"/>
    <xf numFmtId="1" fontId="17" fillId="18" borderId="77" xfId="2" applyNumberFormat="1" applyFont="1" applyFill="1" applyBorder="1" applyAlignment="1">
      <alignment vertical="center"/>
    </xf>
    <xf numFmtId="165" fontId="17" fillId="18" borderId="79" xfId="0" applyNumberFormat="1" applyFont="1" applyFill="1" applyBorder="1"/>
    <xf numFmtId="1" fontId="17" fillId="18" borderId="81" xfId="2" applyNumberFormat="1" applyFont="1" applyFill="1" applyBorder="1" applyAlignment="1">
      <alignment vertical="center"/>
    </xf>
    <xf numFmtId="10" fontId="17" fillId="46" borderId="75" xfId="2" applyNumberFormat="1" applyFont="1" applyFill="1" applyBorder="1"/>
    <xf numFmtId="10" fontId="26" fillId="46" borderId="75" xfId="2" applyNumberFormat="1" applyFont="1" applyFill="1" applyBorder="1" applyAlignment="1">
      <alignment vertical="center"/>
    </xf>
    <xf numFmtId="10" fontId="26" fillId="46" borderId="75" xfId="2" applyNumberFormat="1" applyFont="1" applyFill="1" applyBorder="1"/>
    <xf numFmtId="10" fontId="17" fillId="46" borderId="73" xfId="2" applyNumberFormat="1" applyFont="1" applyFill="1" applyBorder="1"/>
    <xf numFmtId="10" fontId="26" fillId="46" borderId="73" xfId="2" applyNumberFormat="1" applyFont="1" applyFill="1" applyBorder="1" applyAlignment="1">
      <alignment vertical="center"/>
    </xf>
    <xf numFmtId="10" fontId="26" fillId="46" borderId="73" xfId="2" applyNumberFormat="1" applyFont="1" applyFill="1" applyBorder="1"/>
    <xf numFmtId="10" fontId="17" fillId="46" borderId="80" xfId="2" applyNumberFormat="1" applyFont="1" applyFill="1" applyBorder="1"/>
    <xf numFmtId="10" fontId="26" fillId="46" borderId="80" xfId="2" applyNumberFormat="1" applyFont="1" applyFill="1" applyBorder="1" applyAlignment="1">
      <alignment vertical="center"/>
    </xf>
    <xf numFmtId="10" fontId="26" fillId="46" borderId="80" xfId="2" applyNumberFormat="1" applyFont="1" applyFill="1" applyBorder="1"/>
    <xf numFmtId="10" fontId="17" fillId="0" borderId="46" xfId="2" applyNumberFormat="1" applyFont="1" applyFill="1" applyBorder="1" applyAlignment="1">
      <alignment horizontal="center"/>
    </xf>
    <xf numFmtId="10" fontId="17" fillId="0" borderId="51" xfId="2" applyNumberFormat="1" applyFont="1" applyFill="1" applyBorder="1" applyAlignment="1">
      <alignment horizontal="center"/>
    </xf>
    <xf numFmtId="10" fontId="17" fillId="46" borderId="70" xfId="2" applyNumberFormat="1" applyFont="1" applyFill="1" applyBorder="1" applyAlignment="1">
      <alignment horizontal="center"/>
    </xf>
    <xf numFmtId="10" fontId="17" fillId="46" borderId="72" xfId="2" applyNumberFormat="1" applyFont="1" applyFill="1" applyBorder="1" applyAlignment="1">
      <alignment horizontal="center"/>
    </xf>
    <xf numFmtId="10" fontId="17" fillId="46" borderId="71" xfId="2" applyNumberFormat="1" applyFont="1" applyFill="1" applyBorder="1" applyAlignment="1">
      <alignment horizontal="center"/>
    </xf>
    <xf numFmtId="3" fontId="103" fillId="0" borderId="74" xfId="0" applyNumberFormat="1" applyFont="1" applyBorder="1" applyAlignment="1">
      <alignment horizontal="center" vertical="center"/>
    </xf>
    <xf numFmtId="3" fontId="103" fillId="0" borderId="75" xfId="0" applyNumberFormat="1" applyFont="1" applyBorder="1" applyAlignment="1">
      <alignment horizontal="center" vertical="center"/>
    </xf>
    <xf numFmtId="3" fontId="103" fillId="0" borderId="76" xfId="0" applyNumberFormat="1" applyFont="1" applyBorder="1" applyAlignment="1">
      <alignment horizontal="center" vertical="center"/>
    </xf>
    <xf numFmtId="3" fontId="103" fillId="0" borderId="79" xfId="0" applyNumberFormat="1" applyFont="1" applyBorder="1" applyAlignment="1">
      <alignment horizontal="center" vertical="center"/>
    </xf>
    <xf numFmtId="3" fontId="103" fillId="0" borderId="80" xfId="0" applyNumberFormat="1" applyFont="1" applyBorder="1" applyAlignment="1">
      <alignment horizontal="center" vertical="center"/>
    </xf>
    <xf numFmtId="3" fontId="103" fillId="0" borderId="81" xfId="0" applyNumberFormat="1" applyFont="1" applyBorder="1" applyAlignment="1">
      <alignment horizontal="center" vertical="center"/>
    </xf>
    <xf numFmtId="3" fontId="103" fillId="0" borderId="70" xfId="0" applyNumberFormat="1" applyFont="1" applyBorder="1" applyAlignment="1">
      <alignment horizontal="center" vertical="center"/>
    </xf>
    <xf numFmtId="3" fontId="103" fillId="0" borderId="72" xfId="0" applyNumberFormat="1" applyFont="1" applyBorder="1" applyAlignment="1">
      <alignment horizontal="center" vertical="center"/>
    </xf>
    <xf numFmtId="3" fontId="103" fillId="0" borderId="71" xfId="0" applyNumberFormat="1" applyFont="1" applyBorder="1" applyAlignment="1">
      <alignment horizontal="center" vertical="center"/>
    </xf>
    <xf numFmtId="10" fontId="17" fillId="46" borderId="52" xfId="2" applyNumberFormat="1" applyFont="1" applyFill="1" applyBorder="1"/>
    <xf numFmtId="10" fontId="17" fillId="46" borderId="54" xfId="2" applyNumberFormat="1" applyFont="1" applyFill="1" applyBorder="1"/>
    <xf numFmtId="10" fontId="17" fillId="46" borderId="54" xfId="2" applyNumberFormat="1" applyFont="1" applyFill="1" applyBorder="1" applyAlignment="1">
      <alignment horizontal="center"/>
    </xf>
    <xf numFmtId="164" fontId="16" fillId="48" borderId="8" xfId="0" applyNumberFormat="1" applyFont="1" applyFill="1" applyBorder="1" applyAlignment="1">
      <alignment horizontal="center" vertical="center" wrapText="1"/>
    </xf>
    <xf numFmtId="164" fontId="16" fillId="48" borderId="57" xfId="0" applyNumberFormat="1" applyFont="1" applyFill="1" applyBorder="1" applyAlignment="1">
      <alignment horizontal="center" vertical="center" wrapText="1"/>
    </xf>
    <xf numFmtId="164" fontId="16" fillId="48" borderId="9" xfId="0" applyNumberFormat="1" applyFont="1" applyFill="1" applyBorder="1" applyAlignment="1">
      <alignment horizontal="center" vertical="center" wrapText="1"/>
    </xf>
    <xf numFmtId="164" fontId="18" fillId="49" borderId="8" xfId="0" applyNumberFormat="1" applyFont="1" applyFill="1" applyBorder="1" applyAlignment="1">
      <alignment horizontal="center" vertical="center" wrapText="1"/>
    </xf>
    <xf numFmtId="1" fontId="17" fillId="47" borderId="36" xfId="2" applyNumberFormat="1" applyFont="1" applyFill="1" applyBorder="1" applyAlignment="1">
      <alignment horizontal="center"/>
    </xf>
    <xf numFmtId="1" fontId="17" fillId="47" borderId="37" xfId="2" applyNumberFormat="1" applyFont="1" applyFill="1" applyBorder="1" applyAlignment="1">
      <alignment horizontal="center"/>
    </xf>
    <xf numFmtId="1" fontId="17" fillId="47" borderId="39" xfId="2" applyNumberFormat="1" applyFont="1" applyFill="1" applyBorder="1" applyAlignment="1">
      <alignment horizontal="center"/>
    </xf>
    <xf numFmtId="1" fontId="17" fillId="47" borderId="9" xfId="2" applyNumberFormat="1" applyFont="1" applyFill="1" applyBorder="1" applyAlignment="1">
      <alignment horizontal="center"/>
    </xf>
    <xf numFmtId="164" fontId="16" fillId="49" borderId="9" xfId="0" applyNumberFormat="1" applyFont="1" applyFill="1" applyBorder="1" applyAlignment="1">
      <alignment horizontal="center" vertical="center" wrapText="1"/>
    </xf>
    <xf numFmtId="164" fontId="16" fillId="49" borderId="18" xfId="0" applyNumberFormat="1" applyFont="1" applyFill="1" applyBorder="1" applyAlignment="1">
      <alignment horizontal="center" vertical="center" wrapText="1"/>
    </xf>
    <xf numFmtId="1" fontId="17" fillId="47" borderId="9" xfId="2" applyNumberFormat="1" applyFont="1" applyFill="1" applyBorder="1" applyAlignment="1">
      <alignment horizontal="center" vertical="center"/>
    </xf>
    <xf numFmtId="1" fontId="17" fillId="47" borderId="45" xfId="2" applyNumberFormat="1" applyFont="1" applyFill="1" applyBorder="1" applyAlignment="1">
      <alignment horizontal="center" vertical="center"/>
    </xf>
    <xf numFmtId="1" fontId="17" fillId="47" borderId="33" xfId="2" applyNumberFormat="1" applyFont="1" applyFill="1" applyBorder="1" applyAlignment="1">
      <alignment horizontal="center" vertical="center"/>
    </xf>
    <xf numFmtId="1" fontId="17" fillId="47" borderId="46" xfId="2" applyNumberFormat="1" applyFont="1" applyFill="1" applyBorder="1" applyAlignment="1">
      <alignment horizontal="center" vertical="center"/>
    </xf>
    <xf numFmtId="1" fontId="17" fillId="47" borderId="47" xfId="2" applyNumberFormat="1" applyFont="1" applyFill="1" applyBorder="1" applyAlignment="1">
      <alignment horizontal="center" vertical="center"/>
    </xf>
    <xf numFmtId="1" fontId="17" fillId="47" borderId="35" xfId="2" applyNumberFormat="1" applyFont="1" applyFill="1" applyBorder="1" applyAlignment="1">
      <alignment horizontal="center" vertical="center"/>
    </xf>
    <xf numFmtId="1" fontId="17" fillId="47" borderId="48" xfId="2" applyNumberFormat="1" applyFont="1" applyFill="1" applyBorder="1" applyAlignment="1">
      <alignment horizontal="center" vertical="center"/>
    </xf>
    <xf numFmtId="1" fontId="17" fillId="47" borderId="49" xfId="2" applyNumberFormat="1" applyFont="1" applyFill="1" applyBorder="1" applyAlignment="1">
      <alignment horizontal="center" vertical="center"/>
    </xf>
    <xf numFmtId="1" fontId="17" fillId="47" borderId="50" xfId="2" applyNumberFormat="1" applyFont="1" applyFill="1" applyBorder="1" applyAlignment="1">
      <alignment horizontal="center" vertical="center"/>
    </xf>
    <xf numFmtId="1" fontId="17" fillId="47" borderId="51" xfId="2" applyNumberFormat="1" applyFont="1" applyFill="1" applyBorder="1" applyAlignment="1">
      <alignment horizontal="center" vertical="center"/>
    </xf>
    <xf numFmtId="164" fontId="16" fillId="49" borderId="8" xfId="0" applyNumberFormat="1" applyFont="1" applyFill="1" applyBorder="1" applyAlignment="1">
      <alignment horizontal="center" vertical="center" wrapText="1"/>
    </xf>
    <xf numFmtId="203" fontId="103" fillId="47" borderId="74" xfId="0" applyNumberFormat="1" applyFont="1" applyFill="1" applyBorder="1" applyAlignment="1">
      <alignment horizontal="center" vertical="center"/>
    </xf>
    <xf numFmtId="203" fontId="103" fillId="47" borderId="75" xfId="0" applyNumberFormat="1" applyFont="1" applyFill="1" applyBorder="1" applyAlignment="1">
      <alignment horizontal="center" vertical="center"/>
    </xf>
    <xf numFmtId="3" fontId="103" fillId="47" borderId="75" xfId="0" applyNumberFormat="1" applyFont="1" applyFill="1" applyBorder="1" applyAlignment="1">
      <alignment horizontal="center" vertical="center"/>
    </xf>
    <xf numFmtId="203" fontId="103" fillId="47" borderId="76" xfId="0" applyNumberFormat="1" applyFont="1" applyFill="1" applyBorder="1" applyAlignment="1">
      <alignment horizontal="center" vertical="center"/>
    </xf>
    <xf numFmtId="203" fontId="103" fillId="47" borderId="78" xfId="0" applyNumberFormat="1" applyFont="1" applyFill="1" applyBorder="1" applyAlignment="1">
      <alignment horizontal="center" vertical="center"/>
    </xf>
    <xf numFmtId="203" fontId="103" fillId="47" borderId="73" xfId="0" applyNumberFormat="1" applyFont="1" applyFill="1" applyBorder="1" applyAlignment="1">
      <alignment horizontal="center" vertical="center"/>
    </xf>
    <xf numFmtId="3" fontId="103" fillId="47" borderId="73" xfId="0" applyNumberFormat="1" applyFont="1" applyFill="1" applyBorder="1" applyAlignment="1">
      <alignment horizontal="center" vertical="center"/>
    </xf>
    <xf numFmtId="203" fontId="103" fillId="47" borderId="77" xfId="0" applyNumberFormat="1" applyFont="1" applyFill="1" applyBorder="1" applyAlignment="1">
      <alignment horizontal="center" vertical="center"/>
    </xf>
    <xf numFmtId="9" fontId="103" fillId="47" borderId="73" xfId="2" applyFont="1" applyFill="1" applyBorder="1" applyAlignment="1">
      <alignment horizontal="center" vertical="center"/>
    </xf>
    <xf numFmtId="203" fontId="103" fillId="47" borderId="79" xfId="0" applyNumberFormat="1" applyFont="1" applyFill="1" applyBorder="1" applyAlignment="1">
      <alignment horizontal="center" vertical="center"/>
    </xf>
    <xf numFmtId="203" fontId="103" fillId="47" borderId="80" xfId="0" applyNumberFormat="1" applyFont="1" applyFill="1" applyBorder="1" applyAlignment="1">
      <alignment horizontal="center" vertical="center"/>
    </xf>
    <xf numFmtId="3" fontId="103" fillId="47" borderId="80" xfId="0" applyNumberFormat="1" applyFont="1" applyFill="1" applyBorder="1" applyAlignment="1">
      <alignment horizontal="center" vertical="center"/>
    </xf>
    <xf numFmtId="203" fontId="103" fillId="47" borderId="81" xfId="0" applyNumberFormat="1" applyFont="1" applyFill="1" applyBorder="1" applyAlignment="1">
      <alignment horizontal="center" vertical="center"/>
    </xf>
    <xf numFmtId="3" fontId="103" fillId="47" borderId="74" xfId="0" applyNumberFormat="1" applyFont="1" applyFill="1" applyBorder="1" applyAlignment="1">
      <alignment horizontal="center" vertical="center"/>
    </xf>
    <xf numFmtId="3" fontId="103" fillId="47" borderId="76" xfId="0" applyNumberFormat="1" applyFont="1" applyFill="1" applyBorder="1" applyAlignment="1">
      <alignment horizontal="center" vertical="center"/>
    </xf>
    <xf numFmtId="3" fontId="103" fillId="47" borderId="79" xfId="0" applyNumberFormat="1" applyFont="1" applyFill="1" applyBorder="1" applyAlignment="1">
      <alignment horizontal="center" vertical="center"/>
    </xf>
    <xf numFmtId="3" fontId="103" fillId="47" borderId="81" xfId="0" applyNumberFormat="1" applyFont="1" applyFill="1" applyBorder="1" applyAlignment="1">
      <alignment horizontal="center" vertical="center"/>
    </xf>
    <xf numFmtId="3" fontId="103" fillId="47" borderId="70" xfId="0" applyNumberFormat="1" applyFont="1" applyFill="1" applyBorder="1" applyAlignment="1">
      <alignment horizontal="center" vertical="center"/>
    </xf>
    <xf numFmtId="3" fontId="103" fillId="47" borderId="72" xfId="0" applyNumberFormat="1" applyFont="1" applyFill="1" applyBorder="1" applyAlignment="1">
      <alignment horizontal="center" vertical="center"/>
    </xf>
    <xf numFmtId="0" fontId="22" fillId="49" borderId="8" xfId="0" applyFont="1" applyFill="1" applyBorder="1" applyAlignment="1">
      <alignment horizontal="center" vertical="center" wrapText="1"/>
    </xf>
    <xf numFmtId="3" fontId="103" fillId="47" borderId="71" xfId="0" applyNumberFormat="1" applyFont="1" applyFill="1" applyBorder="1" applyAlignment="1">
      <alignment horizontal="center" vertical="center"/>
    </xf>
    <xf numFmtId="164" fontId="22" fillId="49" borderId="9" xfId="0" applyNumberFormat="1" applyFont="1" applyFill="1" applyBorder="1" applyAlignment="1">
      <alignment horizontal="center" vertical="center" wrapText="1"/>
    </xf>
    <xf numFmtId="164" fontId="16" fillId="11" borderId="5" xfId="0" applyNumberFormat="1" applyFont="1" applyFill="1" applyBorder="1" applyAlignment="1">
      <alignment horizontal="center" vertical="center" wrapText="1"/>
    </xf>
    <xf numFmtId="0" fontId="22" fillId="11" borderId="8" xfId="0" applyFont="1" applyFill="1" applyBorder="1" applyAlignment="1">
      <alignment horizontal="center" vertical="center" wrapText="1"/>
    </xf>
    <xf numFmtId="0" fontId="113" fillId="11" borderId="8" xfId="0" applyFont="1" applyFill="1" applyBorder="1" applyAlignment="1">
      <alignment horizontal="center" vertical="center" wrapText="1"/>
    </xf>
    <xf numFmtId="164" fontId="22" fillId="11" borderId="9" xfId="0" applyNumberFormat="1" applyFont="1" applyFill="1" applyBorder="1" applyAlignment="1">
      <alignment horizontal="center" vertical="center" wrapText="1"/>
    </xf>
    <xf numFmtId="164" fontId="11" fillId="2" borderId="0" xfId="0" applyNumberFormat="1" applyFont="1" applyFill="1" applyAlignment="1">
      <alignment vertical="top"/>
    </xf>
    <xf numFmtId="164" fontId="3" fillId="2" borderId="0" xfId="0" applyNumberFormat="1" applyFont="1" applyFill="1" applyAlignment="1">
      <alignment vertical="top"/>
    </xf>
    <xf numFmtId="164" fontId="114" fillId="2" borderId="0" xfId="0" applyNumberFormat="1" applyFont="1" applyFill="1" applyAlignment="1">
      <alignment horizontal="right" vertical="top"/>
    </xf>
    <xf numFmtId="164" fontId="114" fillId="2" borderId="0" xfId="0" applyNumberFormat="1" applyFont="1" applyFill="1" applyAlignment="1">
      <alignment horizontal="center" vertical="top"/>
    </xf>
    <xf numFmtId="0" fontId="115" fillId="0" borderId="0" xfId="3" applyFont="1" applyAlignment="1" applyProtection="1"/>
    <xf numFmtId="164" fontId="4" fillId="0" borderId="7" xfId="0" applyNumberFormat="1" applyFont="1" applyFill="1" applyBorder="1" applyAlignment="1">
      <alignment vertical="top"/>
    </xf>
    <xf numFmtId="164" fontId="4" fillId="0" borderId="24" xfId="0" applyNumberFormat="1" applyFont="1" applyFill="1" applyBorder="1" applyAlignment="1">
      <alignment horizontal="right" vertical="top"/>
    </xf>
    <xf numFmtId="164" fontId="4" fillId="0" borderId="7" xfId="0" applyNumberFormat="1" applyFont="1" applyFill="1" applyBorder="1" applyAlignment="1">
      <alignment horizontal="center" vertical="top"/>
    </xf>
    <xf numFmtId="164" fontId="4" fillId="0" borderId="6" xfId="0" applyNumberFormat="1" applyFont="1" applyFill="1" applyBorder="1" applyAlignment="1">
      <alignment horizontal="center" vertical="top"/>
    </xf>
    <xf numFmtId="164" fontId="4" fillId="0" borderId="23" xfId="0" quotePrefix="1" applyNumberFormat="1" applyFont="1" applyFill="1" applyBorder="1" applyAlignment="1">
      <alignment horizontal="right" vertical="top"/>
    </xf>
    <xf numFmtId="164" fontId="4" fillId="0" borderId="24" xfId="0" quotePrefix="1" applyNumberFormat="1" applyFont="1" applyFill="1" applyBorder="1" applyAlignment="1">
      <alignment horizontal="right" vertical="top"/>
    </xf>
    <xf numFmtId="164" fontId="4" fillId="0" borderId="4" xfId="0" applyNumberFormat="1" applyFont="1" applyFill="1" applyBorder="1" applyAlignment="1">
      <alignment vertical="top"/>
    </xf>
    <xf numFmtId="164" fontId="4" fillId="0" borderId="4" xfId="0" quotePrefix="1" applyNumberFormat="1" applyFont="1" applyFill="1" applyBorder="1" applyAlignment="1">
      <alignment horizontal="right" vertical="top"/>
    </xf>
    <xf numFmtId="9" fontId="4" fillId="0" borderId="14" xfId="0" applyNumberFormat="1" applyFont="1" applyFill="1" applyBorder="1" applyAlignment="1">
      <alignment horizontal="right" vertical="top"/>
    </xf>
    <xf numFmtId="164" fontId="4" fillId="0" borderId="3" xfId="0" applyNumberFormat="1" applyFont="1" applyFill="1" applyBorder="1" applyAlignment="1">
      <alignment horizontal="right" vertical="top"/>
    </xf>
    <xf numFmtId="164" fontId="4" fillId="0" borderId="3" xfId="0" applyNumberFormat="1" applyFont="1" applyFill="1" applyBorder="1" applyAlignment="1">
      <alignment horizontal="center" vertical="top"/>
    </xf>
    <xf numFmtId="164" fontId="4" fillId="2" borderId="0" xfId="0" applyNumberFormat="1" applyFont="1" applyFill="1" applyAlignment="1">
      <alignment horizontal="right" vertical="top"/>
    </xf>
    <xf numFmtId="164" fontId="4" fillId="16" borderId="7" xfId="0" applyNumberFormat="1" applyFont="1" applyFill="1" applyBorder="1" applyAlignment="1">
      <alignment vertical="top"/>
    </xf>
    <xf numFmtId="164" fontId="4" fillId="16" borderId="24" xfId="0" applyNumberFormat="1" applyFont="1" applyFill="1" applyBorder="1" applyAlignment="1">
      <alignment vertical="top"/>
    </xf>
    <xf numFmtId="164" fontId="4" fillId="16" borderId="7" xfId="0" applyNumberFormat="1" applyFont="1" applyFill="1" applyBorder="1" applyAlignment="1">
      <alignment horizontal="right" vertical="top"/>
    </xf>
    <xf numFmtId="164" fontId="4" fillId="16" borderId="23" xfId="0" applyNumberFormat="1" applyFont="1" applyFill="1" applyBorder="1" applyAlignment="1">
      <alignment horizontal="right" vertical="top"/>
    </xf>
    <xf numFmtId="164" fontId="4" fillId="16" borderId="23" xfId="0" applyNumberFormat="1" applyFont="1" applyFill="1" applyBorder="1" applyAlignment="1">
      <alignment vertical="top"/>
    </xf>
    <xf numFmtId="164" fontId="4" fillId="16" borderId="23" xfId="0" applyNumberFormat="1" applyFont="1" applyFill="1" applyBorder="1" applyAlignment="1">
      <alignment horizontal="center" vertical="top"/>
    </xf>
    <xf numFmtId="9" fontId="4" fillId="16" borderId="23" xfId="0" applyNumberFormat="1" applyFont="1" applyFill="1" applyBorder="1" applyAlignment="1">
      <alignment horizontal="right" vertical="top"/>
    </xf>
    <xf numFmtId="164" fontId="4" fillId="16" borderId="24" xfId="0" applyNumberFormat="1" applyFont="1" applyFill="1" applyBorder="1" applyAlignment="1">
      <alignment horizontal="right" vertical="top"/>
    </xf>
    <xf numFmtId="164" fontId="4" fillId="16" borderId="7" xfId="0" applyNumberFormat="1" applyFont="1" applyFill="1" applyBorder="1" applyAlignment="1">
      <alignment horizontal="center" vertical="top"/>
    </xf>
    <xf numFmtId="164" fontId="4" fillId="16" borderId="6" xfId="0" applyNumberFormat="1" applyFont="1" applyFill="1" applyBorder="1" applyAlignment="1">
      <alignment horizontal="center" vertical="top"/>
    </xf>
    <xf numFmtId="164" fontId="4" fillId="16" borderId="7" xfId="0" quotePrefix="1" applyNumberFormat="1" applyFont="1" applyFill="1" applyBorder="1" applyAlignment="1">
      <alignment horizontal="right" vertical="top"/>
    </xf>
    <xf numFmtId="164" fontId="22" fillId="14" borderId="5" xfId="0" applyNumberFormat="1" applyFont="1" applyFill="1" applyBorder="1" applyAlignment="1">
      <alignment horizontal="center" vertical="center" wrapText="1"/>
    </xf>
    <xf numFmtId="10" fontId="17" fillId="46" borderId="159" xfId="2" applyNumberFormat="1" applyFont="1" applyFill="1" applyBorder="1"/>
    <xf numFmtId="10" fontId="17" fillId="46" borderId="148" xfId="2" applyNumberFormat="1" applyFont="1" applyFill="1" applyBorder="1"/>
    <xf numFmtId="3" fontId="17" fillId="47" borderId="45" xfId="2" applyNumberFormat="1" applyFont="1" applyFill="1" applyBorder="1" applyAlignment="1">
      <alignment horizontal="center" vertical="center"/>
    </xf>
    <xf numFmtId="3" fontId="17" fillId="47" borderId="33" xfId="2" applyNumberFormat="1" applyFont="1" applyFill="1" applyBorder="1" applyAlignment="1">
      <alignment horizontal="center" vertical="center"/>
    </xf>
    <xf numFmtId="3" fontId="17" fillId="47" borderId="46" xfId="2" applyNumberFormat="1" applyFont="1" applyFill="1" applyBorder="1" applyAlignment="1">
      <alignment horizontal="center" vertical="center"/>
    </xf>
    <xf numFmtId="3" fontId="17" fillId="47" borderId="49" xfId="2" applyNumberFormat="1" applyFont="1" applyFill="1" applyBorder="1" applyAlignment="1">
      <alignment horizontal="center" vertical="center"/>
    </xf>
    <xf numFmtId="3" fontId="17" fillId="47" borderId="50" xfId="2" applyNumberFormat="1" applyFont="1" applyFill="1" applyBorder="1" applyAlignment="1">
      <alignment horizontal="center" vertical="center"/>
    </xf>
    <xf numFmtId="3" fontId="17" fillId="47" borderId="51" xfId="2" applyNumberFormat="1" applyFont="1" applyFill="1" applyBorder="1" applyAlignment="1">
      <alignment horizontal="center" vertical="center"/>
    </xf>
    <xf numFmtId="164" fontId="22" fillId="14" borderId="2" xfId="0" applyNumberFormat="1" applyFont="1" applyFill="1" applyBorder="1" applyAlignment="1">
      <alignment horizontal="center" vertical="center" wrapText="1"/>
    </xf>
    <xf numFmtId="10" fontId="17" fillId="46" borderId="96" xfId="2" applyNumberFormat="1" applyFont="1" applyFill="1" applyBorder="1"/>
    <xf numFmtId="10" fontId="17" fillId="46" borderId="98" xfId="2" applyNumberFormat="1" applyFont="1" applyFill="1" applyBorder="1"/>
    <xf numFmtId="164" fontId="22" fillId="14" borderId="8" xfId="0" applyNumberFormat="1" applyFont="1" applyFill="1" applyBorder="1" applyAlignment="1">
      <alignment horizontal="center" vertical="center" wrapText="1"/>
    </xf>
    <xf numFmtId="3" fontId="16" fillId="11" borderId="2" xfId="0" applyNumberFormat="1" applyFont="1" applyFill="1" applyBorder="1" applyAlignment="1">
      <alignment horizontal="center" vertical="center" wrapText="1"/>
    </xf>
    <xf numFmtId="3" fontId="16" fillId="49" borderId="2" xfId="0" applyNumberFormat="1" applyFont="1" applyFill="1" applyBorder="1" applyAlignment="1">
      <alignment horizontal="center" vertical="center" wrapText="1"/>
    </xf>
    <xf numFmtId="3" fontId="17" fillId="47" borderId="36" xfId="2" applyNumberFormat="1" applyFont="1" applyFill="1" applyBorder="1" applyAlignment="1">
      <alignment horizontal="center" vertical="center"/>
    </xf>
    <xf numFmtId="3" fontId="17" fillId="47" borderId="39" xfId="2" applyNumberFormat="1" applyFont="1" applyFill="1" applyBorder="1" applyAlignment="1">
      <alignment horizontal="center" vertical="center"/>
    </xf>
    <xf numFmtId="0" fontId="17" fillId="18" borderId="74" xfId="0" applyFont="1" applyFill="1" applyBorder="1"/>
    <xf numFmtId="164" fontId="116" fillId="11" borderId="8" xfId="0" applyNumberFormat="1" applyFont="1" applyFill="1" applyBorder="1" applyAlignment="1">
      <alignment horizontal="center" vertical="center" wrapText="1"/>
    </xf>
    <xf numFmtId="0" fontId="117" fillId="2" borderId="0" xfId="0" applyFont="1" applyFill="1" applyAlignment="1">
      <alignment vertical="center"/>
    </xf>
    <xf numFmtId="0" fontId="26" fillId="2" borderId="0" xfId="0" applyFont="1" applyFill="1" applyAlignment="1">
      <alignment vertical="center"/>
    </xf>
    <xf numFmtId="0" fontId="117" fillId="2" borderId="0" xfId="0" applyFont="1" applyFill="1" applyAlignment="1">
      <alignment horizontal="left" vertical="center"/>
    </xf>
    <xf numFmtId="0" fontId="26" fillId="2" borderId="0" xfId="0" applyFont="1" applyFill="1" applyAlignment="1">
      <alignment horizontal="left" vertical="center"/>
    </xf>
    <xf numFmtId="0" fontId="26" fillId="2" borderId="0" xfId="0" applyFont="1" applyFill="1" applyAlignment="1">
      <alignment horizontal="center" vertical="center"/>
    </xf>
    <xf numFmtId="166" fontId="26" fillId="2" borderId="0" xfId="0" applyNumberFormat="1" applyFont="1" applyFill="1" applyAlignment="1">
      <alignment vertical="center"/>
    </xf>
    <xf numFmtId="164" fontId="26" fillId="2" borderId="0" xfId="0" applyNumberFormat="1" applyFont="1" applyFill="1" applyAlignment="1">
      <alignment vertical="center"/>
    </xf>
    <xf numFmtId="10" fontId="26" fillId="2" borderId="0" xfId="0" applyNumberFormat="1" applyFont="1" applyFill="1" applyAlignment="1">
      <alignment vertical="center"/>
    </xf>
    <xf numFmtId="0" fontId="26" fillId="22" borderId="0" xfId="0" applyFont="1" applyFill="1" applyAlignment="1">
      <alignment vertical="center"/>
    </xf>
    <xf numFmtId="0" fontId="118" fillId="15" borderId="0" xfId="0" applyFont="1" applyFill="1" applyAlignment="1">
      <alignment vertical="center"/>
    </xf>
    <xf numFmtId="0" fontId="112" fillId="15" borderId="0" xfId="0" applyFont="1" applyFill="1" applyAlignment="1">
      <alignment vertical="center"/>
    </xf>
    <xf numFmtId="0" fontId="112" fillId="2" borderId="0" xfId="0" applyFont="1" applyFill="1" applyAlignment="1">
      <alignment vertical="center"/>
    </xf>
    <xf numFmtId="0" fontId="112" fillId="18" borderId="0" xfId="0" applyFont="1" applyFill="1" applyBorder="1" applyAlignment="1">
      <alignment vertical="center"/>
    </xf>
    <xf numFmtId="0" fontId="119" fillId="18" borderId="0" xfId="0" applyFont="1" applyFill="1" applyAlignment="1">
      <alignment vertical="center"/>
    </xf>
    <xf numFmtId="0" fontId="119" fillId="2" borderId="0" xfId="0" applyFont="1" applyFill="1" applyAlignment="1">
      <alignment vertical="center"/>
    </xf>
    <xf numFmtId="0" fontId="26" fillId="18" borderId="0" xfId="0" applyFont="1" applyFill="1" applyBorder="1" applyAlignment="1">
      <alignment vertical="center"/>
    </xf>
    <xf numFmtId="0" fontId="120" fillId="2" borderId="0" xfId="0" applyFont="1" applyFill="1" applyBorder="1" applyAlignment="1">
      <alignment horizontal="center" vertical="center"/>
    </xf>
    <xf numFmtId="0" fontId="120" fillId="0" borderId="0" xfId="0" applyFont="1" applyFill="1" applyBorder="1" applyAlignment="1">
      <alignment horizontal="left" vertical="center" wrapText="1"/>
    </xf>
    <xf numFmtId="0" fontId="120" fillId="2" borderId="0" xfId="0" applyFont="1" applyFill="1" applyAlignment="1">
      <alignment vertical="center"/>
    </xf>
    <xf numFmtId="164" fontId="121" fillId="2" borderId="0" xfId="3" applyNumberFormat="1" applyFont="1" applyFill="1" applyBorder="1" applyAlignment="1" applyProtection="1">
      <alignment horizontal="center" vertical="center" wrapText="1"/>
    </xf>
    <xf numFmtId="0" fontId="29" fillId="2" borderId="0" xfId="0" applyFont="1" applyFill="1" applyAlignment="1">
      <alignment vertical="center"/>
    </xf>
    <xf numFmtId="0" fontId="120" fillId="18" borderId="0" xfId="0" applyFont="1" applyFill="1" applyBorder="1" applyAlignment="1">
      <alignment vertical="center"/>
    </xf>
    <xf numFmtId="0" fontId="120" fillId="22" borderId="0" xfId="0" applyFont="1" applyFill="1" applyAlignment="1">
      <alignment vertical="center"/>
    </xf>
    <xf numFmtId="0" fontId="120" fillId="22" borderId="0" xfId="0" applyFont="1" applyFill="1" applyBorder="1" applyAlignment="1">
      <alignment vertical="center"/>
    </xf>
    <xf numFmtId="0" fontId="122" fillId="2" borderId="0" xfId="0" applyFont="1" applyFill="1" applyBorder="1" applyAlignment="1">
      <alignment horizontal="left" vertical="center" wrapText="1"/>
    </xf>
    <xf numFmtId="0" fontId="120" fillId="2" borderId="0" xfId="0" applyFont="1" applyFill="1" applyAlignment="1">
      <alignment horizontal="center" vertical="center"/>
    </xf>
    <xf numFmtId="0" fontId="123" fillId="2" borderId="21" xfId="0" applyFont="1" applyFill="1" applyBorder="1" applyAlignment="1">
      <alignment horizontal="left" vertical="center" wrapText="1" indent="2"/>
    </xf>
    <xf numFmtId="0" fontId="120" fillId="2" borderId="21" xfId="0" applyFont="1" applyFill="1" applyBorder="1" applyAlignment="1">
      <alignment vertical="center"/>
    </xf>
    <xf numFmtId="0" fontId="123" fillId="2" borderId="20" xfId="0" applyFont="1" applyFill="1" applyBorder="1" applyAlignment="1">
      <alignment horizontal="center" vertical="center"/>
    </xf>
    <xf numFmtId="0" fontId="123" fillId="2" borderId="20" xfId="0" applyFont="1" applyFill="1" applyBorder="1" applyAlignment="1">
      <alignment horizontal="left" vertical="center" indent="2"/>
    </xf>
    <xf numFmtId="0" fontId="120" fillId="2" borderId="10" xfId="0" applyFont="1" applyFill="1" applyBorder="1" applyAlignment="1">
      <alignment vertical="center"/>
    </xf>
    <xf numFmtId="0" fontId="120" fillId="18" borderId="0" xfId="0" applyFont="1" applyFill="1" applyAlignment="1">
      <alignment vertical="center"/>
    </xf>
    <xf numFmtId="0" fontId="26" fillId="4" borderId="11" xfId="0" applyFont="1" applyFill="1" applyBorder="1" applyAlignment="1">
      <alignment horizontal="center" vertical="center"/>
    </xf>
    <xf numFmtId="0" fontId="26" fillId="4" borderId="26" xfId="0" applyFont="1" applyFill="1" applyBorder="1" applyAlignment="1">
      <alignment horizontal="center" vertical="center"/>
    </xf>
    <xf numFmtId="0" fontId="26" fillId="3" borderId="11" xfId="0" applyFont="1" applyFill="1" applyBorder="1" applyAlignment="1">
      <alignment horizontal="center" vertical="center" wrapText="1"/>
    </xf>
    <xf numFmtId="0" fontId="26" fillId="3" borderId="19" xfId="0" applyFont="1" applyFill="1" applyBorder="1" applyAlignment="1">
      <alignment horizontal="center" vertical="center" wrapText="1"/>
    </xf>
    <xf numFmtId="0" fontId="26" fillId="3" borderId="18" xfId="0" applyFont="1" applyFill="1" applyBorder="1" applyAlignment="1">
      <alignment horizontal="center" vertical="center" wrapText="1"/>
    </xf>
    <xf numFmtId="0" fontId="0" fillId="18" borderId="0" xfId="0" applyFont="1" applyFill="1"/>
    <xf numFmtId="0" fontId="26" fillId="0" borderId="17" xfId="0" applyFont="1" applyFill="1" applyBorder="1" applyAlignment="1">
      <alignment vertical="center" wrapText="1"/>
    </xf>
    <xf numFmtId="0" fontId="26" fillId="0" borderId="29" xfId="0" applyFont="1" applyFill="1" applyBorder="1" applyAlignment="1">
      <alignment vertical="center" wrapText="1"/>
    </xf>
    <xf numFmtId="165" fontId="42" fillId="5" borderId="17" xfId="1" applyNumberFormat="1" applyFont="1" applyFill="1" applyBorder="1" applyAlignment="1">
      <alignment horizontal="center" vertical="center"/>
    </xf>
    <xf numFmtId="165" fontId="26" fillId="0" borderId="16" xfId="1" applyNumberFormat="1" applyFont="1" applyFill="1" applyBorder="1" applyAlignment="1">
      <alignment horizontal="right" vertical="center"/>
    </xf>
    <xf numFmtId="9" fontId="26" fillId="0" borderId="15" xfId="0" applyNumberFormat="1" applyFont="1" applyFill="1" applyBorder="1" applyAlignment="1">
      <alignment horizontal="center" vertical="center" wrapText="1"/>
    </xf>
    <xf numFmtId="164" fontId="120" fillId="2" borderId="0" xfId="0" applyNumberFormat="1" applyFont="1" applyFill="1" applyAlignment="1">
      <alignment vertical="center"/>
    </xf>
    <xf numFmtId="9" fontId="120" fillId="2" borderId="13" xfId="0" applyNumberFormat="1" applyFont="1" applyFill="1" applyBorder="1" applyAlignment="1">
      <alignment horizontal="center" vertical="center"/>
    </xf>
    <xf numFmtId="0" fontId="26" fillId="0" borderId="7" xfId="0" applyFont="1" applyFill="1" applyBorder="1" applyAlignment="1">
      <alignment vertical="center"/>
    </xf>
    <xf numFmtId="0" fontId="26" fillId="0" borderId="24" xfId="0" applyFont="1" applyFill="1" applyBorder="1" applyAlignment="1">
      <alignment vertical="center" wrapText="1"/>
    </xf>
    <xf numFmtId="165" fontId="42" fillId="5" borderId="7" xfId="1" applyNumberFormat="1" applyFont="1" applyFill="1" applyBorder="1" applyAlignment="1">
      <alignment horizontal="center" vertical="center"/>
    </xf>
    <xf numFmtId="165" fontId="26" fillId="0" borderId="23" xfId="1" applyNumberFormat="1" applyFont="1" applyFill="1" applyBorder="1" applyAlignment="1">
      <alignment horizontal="right" vertical="center"/>
    </xf>
    <xf numFmtId="9" fontId="26" fillId="0" borderId="6" xfId="0" applyNumberFormat="1" applyFont="1" applyFill="1" applyBorder="1" applyAlignment="1">
      <alignment horizontal="center" vertical="center" wrapText="1"/>
    </xf>
    <xf numFmtId="0" fontId="26" fillId="0" borderId="4" xfId="0" applyFont="1" applyFill="1" applyBorder="1" applyAlignment="1">
      <alignment vertical="center" wrapText="1"/>
    </xf>
    <xf numFmtId="0" fontId="26" fillId="0" borderId="22" xfId="0" applyFont="1" applyFill="1" applyBorder="1" applyAlignment="1">
      <alignment vertical="center" wrapText="1"/>
    </xf>
    <xf numFmtId="165" fontId="42" fillId="5" borderId="4" xfId="1" applyNumberFormat="1" applyFont="1" applyFill="1" applyBorder="1" applyAlignment="1">
      <alignment horizontal="center" vertical="center"/>
    </xf>
    <xf numFmtId="165" fontId="26" fillId="0" borderId="14" xfId="1" applyNumberFormat="1" applyFont="1" applyFill="1" applyBorder="1" applyAlignment="1">
      <alignment horizontal="right" vertical="center"/>
    </xf>
    <xf numFmtId="9" fontId="26" fillId="0" borderId="3" xfId="0" applyNumberFormat="1" applyFont="1" applyFill="1" applyBorder="1" applyAlignment="1">
      <alignment horizontal="center" vertical="center" wrapText="1"/>
    </xf>
    <xf numFmtId="0" fontId="26" fillId="0" borderId="17" xfId="0" applyFont="1" applyFill="1" applyBorder="1" applyAlignment="1">
      <alignment vertical="center"/>
    </xf>
    <xf numFmtId="0" fontId="26" fillId="0" borderId="4" xfId="0" applyFont="1" applyFill="1" applyBorder="1" applyAlignment="1">
      <alignment vertical="center"/>
    </xf>
    <xf numFmtId="165" fontId="26" fillId="0" borderId="17" xfId="1" applyNumberFormat="1" applyFont="1" applyFill="1" applyBorder="1" applyAlignment="1">
      <alignment horizontal="right" vertical="center"/>
    </xf>
    <xf numFmtId="165" fontId="42" fillId="5" borderId="16" xfId="1" applyNumberFormat="1" applyFont="1" applyFill="1" applyBorder="1" applyAlignment="1">
      <alignment vertical="center"/>
    </xf>
    <xf numFmtId="0" fontId="26" fillId="0" borderId="7" xfId="0" applyFont="1" applyFill="1" applyBorder="1" applyAlignment="1">
      <alignment vertical="center" wrapText="1"/>
    </xf>
    <xf numFmtId="165" fontId="26" fillId="0" borderId="7" xfId="1" applyNumberFormat="1" applyFont="1" applyFill="1" applyBorder="1" applyAlignment="1">
      <alignment horizontal="right" vertical="center"/>
    </xf>
    <xf numFmtId="165" fontId="42" fillId="5" borderId="23" xfId="1" applyNumberFormat="1" applyFont="1" applyFill="1" applyBorder="1" applyAlignment="1">
      <alignment vertical="center"/>
    </xf>
    <xf numFmtId="165" fontId="26" fillId="0" borderId="4" xfId="1" applyNumberFormat="1" applyFont="1" applyFill="1" applyBorder="1" applyAlignment="1">
      <alignment horizontal="right" vertical="center"/>
    </xf>
    <xf numFmtId="165" fontId="42" fillId="5" borderId="14" xfId="1" applyNumberFormat="1" applyFont="1" applyFill="1" applyBorder="1" applyAlignment="1">
      <alignment vertical="center"/>
    </xf>
    <xf numFmtId="9" fontId="120" fillId="2" borderId="12" xfId="0" applyNumberFormat="1" applyFont="1" applyFill="1" applyBorder="1" applyAlignment="1">
      <alignment horizontal="center" vertical="center"/>
    </xf>
    <xf numFmtId="0" fontId="26" fillId="2" borderId="1" xfId="0" applyFont="1" applyFill="1" applyBorder="1" applyAlignment="1">
      <alignment horizontal="center" vertical="center"/>
    </xf>
    <xf numFmtId="0" fontId="124" fillId="2" borderId="1" xfId="0" applyFont="1" applyFill="1" applyBorder="1" applyAlignment="1">
      <alignment horizontal="left" vertical="center" wrapText="1"/>
    </xf>
    <xf numFmtId="0" fontId="26" fillId="2" borderId="1" xfId="0" applyFont="1" applyFill="1" applyBorder="1" applyAlignment="1">
      <alignment vertical="center"/>
    </xf>
    <xf numFmtId="0" fontId="26" fillId="2" borderId="0" xfId="0" applyFont="1" applyFill="1" applyBorder="1" applyAlignment="1">
      <alignment vertical="center"/>
    </xf>
    <xf numFmtId="0" fontId="26" fillId="18" borderId="0" xfId="0" applyFont="1" applyFill="1" applyAlignment="1">
      <alignment vertical="center"/>
    </xf>
    <xf numFmtId="0" fontId="26" fillId="2" borderId="0" xfId="0" applyFont="1" applyFill="1" applyBorder="1" applyAlignment="1">
      <alignment horizontal="center" vertical="center"/>
    </xf>
    <xf numFmtId="0" fontId="124" fillId="2" borderId="0" xfId="0" applyFont="1" applyFill="1" applyBorder="1" applyAlignment="1">
      <alignment horizontal="left" vertical="center" wrapText="1"/>
    </xf>
    <xf numFmtId="0" fontId="120" fillId="2" borderId="0" xfId="0" applyFont="1" applyFill="1" applyBorder="1" applyAlignment="1">
      <alignment vertical="center"/>
    </xf>
    <xf numFmtId="0" fontId="26" fillId="2" borderId="10" xfId="0" applyFont="1" applyFill="1" applyBorder="1" applyAlignment="1">
      <alignment vertical="center"/>
    </xf>
    <xf numFmtId="0" fontId="123" fillId="2" borderId="10" xfId="0" applyFont="1" applyFill="1" applyBorder="1" applyAlignment="1">
      <alignment horizontal="left" vertical="center" wrapText="1" indent="2"/>
    </xf>
    <xf numFmtId="0" fontId="124" fillId="3" borderId="21" xfId="0" applyFont="1" applyFill="1" applyBorder="1" applyAlignment="1">
      <alignment horizontal="center" vertical="center"/>
    </xf>
    <xf numFmtId="0" fontId="26" fillId="3" borderId="9" xfId="0" applyFont="1" applyFill="1" applyBorder="1" applyAlignment="1">
      <alignment horizontal="center" vertical="center"/>
    </xf>
    <xf numFmtId="0" fontId="124" fillId="0" borderId="30" xfId="0" applyFont="1" applyFill="1" applyBorder="1" applyAlignment="1">
      <alignment vertical="center" wrapText="1"/>
    </xf>
    <xf numFmtId="165" fontId="26" fillId="0" borderId="8" xfId="1" applyNumberFormat="1" applyFont="1" applyFill="1" applyBorder="1" applyAlignment="1">
      <alignment horizontal="right" vertical="center"/>
    </xf>
    <xf numFmtId="0" fontId="0" fillId="18" borderId="0" xfId="0" applyFont="1" applyFill="1" applyBorder="1"/>
    <xf numFmtId="0" fontId="26" fillId="0" borderId="31" xfId="0" applyFont="1" applyFill="1" applyBorder="1" applyAlignment="1">
      <alignment vertical="center" wrapText="1"/>
    </xf>
    <xf numFmtId="165" fontId="26" fillId="0" borderId="5" xfId="1" applyNumberFormat="1" applyFont="1" applyFill="1" applyBorder="1" applyAlignment="1">
      <alignment horizontal="right" vertical="center"/>
    </xf>
    <xf numFmtId="0" fontId="26" fillId="0" borderId="28" xfId="0" applyFont="1" applyFill="1" applyBorder="1" applyAlignment="1">
      <alignment vertical="center" wrapText="1"/>
    </xf>
    <xf numFmtId="165" fontId="26" fillId="0" borderId="2" xfId="1" applyNumberFormat="1" applyFont="1" applyFill="1" applyBorder="1" applyAlignment="1">
      <alignment horizontal="right" vertical="center"/>
    </xf>
    <xf numFmtId="3" fontId="26" fillId="2" borderId="0" xfId="0" applyNumberFormat="1" applyFont="1" applyFill="1" applyBorder="1" applyAlignment="1">
      <alignment horizontal="center" vertical="center"/>
    </xf>
    <xf numFmtId="9" fontId="26" fillId="2" borderId="0" xfId="0" applyNumberFormat="1" applyFont="1" applyFill="1" applyBorder="1" applyAlignment="1">
      <alignment horizontal="center" vertical="center" wrapText="1"/>
    </xf>
    <xf numFmtId="0" fontId="26" fillId="22" borderId="0" xfId="0" applyFont="1" applyFill="1" applyBorder="1" applyAlignment="1">
      <alignment vertical="center"/>
    </xf>
    <xf numFmtId="0" fontId="26" fillId="2" borderId="27" xfId="0" applyFont="1" applyFill="1" applyBorder="1" applyAlignment="1">
      <alignment vertical="center"/>
    </xf>
    <xf numFmtId="0" fontId="26" fillId="2" borderId="27" xfId="0" applyFont="1" applyFill="1" applyBorder="1" applyAlignment="1">
      <alignment horizontal="center" vertical="center"/>
    </xf>
    <xf numFmtId="0" fontId="120" fillId="2" borderId="0" xfId="0" applyFont="1" applyFill="1" applyBorder="1" applyAlignment="1">
      <alignment horizontal="left" vertical="center" wrapText="1"/>
    </xf>
    <xf numFmtId="0" fontId="26" fillId="3" borderId="9" xfId="0" applyFont="1" applyFill="1" applyBorder="1" applyAlignment="1">
      <alignment horizontal="center" vertical="center" wrapText="1"/>
    </xf>
    <xf numFmtId="0" fontId="26" fillId="2" borderId="13" xfId="0" applyFont="1" applyFill="1" applyBorder="1" applyAlignment="1">
      <alignment horizontal="center" vertical="center" wrapText="1"/>
    </xf>
    <xf numFmtId="164" fontId="26" fillId="3" borderId="21" xfId="0" applyNumberFormat="1" applyFont="1" applyFill="1" applyBorder="1" applyAlignment="1">
      <alignment horizontal="center" vertical="center" wrapText="1"/>
    </xf>
    <xf numFmtId="164" fontId="26" fillId="2" borderId="13" xfId="0" applyNumberFormat="1" applyFont="1" applyFill="1" applyBorder="1" applyAlignment="1">
      <alignment horizontal="left" vertical="center"/>
    </xf>
    <xf numFmtId="164" fontId="26" fillId="2" borderId="20" xfId="0" applyNumberFormat="1" applyFont="1" applyFill="1" applyBorder="1" applyAlignment="1">
      <alignment vertical="center"/>
    </xf>
    <xf numFmtId="165" fontId="26" fillId="0" borderId="9" xfId="1" applyNumberFormat="1" applyFont="1" applyFill="1" applyBorder="1" applyAlignment="1">
      <alignment horizontal="center" vertical="center"/>
    </xf>
    <xf numFmtId="0" fontId="122" fillId="2" borderId="27" xfId="0" applyFont="1" applyFill="1" applyBorder="1" applyAlignment="1">
      <alignment vertical="center"/>
    </xf>
    <xf numFmtId="6" fontId="120" fillId="2" borderId="27" xfId="0" applyNumberFormat="1" applyFont="1" applyFill="1" applyBorder="1" applyAlignment="1">
      <alignment horizontal="center" vertical="center"/>
    </xf>
    <xf numFmtId="0" fontId="26" fillId="18" borderId="0" xfId="0" applyFont="1" applyFill="1" applyBorder="1" applyAlignment="1">
      <alignment horizontal="center" vertical="center"/>
    </xf>
    <xf numFmtId="0" fontId="26" fillId="0" borderId="0" xfId="0" applyFont="1" applyFill="1" applyBorder="1" applyAlignment="1">
      <alignment horizontal="left" vertical="center" wrapText="1"/>
    </xf>
    <xf numFmtId="0" fontId="26" fillId="2" borderId="28" xfId="0" applyFont="1" applyFill="1" applyBorder="1" applyAlignment="1">
      <alignment vertical="center"/>
    </xf>
    <xf numFmtId="165" fontId="26" fillId="0" borderId="9" xfId="1" applyNumberFormat="1" applyFont="1" applyFill="1" applyBorder="1" applyAlignment="1">
      <alignment horizontal="right" vertical="center"/>
    </xf>
    <xf numFmtId="0" fontId="122" fillId="2" borderId="1" xfId="0" applyFont="1" applyFill="1" applyBorder="1" applyAlignment="1">
      <alignment vertical="center"/>
    </xf>
    <xf numFmtId="6" fontId="120" fillId="2" borderId="1" xfId="0" applyNumberFormat="1" applyFont="1" applyFill="1" applyBorder="1" applyAlignment="1">
      <alignment horizontal="center" vertical="center"/>
    </xf>
    <xf numFmtId="0" fontId="26" fillId="2" borderId="21" xfId="0" applyFont="1" applyFill="1" applyBorder="1" applyAlignment="1">
      <alignment vertical="center"/>
    </xf>
    <xf numFmtId="0" fontId="26" fillId="2" borderId="20" xfId="0" applyFont="1" applyFill="1" applyBorder="1" applyAlignment="1">
      <alignment vertical="center"/>
    </xf>
    <xf numFmtId="164" fontId="26" fillId="18" borderId="10" xfId="0" applyNumberFormat="1" applyFont="1" applyFill="1" applyBorder="1" applyAlignment="1">
      <alignment horizontal="center" vertical="top"/>
    </xf>
    <xf numFmtId="0" fontId="123" fillId="2" borderId="20" xfId="0" applyFont="1" applyFill="1" applyBorder="1" applyAlignment="1">
      <alignment horizontal="left" vertical="center"/>
    </xf>
    <xf numFmtId="0" fontId="123" fillId="2" borderId="20" xfId="0" applyFont="1" applyFill="1" applyBorder="1" applyAlignment="1">
      <alignment horizontal="left" vertical="center" indent="1"/>
    </xf>
    <xf numFmtId="0" fontId="26" fillId="4" borderId="11" xfId="0" applyFont="1" applyFill="1" applyBorder="1" applyAlignment="1">
      <alignment horizontal="center" vertical="center" wrapText="1"/>
    </xf>
    <xf numFmtId="164" fontId="26" fillId="3" borderId="26" xfId="0" applyNumberFormat="1" applyFont="1" applyFill="1" applyBorder="1" applyAlignment="1">
      <alignment horizontal="center" vertical="center" wrapText="1"/>
    </xf>
    <xf numFmtId="164" fontId="26" fillId="3" borderId="11" xfId="0" applyNumberFormat="1" applyFont="1" applyFill="1" applyBorder="1" applyAlignment="1">
      <alignment horizontal="center" vertical="center" wrapText="1"/>
    </xf>
    <xf numFmtId="164" fontId="26" fillId="3" borderId="19" xfId="0" applyNumberFormat="1" applyFont="1" applyFill="1" applyBorder="1" applyAlignment="1">
      <alignment horizontal="center" vertical="center" wrapText="1"/>
    </xf>
    <xf numFmtId="164" fontId="26" fillId="3" borderId="18" xfId="0" applyNumberFormat="1" applyFont="1" applyFill="1" applyBorder="1" applyAlignment="1">
      <alignment horizontal="center" vertical="center" wrapText="1"/>
    </xf>
    <xf numFmtId="164" fontId="26" fillId="2" borderId="11" xfId="0" applyNumberFormat="1" applyFont="1" applyFill="1" applyBorder="1" applyAlignment="1">
      <alignment horizontal="left" vertical="center"/>
    </xf>
    <xf numFmtId="164" fontId="26" fillId="2" borderId="26" xfId="0" applyNumberFormat="1" applyFont="1" applyFill="1" applyBorder="1" applyAlignment="1">
      <alignment vertical="center"/>
    </xf>
    <xf numFmtId="165" fontId="26" fillId="0" borderId="11" xfId="1" applyNumberFormat="1" applyFont="1" applyFill="1" applyBorder="1" applyAlignment="1">
      <alignment horizontal="right" vertical="center"/>
    </xf>
    <xf numFmtId="165" fontId="26" fillId="0" borderId="19" xfId="1" applyNumberFormat="1" applyFont="1" applyFill="1" applyBorder="1" applyAlignment="1">
      <alignment horizontal="right" vertical="center"/>
    </xf>
    <xf numFmtId="165" fontId="26" fillId="0" borderId="18" xfId="1" applyNumberFormat="1" applyFont="1" applyFill="1" applyBorder="1" applyAlignment="1">
      <alignment horizontal="right" vertical="center"/>
    </xf>
    <xf numFmtId="165" fontId="26" fillId="2" borderId="52" xfId="0" applyNumberFormat="1" applyFont="1" applyFill="1" applyBorder="1" applyAlignment="1">
      <alignment vertical="center"/>
    </xf>
    <xf numFmtId="165" fontId="26" fillId="2" borderId="53" xfId="0" applyNumberFormat="1" applyFont="1" applyFill="1" applyBorder="1" applyAlignment="1">
      <alignment vertical="center"/>
    </xf>
    <xf numFmtId="165" fontId="26" fillId="2" borderId="54" xfId="0" applyNumberFormat="1" applyFont="1" applyFill="1" applyBorder="1" applyAlignment="1">
      <alignment vertical="center"/>
    </xf>
    <xf numFmtId="164" fontId="26" fillId="2" borderId="1" xfId="0" applyNumberFormat="1" applyFont="1" applyFill="1" applyBorder="1" applyAlignment="1">
      <alignment horizontal="center" vertical="center"/>
    </xf>
    <xf numFmtId="164" fontId="26" fillId="2" borderId="1" xfId="0" applyNumberFormat="1" applyFont="1" applyFill="1" applyBorder="1" applyAlignment="1">
      <alignment vertical="center"/>
    </xf>
    <xf numFmtId="164" fontId="26" fillId="2" borderId="0" xfId="0" applyNumberFormat="1" applyFont="1" applyFill="1" applyBorder="1" applyAlignment="1">
      <alignment vertical="center"/>
    </xf>
    <xf numFmtId="164" fontId="26" fillId="2" borderId="0" xfId="0" applyNumberFormat="1" applyFont="1" applyFill="1" applyBorder="1" applyAlignment="1">
      <alignment horizontal="center" vertical="center"/>
    </xf>
    <xf numFmtId="0" fontId="120" fillId="2" borderId="0" xfId="0" applyFont="1" applyFill="1" applyBorder="1" applyAlignment="1">
      <alignment horizontal="left" vertical="center"/>
    </xf>
    <xf numFmtId="0" fontId="123" fillId="2" borderId="21" xfId="0" applyFont="1" applyFill="1" applyBorder="1" applyAlignment="1">
      <alignment horizontal="left" vertical="center" indent="1"/>
    </xf>
    <xf numFmtId="0" fontId="120" fillId="2" borderId="20" xfId="0" applyFont="1" applyFill="1" applyBorder="1" applyAlignment="1">
      <alignment vertical="center"/>
    </xf>
    <xf numFmtId="164" fontId="26" fillId="0" borderId="17" xfId="0" applyNumberFormat="1" applyFont="1" applyFill="1" applyBorder="1" applyAlignment="1">
      <alignment horizontal="left" vertical="center"/>
    </xf>
    <xf numFmtId="164" fontId="26" fillId="0" borderId="29" xfId="0" applyNumberFormat="1" applyFont="1" applyFill="1" applyBorder="1" applyAlignment="1">
      <alignment vertical="center"/>
    </xf>
    <xf numFmtId="165" fontId="26" fillId="0" borderId="15" xfId="1" applyNumberFormat="1" applyFont="1" applyFill="1" applyBorder="1" applyAlignment="1">
      <alignment horizontal="right" vertical="center"/>
    </xf>
    <xf numFmtId="165" fontId="26" fillId="0" borderId="17" xfId="1" applyNumberFormat="1" applyFont="1" applyFill="1" applyBorder="1" applyAlignment="1">
      <alignment horizontal="center"/>
    </xf>
    <xf numFmtId="165" fontId="26" fillId="0" borderId="16" xfId="1" applyNumberFormat="1" applyFont="1" applyFill="1" applyBorder="1" applyAlignment="1">
      <alignment horizontal="center"/>
    </xf>
    <xf numFmtId="165" fontId="26" fillId="0" borderId="15" xfId="1" applyNumberFormat="1" applyFont="1" applyFill="1" applyBorder="1" applyAlignment="1">
      <alignment horizontal="center"/>
    </xf>
    <xf numFmtId="165" fontId="26" fillId="2" borderId="32" xfId="0" applyNumberFormat="1" applyFont="1" applyFill="1" applyBorder="1" applyAlignment="1">
      <alignment horizontal="center"/>
    </xf>
    <xf numFmtId="165" fontId="26" fillId="2" borderId="33" xfId="0" applyNumberFormat="1" applyFont="1" applyFill="1" applyBorder="1" applyAlignment="1">
      <alignment horizontal="center"/>
    </xf>
    <xf numFmtId="165" fontId="26" fillId="2" borderId="46" xfId="0" applyNumberFormat="1" applyFont="1" applyFill="1" applyBorder="1" applyAlignment="1">
      <alignment horizontal="center"/>
    </xf>
    <xf numFmtId="164" fontId="26" fillId="0" borderId="7" xfId="0" applyNumberFormat="1" applyFont="1" applyFill="1" applyBorder="1" applyAlignment="1">
      <alignment horizontal="left" vertical="center"/>
    </xf>
    <xf numFmtId="164" fontId="26" fillId="0" borderId="24" xfId="0" applyNumberFormat="1" applyFont="1" applyFill="1" applyBorder="1" applyAlignment="1">
      <alignment vertical="center"/>
    </xf>
    <xf numFmtId="165" fontId="26" fillId="0" borderId="6" xfId="1" applyNumberFormat="1" applyFont="1" applyFill="1" applyBorder="1" applyAlignment="1">
      <alignment horizontal="right" vertical="center"/>
    </xf>
    <xf numFmtId="165" fontId="26" fillId="0" borderId="7" xfId="1" applyNumberFormat="1" applyFont="1" applyFill="1" applyBorder="1" applyAlignment="1">
      <alignment horizontal="center"/>
    </xf>
    <xf numFmtId="165" fontId="26" fillId="0" borderId="23" xfId="1" applyNumberFormat="1" applyFont="1" applyFill="1" applyBorder="1" applyAlignment="1">
      <alignment horizontal="center"/>
    </xf>
    <xf numFmtId="165" fontId="26" fillId="0" borderId="6" xfId="1" applyNumberFormat="1" applyFont="1" applyFill="1" applyBorder="1" applyAlignment="1">
      <alignment horizontal="center"/>
    </xf>
    <xf numFmtId="165" fontId="26" fillId="2" borderId="34" xfId="0" applyNumberFormat="1" applyFont="1" applyFill="1" applyBorder="1" applyAlignment="1">
      <alignment horizontal="center" vertical="center"/>
    </xf>
    <xf numFmtId="165" fontId="26" fillId="2" borderId="35" xfId="0" applyNumberFormat="1" applyFont="1" applyFill="1" applyBorder="1" applyAlignment="1">
      <alignment horizontal="center" vertical="center"/>
    </xf>
    <xf numFmtId="165" fontId="26" fillId="2" borderId="48" xfId="0" applyNumberFormat="1" applyFont="1" applyFill="1" applyBorder="1" applyAlignment="1">
      <alignment horizontal="center" vertical="center"/>
    </xf>
    <xf numFmtId="164" fontId="26" fillId="0" borderId="4" xfId="0" applyNumberFormat="1" applyFont="1" applyFill="1" applyBorder="1" applyAlignment="1">
      <alignment horizontal="left" vertical="center"/>
    </xf>
    <xf numFmtId="164" fontId="26" fillId="0" borderId="22" xfId="0" applyNumberFormat="1" applyFont="1" applyFill="1" applyBorder="1" applyAlignment="1">
      <alignment horizontal="left" vertical="center"/>
    </xf>
    <xf numFmtId="165" fontId="26" fillId="0" borderId="3" xfId="1" applyNumberFormat="1" applyFont="1" applyFill="1" applyBorder="1" applyAlignment="1">
      <alignment horizontal="right" vertical="center"/>
    </xf>
    <xf numFmtId="165" fontId="26" fillId="0" borderId="4" xfId="1" applyNumberFormat="1" applyFont="1" applyFill="1" applyBorder="1" applyAlignment="1">
      <alignment horizontal="center" vertical="center"/>
    </xf>
    <xf numFmtId="165" fontId="26" fillId="0" borderId="14" xfId="1" applyNumberFormat="1" applyFont="1" applyFill="1" applyBorder="1" applyAlignment="1">
      <alignment horizontal="center" vertical="center"/>
    </xf>
    <xf numFmtId="165" fontId="26" fillId="0" borderId="3" xfId="1" applyNumberFormat="1" applyFont="1" applyFill="1" applyBorder="1" applyAlignment="1">
      <alignment horizontal="center" vertical="center"/>
    </xf>
    <xf numFmtId="165" fontId="26" fillId="2" borderId="83" xfId="0" applyNumberFormat="1" applyFont="1" applyFill="1" applyBorder="1" applyAlignment="1">
      <alignment horizontal="center" vertical="center"/>
    </xf>
    <xf numFmtId="165" fontId="26" fillId="2" borderId="50" xfId="0" applyNumberFormat="1" applyFont="1" applyFill="1" applyBorder="1" applyAlignment="1">
      <alignment horizontal="center" vertical="center"/>
    </xf>
    <xf numFmtId="165" fontId="26" fillId="2" borderId="51" xfId="0" applyNumberFormat="1" applyFont="1" applyFill="1" applyBorder="1" applyAlignment="1">
      <alignment horizontal="center" vertical="center"/>
    </xf>
    <xf numFmtId="0" fontId="26" fillId="0" borderId="0" xfId="0" applyFont="1" applyFill="1" applyAlignment="1">
      <alignment vertical="center"/>
    </xf>
    <xf numFmtId="164" fontId="26" fillId="18" borderId="26" xfId="0" applyNumberFormat="1" applyFont="1" applyFill="1" applyBorder="1" applyAlignment="1">
      <alignment horizontal="center" vertical="top"/>
    </xf>
    <xf numFmtId="0" fontId="123" fillId="2" borderId="10" xfId="0" applyFont="1" applyFill="1" applyBorder="1" applyAlignment="1">
      <alignment horizontal="center" vertical="center"/>
    </xf>
    <xf numFmtId="164" fontId="26" fillId="3" borderId="8" xfId="0" applyNumberFormat="1" applyFont="1" applyFill="1" applyBorder="1" applyAlignment="1">
      <alignment vertical="center" wrapText="1"/>
    </xf>
    <xf numFmtId="0" fontId="26" fillId="3" borderId="11" xfId="0" applyFont="1" applyFill="1" applyBorder="1" applyAlignment="1">
      <alignment horizontal="center" vertical="center"/>
    </xf>
    <xf numFmtId="0" fontId="26" fillId="3" borderId="19" xfId="0" applyFont="1" applyFill="1" applyBorder="1" applyAlignment="1">
      <alignment horizontal="center" vertical="center"/>
    </xf>
    <xf numFmtId="9" fontId="26" fillId="3" borderId="19" xfId="0" applyNumberFormat="1" applyFont="1" applyFill="1" applyBorder="1" applyAlignment="1">
      <alignment horizontal="center" vertical="center" wrapText="1"/>
    </xf>
    <xf numFmtId="9" fontId="26" fillId="3" borderId="18" xfId="0" applyNumberFormat="1" applyFont="1" applyFill="1" applyBorder="1" applyAlignment="1">
      <alignment horizontal="center" vertical="center" wrapText="1"/>
    </xf>
    <xf numFmtId="0" fontId="26" fillId="0" borderId="8" xfId="0" applyFont="1" applyFill="1" applyBorder="1" applyAlignment="1">
      <alignment vertical="center"/>
    </xf>
    <xf numFmtId="165" fontId="26" fillId="0" borderId="45" xfId="1" applyNumberFormat="1" applyFont="1" applyFill="1" applyBorder="1" applyAlignment="1">
      <alignment horizontal="right" vertical="center"/>
    </xf>
    <xf numFmtId="165" fontId="26" fillId="0" borderId="33" xfId="1" applyNumberFormat="1" applyFont="1" applyFill="1" applyBorder="1" applyAlignment="1">
      <alignment horizontal="right" vertical="center"/>
    </xf>
    <xf numFmtId="165" fontId="26" fillId="0" borderId="46" xfId="1" applyNumberFormat="1" applyFont="1" applyFill="1" applyBorder="1" applyAlignment="1">
      <alignment horizontal="right" vertical="center"/>
    </xf>
    <xf numFmtId="165" fontId="26" fillId="2" borderId="45" xfId="0" applyNumberFormat="1" applyFont="1" applyFill="1" applyBorder="1" applyAlignment="1">
      <alignment vertical="center"/>
    </xf>
    <xf numFmtId="165" fontId="26" fillId="2" borderId="33" xfId="0" applyNumberFormat="1" applyFont="1" applyFill="1" applyBorder="1" applyAlignment="1">
      <alignment vertical="center"/>
    </xf>
    <xf numFmtId="165" fontId="26" fillId="2" borderId="45" xfId="1" applyNumberFormat="1" applyFont="1" applyFill="1" applyBorder="1" applyAlignment="1">
      <alignment vertical="center"/>
    </xf>
    <xf numFmtId="165" fontId="26" fillId="2" borderId="33" xfId="1" applyNumberFormat="1" applyFont="1" applyFill="1" applyBorder="1" applyAlignment="1">
      <alignment vertical="center"/>
    </xf>
    <xf numFmtId="165" fontId="26" fillId="2" borderId="46" xfId="1" applyNumberFormat="1" applyFont="1" applyFill="1" applyBorder="1" applyAlignment="1">
      <alignment vertical="center"/>
    </xf>
    <xf numFmtId="0" fontId="26" fillId="47" borderId="45" xfId="0" applyFont="1" applyFill="1" applyBorder="1" applyAlignment="1">
      <alignment horizontal="center" vertical="center"/>
    </xf>
    <xf numFmtId="0" fontId="26" fillId="47" borderId="33" xfId="0" applyFont="1" applyFill="1" applyBorder="1" applyAlignment="1">
      <alignment horizontal="center" vertical="center"/>
    </xf>
    <xf numFmtId="0" fontId="26" fillId="47" borderId="46" xfId="0" applyFont="1" applyFill="1" applyBorder="1" applyAlignment="1">
      <alignment horizontal="center" vertical="center"/>
    </xf>
    <xf numFmtId="0" fontId="26" fillId="0" borderId="5" xfId="0" applyFont="1" applyFill="1" applyBorder="1" applyAlignment="1">
      <alignment vertical="center"/>
    </xf>
    <xf numFmtId="165" fontId="26" fillId="0" borderId="47" xfId="1" applyNumberFormat="1" applyFont="1" applyFill="1" applyBorder="1" applyAlignment="1">
      <alignment horizontal="right" vertical="center"/>
    </xf>
    <xf numFmtId="165" fontId="26" fillId="0" borderId="35" xfId="1" applyNumberFormat="1" applyFont="1" applyFill="1" applyBorder="1" applyAlignment="1">
      <alignment horizontal="right" vertical="center"/>
    </xf>
    <xf numFmtId="165" fontId="26" fillId="0" borderId="48" xfId="1" applyNumberFormat="1" applyFont="1" applyFill="1" applyBorder="1" applyAlignment="1">
      <alignment horizontal="right" vertical="center"/>
    </xf>
    <xf numFmtId="165" fontId="26" fillId="2" borderId="47" xfId="0" applyNumberFormat="1" applyFont="1" applyFill="1" applyBorder="1" applyAlignment="1">
      <alignment vertical="center"/>
    </xf>
    <xf numFmtId="165" fontId="26" fillId="2" borderId="35" xfId="0" applyNumberFormat="1" applyFont="1" applyFill="1" applyBorder="1" applyAlignment="1">
      <alignment vertical="center"/>
    </xf>
    <xf numFmtId="165" fontId="26" fillId="2" borderId="47" xfId="1" applyNumberFormat="1" applyFont="1" applyFill="1" applyBorder="1" applyAlignment="1">
      <alignment vertical="center"/>
    </xf>
    <xf numFmtId="165" fontId="26" fillId="2" borderId="35" xfId="1" applyNumberFormat="1" applyFont="1" applyFill="1" applyBorder="1" applyAlignment="1">
      <alignment vertical="center"/>
    </xf>
    <xf numFmtId="165" fontId="26" fillId="2" borderId="48" xfId="1" applyNumberFormat="1" applyFont="1" applyFill="1" applyBorder="1" applyAlignment="1">
      <alignment vertical="center"/>
    </xf>
    <xf numFmtId="0" fontId="26" fillId="47" borderId="47" xfId="0" applyFont="1" applyFill="1" applyBorder="1" applyAlignment="1">
      <alignment horizontal="center" vertical="center"/>
    </xf>
    <xf numFmtId="0" fontId="26" fillId="47" borderId="35" xfId="0" applyFont="1" applyFill="1" applyBorder="1" applyAlignment="1">
      <alignment horizontal="center" vertical="center"/>
    </xf>
    <xf numFmtId="0" fontId="26" fillId="47" borderId="48" xfId="0" applyFont="1" applyFill="1" applyBorder="1" applyAlignment="1">
      <alignment horizontal="center" vertical="center"/>
    </xf>
    <xf numFmtId="0" fontId="26" fillId="0" borderId="2" xfId="0" applyFont="1" applyFill="1" applyBorder="1" applyAlignment="1">
      <alignment vertical="center"/>
    </xf>
    <xf numFmtId="165" fontId="26" fillId="0" borderId="49" xfId="1" applyNumberFormat="1" applyFont="1" applyFill="1" applyBorder="1" applyAlignment="1">
      <alignment horizontal="right" vertical="center"/>
    </xf>
    <xf numFmtId="165" fontId="26" fillId="0" borderId="50" xfId="1" applyNumberFormat="1" applyFont="1" applyFill="1" applyBorder="1" applyAlignment="1">
      <alignment horizontal="right" vertical="center"/>
    </xf>
    <xf numFmtId="165" fontId="26" fillId="0" borderId="51" xfId="1" applyNumberFormat="1" applyFont="1" applyFill="1" applyBorder="1" applyAlignment="1">
      <alignment horizontal="right" vertical="center"/>
    </xf>
    <xf numFmtId="165" fontId="26" fillId="2" borderId="49" xfId="0" applyNumberFormat="1" applyFont="1" applyFill="1" applyBorder="1" applyAlignment="1">
      <alignment vertical="center"/>
    </xf>
    <xf numFmtId="165" fontId="26" fillId="2" borderId="50" xfId="0" applyNumberFormat="1" applyFont="1" applyFill="1" applyBorder="1" applyAlignment="1">
      <alignment vertical="center"/>
    </xf>
    <xf numFmtId="165" fontId="26" fillId="2" borderId="49" xfId="1" applyNumberFormat="1" applyFont="1" applyFill="1" applyBorder="1" applyAlignment="1">
      <alignment vertical="center"/>
    </xf>
    <xf numFmtId="165" fontId="26" fillId="2" borderId="50" xfId="1" applyNumberFormat="1" applyFont="1" applyFill="1" applyBorder="1" applyAlignment="1">
      <alignment vertical="center"/>
    </xf>
    <xf numFmtId="165" fontId="26" fillId="2" borderId="51" xfId="1" applyNumberFormat="1" applyFont="1" applyFill="1" applyBorder="1" applyAlignment="1">
      <alignment vertical="center"/>
    </xf>
    <xf numFmtId="0" fontId="26" fillId="47" borderId="49" xfId="0" applyFont="1" applyFill="1" applyBorder="1" applyAlignment="1">
      <alignment horizontal="center" vertical="center"/>
    </xf>
    <xf numFmtId="0" fontId="26" fillId="47" borderId="50" xfId="0" applyFont="1" applyFill="1" applyBorder="1" applyAlignment="1">
      <alignment horizontal="center" vertical="center"/>
    </xf>
    <xf numFmtId="0" fontId="26" fillId="47" borderId="51" xfId="0" applyFont="1" applyFill="1" applyBorder="1" applyAlignment="1">
      <alignment horizontal="center" vertical="center"/>
    </xf>
    <xf numFmtId="0" fontId="0" fillId="2" borderId="27" xfId="0" applyFont="1" applyFill="1" applyBorder="1" applyAlignment="1">
      <alignment horizontal="center"/>
    </xf>
    <xf numFmtId="0" fontId="0" fillId="2" borderId="27" xfId="0" applyFont="1" applyFill="1" applyBorder="1"/>
    <xf numFmtId="0" fontId="0" fillId="2" borderId="0" xfId="0" applyFont="1" applyFill="1" applyBorder="1"/>
    <xf numFmtId="0" fontId="0" fillId="2" borderId="0" xfId="0" applyFont="1" applyFill="1" applyBorder="1" applyAlignment="1">
      <alignment horizontal="center"/>
    </xf>
    <xf numFmtId="164" fontId="120" fillId="2" borderId="0" xfId="0" applyNumberFormat="1" applyFont="1" applyFill="1" applyAlignment="1">
      <alignment horizontal="center"/>
    </xf>
    <xf numFmtId="164" fontId="120" fillId="2" borderId="0" xfId="0" applyNumberFormat="1" applyFont="1" applyFill="1"/>
    <xf numFmtId="0" fontId="0" fillId="2" borderId="0" xfId="0" applyFont="1" applyFill="1"/>
    <xf numFmtId="0" fontId="0" fillId="2" borderId="0" xfId="0" applyFont="1" applyFill="1" applyAlignment="1">
      <alignment horizontal="center"/>
    </xf>
    <xf numFmtId="0" fontId="123" fillId="2" borderId="21" xfId="0" applyFont="1" applyFill="1" applyBorder="1" applyAlignment="1">
      <alignment vertical="center"/>
    </xf>
    <xf numFmtId="0" fontId="123" fillId="2" borderId="20" xfId="0" applyFont="1" applyFill="1" applyBorder="1" applyAlignment="1">
      <alignment vertical="center"/>
    </xf>
    <xf numFmtId="0" fontId="26" fillId="18" borderId="9" xfId="0" applyFont="1" applyFill="1" applyBorder="1" applyAlignment="1">
      <alignment vertical="center"/>
    </xf>
    <xf numFmtId="164" fontId="26" fillId="3" borderId="25" xfId="0" applyNumberFormat="1" applyFont="1" applyFill="1" applyBorder="1" applyAlignment="1">
      <alignment horizontal="center" vertical="center" wrapText="1"/>
    </xf>
    <xf numFmtId="164" fontId="26" fillId="0" borderId="7" xfId="0" applyNumberFormat="1" applyFont="1" applyFill="1" applyBorder="1" applyAlignment="1">
      <alignment horizontal="left" vertical="top"/>
    </xf>
    <xf numFmtId="164" fontId="26" fillId="0" borderId="24" xfId="0" applyNumberFormat="1" applyFont="1" applyFill="1" applyBorder="1" applyAlignment="1">
      <alignment vertical="top"/>
    </xf>
    <xf numFmtId="164" fontId="26" fillId="0" borderId="7" xfId="0" quotePrefix="1" applyNumberFormat="1" applyFont="1" applyFill="1" applyBorder="1" applyAlignment="1">
      <alignment horizontal="right" vertical="top"/>
    </xf>
    <xf numFmtId="164" fontId="26" fillId="0" borderId="23" xfId="0" applyNumberFormat="1" applyFont="1" applyFill="1" applyBorder="1" applyAlignment="1">
      <alignment horizontal="right" vertical="top"/>
    </xf>
    <xf numFmtId="164" fontId="26" fillId="0" borderId="23" xfId="0" applyNumberFormat="1" applyFont="1" applyFill="1" applyBorder="1" applyAlignment="1">
      <alignment vertical="top"/>
    </xf>
    <xf numFmtId="164" fontId="26" fillId="0" borderId="23" xfId="0" applyNumberFormat="1" applyFont="1" applyFill="1" applyBorder="1" applyAlignment="1">
      <alignment horizontal="center" vertical="top"/>
    </xf>
    <xf numFmtId="9" fontId="26" fillId="0" borderId="23" xfId="0" applyNumberFormat="1" applyFont="1" applyFill="1" applyBorder="1" applyAlignment="1">
      <alignment horizontal="right" vertical="top"/>
    </xf>
    <xf numFmtId="164" fontId="26" fillId="0" borderId="6" xfId="0" applyNumberFormat="1" applyFont="1" applyFill="1" applyBorder="1" applyAlignment="1">
      <alignment horizontal="right" vertical="top"/>
    </xf>
    <xf numFmtId="203" fontId="26" fillId="0" borderId="74" xfId="0" applyNumberFormat="1" applyFont="1" applyFill="1" applyBorder="1" applyAlignment="1">
      <alignment horizontal="center" vertical="center"/>
    </xf>
    <xf numFmtId="164" fontId="26" fillId="2" borderId="75" xfId="0" applyNumberFormat="1" applyFont="1" applyFill="1" applyBorder="1" applyAlignment="1">
      <alignment vertical="center"/>
    </xf>
    <xf numFmtId="204" fontId="26" fillId="2" borderId="76" xfId="0" applyNumberFormat="1" applyFont="1" applyFill="1" applyBorder="1" applyAlignment="1">
      <alignment vertical="center"/>
    </xf>
    <xf numFmtId="203" fontId="26" fillId="0" borderId="154" xfId="0" applyNumberFormat="1" applyFont="1" applyFill="1" applyBorder="1" applyAlignment="1">
      <alignment horizontal="center" vertical="center"/>
    </xf>
    <xf numFmtId="203" fontId="26" fillId="0" borderId="124" xfId="0" applyNumberFormat="1" applyFont="1" applyFill="1" applyBorder="1" applyAlignment="1">
      <alignment horizontal="center" vertical="center"/>
    </xf>
    <xf numFmtId="164" fontId="26" fillId="2" borderId="73" xfId="0" applyNumberFormat="1" applyFont="1" applyFill="1" applyBorder="1" applyAlignment="1">
      <alignment vertical="center"/>
    </xf>
    <xf numFmtId="204" fontId="26" fillId="2" borderId="77" xfId="0" applyNumberFormat="1" applyFont="1" applyFill="1" applyBorder="1" applyAlignment="1">
      <alignment vertical="center"/>
    </xf>
    <xf numFmtId="164" fontId="26" fillId="0" borderId="7" xfId="0" applyNumberFormat="1" applyFont="1" applyFill="1" applyBorder="1" applyAlignment="1">
      <alignment horizontal="right" vertical="top"/>
    </xf>
    <xf numFmtId="9" fontId="26" fillId="0" borderId="35" xfId="2" applyFont="1" applyFill="1" applyBorder="1" applyAlignment="1">
      <alignment horizontal="right" vertical="center"/>
    </xf>
    <xf numFmtId="9" fontId="26" fillId="0" borderId="23" xfId="0" quotePrefix="1" applyNumberFormat="1" applyFont="1" applyFill="1" applyBorder="1" applyAlignment="1">
      <alignment horizontal="right" vertical="top"/>
    </xf>
    <xf numFmtId="164" fontId="26" fillId="0" borderId="6" xfId="0" quotePrefix="1" applyNumberFormat="1" applyFont="1" applyFill="1" applyBorder="1" applyAlignment="1">
      <alignment horizontal="right" vertical="top"/>
    </xf>
    <xf numFmtId="164" fontId="26" fillId="0" borderId="4" xfId="0" applyNumberFormat="1" applyFont="1" applyFill="1" applyBorder="1" applyAlignment="1">
      <alignment horizontal="left" vertical="top"/>
    </xf>
    <xf numFmtId="164" fontId="26" fillId="0" borderId="22" xfId="0" applyNumberFormat="1" applyFont="1" applyFill="1" applyBorder="1" applyAlignment="1">
      <alignment vertical="top"/>
    </xf>
    <xf numFmtId="164" fontId="26" fillId="0" borderId="4" xfId="0" applyNumberFormat="1" applyFont="1" applyFill="1" applyBorder="1" applyAlignment="1">
      <alignment horizontal="right" vertical="top"/>
    </xf>
    <xf numFmtId="164" fontId="26" fillId="0" borderId="14" xfId="0" applyNumberFormat="1" applyFont="1" applyFill="1" applyBorder="1" applyAlignment="1">
      <alignment horizontal="right" vertical="top"/>
    </xf>
    <xf numFmtId="164" fontId="26" fillId="0" borderId="14" xfId="0" applyNumberFormat="1" applyFont="1" applyFill="1" applyBorder="1" applyAlignment="1">
      <alignment vertical="top"/>
    </xf>
    <xf numFmtId="164" fontId="26" fillId="0" borderId="14" xfId="0" applyNumberFormat="1" applyFont="1" applyFill="1" applyBorder="1" applyAlignment="1">
      <alignment horizontal="center" vertical="top"/>
    </xf>
    <xf numFmtId="9" fontId="26" fillId="0" borderId="14" xfId="0" quotePrefix="1" applyNumberFormat="1" applyFont="1" applyFill="1" applyBorder="1" applyAlignment="1">
      <alignment horizontal="right" vertical="top"/>
    </xf>
    <xf numFmtId="164" fontId="26" fillId="0" borderId="3" xfId="0" quotePrefix="1" applyNumberFormat="1" applyFont="1" applyFill="1" applyBorder="1" applyAlignment="1">
      <alignment horizontal="right" vertical="top"/>
    </xf>
    <xf numFmtId="203" fontId="26" fillId="0" borderId="4" xfId="0" applyNumberFormat="1" applyFont="1" applyFill="1" applyBorder="1" applyAlignment="1">
      <alignment horizontal="center" vertical="center"/>
    </xf>
    <xf numFmtId="164" fontId="26" fillId="2" borderId="80" xfId="0" applyNumberFormat="1" applyFont="1" applyFill="1" applyBorder="1" applyAlignment="1">
      <alignment vertical="center"/>
    </xf>
    <xf numFmtId="204" fontId="26" fillId="2" borderId="81" xfId="0" applyNumberFormat="1" applyFont="1" applyFill="1" applyBorder="1" applyAlignment="1">
      <alignment vertical="center"/>
    </xf>
    <xf numFmtId="203" fontId="26" fillId="0" borderId="12" xfId="0" applyNumberFormat="1" applyFont="1" applyFill="1" applyBorder="1" applyAlignment="1">
      <alignment horizontal="center" vertical="center"/>
    </xf>
    <xf numFmtId="0" fontId="0" fillId="2" borderId="20" xfId="0" applyFont="1" applyFill="1" applyBorder="1" applyAlignment="1">
      <alignment horizontal="center"/>
    </xf>
    <xf numFmtId="0" fontId="0" fillId="2" borderId="20" xfId="0" applyFont="1" applyFill="1" applyBorder="1"/>
    <xf numFmtId="164" fontId="26" fillId="18" borderId="0" xfId="0" quotePrefix="1" applyNumberFormat="1" applyFont="1" applyFill="1" applyBorder="1" applyAlignment="1">
      <alignment horizontal="center" vertical="center"/>
    </xf>
    <xf numFmtId="164" fontId="26" fillId="2" borderId="0" xfId="0" applyNumberFormat="1" applyFont="1" applyFill="1" applyAlignment="1">
      <alignment horizontal="center" vertical="top"/>
    </xf>
    <xf numFmtId="164" fontId="26" fillId="2" borderId="0" xfId="0" applyNumberFormat="1" applyFont="1" applyFill="1" applyAlignment="1">
      <alignment vertical="top"/>
    </xf>
    <xf numFmtId="0" fontId="26" fillId="2" borderId="9" xfId="0" applyFont="1" applyFill="1" applyBorder="1" applyAlignment="1">
      <alignment vertical="center"/>
    </xf>
    <xf numFmtId="164" fontId="26" fillId="0" borderId="17" xfId="0" applyNumberFormat="1" applyFont="1" applyFill="1" applyBorder="1" applyAlignment="1">
      <alignment horizontal="center" vertical="top"/>
    </xf>
    <xf numFmtId="164" fontId="26" fillId="0" borderId="15" xfId="0" applyNumberFormat="1" applyFont="1" applyFill="1" applyBorder="1" applyAlignment="1">
      <alignment vertical="top"/>
    </xf>
    <xf numFmtId="164" fontId="26" fillId="0" borderId="17" xfId="0" applyNumberFormat="1" applyFont="1" applyBorder="1" applyAlignment="1">
      <alignment vertical="top"/>
    </xf>
    <xf numFmtId="164" fontId="26" fillId="0" borderId="16" xfId="0" applyNumberFormat="1" applyFont="1" applyBorder="1" applyAlignment="1">
      <alignment vertical="top"/>
    </xf>
    <xf numFmtId="164" fontId="26" fillId="0" borderId="15" xfId="0" applyNumberFormat="1" applyFont="1" applyBorder="1" applyAlignment="1">
      <alignment vertical="top"/>
    </xf>
    <xf numFmtId="165" fontId="26" fillId="2" borderId="74" xfId="0" applyNumberFormat="1" applyFont="1" applyFill="1" applyBorder="1" applyAlignment="1">
      <alignment vertical="center"/>
    </xf>
    <xf numFmtId="165" fontId="26" fillId="2" borderId="75" xfId="0" applyNumberFormat="1" applyFont="1" applyFill="1" applyBorder="1" applyAlignment="1">
      <alignment vertical="center"/>
    </xf>
    <xf numFmtId="165" fontId="26" fillId="2" borderId="76" xfId="0" applyNumberFormat="1" applyFont="1" applyFill="1" applyBorder="1" applyAlignment="1">
      <alignment vertical="center"/>
    </xf>
    <xf numFmtId="164" fontId="26" fillId="0" borderId="4" xfId="0" applyNumberFormat="1" applyFont="1" applyFill="1" applyBorder="1" applyAlignment="1">
      <alignment horizontal="center" vertical="top"/>
    </xf>
    <xf numFmtId="164" fontId="26" fillId="0" borderId="3" xfId="0" applyNumberFormat="1" applyFont="1" applyFill="1" applyBorder="1" applyAlignment="1">
      <alignment vertical="top"/>
    </xf>
    <xf numFmtId="164" fontId="26" fillId="0" borderId="4" xfId="0" applyNumberFormat="1" applyFont="1" applyBorder="1" applyAlignment="1">
      <alignment vertical="top"/>
    </xf>
    <xf numFmtId="164" fontId="26" fillId="0" borderId="14" xfId="0" applyNumberFormat="1" applyFont="1" applyBorder="1" applyAlignment="1">
      <alignment vertical="top"/>
    </xf>
    <xf numFmtId="164" fontId="26" fillId="0" borderId="3" xfId="0" applyNumberFormat="1" applyFont="1" applyBorder="1" applyAlignment="1">
      <alignment vertical="top"/>
    </xf>
    <xf numFmtId="165" fontId="26" fillId="2" borderId="79" xfId="0" applyNumberFormat="1" applyFont="1" applyFill="1" applyBorder="1" applyAlignment="1">
      <alignment vertical="center"/>
    </xf>
    <xf numFmtId="165" fontId="26" fillId="2" borderId="80" xfId="0" applyNumberFormat="1" applyFont="1" applyFill="1" applyBorder="1" applyAlignment="1">
      <alignment vertical="center"/>
    </xf>
    <xf numFmtId="165" fontId="26" fillId="2" borderId="81" xfId="0" applyNumberFormat="1" applyFont="1" applyFill="1" applyBorder="1" applyAlignment="1">
      <alignment vertical="center"/>
    </xf>
    <xf numFmtId="0" fontId="0" fillId="2" borderId="1" xfId="0" applyFont="1" applyFill="1" applyBorder="1"/>
    <xf numFmtId="165" fontId="26" fillId="18" borderId="0" xfId="1" applyNumberFormat="1" applyFont="1" applyFill="1" applyBorder="1" applyAlignment="1">
      <alignment horizontal="right" vertical="center"/>
    </xf>
    <xf numFmtId="165" fontId="26" fillId="18" borderId="0" xfId="0" applyNumberFormat="1" applyFont="1" applyFill="1" applyBorder="1" applyAlignment="1">
      <alignment vertical="center"/>
    </xf>
    <xf numFmtId="0" fontId="123" fillId="2" borderId="9" xfId="0" applyFont="1" applyFill="1" applyBorder="1" applyAlignment="1">
      <alignment horizontal="center" vertical="center" wrapText="1"/>
    </xf>
    <xf numFmtId="164" fontId="26" fillId="3" borderId="11" xfId="0" applyNumberFormat="1" applyFont="1" applyFill="1" applyBorder="1" applyAlignment="1">
      <alignment horizontal="center" vertical="top" wrapText="1"/>
    </xf>
    <xf numFmtId="164" fontId="26" fillId="3" borderId="10" xfId="0" applyNumberFormat="1" applyFont="1" applyFill="1" applyBorder="1" applyAlignment="1">
      <alignment horizontal="center" vertical="center" wrapText="1"/>
    </xf>
    <xf numFmtId="164" fontId="26" fillId="3" borderId="9" xfId="0" applyNumberFormat="1" applyFont="1" applyFill="1" applyBorder="1" applyAlignment="1">
      <alignment horizontal="center" vertical="top" wrapText="1"/>
    </xf>
    <xf numFmtId="164" fontId="26" fillId="0" borderId="7" xfId="0" applyNumberFormat="1" applyFont="1" applyFill="1" applyBorder="1" applyAlignment="1">
      <alignment horizontal="center"/>
    </xf>
    <xf numFmtId="164" fontId="26" fillId="0" borderId="13" xfId="0" applyNumberFormat="1" applyFont="1" applyFill="1" applyBorder="1" applyAlignment="1">
      <alignment vertical="top"/>
    </xf>
    <xf numFmtId="164" fontId="26" fillId="0" borderId="5" xfId="0" applyNumberFormat="1" applyFont="1" applyBorder="1" applyAlignment="1">
      <alignment vertical="top"/>
    </xf>
    <xf numFmtId="164" fontId="26" fillId="0" borderId="71" xfId="0" quotePrefix="1" applyNumberFormat="1" applyFont="1" applyFill="1" applyBorder="1" applyAlignment="1">
      <alignment horizontal="center" vertical="center"/>
    </xf>
    <xf numFmtId="164" fontId="26" fillId="0" borderId="4" xfId="0" applyNumberFormat="1" applyFont="1" applyFill="1" applyBorder="1" applyAlignment="1">
      <alignment horizontal="center"/>
    </xf>
    <xf numFmtId="164" fontId="26" fillId="0" borderId="12" xfId="0" applyNumberFormat="1" applyFont="1" applyFill="1" applyBorder="1" applyAlignment="1">
      <alignment vertical="top"/>
    </xf>
    <xf numFmtId="164" fontId="26" fillId="0" borderId="2" xfId="0" applyNumberFormat="1" applyFont="1" applyBorder="1" applyAlignment="1">
      <alignment vertical="top"/>
    </xf>
    <xf numFmtId="164" fontId="26" fillId="0" borderId="72" xfId="0" quotePrefix="1" applyNumberFormat="1" applyFont="1" applyFill="1" applyBorder="1" applyAlignment="1">
      <alignment horizontal="center" vertical="center"/>
    </xf>
    <xf numFmtId="0" fontId="123" fillId="2" borderId="9" xfId="0" applyFont="1" applyFill="1" applyBorder="1" applyAlignment="1">
      <alignment horizontal="left" vertical="center" wrapText="1" indent="2"/>
    </xf>
    <xf numFmtId="164" fontId="26" fillId="0" borderId="6" xfId="0" applyNumberFormat="1" applyFont="1" applyFill="1" applyBorder="1"/>
    <xf numFmtId="164" fontId="26" fillId="0" borderId="8" xfId="0" applyNumberFormat="1" applyFont="1" applyFill="1" applyBorder="1" applyAlignment="1">
      <alignment vertical="top"/>
    </xf>
    <xf numFmtId="164" fontId="26" fillId="0" borderId="151" xfId="0" quotePrefix="1" applyNumberFormat="1" applyFont="1" applyFill="1" applyBorder="1" applyAlignment="1">
      <alignment horizontal="center" vertical="center"/>
    </xf>
    <xf numFmtId="164" fontId="26" fillId="0" borderId="70" xfId="0" quotePrefix="1" applyNumberFormat="1" applyFont="1" applyFill="1" applyBorder="1" applyAlignment="1">
      <alignment horizontal="center" vertical="center"/>
    </xf>
    <xf numFmtId="164" fontId="26" fillId="0" borderId="152" xfId="0" quotePrefix="1" applyNumberFormat="1" applyFont="1" applyFill="1" applyBorder="1" applyAlignment="1">
      <alignment horizontal="center" vertical="center"/>
    </xf>
    <xf numFmtId="164" fontId="26" fillId="0" borderId="3" xfId="0" applyNumberFormat="1" applyFont="1" applyFill="1" applyBorder="1"/>
    <xf numFmtId="164" fontId="26" fillId="0" borderId="153" xfId="0" quotePrefix="1" applyNumberFormat="1" applyFont="1" applyFill="1" applyBorder="1" applyAlignment="1">
      <alignment horizontal="center" vertical="center"/>
    </xf>
    <xf numFmtId="0" fontId="17" fillId="0" borderId="0" xfId="0" applyFont="1"/>
    <xf numFmtId="0" fontId="123" fillId="2" borderId="21" xfId="0" applyFont="1" applyFill="1" applyBorder="1" applyAlignment="1">
      <alignment horizontal="left" vertical="center" indent="6"/>
    </xf>
    <xf numFmtId="0" fontId="26" fillId="2" borderId="25" xfId="0" applyFont="1" applyFill="1" applyBorder="1" applyAlignment="1">
      <alignment vertical="center"/>
    </xf>
    <xf numFmtId="3" fontId="123" fillId="2" borderId="0" xfId="0" applyNumberFormat="1" applyFont="1" applyFill="1" applyBorder="1" applyAlignment="1">
      <alignment vertical="center"/>
    </xf>
    <xf numFmtId="164" fontId="26" fillId="0" borderId="74" xfId="0" applyNumberFormat="1" applyFont="1" applyBorder="1"/>
    <xf numFmtId="164" fontId="26" fillId="0" borderId="119" xfId="0" applyNumberFormat="1" applyFont="1" applyBorder="1"/>
    <xf numFmtId="0" fontId="17" fillId="0" borderId="70" xfId="0" applyFont="1" applyBorder="1" applyAlignment="1">
      <alignment horizontal="center"/>
    </xf>
    <xf numFmtId="165" fontId="26" fillId="0" borderId="36" xfId="1" applyNumberFormat="1" applyFont="1" applyFill="1" applyBorder="1" applyAlignment="1">
      <alignment horizontal="center" vertical="center"/>
    </xf>
    <xf numFmtId="164" fontId="26" fillId="0" borderId="79" xfId="0" applyNumberFormat="1" applyFont="1" applyBorder="1"/>
    <xf numFmtId="164" fontId="26" fillId="0" borderId="123" xfId="0" applyNumberFormat="1" applyFont="1" applyBorder="1"/>
    <xf numFmtId="0" fontId="17" fillId="0" borderId="2" xfId="0" applyFont="1" applyBorder="1" applyAlignment="1">
      <alignment horizontal="center"/>
    </xf>
    <xf numFmtId="165" fontId="26" fillId="0" borderId="39" xfId="1" applyNumberFormat="1" applyFont="1" applyFill="1" applyBorder="1" applyAlignment="1">
      <alignment horizontal="center" vertical="center"/>
    </xf>
    <xf numFmtId="0" fontId="26" fillId="2" borderId="1" xfId="0" applyFont="1" applyFill="1" applyBorder="1"/>
    <xf numFmtId="0" fontId="26" fillId="2" borderId="0" xfId="0" applyFont="1" applyFill="1" applyBorder="1"/>
    <xf numFmtId="3" fontId="26" fillId="2" borderId="0" xfId="0" applyNumberFormat="1" applyFont="1" applyFill="1" applyAlignment="1">
      <alignment vertical="center"/>
    </xf>
    <xf numFmtId="0" fontId="26" fillId="2" borderId="0" xfId="0" applyFont="1" applyFill="1" applyAlignment="1">
      <alignment horizontal="center"/>
    </xf>
    <xf numFmtId="0" fontId="26" fillId="2" borderId="0" xfId="0" applyFont="1" applyFill="1"/>
    <xf numFmtId="164" fontId="26" fillId="18" borderId="0" xfId="0" applyNumberFormat="1" applyFont="1" applyFill="1" applyBorder="1" applyAlignment="1">
      <alignment horizontal="center" vertical="top"/>
    </xf>
    <xf numFmtId="0" fontId="123" fillId="0" borderId="20" xfId="0" applyFont="1" applyFill="1" applyBorder="1" applyAlignment="1">
      <alignment horizontal="center" vertical="center"/>
    </xf>
    <xf numFmtId="164" fontId="26" fillId="0" borderId="20" xfId="0" applyNumberFormat="1" applyFont="1" applyFill="1" applyBorder="1" applyAlignment="1">
      <alignment horizontal="center" vertical="top"/>
    </xf>
    <xf numFmtId="0" fontId="123" fillId="0" borderId="10" xfId="0" applyFont="1" applyFill="1" applyBorder="1" applyAlignment="1">
      <alignment horizontal="center" vertical="center"/>
    </xf>
    <xf numFmtId="164" fontId="26" fillId="0" borderId="10" xfId="0" applyNumberFormat="1" applyFont="1" applyFill="1" applyBorder="1" applyAlignment="1">
      <alignment horizontal="center" vertical="top"/>
    </xf>
    <xf numFmtId="0" fontId="17" fillId="0" borderId="9" xfId="0" applyFont="1" applyBorder="1"/>
    <xf numFmtId="164" fontId="26" fillId="0" borderId="19" xfId="0" applyNumberFormat="1" applyFont="1" applyBorder="1" applyAlignment="1">
      <alignment horizontal="center"/>
    </xf>
    <xf numFmtId="164" fontId="26" fillId="0" borderId="18" xfId="0" applyNumberFormat="1" applyFont="1" applyBorder="1" applyAlignment="1">
      <alignment horizontal="center"/>
    </xf>
    <xf numFmtId="164" fontId="26" fillId="0" borderId="9" xfId="0" applyNumberFormat="1" applyFont="1" applyBorder="1"/>
    <xf numFmtId="164" fontId="26" fillId="0" borderId="11" xfId="0" applyNumberFormat="1" applyFont="1" applyBorder="1"/>
    <xf numFmtId="164" fontId="26" fillId="0" borderId="9" xfId="0" applyNumberFormat="1" applyFont="1" applyBorder="1" applyAlignment="1">
      <alignment horizontal="center"/>
    </xf>
    <xf numFmtId="164" fontId="26" fillId="0" borderId="11" xfId="0" applyNumberFormat="1" applyFont="1" applyBorder="1" applyAlignment="1">
      <alignment horizontal="center"/>
    </xf>
    <xf numFmtId="164" fontId="26" fillId="47" borderId="9" xfId="0" applyNumberFormat="1" applyFont="1" applyFill="1" applyBorder="1" applyAlignment="1">
      <alignment horizontal="center"/>
    </xf>
    <xf numFmtId="165" fontId="26" fillId="47" borderId="9" xfId="1" applyNumberFormat="1" applyFont="1" applyFill="1" applyBorder="1" applyAlignment="1">
      <alignment horizontal="center" vertical="center"/>
    </xf>
    <xf numFmtId="165" fontId="26" fillId="47" borderId="11" xfId="1" applyNumberFormat="1" applyFont="1" applyFill="1" applyBorder="1" applyAlignment="1">
      <alignment horizontal="center" vertical="center"/>
    </xf>
    <xf numFmtId="0" fontId="26" fillId="2" borderId="20" xfId="0" applyFont="1" applyFill="1" applyBorder="1"/>
    <xf numFmtId="164" fontId="26" fillId="0" borderId="21" xfId="0" applyNumberFormat="1" applyFont="1" applyFill="1" applyBorder="1" applyAlignment="1">
      <alignment horizontal="center" vertical="top"/>
    </xf>
    <xf numFmtId="0" fontId="123" fillId="2" borderId="20" xfId="0" applyFont="1" applyFill="1" applyBorder="1" applyAlignment="1">
      <alignment horizontal="left" vertical="center" indent="6"/>
    </xf>
    <xf numFmtId="0" fontId="123" fillId="2" borderId="20" xfId="0" applyFont="1" applyFill="1" applyBorder="1" applyAlignment="1">
      <alignment horizontal="left" vertical="center" indent="3"/>
    </xf>
    <xf numFmtId="3" fontId="26" fillId="2" borderId="21" xfId="0" applyNumberFormat="1" applyFont="1" applyFill="1" applyBorder="1" applyAlignment="1">
      <alignment vertical="center"/>
    </xf>
    <xf numFmtId="3" fontId="123" fillId="2" borderId="20" xfId="0" applyNumberFormat="1" applyFont="1" applyFill="1" applyBorder="1" applyAlignment="1">
      <alignment horizontal="left" vertical="center" indent="1"/>
    </xf>
    <xf numFmtId="3" fontId="26" fillId="2" borderId="20" xfId="0" applyNumberFormat="1" applyFont="1" applyFill="1" applyBorder="1" applyAlignment="1">
      <alignment vertical="center"/>
    </xf>
    <xf numFmtId="164" fontId="26" fillId="0" borderId="75" xfId="0" applyNumberFormat="1" applyFont="1" applyBorder="1"/>
    <xf numFmtId="164" fontId="26" fillId="0" borderId="76" xfId="0" applyNumberFormat="1" applyFont="1" applyBorder="1"/>
    <xf numFmtId="165" fontId="26" fillId="0" borderId="36" xfId="1" applyNumberFormat="1" applyFont="1" applyFill="1" applyBorder="1" applyAlignment="1">
      <alignment horizontal="right" vertical="center"/>
    </xf>
    <xf numFmtId="164" fontId="26" fillId="0" borderId="36" xfId="0" applyNumberFormat="1" applyFont="1" applyBorder="1"/>
    <xf numFmtId="164" fontId="26" fillId="0" borderId="80" xfId="0" applyNumberFormat="1" applyFont="1" applyBorder="1"/>
    <xf numFmtId="164" fontId="26" fillId="0" borderId="81" xfId="0" applyNumberFormat="1" applyFont="1" applyBorder="1"/>
    <xf numFmtId="165" fontId="26" fillId="0" borderId="39" xfId="1" applyNumberFormat="1" applyFont="1" applyFill="1" applyBorder="1" applyAlignment="1">
      <alignment horizontal="right" vertical="center"/>
    </xf>
    <xf numFmtId="164" fontId="26" fillId="0" borderId="39" xfId="0" applyNumberFormat="1" applyFont="1" applyBorder="1"/>
    <xf numFmtId="164" fontId="26" fillId="0" borderId="45" xfId="0" applyNumberFormat="1" applyFont="1" applyBorder="1"/>
    <xf numFmtId="164" fontId="26" fillId="0" borderId="33" xfId="0" applyNumberFormat="1" applyFont="1" applyBorder="1"/>
    <xf numFmtId="164" fontId="26" fillId="0" borderId="46" xfId="0" applyNumberFormat="1" applyFont="1" applyBorder="1"/>
    <xf numFmtId="164" fontId="26" fillId="0" borderId="49" xfId="0" applyNumberFormat="1" applyFont="1" applyBorder="1"/>
    <xf numFmtId="164" fontId="26" fillId="0" borderId="50" xfId="0" applyNumberFormat="1" applyFont="1" applyBorder="1"/>
    <xf numFmtId="164" fontId="26" fillId="0" borderId="51" xfId="0" applyNumberFormat="1" applyFont="1" applyBorder="1"/>
    <xf numFmtId="164" fontId="126" fillId="11" borderId="9" xfId="0" applyNumberFormat="1" applyFont="1" applyFill="1" applyBorder="1" applyAlignment="1">
      <alignment horizontal="center" vertical="center" wrapText="1"/>
    </xf>
    <xf numFmtId="164" fontId="126" fillId="11" borderId="18" xfId="0" applyNumberFormat="1" applyFont="1" applyFill="1" applyBorder="1" applyAlignment="1">
      <alignment horizontal="center" vertical="center" wrapText="1"/>
    </xf>
    <xf numFmtId="1" fontId="19" fillId="13" borderId="43" xfId="0" applyNumberFormat="1" applyFont="1" applyFill="1" applyBorder="1" applyAlignment="1">
      <alignment horizontal="center" vertical="top"/>
    </xf>
    <xf numFmtId="1" fontId="19" fillId="13" borderId="44" xfId="0" applyNumberFormat="1" applyFont="1" applyFill="1" applyBorder="1" applyAlignment="1">
      <alignment horizontal="center" vertical="top"/>
    </xf>
    <xf numFmtId="0" fontId="120" fillId="2" borderId="73" xfId="0" applyFont="1" applyFill="1" applyBorder="1" applyAlignment="1">
      <alignment vertical="center"/>
    </xf>
    <xf numFmtId="0" fontId="120" fillId="2" borderId="75" xfId="0" applyFont="1" applyFill="1" applyBorder="1" applyAlignment="1">
      <alignment vertical="center"/>
    </xf>
    <xf numFmtId="0" fontId="120" fillId="2" borderId="76" xfId="0" applyFont="1" applyFill="1" applyBorder="1" applyAlignment="1">
      <alignment vertical="center"/>
    </xf>
    <xf numFmtId="0" fontId="4" fillId="2" borderId="78" xfId="0" applyFont="1" applyFill="1" applyBorder="1" applyAlignment="1">
      <alignment vertical="center"/>
    </xf>
    <xf numFmtId="0" fontId="120" fillId="2" borderId="77" xfId="0" applyFont="1" applyFill="1" applyBorder="1" applyAlignment="1">
      <alignment vertical="center"/>
    </xf>
    <xf numFmtId="0" fontId="4" fillId="2" borderId="79" xfId="0" applyFont="1" applyFill="1" applyBorder="1" applyAlignment="1">
      <alignment vertical="center"/>
    </xf>
    <xf numFmtId="0" fontId="120" fillId="2" borderId="80" xfId="0" applyFont="1" applyFill="1" applyBorder="1" applyAlignment="1">
      <alignment vertical="center"/>
    </xf>
    <xf numFmtId="0" fontId="120" fillId="2" borderId="81" xfId="0" applyFont="1" applyFill="1" applyBorder="1" applyAlignment="1">
      <alignment vertical="center"/>
    </xf>
    <xf numFmtId="0" fontId="120" fillId="11" borderId="20" xfId="0" applyFont="1" applyFill="1" applyBorder="1" applyAlignment="1">
      <alignment vertical="center"/>
    </xf>
    <xf numFmtId="0" fontId="120" fillId="11" borderId="10" xfId="0" applyFont="1" applyFill="1" applyBorder="1" applyAlignment="1">
      <alignment vertical="center"/>
    </xf>
    <xf numFmtId="0" fontId="4" fillId="2" borderId="124" xfId="0" applyFont="1" applyFill="1" applyBorder="1" applyAlignment="1">
      <alignment vertical="center"/>
    </xf>
    <xf numFmtId="0" fontId="123" fillId="2" borderId="8" xfId="0" applyFont="1" applyFill="1" applyBorder="1" applyAlignment="1">
      <alignment horizontal="left" vertical="center" wrapText="1" indent="2"/>
    </xf>
    <xf numFmtId="1" fontId="19" fillId="13" borderId="160" xfId="0" applyNumberFormat="1" applyFont="1" applyFill="1" applyBorder="1" applyAlignment="1">
      <alignment horizontal="center" vertical="top"/>
    </xf>
    <xf numFmtId="0" fontId="120" fillId="2" borderId="141" xfId="0" applyFont="1" applyFill="1" applyBorder="1" applyAlignment="1">
      <alignment vertical="center"/>
    </xf>
    <xf numFmtId="0" fontId="120" fillId="2" borderId="150" xfId="0" applyFont="1" applyFill="1" applyBorder="1" applyAlignment="1">
      <alignment vertical="center"/>
    </xf>
    <xf numFmtId="164" fontId="16" fillId="11" borderId="20" xfId="0" applyNumberFormat="1" applyFont="1" applyFill="1" applyBorder="1" applyAlignment="1">
      <alignment horizontal="left" vertical="center"/>
    </xf>
    <xf numFmtId="0" fontId="16" fillId="11" borderId="20" xfId="0" applyFont="1" applyFill="1" applyBorder="1" applyAlignment="1">
      <alignment vertical="center"/>
    </xf>
    <xf numFmtId="0" fontId="120" fillId="11" borderId="27" xfId="0" applyFont="1" applyFill="1" applyBorder="1" applyAlignment="1">
      <alignment vertical="center"/>
    </xf>
    <xf numFmtId="0" fontId="16" fillId="11" borderId="27" xfId="0" applyFont="1" applyFill="1" applyBorder="1" applyAlignment="1">
      <alignment vertical="center"/>
    </xf>
    <xf numFmtId="0" fontId="120" fillId="11" borderId="57" xfId="0" applyFont="1" applyFill="1" applyBorder="1" applyAlignment="1">
      <alignment vertical="center"/>
    </xf>
    <xf numFmtId="1" fontId="19" fillId="13" borderId="2" xfId="0" applyNumberFormat="1" applyFont="1" applyFill="1" applyBorder="1" applyAlignment="1">
      <alignment horizontal="center" vertical="top"/>
    </xf>
    <xf numFmtId="0" fontId="120" fillId="2" borderId="14" xfId="0" applyFont="1" applyFill="1" applyBorder="1" applyAlignment="1">
      <alignment vertical="center"/>
    </xf>
    <xf numFmtId="0" fontId="120" fillId="2" borderId="3" xfId="0" applyFont="1" applyFill="1" applyBorder="1" applyAlignment="1">
      <alignment vertical="center"/>
    </xf>
    <xf numFmtId="0" fontId="17" fillId="2" borderId="70" xfId="0" applyFont="1" applyFill="1" applyBorder="1"/>
    <xf numFmtId="0" fontId="17" fillId="2" borderId="71" xfId="0" applyFont="1" applyFill="1" applyBorder="1"/>
    <xf numFmtId="0" fontId="17" fillId="2" borderId="72" xfId="0" applyFont="1" applyFill="1" applyBorder="1"/>
    <xf numFmtId="0" fontId="4" fillId="2" borderId="4" xfId="0" applyFont="1" applyFill="1" applyBorder="1" applyAlignment="1">
      <alignment vertical="center"/>
    </xf>
    <xf numFmtId="164" fontId="16" fillId="11" borderId="30" xfId="0" applyNumberFormat="1" applyFont="1" applyFill="1" applyBorder="1" applyAlignment="1">
      <alignment horizontal="left" vertical="center"/>
    </xf>
    <xf numFmtId="164" fontId="16" fillId="11" borderId="21" xfId="0" applyNumberFormat="1" applyFont="1" applyFill="1" applyBorder="1" applyAlignment="1">
      <alignment horizontal="left" vertical="center"/>
    </xf>
    <xf numFmtId="0" fontId="26" fillId="11" borderId="10" xfId="0" applyFont="1" applyFill="1" applyBorder="1" applyAlignment="1">
      <alignment vertical="center"/>
    </xf>
    <xf numFmtId="0" fontId="0" fillId="2" borderId="70" xfId="0" applyFill="1" applyBorder="1"/>
    <xf numFmtId="0" fontId="26" fillId="2" borderId="157" xfId="0" applyFont="1" applyFill="1" applyBorder="1" applyAlignment="1">
      <alignment vertical="center"/>
    </xf>
    <xf numFmtId="0" fontId="26" fillId="2" borderId="161" xfId="0" applyFont="1" applyFill="1" applyBorder="1" applyAlignment="1">
      <alignment vertical="center"/>
    </xf>
    <xf numFmtId="0" fontId="0" fillId="2" borderId="71" xfId="0" applyFill="1" applyBorder="1"/>
    <xf numFmtId="0" fontId="26" fillId="2" borderId="129" xfId="0" applyFont="1" applyFill="1" applyBorder="1" applyAlignment="1">
      <alignment vertical="center"/>
    </xf>
    <xf numFmtId="0" fontId="26" fillId="2" borderId="162" xfId="0" applyFont="1" applyFill="1" applyBorder="1" applyAlignment="1">
      <alignment vertical="center"/>
    </xf>
    <xf numFmtId="0" fontId="0" fillId="2" borderId="72" xfId="0" applyFill="1" applyBorder="1"/>
    <xf numFmtId="0" fontId="26" fillId="2" borderId="158" xfId="0" applyFont="1" applyFill="1" applyBorder="1" applyAlignment="1">
      <alignment vertical="center"/>
    </xf>
    <xf numFmtId="0" fontId="26" fillId="2" borderId="163" xfId="0" applyFont="1" applyFill="1" applyBorder="1" applyAlignment="1">
      <alignment vertical="center"/>
    </xf>
    <xf numFmtId="0" fontId="0" fillId="2" borderId="2" xfId="0" applyFill="1" applyBorder="1"/>
    <xf numFmtId="0" fontId="26" fillId="2" borderId="12" xfId="0" applyFont="1" applyFill="1" applyBorder="1" applyAlignment="1">
      <alignment vertical="center"/>
    </xf>
    <xf numFmtId="164" fontId="127" fillId="18" borderId="0" xfId="0" applyNumberFormat="1" applyFont="1" applyFill="1" applyBorder="1" applyAlignment="1">
      <alignment vertical="center"/>
    </xf>
    <xf numFmtId="164" fontId="127" fillId="18" borderId="0" xfId="0" applyNumberFormat="1" applyFont="1" applyFill="1" applyBorder="1" applyAlignment="1">
      <alignment vertical="center" wrapText="1"/>
    </xf>
    <xf numFmtId="164" fontId="4" fillId="18" borderId="0" xfId="0" applyNumberFormat="1" applyFont="1" applyFill="1" applyBorder="1" applyAlignment="1">
      <alignment horizontal="right" vertical="center"/>
    </xf>
    <xf numFmtId="164" fontId="127" fillId="18" borderId="0" xfId="0" applyNumberFormat="1" applyFont="1" applyFill="1" applyBorder="1" applyAlignment="1">
      <alignment horizontal="right" vertical="center"/>
    </xf>
    <xf numFmtId="164" fontId="127" fillId="18" borderId="0" xfId="0" applyNumberFormat="1" applyFont="1" applyFill="1" applyBorder="1" applyAlignment="1">
      <alignment horizontal="center" vertical="center"/>
    </xf>
    <xf numFmtId="9" fontId="127" fillId="18" borderId="0" xfId="191" applyFont="1" applyFill="1" applyBorder="1" applyAlignment="1">
      <alignment horizontal="right" vertical="center"/>
    </xf>
    <xf numFmtId="3" fontId="127" fillId="18" borderId="0" xfId="0" applyNumberFormat="1" applyFont="1" applyFill="1" applyBorder="1" applyAlignment="1">
      <alignment horizontal="center" vertical="center"/>
    </xf>
    <xf numFmtId="0" fontId="123" fillId="2" borderId="8" xfId="0"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164" fontId="4" fillId="0" borderId="0" xfId="0" applyNumberFormat="1" applyFont="1" applyFill="1" applyBorder="1"/>
    <xf numFmtId="164" fontId="26" fillId="2" borderId="164" xfId="0" applyNumberFormat="1" applyFont="1" applyFill="1" applyBorder="1" applyAlignment="1">
      <alignment vertical="center"/>
    </xf>
    <xf numFmtId="164" fontId="26" fillId="2" borderId="165" xfId="0" applyNumberFormat="1" applyFont="1" applyFill="1" applyBorder="1" applyAlignment="1">
      <alignment vertical="center"/>
    </xf>
    <xf numFmtId="164" fontId="26" fillId="2" borderId="166" xfId="0" applyNumberFormat="1" applyFont="1" applyFill="1" applyBorder="1" applyAlignment="1">
      <alignment vertical="center"/>
    </xf>
    <xf numFmtId="164" fontId="26" fillId="2" borderId="167" xfId="0" applyNumberFormat="1" applyFont="1" applyFill="1" applyBorder="1" applyAlignment="1">
      <alignment vertical="center"/>
    </xf>
    <xf numFmtId="164" fontId="4" fillId="0" borderId="168" xfId="0" applyNumberFormat="1" applyFont="1" applyBorder="1"/>
    <xf numFmtId="164" fontId="4" fillId="0" borderId="169" xfId="0" applyNumberFormat="1" applyFont="1" applyBorder="1"/>
    <xf numFmtId="165" fontId="26" fillId="0" borderId="170" xfId="1" applyNumberFormat="1" applyFont="1" applyFill="1" applyBorder="1" applyAlignment="1">
      <alignment horizontal="right" vertical="center"/>
    </xf>
    <xf numFmtId="165" fontId="26" fillId="0" borderId="171" xfId="1" applyNumberFormat="1" applyFont="1" applyFill="1" applyBorder="1" applyAlignment="1">
      <alignment horizontal="right" vertical="center"/>
    </xf>
    <xf numFmtId="165" fontId="26" fillId="0" borderId="172" xfId="1" applyNumberFormat="1" applyFont="1" applyFill="1" applyBorder="1" applyAlignment="1">
      <alignment horizontal="right" vertical="center"/>
    </xf>
    <xf numFmtId="165" fontId="26" fillId="0" borderId="173" xfId="1" applyNumberFormat="1" applyFont="1" applyFill="1" applyBorder="1" applyAlignment="1">
      <alignment horizontal="right" vertical="center"/>
    </xf>
    <xf numFmtId="165" fontId="26" fillId="0" borderId="174" xfId="1" applyNumberFormat="1" applyFont="1" applyFill="1" applyBorder="1" applyAlignment="1">
      <alignment horizontal="right" vertical="center"/>
    </xf>
    <xf numFmtId="165" fontId="26" fillId="0" borderId="175" xfId="1" applyNumberFormat="1" applyFont="1" applyFill="1" applyBorder="1" applyAlignment="1">
      <alignment horizontal="right" vertical="center"/>
    </xf>
    <xf numFmtId="165" fontId="14" fillId="18" borderId="156" xfId="253" applyNumberFormat="1" applyFont="1" applyFill="1" applyBorder="1"/>
    <xf numFmtId="165" fontId="14" fillId="18" borderId="155" xfId="253" applyNumberFormat="1" applyFont="1" applyFill="1" applyBorder="1"/>
    <xf numFmtId="0" fontId="14" fillId="18" borderId="0" xfId="0" applyFont="1" applyFill="1" applyBorder="1" applyAlignment="1">
      <alignment horizontal="left"/>
    </xf>
    <xf numFmtId="0" fontId="14" fillId="18" borderId="0" xfId="0" applyFont="1" applyFill="1" applyBorder="1" applyAlignment="1">
      <alignment horizontal="right"/>
    </xf>
    <xf numFmtId="0" fontId="129" fillId="0" borderId="0" xfId="251"/>
    <xf numFmtId="165" fontId="0" fillId="0" borderId="0" xfId="253" applyNumberFormat="1" applyFont="1"/>
    <xf numFmtId="206" fontId="4" fillId="0" borderId="24" xfId="259" applyNumberFormat="1" applyFont="1" applyFill="1" applyBorder="1" applyAlignment="1">
      <alignment horizontal="right" vertical="center"/>
    </xf>
    <xf numFmtId="168" fontId="10" fillId="0" borderId="0" xfId="252" applyNumberFormat="1" applyFont="1" applyFill="1" applyBorder="1" applyAlignment="1">
      <alignment horizontal="right" vertical="center"/>
    </xf>
    <xf numFmtId="168" fontId="4" fillId="0" borderId="136" xfId="252" applyNumberFormat="1" applyFont="1" applyFill="1" applyBorder="1" applyAlignment="1">
      <alignment horizontal="right" vertical="center"/>
    </xf>
    <xf numFmtId="206" fontId="4" fillId="0" borderId="0" xfId="259" applyNumberFormat="1" applyFont="1" applyFill="1" applyBorder="1" applyAlignment="1">
      <alignment horizontal="right" vertical="center"/>
    </xf>
    <xf numFmtId="168" fontId="4" fillId="0" borderId="0" xfId="252" applyNumberFormat="1" applyFont="1" applyFill="1" applyBorder="1" applyAlignment="1">
      <alignment horizontal="right" vertical="center"/>
    </xf>
    <xf numFmtId="0" fontId="0" fillId="43" borderId="0" xfId="0" applyFill="1" applyBorder="1"/>
    <xf numFmtId="0" fontId="0" fillId="43" borderId="0" xfId="0" applyFill="1"/>
    <xf numFmtId="165" fontId="14" fillId="18" borderId="179" xfId="253" applyNumberFormat="1" applyFont="1" applyFill="1" applyBorder="1"/>
    <xf numFmtId="0" fontId="131" fillId="0" borderId="0" xfId="0" applyFont="1"/>
    <xf numFmtId="0" fontId="4" fillId="0" borderId="0" xfId="260" applyFont="1" applyBorder="1"/>
    <xf numFmtId="0" fontId="4" fillId="0" borderId="0" xfId="260" applyFont="1" applyFill="1" applyBorder="1" applyAlignment="1">
      <alignment horizontal="center" vertical="center" wrapText="1"/>
    </xf>
    <xf numFmtId="0" fontId="0" fillId="0" borderId="178" xfId="0" applyBorder="1"/>
    <xf numFmtId="165" fontId="0" fillId="0" borderId="178" xfId="253" applyNumberFormat="1" applyFont="1" applyBorder="1"/>
    <xf numFmtId="0" fontId="0" fillId="0" borderId="0" xfId="0" applyFont="1" applyFill="1"/>
    <xf numFmtId="0" fontId="112" fillId="0" borderId="0" xfId="0" applyFont="1" applyFill="1"/>
    <xf numFmtId="0" fontId="132" fillId="0" borderId="0" xfId="0" applyFont="1" applyFill="1"/>
    <xf numFmtId="0" fontId="131" fillId="0" borderId="0" xfId="0" applyFont="1" applyFill="1"/>
    <xf numFmtId="0" fontId="0" fillId="0" borderId="178" xfId="0" applyBorder="1" applyAlignment="1">
      <alignment wrapText="1"/>
    </xf>
    <xf numFmtId="0" fontId="1" fillId="0" borderId="0" xfId="254" applyAlignment="1">
      <alignment wrapText="1"/>
    </xf>
    <xf numFmtId="0" fontId="0" fillId="0" borderId="178" xfId="0" applyBorder="1" applyAlignment="1">
      <alignment horizontal="center"/>
    </xf>
    <xf numFmtId="9" fontId="0" fillId="0" borderId="178" xfId="0" applyNumberFormat="1" applyBorder="1" applyAlignment="1">
      <alignment horizontal="center"/>
    </xf>
    <xf numFmtId="165" fontId="0" fillId="0" borderId="178" xfId="253" applyNumberFormat="1" applyFont="1" applyBorder="1" applyAlignment="1">
      <alignment horizontal="center"/>
    </xf>
    <xf numFmtId="43" fontId="1" fillId="0" borderId="0" xfId="254" applyNumberFormat="1"/>
    <xf numFmtId="0" fontId="0" fillId="0" borderId="178" xfId="0" applyBorder="1" applyAlignment="1">
      <alignment horizontal="center" wrapText="1"/>
    </xf>
    <xf numFmtId="3" fontId="0" fillId="0" borderId="178" xfId="0" applyNumberFormat="1" applyBorder="1" applyAlignment="1">
      <alignment horizontal="center"/>
    </xf>
    <xf numFmtId="0" fontId="1" fillId="0" borderId="0" xfId="254"/>
    <xf numFmtId="165" fontId="0" fillId="0" borderId="178" xfId="253" applyNumberFormat="1" applyFont="1" applyBorder="1" applyAlignment="1">
      <alignment horizontal="right"/>
    </xf>
    <xf numFmtId="10" fontId="0" fillId="0" borderId="178" xfId="255" applyNumberFormat="1" applyFont="1" applyBorder="1" applyAlignment="1">
      <alignment horizontal="right"/>
    </xf>
    <xf numFmtId="165" fontId="0" fillId="0" borderId="178" xfId="0" applyNumberFormat="1" applyBorder="1" applyAlignment="1">
      <alignment horizontal="right"/>
    </xf>
    <xf numFmtId="0" fontId="0" fillId="0" borderId="0" xfId="0" applyBorder="1" applyAlignment="1">
      <alignment horizontal="right"/>
    </xf>
    <xf numFmtId="165" fontId="0" fillId="0" borderId="0" xfId="253" applyNumberFormat="1" applyFont="1" applyBorder="1"/>
    <xf numFmtId="9" fontId="0" fillId="0" borderId="178" xfId="255" applyFont="1" applyBorder="1"/>
    <xf numFmtId="9" fontId="0" fillId="0" borderId="0" xfId="0" applyNumberFormat="1"/>
    <xf numFmtId="43" fontId="0" fillId="0" borderId="178" xfId="0" applyNumberFormat="1" applyBorder="1"/>
    <xf numFmtId="0" fontId="0" fillId="0" borderId="178" xfId="0" applyFill="1" applyBorder="1"/>
    <xf numFmtId="2" fontId="0" fillId="0" borderId="178" xfId="0" applyNumberFormat="1" applyBorder="1"/>
    <xf numFmtId="2" fontId="0" fillId="0" borderId="178" xfId="0" applyNumberFormat="1" applyFill="1" applyBorder="1"/>
    <xf numFmtId="0" fontId="15" fillId="43" borderId="0" xfId="0" applyFont="1" applyFill="1" applyBorder="1"/>
    <xf numFmtId="0" fontId="14" fillId="18" borderId="0" xfId="0" applyFont="1" applyFill="1" applyAlignment="1">
      <alignment horizontal="left"/>
    </xf>
    <xf numFmtId="165" fontId="14" fillId="18" borderId="0" xfId="253" applyNumberFormat="1" applyFont="1" applyFill="1" applyAlignment="1">
      <alignment horizontal="right"/>
    </xf>
    <xf numFmtId="43" fontId="0" fillId="0" borderId="0" xfId="0" applyNumberFormat="1"/>
    <xf numFmtId="165" fontId="0" fillId="0" borderId="0" xfId="253" applyNumberFormat="1" applyFont="1" applyFill="1"/>
    <xf numFmtId="9" fontId="0" fillId="0" borderId="0" xfId="255" applyFont="1"/>
    <xf numFmtId="165" fontId="131" fillId="0" borderId="0" xfId="0" applyNumberFormat="1" applyFont="1"/>
    <xf numFmtId="165" fontId="14" fillId="18" borderId="181" xfId="253" applyNumberFormat="1" applyFont="1" applyFill="1" applyBorder="1"/>
    <xf numFmtId="1" fontId="14" fillId="18" borderId="181" xfId="0" applyNumberFormat="1" applyFont="1" applyFill="1" applyBorder="1" applyAlignment="1"/>
    <xf numFmtId="168" fontId="14" fillId="18" borderId="0" xfId="252" applyNumberFormat="1" applyFont="1" applyFill="1" applyBorder="1"/>
    <xf numFmtId="1" fontId="14" fillId="18" borderId="181" xfId="0" applyNumberFormat="1" applyFont="1" applyFill="1" applyBorder="1" applyAlignment="1">
      <alignment horizontal="right"/>
    </xf>
    <xf numFmtId="0" fontId="13" fillId="18" borderId="0" xfId="0" applyFont="1" applyFill="1" applyBorder="1"/>
    <xf numFmtId="165" fontId="14" fillId="18" borderId="180" xfId="253" applyNumberFormat="1" applyFont="1" applyFill="1" applyBorder="1"/>
    <xf numFmtId="0" fontId="15" fillId="43" borderId="0" xfId="0" applyFont="1" applyFill="1" applyBorder="1" applyAlignment="1">
      <alignment horizontal="left"/>
    </xf>
    <xf numFmtId="0" fontId="7" fillId="45" borderId="176" xfId="249" applyFont="1" applyFill="1" applyBorder="1" applyAlignment="1">
      <alignment horizontal="center"/>
    </xf>
    <xf numFmtId="0" fontId="7" fillId="45" borderId="180" xfId="249" applyFont="1" applyFill="1" applyBorder="1" applyAlignment="1">
      <alignment horizontal="center"/>
    </xf>
    <xf numFmtId="0" fontId="7" fillId="45" borderId="177" xfId="249" applyFont="1" applyFill="1" applyBorder="1" applyAlignment="1">
      <alignment horizontal="center"/>
    </xf>
    <xf numFmtId="0" fontId="7" fillId="45" borderId="176" xfId="0" applyFont="1" applyFill="1" applyBorder="1" applyAlignment="1">
      <alignment horizontal="center"/>
    </xf>
    <xf numFmtId="0" fontId="7" fillId="45" borderId="180" xfId="0" applyFont="1" applyFill="1" applyBorder="1" applyAlignment="1">
      <alignment horizontal="center"/>
    </xf>
    <xf numFmtId="0" fontId="0" fillId="0" borderId="182" xfId="0" applyBorder="1"/>
    <xf numFmtId="0" fontId="0" fillId="44" borderId="183" xfId="0" applyFill="1" applyBorder="1" applyAlignment="1">
      <alignment horizontal="center"/>
    </xf>
    <xf numFmtId="168" fontId="0" fillId="44" borderId="183" xfId="0" applyNumberFormat="1" applyFill="1" applyBorder="1" applyAlignment="1">
      <alignment horizontal="center"/>
    </xf>
    <xf numFmtId="0" fontId="0" fillId="0" borderId="183" xfId="0" applyBorder="1" applyAlignment="1">
      <alignment horizontal="center"/>
    </xf>
    <xf numFmtId="168" fontId="0" fillId="44" borderId="184" xfId="0" applyNumberFormat="1" applyFill="1" applyBorder="1" applyAlignment="1">
      <alignment horizontal="center"/>
    </xf>
    <xf numFmtId="0" fontId="0" fillId="0" borderId="185" xfId="0" applyBorder="1"/>
    <xf numFmtId="0" fontId="0" fillId="44" borderId="186" xfId="0" applyFill="1" applyBorder="1" applyAlignment="1">
      <alignment horizontal="center"/>
    </xf>
    <xf numFmtId="168" fontId="0" fillId="44" borderId="186" xfId="0" applyNumberFormat="1" applyFill="1" applyBorder="1" applyAlignment="1">
      <alignment horizontal="center"/>
    </xf>
    <xf numFmtId="0" fontId="0" fillId="0" borderId="186" xfId="0" applyBorder="1" applyAlignment="1">
      <alignment horizontal="center"/>
    </xf>
    <xf numFmtId="168" fontId="0" fillId="44" borderId="187" xfId="0" applyNumberFormat="1" applyFill="1" applyBorder="1" applyAlignment="1">
      <alignment horizontal="center"/>
    </xf>
    <xf numFmtId="0" fontId="4" fillId="0" borderId="45" xfId="0" applyFont="1" applyFill="1" applyBorder="1"/>
    <xf numFmtId="0" fontId="0" fillId="0" borderId="33" xfId="0" applyFill="1" applyBorder="1"/>
    <xf numFmtId="1" fontId="0" fillId="0" borderId="33" xfId="0" applyNumberFormat="1" applyFill="1" applyBorder="1"/>
    <xf numFmtId="1" fontId="0" fillId="0" borderId="33" xfId="0" applyNumberFormat="1" applyBorder="1"/>
    <xf numFmtId="0" fontId="0" fillId="0" borderId="46" xfId="0" applyBorder="1"/>
    <xf numFmtId="0" fontId="4" fillId="0" borderId="49" xfId="0" applyFont="1" applyFill="1" applyBorder="1"/>
    <xf numFmtId="0" fontId="0" fillId="0" borderId="50" xfId="0" applyFill="1" applyBorder="1"/>
    <xf numFmtId="1" fontId="0" fillId="0" borderId="50" xfId="0" applyNumberFormat="1" applyFill="1" applyBorder="1"/>
    <xf numFmtId="1" fontId="0" fillId="0" borderId="50" xfId="0" applyNumberFormat="1" applyBorder="1"/>
    <xf numFmtId="0" fontId="0" fillId="0" borderId="51" xfId="0" applyBorder="1"/>
    <xf numFmtId="0" fontId="7" fillId="45" borderId="153" xfId="249" applyFont="1" applyFill="1" applyBorder="1" applyAlignment="1">
      <alignment horizontal="center"/>
    </xf>
    <xf numFmtId="0" fontId="7" fillId="45" borderId="158" xfId="249" applyFont="1" applyFill="1" applyBorder="1" applyAlignment="1">
      <alignment horizontal="center"/>
    </xf>
    <xf numFmtId="0" fontId="7" fillId="45" borderId="169" xfId="249" applyFont="1" applyFill="1" applyBorder="1" applyAlignment="1">
      <alignment horizontal="center"/>
    </xf>
    <xf numFmtId="0" fontId="7" fillId="45" borderId="123" xfId="0" applyFont="1" applyFill="1" applyBorder="1" applyAlignment="1">
      <alignment horizontal="center"/>
    </xf>
    <xf numFmtId="0" fontId="7" fillId="45" borderId="158" xfId="0" applyFont="1" applyFill="1" applyBorder="1" applyAlignment="1">
      <alignment horizontal="center"/>
    </xf>
    <xf numFmtId="0" fontId="7" fillId="45" borderId="163" xfId="249" applyFont="1" applyFill="1" applyBorder="1" applyAlignment="1">
      <alignment horizontal="center"/>
    </xf>
    <xf numFmtId="0" fontId="0" fillId="0" borderId="159" xfId="0" applyFill="1" applyBorder="1"/>
    <xf numFmtId="0" fontId="0" fillId="0" borderId="148" xfId="0" applyFill="1" applyBorder="1"/>
    <xf numFmtId="0" fontId="4" fillId="0" borderId="46" xfId="0" applyFont="1" applyFill="1" applyBorder="1"/>
    <xf numFmtId="0" fontId="4" fillId="0" borderId="51" xfId="0" applyFont="1" applyFill="1" applyBorder="1"/>
    <xf numFmtId="0" fontId="7" fillId="45" borderId="190" xfId="249" applyFont="1" applyFill="1" applyBorder="1" applyAlignment="1">
      <alignment horizontal="center"/>
    </xf>
    <xf numFmtId="0" fontId="7" fillId="45" borderId="191" xfId="249" applyFont="1" applyFill="1" applyBorder="1" applyAlignment="1">
      <alignment horizontal="center"/>
    </xf>
    <xf numFmtId="0" fontId="4" fillId="0" borderId="30" xfId="0" applyFont="1" applyFill="1" applyBorder="1"/>
    <xf numFmtId="0" fontId="4" fillId="0" borderId="28" xfId="0" applyFont="1" applyFill="1" applyBorder="1"/>
    <xf numFmtId="0" fontId="4" fillId="0" borderId="1" xfId="0" applyFont="1" applyFill="1" applyBorder="1"/>
    <xf numFmtId="206" fontId="0" fillId="0" borderId="33" xfId="0" applyNumberFormat="1" applyFill="1" applyBorder="1"/>
    <xf numFmtId="206" fontId="0" fillId="39" borderId="33" xfId="0" applyNumberFormat="1" applyFill="1" applyBorder="1"/>
    <xf numFmtId="206" fontId="0" fillId="0" borderId="46" xfId="0" applyNumberFormat="1" applyFill="1" applyBorder="1"/>
    <xf numFmtId="206" fontId="0" fillId="0" borderId="50" xfId="0" applyNumberFormat="1" applyFill="1" applyBorder="1"/>
    <xf numFmtId="206" fontId="0" fillId="39" borderId="50" xfId="0" applyNumberFormat="1" applyFill="1" applyBorder="1"/>
    <xf numFmtId="206" fontId="0" fillId="0" borderId="51" xfId="0" applyNumberFormat="1" applyFill="1" applyBorder="1"/>
    <xf numFmtId="206" fontId="0" fillId="0" borderId="159" xfId="0" applyNumberFormat="1" applyFill="1" applyBorder="1"/>
    <xf numFmtId="206" fontId="0" fillId="0" borderId="148" xfId="0" applyNumberFormat="1" applyFill="1" applyBorder="1"/>
    <xf numFmtId="206" fontId="0" fillId="0" borderId="45" xfId="0" applyNumberFormat="1" applyFill="1" applyBorder="1"/>
    <xf numFmtId="206" fontId="0" fillId="0" borderId="49" xfId="0" applyNumberFormat="1" applyFill="1" applyBorder="1"/>
    <xf numFmtId="206" fontId="0" fillId="39" borderId="45" xfId="0" applyNumberFormat="1" applyFill="1" applyBorder="1"/>
    <xf numFmtId="206" fontId="0" fillId="39" borderId="46" xfId="0" applyNumberFormat="1" applyFill="1" applyBorder="1"/>
    <xf numFmtId="206" fontId="0" fillId="39" borderId="49" xfId="0" applyNumberFormat="1" applyFill="1" applyBorder="1"/>
    <xf numFmtId="206" fontId="0" fillId="39" borderId="51" xfId="0" applyNumberFormat="1" applyFill="1" applyBorder="1"/>
    <xf numFmtId="0" fontId="7" fillId="45" borderId="123" xfId="249" applyFont="1" applyFill="1" applyBorder="1" applyAlignment="1">
      <alignment horizontal="center"/>
    </xf>
    <xf numFmtId="206" fontId="4" fillId="0" borderId="29" xfId="259" applyNumberFormat="1" applyFont="1" applyFill="1" applyBorder="1" applyAlignment="1">
      <alignment horizontal="right" vertical="center"/>
    </xf>
    <xf numFmtId="168" fontId="10" fillId="0" borderId="27" xfId="252" applyNumberFormat="1" applyFont="1" applyFill="1" applyBorder="1" applyAlignment="1">
      <alignment horizontal="right" vertical="center"/>
    </xf>
    <xf numFmtId="168" fontId="4" fillId="0" borderId="189" xfId="252" applyNumberFormat="1" applyFont="1" applyFill="1" applyBorder="1" applyAlignment="1">
      <alignment horizontal="right" vertical="center"/>
    </xf>
    <xf numFmtId="168" fontId="4" fillId="0" borderId="57" xfId="252" applyNumberFormat="1" applyFont="1" applyFill="1" applyBorder="1" applyAlignment="1">
      <alignment horizontal="right" vertical="center"/>
    </xf>
    <xf numFmtId="0" fontId="4" fillId="0" borderId="31" xfId="0" applyFont="1" applyFill="1" applyBorder="1"/>
    <xf numFmtId="168" fontId="4" fillId="0" borderId="13" xfId="252" applyNumberFormat="1" applyFont="1" applyFill="1" applyBorder="1" applyAlignment="1">
      <alignment horizontal="right" vertical="center"/>
    </xf>
    <xf numFmtId="206" fontId="4" fillId="0" borderId="22" xfId="259" applyNumberFormat="1" applyFont="1" applyFill="1" applyBorder="1" applyAlignment="1">
      <alignment horizontal="right" vertical="center"/>
    </xf>
    <xf numFmtId="168" fontId="10" fillId="0" borderId="1" xfId="252" applyNumberFormat="1" applyFont="1" applyFill="1" applyBorder="1" applyAlignment="1">
      <alignment horizontal="right" vertical="center"/>
    </xf>
    <xf numFmtId="168" fontId="4" fillId="0" borderId="192" xfId="252" applyNumberFormat="1" applyFont="1" applyFill="1" applyBorder="1" applyAlignment="1">
      <alignment horizontal="right" vertical="center"/>
    </xf>
    <xf numFmtId="168" fontId="4" fillId="0" borderId="12" xfId="252" applyNumberFormat="1" applyFont="1" applyFill="1" applyBorder="1" applyAlignment="1">
      <alignment horizontal="right" vertical="center"/>
    </xf>
    <xf numFmtId="206" fontId="4" fillId="0" borderId="27" xfId="259" applyNumberFormat="1" applyFont="1" applyFill="1" applyBorder="1" applyAlignment="1">
      <alignment horizontal="right" vertical="center"/>
    </xf>
    <xf numFmtId="206" fontId="4" fillId="0" borderId="1" xfId="259" applyNumberFormat="1" applyFont="1" applyFill="1" applyBorder="1" applyAlignment="1">
      <alignment horizontal="right" vertical="center"/>
    </xf>
    <xf numFmtId="0" fontId="4" fillId="0" borderId="57" xfId="0" applyFont="1" applyFill="1" applyBorder="1"/>
    <xf numFmtId="0" fontId="4" fillId="0" borderId="13" xfId="0" applyFont="1" applyFill="1" applyBorder="1"/>
    <xf numFmtId="0" fontId="4" fillId="0" borderId="12" xfId="0" applyFont="1" applyFill="1" applyBorder="1"/>
    <xf numFmtId="168" fontId="4" fillId="0" borderId="27" xfId="252" applyNumberFormat="1" applyFont="1" applyFill="1" applyBorder="1" applyAlignment="1">
      <alignment horizontal="right" vertical="center"/>
    </xf>
    <xf numFmtId="168" fontId="4" fillId="0" borderId="1" xfId="252" applyNumberFormat="1" applyFont="1" applyFill="1" applyBorder="1" applyAlignment="1">
      <alignment horizontal="right" vertical="center"/>
    </xf>
    <xf numFmtId="206" fontId="4" fillId="0" borderId="30" xfId="259" applyNumberFormat="1" applyFont="1" applyFill="1" applyBorder="1" applyAlignment="1">
      <alignment horizontal="right" vertical="center"/>
    </xf>
    <xf numFmtId="206" fontId="4" fillId="0" borderId="31" xfId="259" applyNumberFormat="1" applyFont="1" applyFill="1" applyBorder="1" applyAlignment="1">
      <alignment horizontal="right" vertical="center"/>
    </xf>
    <xf numFmtId="206" fontId="4" fillId="0" borderId="28" xfId="259" applyNumberFormat="1" applyFont="1" applyFill="1" applyBorder="1" applyAlignment="1">
      <alignment horizontal="right" vertical="center"/>
    </xf>
    <xf numFmtId="0" fontId="7" fillId="45" borderId="153" xfId="0" applyFont="1" applyFill="1" applyBorder="1" applyAlignment="1">
      <alignment horizontal="center"/>
    </xf>
    <xf numFmtId="0" fontId="7" fillId="45" borderId="190" xfId="0" applyFont="1" applyFill="1" applyBorder="1" applyAlignment="1">
      <alignment horizontal="center"/>
    </xf>
    <xf numFmtId="0" fontId="0" fillId="0" borderId="30" xfId="0" applyBorder="1"/>
    <xf numFmtId="0" fontId="0" fillId="0" borderId="57" xfId="0" applyBorder="1"/>
    <xf numFmtId="0" fontId="0" fillId="0" borderId="45" xfId="0" applyBorder="1"/>
    <xf numFmtId="0" fontId="0" fillId="0" borderId="33" xfId="0" applyBorder="1"/>
    <xf numFmtId="165" fontId="0" fillId="0" borderId="33" xfId="253" applyNumberFormat="1" applyFont="1" applyBorder="1"/>
    <xf numFmtId="0" fontId="0" fillId="0" borderId="47" xfId="0" applyBorder="1"/>
    <xf numFmtId="0" fontId="0" fillId="0" borderId="35" xfId="0" applyBorder="1"/>
    <xf numFmtId="165" fontId="0" fillId="0" borderId="35" xfId="253" applyNumberFormat="1" applyFont="1" applyBorder="1"/>
    <xf numFmtId="0" fontId="0" fillId="0" borderId="48" xfId="0" applyBorder="1"/>
    <xf numFmtId="0" fontId="0" fillId="0" borderId="49" xfId="0" applyBorder="1"/>
    <xf numFmtId="0" fontId="0" fillId="0" borderId="50" xfId="0" applyBorder="1"/>
    <xf numFmtId="165" fontId="0" fillId="0" borderId="50" xfId="253" applyNumberFormat="1" applyFont="1" applyBorder="1"/>
    <xf numFmtId="0" fontId="0" fillId="0" borderId="159" xfId="0" applyBorder="1"/>
    <xf numFmtId="0" fontId="0" fillId="0" borderId="147" xfId="0" applyBorder="1"/>
    <xf numFmtId="0" fontId="0" fillId="0" borderId="148" xfId="0" applyBorder="1"/>
    <xf numFmtId="165" fontId="0" fillId="0" borderId="46" xfId="253" applyNumberFormat="1" applyFont="1" applyBorder="1"/>
    <xf numFmtId="165" fontId="0" fillId="0" borderId="48" xfId="253" applyNumberFormat="1" applyFont="1" applyBorder="1"/>
    <xf numFmtId="165" fontId="0" fillId="0" borderId="51" xfId="253" applyNumberFormat="1" applyFont="1" applyBorder="1"/>
    <xf numFmtId="0" fontId="0" fillId="0" borderId="96" xfId="0" applyBorder="1"/>
    <xf numFmtId="0" fontId="0" fillId="0" borderId="97" xfId="0" applyBorder="1"/>
    <xf numFmtId="0" fontId="0" fillId="0" borderId="98" xfId="0" applyBorder="1"/>
    <xf numFmtId="0" fontId="10" fillId="0" borderId="49" xfId="0" applyFont="1" applyFill="1" applyBorder="1" applyAlignment="1">
      <alignment horizontal="left" vertical="top"/>
    </xf>
    <xf numFmtId="0" fontId="10" fillId="0" borderId="50" xfId="0" applyFont="1" applyFill="1" applyBorder="1" applyAlignment="1">
      <alignment horizontal="left" vertical="top"/>
    </xf>
    <xf numFmtId="207" fontId="10" fillId="0" borderId="50" xfId="0" applyNumberFormat="1" applyFont="1" applyFill="1" applyBorder="1" applyAlignment="1">
      <alignment horizontal="right" vertical="top"/>
    </xf>
    <xf numFmtId="168" fontId="10" fillId="0" borderId="50" xfId="252" applyNumberFormat="1" applyFont="1" applyFill="1" applyBorder="1" applyAlignment="1">
      <alignment horizontal="right" vertical="top"/>
    </xf>
    <xf numFmtId="207" fontId="10" fillId="0" borderId="51" xfId="0" applyNumberFormat="1" applyFont="1" applyFill="1" applyBorder="1" applyAlignment="1">
      <alignment horizontal="right" vertical="top"/>
    </xf>
    <xf numFmtId="207" fontId="10" fillId="0" borderId="188" xfId="0" applyNumberFormat="1" applyFont="1" applyFill="1" applyBorder="1" applyAlignment="1">
      <alignment horizontal="right" vertical="top"/>
    </xf>
    <xf numFmtId="168" fontId="10" fillId="0" borderId="188" xfId="252" applyNumberFormat="1" applyFont="1" applyFill="1" applyBorder="1" applyAlignment="1">
      <alignment horizontal="right" vertical="top"/>
    </xf>
    <xf numFmtId="207" fontId="10" fillId="0" borderId="193" xfId="0" applyNumberFormat="1" applyFont="1" applyFill="1" applyBorder="1" applyAlignment="1">
      <alignment horizontal="right" vertical="top"/>
    </xf>
    <xf numFmtId="0" fontId="9" fillId="45" borderId="52" xfId="0" applyFont="1" applyFill="1" applyBorder="1" applyAlignment="1">
      <alignment horizontal="left" vertical="center" wrapText="1"/>
    </xf>
    <xf numFmtId="0" fontId="9" fillId="45" borderId="53" xfId="0" applyFont="1" applyFill="1" applyBorder="1" applyAlignment="1">
      <alignment horizontal="left" vertical="center" wrapText="1"/>
    </xf>
    <xf numFmtId="0" fontId="7" fillId="45" borderId="53" xfId="0" applyFont="1" applyFill="1" applyBorder="1" applyAlignment="1">
      <alignment horizontal="left" vertical="center" wrapText="1"/>
    </xf>
    <xf numFmtId="165" fontId="7" fillId="45" borderId="53" xfId="253" applyNumberFormat="1" applyFont="1" applyFill="1" applyBorder="1" applyAlignment="1">
      <alignment horizontal="center" vertical="center" wrapText="1"/>
    </xf>
    <xf numFmtId="0" fontId="7" fillId="45" borderId="53" xfId="0" applyFont="1" applyFill="1" applyBorder="1" applyAlignment="1">
      <alignment horizontal="center" vertical="center" wrapText="1"/>
    </xf>
    <xf numFmtId="0" fontId="7" fillId="45" borderId="54" xfId="0" applyFont="1" applyFill="1" applyBorder="1" applyAlignment="1">
      <alignment horizontal="center" vertical="center" wrapText="1"/>
    </xf>
    <xf numFmtId="0" fontId="0" fillId="0" borderId="5" xfId="0" applyBorder="1"/>
    <xf numFmtId="0" fontId="0" fillId="0" borderId="2" xfId="0" applyBorder="1"/>
    <xf numFmtId="0" fontId="7" fillId="45" borderId="8" xfId="0" applyFont="1" applyFill="1" applyBorder="1" applyAlignment="1">
      <alignment horizontal="center" vertical="center" wrapText="1"/>
    </xf>
    <xf numFmtId="0" fontId="0" fillId="0" borderId="8" xfId="0" applyBorder="1"/>
    <xf numFmtId="0" fontId="0" fillId="0" borderId="9" xfId="0" applyBorder="1"/>
    <xf numFmtId="0" fontId="0" fillId="0" borderId="40" xfId="0" applyBorder="1"/>
    <xf numFmtId="0" fontId="0" fillId="0" borderId="42" xfId="0" applyBorder="1"/>
    <xf numFmtId="0" fontId="10" fillId="0" borderId="36" xfId="0" applyFont="1" applyFill="1" applyBorder="1" applyAlignment="1">
      <alignment horizontal="left" vertical="top"/>
    </xf>
    <xf numFmtId="0" fontId="10" fillId="0" borderId="39" xfId="0" applyFont="1" applyFill="1" applyBorder="1" applyAlignment="1">
      <alignment horizontal="left" vertical="top"/>
    </xf>
    <xf numFmtId="207" fontId="10" fillId="0" borderId="195" xfId="0" applyNumberFormat="1" applyFont="1" applyFill="1" applyBorder="1" applyAlignment="1">
      <alignment horizontal="right" vertical="top"/>
    </xf>
    <xf numFmtId="207" fontId="10" fillId="0" borderId="148" xfId="0" applyNumberFormat="1" applyFont="1" applyFill="1" applyBorder="1" applyAlignment="1">
      <alignment horizontal="right" vertical="top"/>
    </xf>
    <xf numFmtId="0" fontId="10" fillId="0" borderId="45" xfId="0" applyFont="1" applyFill="1" applyBorder="1" applyAlignment="1">
      <alignment horizontal="left" vertical="top"/>
    </xf>
    <xf numFmtId="0" fontId="10" fillId="0" borderId="33" xfId="0" applyFont="1" applyFill="1" applyBorder="1" applyAlignment="1">
      <alignment horizontal="left" vertical="top"/>
    </xf>
    <xf numFmtId="0" fontId="10" fillId="0" borderId="46" xfId="0" applyFont="1" applyFill="1" applyBorder="1" applyAlignment="1">
      <alignment horizontal="left" vertical="top"/>
    </xf>
    <xf numFmtId="0" fontId="10" fillId="0" borderId="51" xfId="0" applyFont="1" applyFill="1" applyBorder="1" applyAlignment="1">
      <alignment horizontal="left" vertical="top"/>
    </xf>
    <xf numFmtId="0" fontId="9" fillId="45" borderId="161" xfId="260" applyFont="1" applyFill="1" applyBorder="1" applyAlignment="1">
      <alignment horizontal="left" vertical="center"/>
    </xf>
    <xf numFmtId="0" fontId="9" fillId="45" borderId="21" xfId="260" applyFont="1" applyFill="1" applyBorder="1" applyAlignment="1">
      <alignment horizontal="left" vertical="center" wrapText="1"/>
    </xf>
    <xf numFmtId="0" fontId="9" fillId="45" borderId="10" xfId="260" applyFont="1" applyFill="1" applyBorder="1" applyAlignment="1">
      <alignment horizontal="left" vertical="center"/>
    </xf>
    <xf numFmtId="0" fontId="7" fillId="45" borderId="21" xfId="0" applyFont="1" applyFill="1" applyBorder="1" applyAlignment="1">
      <alignment horizontal="center"/>
    </xf>
    <xf numFmtId="0" fontId="7" fillId="45" borderId="20" xfId="249" applyFont="1" applyFill="1" applyBorder="1" applyAlignment="1">
      <alignment horizontal="center"/>
    </xf>
    <xf numFmtId="0" fontId="7" fillId="45" borderId="25" xfId="249" applyFont="1" applyFill="1" applyBorder="1" applyAlignment="1">
      <alignment horizontal="center"/>
    </xf>
    <xf numFmtId="0" fontId="7" fillId="45" borderId="20" xfId="0" applyFont="1" applyFill="1" applyBorder="1" applyAlignment="1">
      <alignment horizontal="center"/>
    </xf>
    <xf numFmtId="0" fontId="7" fillId="45" borderId="26" xfId="0" applyFont="1" applyFill="1" applyBorder="1" applyAlignment="1">
      <alignment horizontal="center"/>
    </xf>
    <xf numFmtId="0" fontId="7" fillId="45" borderId="10" xfId="249" applyFont="1" applyFill="1" applyBorder="1" applyAlignment="1">
      <alignment horizontal="center"/>
    </xf>
    <xf numFmtId="208" fontId="10" fillId="0" borderId="28" xfId="261" applyNumberFormat="1" applyFont="1" applyFill="1" applyBorder="1" applyAlignment="1">
      <alignment vertical="center"/>
    </xf>
    <xf numFmtId="208" fontId="10" fillId="0" borderId="12" xfId="261" applyNumberFormat="1" applyFont="1" applyFill="1" applyBorder="1" applyAlignment="1">
      <alignment vertical="center" wrapText="1"/>
    </xf>
    <xf numFmtId="165" fontId="4" fillId="0" borderId="1" xfId="253" applyNumberFormat="1" applyFont="1" applyBorder="1" applyAlignment="1">
      <alignment horizontal="right" vertical="center"/>
    </xf>
    <xf numFmtId="168" fontId="4" fillId="0" borderId="1" xfId="252" applyNumberFormat="1" applyFont="1" applyBorder="1" applyAlignment="1">
      <alignment horizontal="right" vertical="center"/>
    </xf>
    <xf numFmtId="165" fontId="4" fillId="0" borderId="22" xfId="253" applyNumberFormat="1" applyFont="1" applyBorder="1" applyAlignment="1">
      <alignment horizontal="right" vertical="center"/>
    </xf>
    <xf numFmtId="168" fontId="4" fillId="0" borderId="192" xfId="252" applyNumberFormat="1" applyFont="1" applyBorder="1" applyAlignment="1">
      <alignment horizontal="right" vertical="center"/>
    </xf>
    <xf numFmtId="168" fontId="4" fillId="0" borderId="12" xfId="252" applyNumberFormat="1" applyFont="1" applyBorder="1" applyAlignment="1">
      <alignment horizontal="right" vertical="center"/>
    </xf>
    <xf numFmtId="0" fontId="9" fillId="45" borderId="20" xfId="260" applyFont="1" applyFill="1" applyBorder="1" applyAlignment="1">
      <alignment horizontal="left"/>
    </xf>
    <xf numFmtId="0" fontId="9" fillId="45" borderId="9" xfId="260" applyFont="1" applyFill="1" applyBorder="1" applyAlignment="1">
      <alignment horizontal="left" wrapText="1"/>
    </xf>
    <xf numFmtId="0" fontId="4" fillId="0" borderId="2" xfId="0" applyFont="1" applyFill="1" applyBorder="1"/>
    <xf numFmtId="0" fontId="9" fillId="45" borderId="70" xfId="260" applyFont="1" applyFill="1" applyBorder="1" applyAlignment="1">
      <alignment horizontal="left" vertical="center" wrapText="1"/>
    </xf>
    <xf numFmtId="208" fontId="10" fillId="0" borderId="2" xfId="261" applyNumberFormat="1" applyFont="1" applyFill="1" applyBorder="1" applyAlignment="1">
      <alignment vertical="center"/>
    </xf>
    <xf numFmtId="206" fontId="4" fillId="0" borderId="3" xfId="259" applyNumberFormat="1" applyFont="1" applyFill="1" applyBorder="1" applyAlignment="1">
      <alignment horizontal="right" vertical="center"/>
    </xf>
    <xf numFmtId="0" fontId="0" fillId="0" borderId="75" xfId="0" applyBorder="1"/>
    <xf numFmtId="0" fontId="0" fillId="0" borderId="80" xfId="0" applyBorder="1"/>
    <xf numFmtId="0" fontId="0" fillId="0" borderId="30" xfId="0" applyBorder="1" applyAlignment="1">
      <alignment horizontal="right"/>
    </xf>
    <xf numFmtId="0" fontId="0" fillId="0" borderId="31" xfId="0" applyBorder="1" applyAlignment="1">
      <alignment horizontal="right"/>
    </xf>
    <xf numFmtId="0" fontId="0" fillId="0" borderId="28" xfId="0" applyBorder="1" applyAlignment="1">
      <alignment horizontal="right"/>
    </xf>
    <xf numFmtId="0" fontId="0" fillId="0" borderId="70" xfId="0" applyBorder="1"/>
    <xf numFmtId="0" fontId="0" fillId="0" borderId="71" xfId="0" applyBorder="1"/>
    <xf numFmtId="0" fontId="0" fillId="0" borderId="72" xfId="0" applyBorder="1"/>
    <xf numFmtId="0" fontId="0" fillId="0" borderId="21" xfId="0" applyBorder="1"/>
    <xf numFmtId="0" fontId="0" fillId="0" borderId="10" xfId="0" applyBorder="1"/>
    <xf numFmtId="0" fontId="0" fillId="0" borderId="20" xfId="0" applyBorder="1"/>
    <xf numFmtId="0" fontId="0" fillId="0" borderId="157" xfId="0" applyBorder="1"/>
    <xf numFmtId="0" fontId="0" fillId="0" borderId="181" xfId="0" applyBorder="1"/>
    <xf numFmtId="0" fontId="0" fillId="0" borderId="158" xfId="0" applyBorder="1"/>
    <xf numFmtId="205" fontId="0" fillId="0" borderId="119" xfId="0" applyNumberFormat="1" applyBorder="1"/>
    <xf numFmtId="205" fontId="0" fillId="0" borderId="123" xfId="0" applyNumberFormat="1" applyBorder="1"/>
    <xf numFmtId="165" fontId="0" fillId="0" borderId="70" xfId="253" applyNumberFormat="1" applyFont="1" applyBorder="1"/>
    <xf numFmtId="165" fontId="0" fillId="0" borderId="72" xfId="253" applyNumberFormat="1" applyFont="1" applyBorder="1"/>
    <xf numFmtId="0" fontId="131" fillId="0" borderId="0" xfId="0" applyFont="1" applyAlignment="1">
      <alignment horizontal="right"/>
    </xf>
    <xf numFmtId="0" fontId="0" fillId="0" borderId="9" xfId="0" applyBorder="1" applyAlignment="1">
      <alignment wrapText="1"/>
    </xf>
    <xf numFmtId="0" fontId="0" fillId="0" borderId="21" xfId="0" applyBorder="1" applyAlignment="1">
      <alignment horizontal="center" vertical="center"/>
    </xf>
    <xf numFmtId="168" fontId="0" fillId="44" borderId="8" xfId="0" applyNumberFormat="1" applyFill="1" applyBorder="1"/>
    <xf numFmtId="168" fontId="0" fillId="44" borderId="2" xfId="0" applyNumberFormat="1" applyFill="1" applyBorder="1"/>
    <xf numFmtId="0" fontId="0" fillId="44" borderId="31" xfId="0" applyFill="1" applyBorder="1" applyAlignment="1">
      <alignment horizontal="center"/>
    </xf>
    <xf numFmtId="0" fontId="0" fillId="44" borderId="28" xfId="0" applyFill="1" applyBorder="1" applyAlignment="1">
      <alignment horizontal="center"/>
    </xf>
    <xf numFmtId="0" fontId="0" fillId="18" borderId="5" xfId="0" applyFill="1" applyBorder="1"/>
    <xf numFmtId="165" fontId="0" fillId="0" borderId="50" xfId="0" applyNumberFormat="1" applyBorder="1"/>
    <xf numFmtId="0" fontId="0" fillId="0" borderId="36" xfId="0" applyBorder="1"/>
    <xf numFmtId="0" fontId="0" fillId="0" borderId="38" xfId="0" applyBorder="1"/>
    <xf numFmtId="0" fontId="0" fillId="0" borderId="39" xfId="0" applyBorder="1"/>
    <xf numFmtId="165" fontId="0" fillId="0" borderId="196" xfId="253" applyNumberFormat="1" applyFont="1" applyBorder="1"/>
    <xf numFmtId="165" fontId="0" fillId="0" borderId="197" xfId="253" applyNumberFormat="1" applyFont="1" applyBorder="1"/>
    <xf numFmtId="165" fontId="0" fillId="0" borderId="198" xfId="0" applyNumberFormat="1" applyBorder="1"/>
    <xf numFmtId="165" fontId="0" fillId="0" borderId="40" xfId="253" applyNumberFormat="1" applyFont="1" applyBorder="1"/>
    <xf numFmtId="165" fontId="0" fillId="0" borderId="41" xfId="253" applyNumberFormat="1" applyFont="1" applyBorder="1"/>
    <xf numFmtId="165" fontId="0" fillId="0" borderId="42" xfId="253" applyNumberFormat="1" applyFont="1" applyBorder="1"/>
    <xf numFmtId="165" fontId="0" fillId="0" borderId="36" xfId="253" applyNumberFormat="1" applyFont="1" applyBorder="1"/>
    <xf numFmtId="165" fontId="0" fillId="0" borderId="38" xfId="253" applyNumberFormat="1" applyFont="1" applyBorder="1"/>
    <xf numFmtId="165" fontId="0" fillId="0" borderId="39" xfId="0" applyNumberFormat="1" applyBorder="1"/>
    <xf numFmtId="0" fontId="0" fillId="0" borderId="194" xfId="0" applyBorder="1"/>
    <xf numFmtId="0" fontId="0" fillId="0" borderId="43" xfId="0" applyBorder="1"/>
    <xf numFmtId="0" fontId="0" fillId="0" borderId="44" xfId="0" applyBorder="1"/>
    <xf numFmtId="165" fontId="0" fillId="0" borderId="39" xfId="253" applyNumberFormat="1" applyFont="1" applyBorder="1"/>
    <xf numFmtId="165" fontId="0" fillId="0" borderId="198" xfId="253" applyNumberFormat="1" applyFont="1" applyBorder="1"/>
    <xf numFmtId="165" fontId="0" fillId="0" borderId="38" xfId="0" applyNumberFormat="1" applyBorder="1"/>
    <xf numFmtId="165" fontId="0" fillId="0" borderId="9" xfId="0" applyNumberFormat="1" applyBorder="1"/>
    <xf numFmtId="165" fontId="0" fillId="0" borderId="9" xfId="253" applyNumberFormat="1" applyFont="1" applyBorder="1"/>
    <xf numFmtId="0" fontId="0" fillId="0" borderId="41" xfId="0" applyBorder="1"/>
    <xf numFmtId="165" fontId="0" fillId="0" borderId="42" xfId="0" applyNumberFormat="1" applyBorder="1"/>
    <xf numFmtId="165" fontId="0" fillId="0" borderId="199" xfId="253" applyNumberFormat="1" applyFont="1" applyBorder="1"/>
    <xf numFmtId="0" fontId="0" fillId="0" borderId="200" xfId="0" applyBorder="1"/>
    <xf numFmtId="165" fontId="0" fillId="0" borderId="37" xfId="253" applyNumberFormat="1" applyFont="1" applyBorder="1"/>
    <xf numFmtId="1" fontId="0" fillId="0" borderId="38" xfId="0" applyNumberFormat="1" applyBorder="1"/>
    <xf numFmtId="1" fontId="0" fillId="0" borderId="39" xfId="0" applyNumberFormat="1" applyBorder="1"/>
    <xf numFmtId="165" fontId="0" fillId="0" borderId="36" xfId="0" applyNumberFormat="1" applyBorder="1"/>
    <xf numFmtId="165" fontId="0" fillId="0" borderId="33" xfId="0" applyNumberFormat="1" applyBorder="1"/>
    <xf numFmtId="165" fontId="0" fillId="0" borderId="46" xfId="0" applyNumberFormat="1" applyBorder="1"/>
    <xf numFmtId="165" fontId="0" fillId="0" borderId="51" xfId="0" applyNumberFormat="1" applyBorder="1"/>
    <xf numFmtId="0" fontId="0" fillId="0" borderId="37" xfId="0" applyBorder="1"/>
    <xf numFmtId="1" fontId="0" fillId="0" borderId="37" xfId="0" applyNumberFormat="1" applyBorder="1"/>
    <xf numFmtId="0" fontId="0" fillId="0" borderId="9" xfId="0" applyFill="1" applyBorder="1"/>
    <xf numFmtId="0" fontId="0" fillId="22" borderId="0" xfId="0" applyFill="1"/>
    <xf numFmtId="0" fontId="134" fillId="18" borderId="0" xfId="0" applyFont="1" applyFill="1" applyBorder="1"/>
    <xf numFmtId="0" fontId="15" fillId="18" borderId="0" xfId="0" applyFont="1" applyFill="1" applyBorder="1" applyAlignment="1"/>
    <xf numFmtId="0" fontId="0" fillId="18" borderId="0" xfId="0" applyFill="1" applyAlignment="1">
      <alignment horizontal="right"/>
    </xf>
    <xf numFmtId="0" fontId="14" fillId="43" borderId="0" xfId="0" applyFont="1" applyFill="1"/>
    <xf numFmtId="0" fontId="104" fillId="43" borderId="0" xfId="0" applyFont="1" applyFill="1"/>
    <xf numFmtId="0" fontId="0" fillId="43" borderId="0" xfId="0" applyFill="1" applyAlignment="1">
      <alignment horizontal="left"/>
    </xf>
    <xf numFmtId="0" fontId="106" fillId="18" borderId="0" xfId="0" applyFont="1" applyFill="1" applyAlignment="1"/>
    <xf numFmtId="0" fontId="106" fillId="43" borderId="0" xfId="0" applyFont="1" applyFill="1" applyAlignment="1"/>
    <xf numFmtId="0" fontId="15" fillId="18" borderId="0" xfId="0" applyFont="1" applyFill="1" applyBorder="1" applyAlignment="1">
      <alignment vertical="center"/>
    </xf>
    <xf numFmtId="0" fontId="15" fillId="43" borderId="0" xfId="0" applyFont="1" applyFill="1" applyAlignment="1"/>
    <xf numFmtId="0" fontId="0" fillId="22" borderId="0" xfId="0" applyFill="1" applyAlignment="1">
      <alignment horizontal="center"/>
    </xf>
    <xf numFmtId="0" fontId="14" fillId="22" borderId="0" xfId="0" applyFont="1" applyFill="1"/>
    <xf numFmtId="0" fontId="5" fillId="43" borderId="0" xfId="3" applyFill="1" applyAlignment="1" applyProtection="1"/>
    <xf numFmtId="10" fontId="14" fillId="17" borderId="30" xfId="0" applyNumberFormat="1" applyFont="1" applyFill="1" applyBorder="1" applyAlignment="1">
      <alignment horizontal="center" vertical="center"/>
    </xf>
    <xf numFmtId="10" fontId="14" fillId="17" borderId="31" xfId="0" applyNumberFormat="1" applyFont="1" applyFill="1" applyBorder="1" applyAlignment="1">
      <alignment horizontal="center" vertical="center"/>
    </xf>
    <xf numFmtId="10" fontId="41" fillId="17" borderId="28" xfId="0" applyNumberFormat="1" applyFont="1" applyFill="1" applyBorder="1" applyAlignment="1">
      <alignment horizontal="center" vertical="center"/>
    </xf>
    <xf numFmtId="10" fontId="13" fillId="17" borderId="13" xfId="2" applyNumberFormat="1" applyFont="1" applyFill="1" applyBorder="1" applyAlignment="1">
      <alignment horizontal="center"/>
    </xf>
    <xf numFmtId="0" fontId="106" fillId="18" borderId="0" xfId="0" applyFont="1" applyFill="1" applyAlignment="1">
      <alignment wrapText="1"/>
    </xf>
    <xf numFmtId="0" fontId="15" fillId="18" borderId="0" xfId="0" applyFont="1" applyFill="1" applyAlignment="1">
      <alignment vertical="top" wrapText="1"/>
    </xf>
    <xf numFmtId="0" fontId="42" fillId="0" borderId="73" xfId="0" applyFont="1" applyBorder="1" applyAlignment="1">
      <alignment horizontal="left" vertical="center"/>
    </xf>
    <xf numFmtId="0" fontId="135" fillId="0" borderId="2" xfId="0" applyFont="1" applyBorder="1" applyAlignment="1">
      <alignment vertical="center"/>
    </xf>
    <xf numFmtId="0" fontId="135" fillId="0" borderId="12" xfId="0" applyFont="1" applyBorder="1" applyAlignment="1">
      <alignment horizontal="right" vertical="center"/>
    </xf>
    <xf numFmtId="0" fontId="2" fillId="18" borderId="0" xfId="0" applyFont="1" applyFill="1" applyBorder="1"/>
    <xf numFmtId="0" fontId="135" fillId="18" borderId="0" xfId="0" applyFont="1" applyFill="1" applyBorder="1" applyAlignment="1">
      <alignment vertical="center"/>
    </xf>
    <xf numFmtId="0" fontId="5" fillId="23" borderId="74" xfId="3" applyFill="1" applyBorder="1" applyAlignment="1" applyProtection="1"/>
    <xf numFmtId="165" fontId="4" fillId="0" borderId="25" xfId="1" applyNumberFormat="1" applyFont="1" applyFill="1" applyBorder="1" applyAlignment="1">
      <alignment horizontal="right" vertical="center"/>
    </xf>
    <xf numFmtId="0" fontId="39" fillId="0" borderId="20" xfId="0" applyFont="1" applyBorder="1"/>
    <xf numFmtId="164" fontId="4" fillId="0" borderId="11" xfId="0" applyNumberFormat="1" applyFont="1" applyBorder="1"/>
    <xf numFmtId="164" fontId="137" fillId="12" borderId="47" xfId="0" applyNumberFormat="1" applyFont="1" applyFill="1" applyBorder="1" applyAlignment="1">
      <alignment horizontal="left" vertical="center"/>
    </xf>
    <xf numFmtId="164" fontId="137" fillId="12" borderId="35" xfId="0" applyNumberFormat="1" applyFont="1" applyFill="1" applyBorder="1" applyAlignment="1">
      <alignment horizontal="left" vertical="center"/>
    </xf>
    <xf numFmtId="165" fontId="42" fillId="0" borderId="129" xfId="0" applyNumberFormat="1" applyFont="1" applyFill="1" applyBorder="1" applyAlignment="1">
      <alignment horizontal="right"/>
    </xf>
    <xf numFmtId="0" fontId="136" fillId="18" borderId="0" xfId="0" applyFont="1" applyFill="1" applyBorder="1" applyAlignment="1">
      <alignment horizontal="center" vertical="center"/>
    </xf>
    <xf numFmtId="0" fontId="136" fillId="18" borderId="0" xfId="0" applyFont="1" applyFill="1" applyBorder="1" applyAlignment="1">
      <alignment horizontal="left" vertical="center" wrapText="1"/>
    </xf>
    <xf numFmtId="3" fontId="26" fillId="18" borderId="0" xfId="0" applyNumberFormat="1" applyFont="1" applyFill="1" applyBorder="1" applyAlignment="1">
      <alignment horizontal="center" vertical="center"/>
    </xf>
    <xf numFmtId="0" fontId="29" fillId="18" borderId="0" xfId="0" applyFont="1" applyFill="1" applyBorder="1" applyAlignment="1">
      <alignment horizontal="center" vertical="center"/>
    </xf>
    <xf numFmtId="0" fontId="29" fillId="18" borderId="0" xfId="0" applyFont="1" applyFill="1" applyBorder="1" applyAlignment="1">
      <alignment vertical="center"/>
    </xf>
    <xf numFmtId="0" fontId="123" fillId="18" borderId="0" xfId="0" applyFont="1" applyFill="1" applyBorder="1" applyAlignment="1">
      <alignment horizontal="left" vertical="center" wrapText="1" indent="2"/>
    </xf>
    <xf numFmtId="0" fontId="123" fillId="18" borderId="0" xfId="0" applyFont="1" applyFill="1" applyBorder="1" applyAlignment="1">
      <alignment horizontal="left" vertical="center" indent="2"/>
    </xf>
    <xf numFmtId="0" fontId="26" fillId="18" borderId="0" xfId="0" applyFont="1" applyFill="1" applyBorder="1" applyAlignment="1">
      <alignment horizontal="center" vertical="center" wrapText="1"/>
    </xf>
    <xf numFmtId="164" fontId="16" fillId="18" borderId="0" xfId="0" applyNumberFormat="1" applyFont="1" applyFill="1" applyBorder="1" applyAlignment="1">
      <alignment horizontal="left" vertical="center"/>
    </xf>
    <xf numFmtId="0" fontId="16" fillId="18" borderId="0" xfId="0" applyFont="1" applyFill="1" applyBorder="1" applyAlignment="1">
      <alignment vertical="center"/>
    </xf>
    <xf numFmtId="164" fontId="18" fillId="18" borderId="0" xfId="0" applyNumberFormat="1" applyFont="1" applyFill="1" applyBorder="1" applyAlignment="1">
      <alignment horizontal="center" vertical="center" wrapText="1"/>
    </xf>
    <xf numFmtId="164" fontId="116" fillId="18" borderId="0" xfId="0" applyNumberFormat="1" applyFont="1" applyFill="1" applyBorder="1" applyAlignment="1">
      <alignment horizontal="center" vertical="center" wrapText="1"/>
    </xf>
    <xf numFmtId="0" fontId="26" fillId="18" borderId="0" xfId="0" applyFont="1" applyFill="1" applyBorder="1" applyAlignment="1">
      <alignment vertical="center" wrapText="1"/>
    </xf>
    <xf numFmtId="165" fontId="26" fillId="18" borderId="0" xfId="1" applyNumberFormat="1" applyFont="1" applyFill="1" applyBorder="1" applyAlignment="1">
      <alignment horizontal="center" vertical="center"/>
    </xf>
    <xf numFmtId="165" fontId="17" fillId="18" borderId="0" xfId="0" applyNumberFormat="1" applyFont="1" applyFill="1" applyBorder="1" applyAlignment="1">
      <alignment horizontal="center"/>
    </xf>
    <xf numFmtId="10" fontId="17" fillId="18" borderId="0" xfId="2" applyNumberFormat="1" applyFont="1" applyFill="1" applyBorder="1" applyAlignment="1">
      <alignment horizontal="center"/>
    </xf>
    <xf numFmtId="10" fontId="26" fillId="18" borderId="0" xfId="2" applyNumberFormat="1" applyFont="1" applyFill="1" applyBorder="1" applyAlignment="1">
      <alignment horizontal="center" vertical="center"/>
    </xf>
    <xf numFmtId="1" fontId="17" fillId="18" borderId="0" xfId="2" applyNumberFormat="1" applyFont="1" applyFill="1" applyBorder="1" applyAlignment="1">
      <alignment horizontal="center" vertical="center"/>
    </xf>
    <xf numFmtId="0" fontId="4" fillId="18" borderId="0" xfId="0" applyFont="1" applyFill="1" applyBorder="1" applyAlignment="1">
      <alignment vertical="center"/>
    </xf>
    <xf numFmtId="3" fontId="20" fillId="18" borderId="0" xfId="0" applyNumberFormat="1" applyFont="1" applyFill="1" applyBorder="1" applyAlignment="1">
      <alignment horizontal="center" vertical="center"/>
    </xf>
    <xf numFmtId="1" fontId="17" fillId="18" borderId="0" xfId="2" applyNumberFormat="1" applyFont="1" applyFill="1" applyBorder="1" applyAlignment="1">
      <alignment horizontal="center"/>
    </xf>
    <xf numFmtId="3" fontId="20" fillId="18" borderId="0" xfId="0" applyNumberFormat="1" applyFont="1" applyFill="1" applyBorder="1" applyAlignment="1">
      <alignment horizontal="center" vertical="top"/>
    </xf>
    <xf numFmtId="0" fontId="138" fillId="18" borderId="0" xfId="0" applyFont="1" applyFill="1" applyBorder="1" applyAlignment="1">
      <alignment horizontal="center" vertical="center"/>
    </xf>
    <xf numFmtId="0" fontId="138" fillId="18" borderId="0" xfId="0" applyFont="1" applyFill="1" applyBorder="1" applyAlignment="1">
      <alignment horizontal="left" vertical="center" wrapText="1"/>
    </xf>
    <xf numFmtId="0" fontId="4" fillId="18" borderId="0" xfId="0" applyFont="1" applyFill="1" applyBorder="1" applyAlignment="1">
      <alignment horizontal="center" vertical="center"/>
    </xf>
    <xf numFmtId="3" fontId="4" fillId="18" borderId="0" xfId="0" applyNumberFormat="1" applyFont="1" applyFill="1" applyBorder="1" applyAlignment="1">
      <alignment horizontal="center" vertical="center"/>
    </xf>
    <xf numFmtId="9" fontId="4" fillId="18" borderId="0" xfId="0" applyNumberFormat="1" applyFont="1" applyFill="1" applyBorder="1" applyAlignment="1">
      <alignment horizontal="center" vertical="center" wrapText="1"/>
    </xf>
    <xf numFmtId="164" fontId="6" fillId="18" borderId="0" xfId="3" applyNumberFormat="1" applyFont="1" applyFill="1" applyBorder="1" applyAlignment="1" applyProtection="1">
      <alignment horizontal="center" vertical="center" wrapText="1"/>
    </xf>
    <xf numFmtId="0" fontId="4" fillId="18" borderId="0" xfId="0" applyFont="1" applyFill="1" applyBorder="1" applyAlignment="1">
      <alignment horizontal="center" vertical="center" wrapText="1"/>
    </xf>
    <xf numFmtId="0" fontId="139" fillId="18" borderId="0" xfId="0" applyFont="1" applyFill="1" applyBorder="1" applyAlignment="1">
      <alignment vertical="center" wrapText="1"/>
    </xf>
    <xf numFmtId="0" fontId="4" fillId="18" borderId="0" xfId="0" applyFont="1" applyFill="1" applyBorder="1" applyAlignment="1">
      <alignment vertical="center" wrapText="1"/>
    </xf>
    <xf numFmtId="0" fontId="139" fillId="18" borderId="0" xfId="0" applyFont="1" applyFill="1" applyBorder="1" applyAlignment="1">
      <alignment vertical="center"/>
    </xf>
    <xf numFmtId="0" fontId="4" fillId="18" borderId="0" xfId="0" applyFont="1" applyFill="1" applyBorder="1" applyAlignment="1">
      <alignment horizontal="right" vertical="center"/>
    </xf>
    <xf numFmtId="1" fontId="14" fillId="18" borderId="129" xfId="0" applyNumberFormat="1" applyFont="1" applyFill="1" applyBorder="1"/>
    <xf numFmtId="0" fontId="29" fillId="18" borderId="0" xfId="0" applyFont="1" applyFill="1" applyAlignment="1">
      <alignment horizontal="center"/>
    </xf>
    <xf numFmtId="0" fontId="25" fillId="18" borderId="0" xfId="0" applyFont="1" applyFill="1" applyAlignment="1">
      <alignment vertical="center"/>
    </xf>
    <xf numFmtId="0" fontId="29" fillId="18" borderId="0" xfId="0" applyFont="1" applyFill="1" applyAlignment="1">
      <alignment vertical="center"/>
    </xf>
    <xf numFmtId="0" fontId="29" fillId="18" borderId="0" xfId="0" applyFont="1" applyFill="1" applyAlignment="1">
      <alignment horizontal="left" vertical="center"/>
    </xf>
    <xf numFmtId="3" fontId="17" fillId="18" borderId="36" xfId="2" applyNumberFormat="1" applyFont="1" applyFill="1" applyBorder="1" applyAlignment="1">
      <alignment horizontal="center" vertical="center"/>
    </xf>
    <xf numFmtId="3" fontId="17" fillId="18" borderId="39" xfId="2" applyNumberFormat="1" applyFont="1" applyFill="1" applyBorder="1" applyAlignment="1">
      <alignment horizontal="center" vertical="center"/>
    </xf>
    <xf numFmtId="1" fontId="17" fillId="18" borderId="9" xfId="2" applyNumberFormat="1" applyFont="1" applyFill="1" applyBorder="1" applyAlignment="1">
      <alignment horizontal="center" vertical="center"/>
    </xf>
    <xf numFmtId="1" fontId="17" fillId="18" borderId="124" xfId="2" applyNumberFormat="1" applyFont="1" applyFill="1" applyBorder="1" applyAlignment="1">
      <alignment horizontal="center" vertical="center"/>
    </xf>
    <xf numFmtId="3" fontId="20" fillId="18" borderId="9" xfId="0" applyNumberFormat="1" applyFont="1" applyFill="1" applyBorder="1" applyAlignment="1">
      <alignment horizontal="center" vertical="center"/>
    </xf>
    <xf numFmtId="3" fontId="20" fillId="18" borderId="37" xfId="0" applyNumberFormat="1" applyFont="1" applyFill="1" applyBorder="1" applyAlignment="1">
      <alignment horizontal="center"/>
    </xf>
    <xf numFmtId="3" fontId="20" fillId="18" borderId="38" xfId="0" applyNumberFormat="1" applyFont="1" applyFill="1" applyBorder="1" applyAlignment="1">
      <alignment horizontal="center"/>
    </xf>
    <xf numFmtId="3" fontId="20" fillId="18" borderId="39" xfId="0" applyNumberFormat="1" applyFont="1" applyFill="1" applyBorder="1" applyAlignment="1">
      <alignment horizontal="center"/>
    </xf>
    <xf numFmtId="10" fontId="17" fillId="46" borderId="194" xfId="2" applyNumberFormat="1" applyFont="1" applyFill="1" applyBorder="1" applyAlignment="1">
      <alignment horizontal="center"/>
    </xf>
    <xf numFmtId="10" fontId="17" fillId="46" borderId="160" xfId="2" applyNumberFormat="1" applyFont="1" applyFill="1" applyBorder="1" applyAlignment="1">
      <alignment horizontal="center"/>
    </xf>
    <xf numFmtId="10" fontId="17" fillId="46" borderId="43" xfId="2" applyNumberFormat="1" applyFont="1" applyFill="1" applyBorder="1" applyAlignment="1">
      <alignment horizontal="center"/>
    </xf>
    <xf numFmtId="10" fontId="17" fillId="46" borderId="28" xfId="2" applyNumberFormat="1" applyFont="1" applyFill="1" applyBorder="1" applyAlignment="1">
      <alignment horizontal="center"/>
    </xf>
    <xf numFmtId="3" fontId="20" fillId="13" borderId="40" xfId="0" applyNumberFormat="1" applyFont="1" applyFill="1" applyBorder="1" applyAlignment="1">
      <alignment horizontal="center" vertical="top"/>
    </xf>
    <xf numFmtId="3" fontId="20" fillId="13" borderId="41" xfId="0" applyNumberFormat="1" applyFont="1" applyFill="1" applyBorder="1" applyAlignment="1">
      <alignment horizontal="center" vertical="top"/>
    </xf>
    <xf numFmtId="3" fontId="20" fillId="13" borderId="42" xfId="0" applyNumberFormat="1" applyFont="1" applyFill="1" applyBorder="1" applyAlignment="1">
      <alignment horizontal="center" vertical="top"/>
    </xf>
    <xf numFmtId="3" fontId="17" fillId="47" borderId="37" xfId="2" applyNumberFormat="1" applyFont="1" applyFill="1" applyBorder="1" applyAlignment="1">
      <alignment horizontal="center" vertical="center"/>
    </xf>
    <xf numFmtId="3" fontId="17" fillId="47" borderId="2" xfId="2" applyNumberFormat="1" applyFont="1" applyFill="1" applyBorder="1" applyAlignment="1">
      <alignment horizontal="center" vertical="center"/>
    </xf>
    <xf numFmtId="3" fontId="20" fillId="13" borderId="9" xfId="0" applyNumberFormat="1" applyFont="1" applyFill="1" applyBorder="1" applyAlignment="1">
      <alignment horizontal="center" vertical="center"/>
    </xf>
    <xf numFmtId="3" fontId="20" fillId="13" borderId="36" xfId="0" applyNumberFormat="1" applyFont="1" applyFill="1" applyBorder="1" applyAlignment="1">
      <alignment horizontal="center" vertical="center"/>
    </xf>
    <xf numFmtId="3" fontId="20" fillId="13" borderId="38" xfId="0" applyNumberFormat="1" applyFont="1" applyFill="1" applyBorder="1" applyAlignment="1">
      <alignment horizontal="center" vertical="center"/>
    </xf>
    <xf numFmtId="3" fontId="20" fillId="13" borderId="39" xfId="0" applyNumberFormat="1" applyFont="1" applyFill="1" applyBorder="1" applyAlignment="1">
      <alignment horizontal="center" vertical="center"/>
    </xf>
    <xf numFmtId="3" fontId="103" fillId="13" borderId="9" xfId="0" applyNumberFormat="1" applyFont="1" applyFill="1" applyBorder="1" applyAlignment="1">
      <alignment horizontal="center" vertical="center"/>
    </xf>
    <xf numFmtId="3" fontId="20" fillId="13" borderId="45" xfId="0" applyNumberFormat="1" applyFont="1" applyFill="1" applyBorder="1" applyAlignment="1">
      <alignment horizontal="center" vertical="center"/>
    </xf>
    <xf numFmtId="3" fontId="20" fillId="13" borderId="33" xfId="0" applyNumberFormat="1" applyFont="1" applyFill="1" applyBorder="1" applyAlignment="1">
      <alignment horizontal="center" vertical="center"/>
    </xf>
    <xf numFmtId="3" fontId="20" fillId="13" borderId="46" xfId="0" applyNumberFormat="1" applyFont="1" applyFill="1" applyBorder="1" applyAlignment="1">
      <alignment horizontal="center" vertical="center"/>
    </xf>
    <xf numFmtId="3" fontId="20" fillId="13" borderId="47" xfId="0" applyNumberFormat="1" applyFont="1" applyFill="1" applyBorder="1" applyAlignment="1">
      <alignment horizontal="center" vertical="center"/>
    </xf>
    <xf numFmtId="3" fontId="20" fillId="13" borderId="35" xfId="0" applyNumberFormat="1" applyFont="1" applyFill="1" applyBorder="1" applyAlignment="1">
      <alignment horizontal="center" vertical="center"/>
    </xf>
    <xf numFmtId="3" fontId="20" fillId="13" borderId="48" xfId="0" applyNumberFormat="1" applyFont="1" applyFill="1" applyBorder="1" applyAlignment="1">
      <alignment horizontal="center" vertical="center"/>
    </xf>
    <xf numFmtId="3" fontId="20" fillId="13" borderId="49" xfId="0" applyNumberFormat="1" applyFont="1" applyFill="1" applyBorder="1" applyAlignment="1">
      <alignment horizontal="center" vertical="center"/>
    </xf>
    <xf numFmtId="3" fontId="20" fillId="13" borderId="50" xfId="0" applyNumberFormat="1" applyFont="1" applyFill="1" applyBorder="1" applyAlignment="1">
      <alignment horizontal="center" vertical="center"/>
    </xf>
    <xf numFmtId="3" fontId="20" fillId="13" borderId="51" xfId="0" applyNumberFormat="1" applyFont="1" applyFill="1" applyBorder="1" applyAlignment="1">
      <alignment horizontal="center" vertical="center"/>
    </xf>
    <xf numFmtId="1" fontId="26" fillId="2" borderId="46" xfId="0" applyNumberFormat="1" applyFont="1" applyFill="1" applyBorder="1" applyAlignment="1">
      <alignment vertical="center"/>
    </xf>
    <xf numFmtId="1" fontId="26" fillId="2" borderId="48" xfId="0" applyNumberFormat="1" applyFont="1" applyFill="1" applyBorder="1" applyAlignment="1">
      <alignment vertical="center"/>
    </xf>
    <xf numFmtId="1" fontId="26" fillId="2" borderId="51" xfId="0" applyNumberFormat="1" applyFont="1" applyFill="1" applyBorder="1" applyAlignment="1">
      <alignment vertical="center"/>
    </xf>
    <xf numFmtId="1" fontId="17" fillId="18" borderId="74" xfId="2" applyNumberFormat="1" applyFont="1" applyFill="1" applyBorder="1" applyAlignment="1">
      <alignment horizontal="center" vertical="center"/>
    </xf>
    <xf numFmtId="1" fontId="17" fillId="18" borderId="70" xfId="2" applyNumberFormat="1" applyFont="1" applyFill="1" applyBorder="1" applyAlignment="1">
      <alignment horizontal="center" vertical="center"/>
    </xf>
    <xf numFmtId="1" fontId="17" fillId="18" borderId="201" xfId="2" applyNumberFormat="1" applyFont="1" applyFill="1" applyBorder="1" applyAlignment="1">
      <alignment horizontal="center" vertical="center"/>
    </xf>
    <xf numFmtId="1" fontId="17" fillId="18" borderId="4" xfId="2" applyNumberFormat="1" applyFont="1" applyFill="1" applyBorder="1" applyAlignment="1">
      <alignment horizontal="center" vertical="center"/>
    </xf>
    <xf numFmtId="1" fontId="17" fillId="18" borderId="2" xfId="2" applyNumberFormat="1" applyFont="1" applyFill="1" applyBorder="1" applyAlignment="1">
      <alignment horizontal="center" vertical="center"/>
    </xf>
    <xf numFmtId="0" fontId="28" fillId="0" borderId="30" xfId="0" applyFont="1" applyBorder="1" applyAlignment="1">
      <alignment vertical="center"/>
    </xf>
    <xf numFmtId="0" fontId="28" fillId="0" borderId="27" xfId="0" applyFont="1" applyBorder="1" applyAlignment="1">
      <alignment vertical="center"/>
    </xf>
    <xf numFmtId="0" fontId="28" fillId="0" borderId="21" xfId="0" applyFont="1" applyBorder="1" applyAlignment="1">
      <alignment vertical="center"/>
    </xf>
    <xf numFmtId="0" fontId="28" fillId="0" borderId="20" xfId="0" applyFont="1" applyBorder="1" applyAlignment="1">
      <alignment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10" fontId="13" fillId="17" borderId="202" xfId="2" applyNumberFormat="1" applyFont="1" applyFill="1" applyBorder="1" applyAlignment="1">
      <alignment horizontal="center"/>
    </xf>
    <xf numFmtId="0" fontId="22" fillId="14" borderId="178" xfId="0" applyFont="1" applyFill="1" applyBorder="1" applyAlignment="1">
      <alignment horizontal="center" vertical="center" wrapText="1"/>
    </xf>
    <xf numFmtId="10" fontId="17" fillId="46" borderId="178" xfId="2" applyNumberFormat="1" applyFont="1" applyFill="1" applyBorder="1"/>
    <xf numFmtId="9" fontId="26" fillId="2" borderId="0" xfId="2" applyFont="1" applyFill="1" applyAlignment="1">
      <alignment vertical="center"/>
    </xf>
    <xf numFmtId="9" fontId="17" fillId="0" borderId="75" xfId="2" applyFont="1" applyBorder="1" applyAlignment="1">
      <alignment horizontal="center" vertical="center"/>
    </xf>
    <xf numFmtId="9" fontId="17" fillId="0" borderId="80" xfId="2" applyFont="1" applyBorder="1" applyAlignment="1">
      <alignment horizontal="center" vertical="center"/>
    </xf>
    <xf numFmtId="0" fontId="39" fillId="18" borderId="0" xfId="0" applyFont="1" applyFill="1"/>
    <xf numFmtId="0" fontId="0" fillId="0" borderId="140" xfId="0" applyBorder="1" applyAlignment="1">
      <alignment horizontal="left" vertical="top" wrapText="1"/>
    </xf>
    <xf numFmtId="0" fontId="0" fillId="0" borderId="84" xfId="0" applyBorder="1" applyAlignment="1">
      <alignment horizontal="left" vertical="top" wrapText="1"/>
    </xf>
    <xf numFmtId="164" fontId="5" fillId="2" borderId="0" xfId="3" applyNumberFormat="1" applyFill="1" applyBorder="1" applyAlignment="1" applyProtection="1">
      <alignment horizontal="left" vertical="center" wrapText="1"/>
    </xf>
    <xf numFmtId="164" fontId="5" fillId="2" borderId="1" xfId="3" applyNumberFormat="1" applyFont="1" applyFill="1" applyBorder="1" applyAlignment="1" applyProtection="1">
      <alignment horizontal="left" vertical="center" wrapText="1"/>
    </xf>
    <xf numFmtId="164" fontId="5" fillId="2" borderId="0" xfId="3" applyNumberFormat="1" applyFill="1" applyBorder="1" applyAlignment="1" applyProtection="1">
      <alignment horizontal="center" vertical="center" wrapText="1"/>
    </xf>
    <xf numFmtId="0" fontId="4" fillId="18" borderId="0" xfId="0" applyFont="1" applyFill="1" applyAlignment="1">
      <alignment vertical="center"/>
    </xf>
    <xf numFmtId="164" fontId="4" fillId="0" borderId="75" xfId="0" applyNumberFormat="1" applyFont="1" applyBorder="1" applyAlignment="1">
      <alignment horizontal="right"/>
    </xf>
    <xf numFmtId="164" fontId="4" fillId="0" borderId="80" xfId="0" applyNumberFormat="1" applyFont="1" applyBorder="1" applyAlignment="1">
      <alignment horizontal="right"/>
    </xf>
    <xf numFmtId="164" fontId="4" fillId="0" borderId="76" xfId="0" applyNumberFormat="1" applyFont="1" applyBorder="1" applyAlignment="1">
      <alignment horizontal="right"/>
    </xf>
    <xf numFmtId="164" fontId="4" fillId="0" borderId="81" xfId="0" applyNumberFormat="1" applyFont="1" applyBorder="1" applyAlignment="1">
      <alignment horizontal="right"/>
    </xf>
    <xf numFmtId="164" fontId="4" fillId="0" borderId="18" xfId="0" applyNumberFormat="1" applyFont="1" applyBorder="1" applyAlignment="1">
      <alignment horizontal="right"/>
    </xf>
    <xf numFmtId="0" fontId="4" fillId="0" borderId="20" xfId="0" applyFont="1" applyFill="1" applyBorder="1"/>
    <xf numFmtId="165" fontId="4" fillId="0" borderId="10" xfId="1" applyNumberFormat="1" applyFont="1" applyFill="1" applyBorder="1" applyAlignment="1">
      <alignment horizontal="right" vertical="center"/>
    </xf>
    <xf numFmtId="0" fontId="0" fillId="0" borderId="161" xfId="0" applyBorder="1"/>
    <xf numFmtId="0" fontId="0" fillId="0" borderId="163" xfId="0" applyBorder="1"/>
    <xf numFmtId="210" fontId="14" fillId="18" borderId="129" xfId="0" applyNumberFormat="1" applyFont="1" applyFill="1" applyBorder="1" applyAlignment="1">
      <alignment horizontal="center"/>
    </xf>
    <xf numFmtId="164" fontId="42" fillId="18" borderId="0" xfId="0" applyNumberFormat="1" applyFont="1" applyFill="1"/>
    <xf numFmtId="0" fontId="42" fillId="18" borderId="0" xfId="0" applyFont="1" applyFill="1" applyBorder="1"/>
    <xf numFmtId="3" fontId="42" fillId="18" borderId="0" xfId="0" applyNumberFormat="1" applyFont="1" applyFill="1" applyBorder="1"/>
    <xf numFmtId="1" fontId="42" fillId="18" borderId="0" xfId="0" applyNumberFormat="1" applyFont="1" applyFill="1" applyBorder="1"/>
    <xf numFmtId="9" fontId="42" fillId="18" borderId="0" xfId="191" applyFont="1" applyFill="1" applyBorder="1"/>
    <xf numFmtId="0" fontId="42" fillId="18" borderId="178" xfId="0" applyFont="1" applyFill="1" applyBorder="1"/>
    <xf numFmtId="3" fontId="42" fillId="18" borderId="178" xfId="0" applyNumberFormat="1" applyFont="1" applyFill="1" applyBorder="1"/>
    <xf numFmtId="1" fontId="42" fillId="18" borderId="178" xfId="0" applyNumberFormat="1" applyFont="1" applyFill="1" applyBorder="1"/>
    <xf numFmtId="9" fontId="42" fillId="18" borderId="178" xfId="191" applyFont="1" applyFill="1" applyBorder="1"/>
    <xf numFmtId="3" fontId="42" fillId="18" borderId="77" xfId="0" applyNumberFormat="1" applyFont="1" applyFill="1" applyBorder="1"/>
    <xf numFmtId="0" fontId="42" fillId="18" borderId="71" xfId="0" applyFont="1" applyFill="1" applyBorder="1"/>
    <xf numFmtId="3" fontId="42" fillId="18" borderId="203" xfId="0" applyNumberFormat="1" applyFont="1" applyFill="1" applyBorder="1"/>
    <xf numFmtId="164" fontId="42" fillId="40" borderId="9" xfId="0" applyNumberFormat="1" applyFont="1" applyFill="1" applyBorder="1" applyAlignment="1">
      <alignment horizontal="center" vertical="center" wrapText="1"/>
    </xf>
    <xf numFmtId="164" fontId="42" fillId="40" borderId="25" xfId="0" applyNumberFormat="1" applyFont="1" applyFill="1" applyBorder="1" applyAlignment="1">
      <alignment horizontal="center" vertical="center" wrapText="1"/>
    </xf>
    <xf numFmtId="164" fontId="42" fillId="40" borderId="19" xfId="0" applyNumberFormat="1" applyFont="1" applyFill="1" applyBorder="1" applyAlignment="1">
      <alignment horizontal="center" vertical="center" wrapText="1"/>
    </xf>
    <xf numFmtId="164" fontId="42" fillId="40" borderId="18" xfId="0" applyNumberFormat="1" applyFont="1" applyFill="1" applyBorder="1" applyAlignment="1">
      <alignment horizontal="center" vertical="center" wrapText="1"/>
    </xf>
    <xf numFmtId="164" fontId="42" fillId="0" borderId="0" xfId="0" applyNumberFormat="1" applyFont="1" applyAlignment="1">
      <alignment horizontal="center" wrapText="1"/>
    </xf>
    <xf numFmtId="0" fontId="42" fillId="18" borderId="201" xfId="0" applyFont="1" applyFill="1" applyBorder="1"/>
    <xf numFmtId="3" fontId="42" fillId="18" borderId="204" xfId="0" applyNumberFormat="1" applyFont="1" applyFill="1" applyBorder="1"/>
    <xf numFmtId="3" fontId="42" fillId="18" borderId="141" xfId="0" applyNumberFormat="1" applyFont="1" applyFill="1" applyBorder="1"/>
    <xf numFmtId="0" fontId="42" fillId="18" borderId="141" xfId="0" applyFont="1" applyFill="1" applyBorder="1"/>
    <xf numFmtId="1" fontId="42" fillId="18" borderId="141" xfId="0" applyNumberFormat="1" applyFont="1" applyFill="1" applyBorder="1"/>
    <xf numFmtId="9" fontId="42" fillId="18" borderId="141" xfId="191" applyFont="1" applyFill="1" applyBorder="1"/>
    <xf numFmtId="3" fontId="42" fillId="18" borderId="150" xfId="0" applyNumberFormat="1" applyFont="1" applyFill="1" applyBorder="1"/>
    <xf numFmtId="0" fontId="42" fillId="18" borderId="72" xfId="0" applyFont="1" applyFill="1" applyBorder="1"/>
    <xf numFmtId="3" fontId="42" fillId="18" borderId="169" xfId="0" applyNumberFormat="1" applyFont="1" applyFill="1" applyBorder="1"/>
    <xf numFmtId="3" fontId="42" fillId="18" borderId="80" xfId="0" applyNumberFormat="1" applyFont="1" applyFill="1" applyBorder="1"/>
    <xf numFmtId="0" fontId="42" fillId="18" borderId="80" xfId="0" applyFont="1" applyFill="1" applyBorder="1"/>
    <xf numFmtId="1" fontId="42" fillId="18" borderId="80" xfId="0" applyNumberFormat="1" applyFont="1" applyFill="1" applyBorder="1"/>
    <xf numFmtId="9" fontId="42" fillId="18" borderId="80" xfId="191" applyFont="1" applyFill="1" applyBorder="1"/>
    <xf numFmtId="3" fontId="42" fillId="18" borderId="81" xfId="0" applyNumberFormat="1" applyFont="1" applyFill="1" applyBorder="1"/>
    <xf numFmtId="0" fontId="0" fillId="18" borderId="0" xfId="0" applyFill="1" applyBorder="1" applyAlignment="1">
      <alignment vertical="top"/>
    </xf>
    <xf numFmtId="0" fontId="102" fillId="15" borderId="178" xfId="0" applyFont="1" applyFill="1" applyBorder="1" applyAlignment="1">
      <alignment vertical="center"/>
    </xf>
    <xf numFmtId="0" fontId="2" fillId="50" borderId="178" xfId="0" applyFont="1" applyFill="1" applyBorder="1" applyAlignment="1">
      <alignment horizontal="center" vertical="center" wrapText="1"/>
    </xf>
    <xf numFmtId="0" fontId="13" fillId="0" borderId="0" xfId="0" applyFont="1" applyFill="1" applyBorder="1" applyAlignment="1">
      <alignment horizontal="left" indent="1"/>
    </xf>
    <xf numFmtId="10" fontId="40" fillId="0" borderId="0" xfId="0" applyNumberFormat="1" applyFont="1" applyFill="1" applyBorder="1" applyAlignment="1">
      <alignment horizontal="center" vertical="center"/>
    </xf>
    <xf numFmtId="0" fontId="141" fillId="0" borderId="0" xfId="0" applyFont="1"/>
    <xf numFmtId="0" fontId="140" fillId="0" borderId="0" xfId="0" applyFont="1"/>
    <xf numFmtId="49" fontId="142" fillId="0" borderId="0" xfId="0" applyNumberFormat="1" applyFont="1"/>
    <xf numFmtId="0" fontId="142" fillId="0" borderId="0" xfId="0" applyFont="1"/>
    <xf numFmtId="0" fontId="5" fillId="0" borderId="0" xfId="3" applyAlignment="1" applyProtection="1"/>
    <xf numFmtId="0" fontId="143" fillId="0" borderId="0" xfId="0" applyFont="1"/>
    <xf numFmtId="0" fontId="0" fillId="0" borderId="8"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wrapText="1"/>
    </xf>
    <xf numFmtId="0" fontId="39" fillId="0" borderId="1" xfId="0" applyFont="1" applyBorder="1" applyAlignment="1">
      <alignment horizontal="left" wrapText="1"/>
    </xf>
    <xf numFmtId="0" fontId="4" fillId="2" borderId="1" xfId="0" applyFont="1" applyFill="1" applyBorder="1" applyAlignment="1">
      <alignment horizontal="left" vertical="center" wrapText="1"/>
    </xf>
    <xf numFmtId="164" fontId="4" fillId="18" borderId="21" xfId="0" applyNumberFormat="1" applyFont="1" applyFill="1" applyBorder="1" applyAlignment="1">
      <alignment horizontal="center" vertical="center"/>
    </xf>
    <xf numFmtId="164" fontId="4" fillId="18" borderId="20" xfId="0" applyNumberFormat="1" applyFont="1" applyFill="1" applyBorder="1" applyAlignment="1">
      <alignment horizontal="center" vertical="center"/>
    </xf>
    <xf numFmtId="164" fontId="4" fillId="18" borderId="10" xfId="0" applyNumberFormat="1" applyFont="1" applyFill="1" applyBorder="1" applyAlignment="1">
      <alignment horizontal="center" vertical="center"/>
    </xf>
    <xf numFmtId="164" fontId="4" fillId="3" borderId="21" xfId="0" applyNumberFormat="1" applyFont="1" applyFill="1" applyBorder="1" applyAlignment="1">
      <alignment horizontal="center" vertical="top"/>
    </xf>
    <xf numFmtId="164" fontId="4" fillId="3" borderId="20" xfId="0" applyNumberFormat="1" applyFont="1" applyFill="1" applyBorder="1" applyAlignment="1">
      <alignment horizontal="center" vertical="top"/>
    </xf>
    <xf numFmtId="164" fontId="4" fillId="3" borderId="10" xfId="0" applyNumberFormat="1" applyFont="1" applyFill="1" applyBorder="1" applyAlignment="1">
      <alignment horizontal="center" vertical="top"/>
    </xf>
    <xf numFmtId="0" fontId="11" fillId="2" borderId="0" xfId="0" applyFont="1" applyFill="1" applyAlignment="1">
      <alignment horizontal="left" vertical="center"/>
    </xf>
    <xf numFmtId="164" fontId="4" fillId="2" borderId="0" xfId="0" applyNumberFormat="1" applyFont="1" applyFill="1" applyAlignment="1">
      <alignment horizontal="left" vertical="center"/>
    </xf>
    <xf numFmtId="164" fontId="4" fillId="2" borderId="0" xfId="0" applyNumberFormat="1" applyFont="1" applyFill="1" applyAlignment="1">
      <alignment horizontal="left" vertical="center" wrapText="1"/>
    </xf>
    <xf numFmtId="164" fontId="30" fillId="2" borderId="30" xfId="0" applyNumberFormat="1" applyFont="1" applyFill="1" applyBorder="1" applyAlignment="1">
      <alignment horizontal="center" vertical="center" wrapText="1"/>
    </xf>
    <xf numFmtId="0" fontId="0" fillId="0" borderId="27" xfId="0" applyBorder="1" applyAlignment="1">
      <alignment vertical="center" wrapText="1"/>
    </xf>
    <xf numFmtId="0" fontId="0" fillId="0" borderId="57" xfId="0" applyBorder="1" applyAlignment="1">
      <alignment vertical="center" wrapText="1"/>
    </xf>
    <xf numFmtId="0" fontId="0" fillId="0" borderId="28" xfId="0" applyBorder="1" applyAlignment="1">
      <alignment vertical="center" wrapText="1"/>
    </xf>
    <xf numFmtId="0" fontId="0" fillId="0" borderId="1" xfId="0" applyBorder="1" applyAlignment="1">
      <alignment vertical="center" wrapText="1"/>
    </xf>
    <xf numFmtId="0" fontId="0" fillId="0" borderId="12" xfId="0" applyBorder="1" applyAlignment="1">
      <alignment vertical="center" wrapText="1"/>
    </xf>
    <xf numFmtId="0" fontId="0" fillId="18" borderId="151" xfId="0" applyFill="1" applyBorder="1" applyAlignment="1">
      <alignment horizontal="left"/>
    </xf>
    <xf numFmtId="0" fontId="0" fillId="18" borderId="157" xfId="0" applyFill="1" applyBorder="1" applyAlignment="1">
      <alignment horizontal="left"/>
    </xf>
    <xf numFmtId="0" fontId="0" fillId="18" borderId="161" xfId="0" applyFill="1" applyBorder="1" applyAlignment="1">
      <alignment horizontal="left"/>
    </xf>
    <xf numFmtId="0" fontId="0" fillId="18" borderId="151" xfId="0" applyFill="1" applyBorder="1" applyAlignment="1">
      <alignment horizontal="center" wrapText="1"/>
    </xf>
    <xf numFmtId="0" fontId="0" fillId="18" borderId="157" xfId="0" applyFill="1" applyBorder="1" applyAlignment="1">
      <alignment horizontal="center" wrapText="1"/>
    </xf>
    <xf numFmtId="0" fontId="0" fillId="18" borderId="161" xfId="0" applyFill="1" applyBorder="1" applyAlignment="1">
      <alignment horizontal="center" wrapText="1"/>
    </xf>
    <xf numFmtId="0" fontId="0" fillId="18" borderId="152" xfId="0" applyFill="1" applyBorder="1" applyAlignment="1">
      <alignment horizontal="center" wrapText="1"/>
    </xf>
    <xf numFmtId="0" fontId="0" fillId="18" borderId="129" xfId="0" applyFill="1" applyBorder="1" applyAlignment="1">
      <alignment horizontal="center" wrapText="1"/>
    </xf>
    <xf numFmtId="0" fontId="0" fillId="18" borderId="162" xfId="0" applyFill="1" applyBorder="1" applyAlignment="1">
      <alignment horizontal="center" wrapText="1"/>
    </xf>
    <xf numFmtId="0" fontId="0" fillId="18" borderId="153" xfId="0" applyFill="1" applyBorder="1" applyAlignment="1">
      <alignment horizontal="center" wrapText="1"/>
    </xf>
    <xf numFmtId="0" fontId="0" fillId="18" borderId="158" xfId="0" applyFill="1" applyBorder="1" applyAlignment="1">
      <alignment horizontal="center" wrapText="1"/>
    </xf>
    <xf numFmtId="0" fontId="0" fillId="18" borderId="163" xfId="0" applyFill="1" applyBorder="1" applyAlignment="1">
      <alignment horizontal="center" wrapText="1"/>
    </xf>
    <xf numFmtId="0" fontId="117" fillId="2" borderId="0" xfId="0" applyFont="1" applyFill="1" applyAlignment="1">
      <alignment horizontal="left" vertical="center"/>
    </xf>
    <xf numFmtId="164" fontId="26" fillId="3" borderId="21" xfId="0" applyNumberFormat="1" applyFont="1" applyFill="1" applyBorder="1" applyAlignment="1">
      <alignment horizontal="center" vertical="top"/>
    </xf>
    <xf numFmtId="164" fontId="26" fillId="3" borderId="20" xfId="0" applyNumberFormat="1" applyFont="1" applyFill="1" applyBorder="1" applyAlignment="1">
      <alignment horizontal="center" vertical="top"/>
    </xf>
    <xf numFmtId="164" fontId="26" fillId="3" borderId="10" xfId="0" applyNumberFormat="1" applyFont="1" applyFill="1" applyBorder="1" applyAlignment="1">
      <alignment horizontal="center" vertical="top"/>
    </xf>
    <xf numFmtId="0" fontId="123" fillId="2" borderId="21" xfId="0" applyFont="1" applyFill="1" applyBorder="1" applyAlignment="1">
      <alignment horizontal="center" vertical="center"/>
    </xf>
    <xf numFmtId="0" fontId="123" fillId="2" borderId="20" xfId="0" applyFont="1" applyFill="1" applyBorder="1" applyAlignment="1">
      <alignment horizontal="center" vertical="center"/>
    </xf>
    <xf numFmtId="0" fontId="123" fillId="2" borderId="10" xfId="0" applyFont="1" applyFill="1" applyBorder="1" applyAlignment="1">
      <alignment horizontal="center" vertical="center"/>
    </xf>
    <xf numFmtId="0" fontId="28" fillId="0" borderId="30" xfId="0" applyFont="1" applyBorder="1" applyAlignment="1">
      <alignment horizontal="center" vertical="center" wrapText="1"/>
    </xf>
    <xf numFmtId="0" fontId="28" fillId="0" borderId="5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0" xfId="0" applyFont="1" applyFill="1" applyBorder="1" applyAlignment="1">
      <alignment horizontal="center" vertical="center"/>
    </xf>
    <xf numFmtId="0" fontId="28" fillId="0" borderId="30" xfId="0" applyFont="1" applyBorder="1" applyAlignment="1">
      <alignment horizontal="center" vertical="center"/>
    </xf>
    <xf numFmtId="0" fontId="28" fillId="0" borderId="27" xfId="0" applyFont="1" applyBorder="1" applyAlignment="1">
      <alignment horizontal="center" vertical="center"/>
    </xf>
    <xf numFmtId="0" fontId="28" fillId="0" borderId="57" xfId="0" applyFont="1" applyBorder="1" applyAlignment="1">
      <alignment horizontal="center" vertical="center"/>
    </xf>
    <xf numFmtId="0" fontId="28" fillId="0" borderId="28" xfId="0" applyFont="1" applyBorder="1" applyAlignment="1">
      <alignment horizontal="center" vertical="center"/>
    </xf>
    <xf numFmtId="0" fontId="28" fillId="0" borderId="1" xfId="0" applyFont="1" applyBorder="1" applyAlignment="1">
      <alignment horizontal="center" vertical="center"/>
    </xf>
    <xf numFmtId="0" fontId="28" fillId="0" borderId="12" xfId="0" applyFont="1" applyBorder="1" applyAlignment="1">
      <alignment horizontal="center" vertical="center"/>
    </xf>
    <xf numFmtId="0" fontId="24" fillId="0" borderId="21" xfId="0" applyFont="1" applyFill="1" applyBorder="1" applyAlignment="1">
      <alignment horizontal="center" vertical="center"/>
    </xf>
    <xf numFmtId="0" fontId="24" fillId="0" borderId="20" xfId="0" applyFont="1" applyFill="1" applyBorder="1" applyAlignment="1">
      <alignment horizontal="center" vertical="center"/>
    </xf>
    <xf numFmtId="0" fontId="24" fillId="0" borderId="10" xfId="0" applyFont="1" applyFill="1" applyBorder="1" applyAlignment="1">
      <alignment horizontal="center" vertical="center"/>
    </xf>
    <xf numFmtId="0" fontId="15" fillId="43" borderId="0" xfId="0" applyFont="1" applyFill="1" applyBorder="1" applyAlignment="1">
      <alignment horizontal="left" wrapText="1"/>
    </xf>
    <xf numFmtId="0" fontId="0" fillId="43" borderId="0" xfId="0" applyFill="1" applyAlignment="1">
      <alignment horizontal="left" vertical="top" wrapText="1"/>
    </xf>
    <xf numFmtId="0" fontId="15" fillId="43" borderId="0" xfId="0" applyFont="1" applyFill="1" applyBorder="1" applyAlignment="1">
      <alignment horizontal="left" vertical="top" wrapText="1"/>
    </xf>
    <xf numFmtId="0" fontId="5" fillId="43" borderId="0" xfId="3" applyFill="1" applyBorder="1" applyAlignment="1" applyProtection="1">
      <alignment horizontal="left" wrapText="1"/>
    </xf>
    <xf numFmtId="0" fontId="41" fillId="18" borderId="0" xfId="0" applyFont="1" applyFill="1" applyBorder="1" applyAlignment="1">
      <alignment horizontal="left"/>
    </xf>
    <xf numFmtId="0" fontId="14" fillId="18" borderId="0" xfId="0" applyFont="1" applyFill="1" applyBorder="1" applyAlignment="1">
      <alignment horizontal="left"/>
    </xf>
    <xf numFmtId="0" fontId="14" fillId="18" borderId="155" xfId="0" applyFont="1" applyFill="1" applyBorder="1" applyAlignment="1">
      <alignment horizontal="right"/>
    </xf>
    <xf numFmtId="1" fontId="14" fillId="18" borderId="181" xfId="0" applyNumberFormat="1" applyFont="1" applyFill="1" applyBorder="1" applyAlignment="1">
      <alignment horizontal="right"/>
    </xf>
    <xf numFmtId="0" fontId="7" fillId="45" borderId="17" xfId="249" applyFont="1" applyFill="1" applyBorder="1" applyAlignment="1">
      <alignment horizontal="center" wrapText="1"/>
    </xf>
    <xf numFmtId="0" fontId="7" fillId="45" borderId="16" xfId="249" applyFont="1" applyFill="1" applyBorder="1" applyAlignment="1">
      <alignment horizontal="center" wrapText="1"/>
    </xf>
    <xf numFmtId="0" fontId="7" fillId="45" borderId="189" xfId="249" applyFont="1" applyFill="1" applyBorder="1" applyAlignment="1">
      <alignment horizontal="center" wrapText="1"/>
    </xf>
    <xf numFmtId="0" fontId="7" fillId="45" borderId="75" xfId="249" applyFont="1" applyFill="1" applyBorder="1" applyAlignment="1">
      <alignment horizontal="center"/>
    </xf>
    <xf numFmtId="0" fontId="7" fillId="45" borderId="168" xfId="249" applyFont="1" applyFill="1" applyBorder="1" applyAlignment="1">
      <alignment horizontal="center"/>
    </xf>
    <xf numFmtId="0" fontId="7" fillId="45" borderId="76" xfId="249" applyFont="1" applyFill="1" applyBorder="1" applyAlignment="1">
      <alignment horizontal="center"/>
    </xf>
    <xf numFmtId="0" fontId="7" fillId="45" borderId="74" xfId="249" applyFont="1" applyFill="1" applyBorder="1" applyAlignment="1">
      <alignment horizontal="center"/>
    </xf>
    <xf numFmtId="0" fontId="7" fillId="45" borderId="119" xfId="249" applyFont="1" applyFill="1" applyBorder="1" applyAlignment="1">
      <alignment horizontal="center"/>
    </xf>
    <xf numFmtId="0" fontId="1" fillId="0" borderId="0" xfId="0" applyFont="1" applyFill="1" applyAlignment="1">
      <alignment horizontal="left" vertical="top" wrapText="1"/>
    </xf>
    <xf numFmtId="0" fontId="7" fillId="45" borderId="15" xfId="249" applyFont="1" applyFill="1" applyBorder="1" applyAlignment="1">
      <alignment horizontal="center" wrapText="1"/>
    </xf>
    <xf numFmtId="0" fontId="7" fillId="45" borderId="17" xfId="249" applyFont="1" applyFill="1" applyBorder="1" applyAlignment="1">
      <alignment horizontal="center"/>
    </xf>
    <xf numFmtId="0" fontId="7" fillId="45" borderId="16" xfId="249" applyFont="1" applyFill="1" applyBorder="1" applyAlignment="1">
      <alignment horizontal="center"/>
    </xf>
    <xf numFmtId="0" fontId="7" fillId="45" borderId="189" xfId="249" applyFont="1" applyFill="1" applyBorder="1" applyAlignment="1">
      <alignment horizontal="center"/>
    </xf>
    <xf numFmtId="0" fontId="7" fillId="45" borderId="29" xfId="249" applyFont="1" applyFill="1" applyBorder="1" applyAlignment="1">
      <alignment horizontal="center"/>
    </xf>
    <xf numFmtId="0" fontId="7" fillId="45" borderId="15" xfId="249" applyFont="1" applyFill="1" applyBorder="1" applyAlignment="1">
      <alignment horizontal="center"/>
    </xf>
    <xf numFmtId="0" fontId="133" fillId="0" borderId="0" xfId="0" applyFont="1" applyBorder="1" applyAlignment="1">
      <alignment horizontal="right"/>
    </xf>
    <xf numFmtId="164" fontId="36" fillId="2" borderId="21" xfId="7" applyNumberFormat="1" applyFont="1" applyFill="1" applyBorder="1" applyAlignment="1">
      <alignment horizontal="center" vertical="center"/>
    </xf>
    <xf numFmtId="164" fontId="36" fillId="2" borderId="20" xfId="7" applyNumberFormat="1" applyFont="1" applyFill="1" applyBorder="1" applyAlignment="1">
      <alignment horizontal="center" vertical="center"/>
    </xf>
    <xf numFmtId="164" fontId="36" fillId="2" borderId="10" xfId="7" applyNumberFormat="1" applyFont="1" applyFill="1" applyBorder="1" applyAlignment="1">
      <alignment horizontal="center" vertical="center"/>
    </xf>
    <xf numFmtId="0" fontId="3" fillId="0" borderId="20" xfId="7" applyBorder="1" applyAlignment="1"/>
    <xf numFmtId="0" fontId="3" fillId="0" borderId="10" xfId="7" applyBorder="1" applyAlignment="1"/>
    <xf numFmtId="0" fontId="3" fillId="0" borderId="10" xfId="7" applyBorder="1" applyAlignment="1">
      <alignment horizontal="center" vertical="center"/>
    </xf>
    <xf numFmtId="164" fontId="36" fillId="18" borderId="0" xfId="7" applyNumberFormat="1" applyFont="1" applyFill="1" applyBorder="1" applyAlignment="1">
      <alignment horizontal="center" vertical="center"/>
    </xf>
    <xf numFmtId="0" fontId="3" fillId="18" borderId="0" xfId="7" applyFill="1" applyBorder="1" applyAlignment="1">
      <alignment horizontal="center" vertical="center"/>
    </xf>
  </cellXfs>
  <cellStyles count="262">
    <cellStyle name="%" xfId="5"/>
    <cellStyle name="_Admin back-tallying model" xfId="8"/>
    <cellStyle name="_Cap Comm Detail" xfId="9"/>
    <cellStyle name="_DH Cascade V1" xfId="10"/>
    <cellStyle name="_Future destination of SHA Bundle lines" xfId="11"/>
    <cellStyle name="_HCS Annex B (final)" xfId="12"/>
    <cellStyle name="_John H PCT Op Costs 10-11" xfId="13"/>
    <cellStyle name="_NHS" xfId="14"/>
    <cellStyle name="_Revenue requirements SHA, PCT and Trusts" xfId="15"/>
    <cellStyle name="_Revenue requirements SHA, PCT and Trusts_live doc - DH central budgets - provisional SR numbers" xfId="16"/>
    <cellStyle name="_Revenue requirements SHA, PCT and Trusts_SS edit  DISPO with central policy pressures - TN edits" xfId="17"/>
    <cellStyle name="_SHA Charge to CRL" xfId="18"/>
    <cellStyle name="_SHA_V010 Plan Excel Master" xfId="19"/>
    <cellStyle name="_YEAR END POTENTIAL" xfId="20"/>
    <cellStyle name="0,0" xfId="21"/>
    <cellStyle name="0,0_x000d__x000a_NA_x000d__x000a_" xfId="22"/>
    <cellStyle name="aaa" xfId="23"/>
    <cellStyle name="ariel" xfId="4"/>
    <cellStyle name="blank" xfId="24"/>
    <cellStyle name="BM Header Main" xfId="25"/>
    <cellStyle name="BM Header Non-Underlined" xfId="26"/>
    <cellStyle name="BM Header Secondary" xfId="27"/>
    <cellStyle name="BM Header Underlined" xfId="28"/>
    <cellStyle name="BM Input" xfId="29"/>
    <cellStyle name="BM Input External Link" xfId="30"/>
    <cellStyle name="BM Input Modeller" xfId="31"/>
    <cellStyle name="BM Input Static" xfId="32"/>
    <cellStyle name="BM Label" xfId="33"/>
    <cellStyle name="BM UF in Col E" xfId="34"/>
    <cellStyle name="Calc" xfId="35"/>
    <cellStyle name="Calc - Blue" xfId="36"/>
    <cellStyle name="Calc - Feed" xfId="37"/>
    <cellStyle name="Calc - Green" xfId="38"/>
    <cellStyle name="Calc - Grey" xfId="39"/>
    <cellStyle name="Calc - White" xfId="40"/>
    <cellStyle name="CALC Amount" xfId="41"/>
    <cellStyle name="CALC Amount [1]" xfId="42"/>
    <cellStyle name="CALC Amount Total" xfId="43"/>
    <cellStyle name="CALC Amount Total [1]" xfId="44"/>
    <cellStyle name="CALC Amount Total [1] 10" xfId="45"/>
    <cellStyle name="CALC Amount Total [1] 10 10" xfId="46"/>
    <cellStyle name="CALC Amount Total [1] 10 11" xfId="47"/>
    <cellStyle name="CALC Amount Total [1] 11" xfId="48"/>
    <cellStyle name="CALC Amount Total [1] 11 10" xfId="49"/>
    <cellStyle name="CALC Amount Total [1] 11 11" xfId="50"/>
    <cellStyle name="CALC Amount Total 10" xfId="51"/>
    <cellStyle name="CALC Amount Total 10 10" xfId="52"/>
    <cellStyle name="CALC Amount Total 10 11" xfId="53"/>
    <cellStyle name="CALC Amount Total 100" xfId="54"/>
    <cellStyle name="CALC Amount Total 101" xfId="55"/>
    <cellStyle name="CALC Amount Total 11" xfId="56"/>
    <cellStyle name="CALC Amount Total 11 10" xfId="57"/>
    <cellStyle name="CALC Amount Total 11 11" xfId="58"/>
    <cellStyle name="CALC Amount Total 110" xfId="59"/>
    <cellStyle name="CALC Amount Total 111" xfId="60"/>
    <cellStyle name="CALC Currency" xfId="61"/>
    <cellStyle name="CALC Currency [1]" xfId="62"/>
    <cellStyle name="CALC Currency Total" xfId="63"/>
    <cellStyle name="CALC Currency Total [1]" xfId="64"/>
    <cellStyle name="CALC Currency Total [1] 10" xfId="65"/>
    <cellStyle name="CALC Currency Total [1] 10 10" xfId="66"/>
    <cellStyle name="CALC Currency Total [1] 10 11" xfId="67"/>
    <cellStyle name="CALC Currency Total [1] 11" xfId="68"/>
    <cellStyle name="CALC Currency Total [1] 11 10" xfId="69"/>
    <cellStyle name="CALC Currency Total [1] 11 11" xfId="70"/>
    <cellStyle name="CALC Currency Total 10" xfId="71"/>
    <cellStyle name="CALC Currency Total 10 10" xfId="72"/>
    <cellStyle name="CALC Currency Total 10 11" xfId="73"/>
    <cellStyle name="CALC Currency Total 100" xfId="74"/>
    <cellStyle name="CALC Currency Total 101" xfId="75"/>
    <cellStyle name="CALC Currency Total 11" xfId="76"/>
    <cellStyle name="CALC Currency Total 11 10" xfId="77"/>
    <cellStyle name="CALC Currency Total 11 11" xfId="78"/>
    <cellStyle name="CALC Currency Total 110" xfId="79"/>
    <cellStyle name="CALC Currency Total 111" xfId="80"/>
    <cellStyle name="CALC Date Long" xfId="81"/>
    <cellStyle name="CALC Date Short" xfId="82"/>
    <cellStyle name="CALC Percent" xfId="83"/>
    <cellStyle name="CALC Percent [1]" xfId="84"/>
    <cellStyle name="CALC Percent Total" xfId="85"/>
    <cellStyle name="CALC Percent Total [1]" xfId="86"/>
    <cellStyle name="CALC Percent Total [1] 10" xfId="87"/>
    <cellStyle name="CALC Percent Total [1] 10 10" xfId="88"/>
    <cellStyle name="CALC Percent Total [1] 10 11" xfId="89"/>
    <cellStyle name="CALC Percent Total [1] 11" xfId="90"/>
    <cellStyle name="CALC Percent Total [1] 11 10" xfId="91"/>
    <cellStyle name="CALC Percent Total [1] 11 11" xfId="92"/>
    <cellStyle name="CALC Percent Total 10" xfId="93"/>
    <cellStyle name="CALC Percent Total 10 10" xfId="94"/>
    <cellStyle name="CALC Percent Total 10 11" xfId="95"/>
    <cellStyle name="CALC Percent Total 100" xfId="96"/>
    <cellStyle name="CALC Percent Total 101" xfId="97"/>
    <cellStyle name="CALC Percent Total 11" xfId="98"/>
    <cellStyle name="CALC Percent Total 11 10" xfId="99"/>
    <cellStyle name="CALC Percent Total 11 11" xfId="100"/>
    <cellStyle name="CALC Percent Total 110" xfId="101"/>
    <cellStyle name="CALC Percent Total 111" xfId="102"/>
    <cellStyle name="Calculated Field" xfId="103"/>
    <cellStyle name="Caption" xfId="104"/>
    <cellStyle name="Check" xfId="105"/>
    <cellStyle name="CodeHeading" xfId="106"/>
    <cellStyle name="Col_Top_Wrap" xfId="107"/>
    <cellStyle name="ColHeader" xfId="108"/>
    <cellStyle name="Comma" xfId="1" builtinId="3"/>
    <cellStyle name="Comma 10" xfId="109"/>
    <cellStyle name="Comma 11" xfId="110"/>
    <cellStyle name="Comma 2" xfId="253"/>
    <cellStyle name="Comma 2 2" xfId="257"/>
    <cellStyle name="Comma_Schedule 5" xfId="259"/>
    <cellStyle name="CoverTextNotes" xfId="111"/>
    <cellStyle name="Currency 2" xfId="252"/>
    <cellStyle name="DATA Amount" xfId="112"/>
    <cellStyle name="DATA Amount [1]" xfId="113"/>
    <cellStyle name="DATA Currency" xfId="114"/>
    <cellStyle name="DATA Currency [1]" xfId="115"/>
    <cellStyle name="DATA Date Long" xfId="116"/>
    <cellStyle name="DATA Date Short" xfId="117"/>
    <cellStyle name="DATA List" xfId="118"/>
    <cellStyle name="DATA Memo" xfId="119"/>
    <cellStyle name="DATA Percent" xfId="120"/>
    <cellStyle name="DATA Percent [1]" xfId="121"/>
    <cellStyle name="DATA Text" xfId="122"/>
    <cellStyle name="DATA Version" xfId="123"/>
    <cellStyle name="DataEntry" xfId="124"/>
    <cellStyle name="Date Feeder Field" xfId="125"/>
    <cellStyle name="Decimal_0dp" xfId="126"/>
    <cellStyle name="DHOnlyNoteItem" xfId="127"/>
    <cellStyle name="direct user entry" xfId="128"/>
    <cellStyle name="Estimated historic data" xfId="129"/>
    <cellStyle name="Euro" xfId="130"/>
    <cellStyle name="Exception" xfId="131"/>
    <cellStyle name="Explanation" xfId="132"/>
    <cellStyle name="EYCheck" xfId="133"/>
    <cellStyle name="EYDate" xfId="134"/>
    <cellStyle name="EYHeader1" xfId="135"/>
    <cellStyle name="EYInputValue" xfId="136"/>
    <cellStyle name="EYPercent" xfId="137"/>
    <cellStyle name="Feeder Field" xfId="138"/>
    <cellStyle name="Finance" xfId="139"/>
    <cellStyle name="Forecast Cell Column Heading" xfId="140"/>
    <cellStyle name="Formla" xfId="141"/>
    <cellStyle name="FormlaBold" xfId="142"/>
    <cellStyle name="FrmulaBldRed" xfId="143"/>
    <cellStyle name="Greyed" xfId="144"/>
    <cellStyle name="Greyed out" xfId="145"/>
    <cellStyle name="H1" xfId="146"/>
    <cellStyle name="hard no." xfId="147"/>
    <cellStyle name="house" xfId="148"/>
    <cellStyle name="Hyperlink" xfId="3" builtinId="8"/>
    <cellStyle name="Hyperlink 2" xfId="251"/>
    <cellStyle name="IndentedPlain" xfId="149"/>
    <cellStyle name="Input 1" xfId="150"/>
    <cellStyle name="Input Cell" xfId="151"/>
    <cellStyle name="KPMG Heading 1" xfId="152"/>
    <cellStyle name="KPMG Normal" xfId="153"/>
    <cellStyle name="KPMG Normal Text" xfId="154"/>
    <cellStyle name="LABEL Normal" xfId="155"/>
    <cellStyle name="LABEL Note" xfId="156"/>
    <cellStyle name="LABEL Units" xfId="157"/>
    <cellStyle name="Large" xfId="158"/>
    <cellStyle name="LTM Cell Column Heading" xfId="159"/>
    <cellStyle name="Mid_Centred" xfId="160"/>
    <cellStyle name="Mik" xfId="161"/>
    <cellStyle name="Millions" xfId="162"/>
    <cellStyle name="Multiple Cell Column Heading" xfId="163"/>
    <cellStyle name="Named Range" xfId="164"/>
    <cellStyle name="Named Range Cells" xfId="165"/>
    <cellStyle name="Named Range Tag" xfId="166"/>
    <cellStyle name="NB" xfId="167"/>
    <cellStyle name="Normal" xfId="0" builtinId="0"/>
    <cellStyle name="Normal - Style1" xfId="168"/>
    <cellStyle name="Normal 10" xfId="6"/>
    <cellStyle name="Normal 11" xfId="7"/>
    <cellStyle name="Normal 2" xfId="250"/>
    <cellStyle name="Normal 2 2" xfId="254"/>
    <cellStyle name="Normal 28 3" xfId="258"/>
    <cellStyle name="Normal 4" xfId="256"/>
    <cellStyle name="Normal_Schedule 5" xfId="260"/>
    <cellStyle name="Normal_Schedule totals" xfId="249"/>
    <cellStyle name="Normal_Trimpoints RC1213 - FINAL - 20121211" xfId="261"/>
    <cellStyle name="Note 10" xfId="169"/>
    <cellStyle name="NoteItem" xfId="170"/>
    <cellStyle name="NoteNum" xfId="171"/>
    <cellStyle name="Notes_multi" xfId="172"/>
    <cellStyle name="NoteSection" xfId="173"/>
    <cellStyle name="NoteSubItem" xfId="174"/>
    <cellStyle name="NoteSubItemTotal" xfId="175"/>
    <cellStyle name="NoteSubTotal" xfId="176"/>
    <cellStyle name="NumResAccts" xfId="177"/>
    <cellStyle name="NumResAccts_x000a_NA_x000d__x000a_" xfId="178"/>
    <cellStyle name="OPa" xfId="179"/>
    <cellStyle name="OPb" xfId="180"/>
    <cellStyle name="OpenBals" xfId="181"/>
    <cellStyle name="OpeningBals" xfId="182"/>
    <cellStyle name="OpSub" xfId="183"/>
    <cellStyle name="Option" xfId="184"/>
    <cellStyle name="Output Amounts" xfId="185"/>
    <cellStyle name="Output Column Headings" xfId="186"/>
    <cellStyle name="Output Line Items" xfId="187"/>
    <cellStyle name="Output Report Heading" xfId="188"/>
    <cellStyle name="Output Report Title" xfId="189"/>
    <cellStyle name="Percent" xfId="2" builtinId="5"/>
    <cellStyle name="Percent +/-" xfId="190"/>
    <cellStyle name="Percent 10" xfId="191"/>
    <cellStyle name="Percent 11" xfId="192"/>
    <cellStyle name="Percent 2" xfId="255"/>
    <cellStyle name="Plain" xfId="193"/>
    <cellStyle name="Projected future" xfId="194"/>
    <cellStyle name="SAPBEXstdData" xfId="195"/>
    <cellStyle name="Scenario flex current" xfId="196"/>
    <cellStyle name="SectHeader" xfId="197"/>
    <cellStyle name="SectSubHeader" xfId="198"/>
    <cellStyle name="SectSubHeaderTotal" xfId="199"/>
    <cellStyle name="SectSubTotal" xfId="200"/>
    <cellStyle name="Shaded" xfId="201"/>
    <cellStyle name="Single Cell Column Heading" xfId="202"/>
    <cellStyle name="Small" xfId="203"/>
    <cellStyle name="Style 1" xfId="204"/>
    <cellStyle name="SubNoteNum" xfId="205"/>
    <cellStyle name="SubNoteSection" xfId="206"/>
    <cellStyle name="SYSTEM" xfId="207"/>
    <cellStyle name="SYSTEM 10" xfId="208"/>
    <cellStyle name="SYSTEM 10 10" xfId="209"/>
    <cellStyle name="SYSTEM 10 11" xfId="210"/>
    <cellStyle name="SYSTEM 11" xfId="211"/>
    <cellStyle name="SYSTEM 11 10" xfId="212"/>
    <cellStyle name="SYSTEM 11 11" xfId="213"/>
    <cellStyle name="Table Footnote" xfId="214"/>
    <cellStyle name="Table Header" xfId="215"/>
    <cellStyle name="Table Header Small" xfId="216"/>
    <cellStyle name="Table Heading 1" xfId="217"/>
    <cellStyle name="Table Normal" xfId="218"/>
    <cellStyle name="Table Of Which" xfId="219"/>
    <cellStyle name="Table Row Billions" xfId="220"/>
    <cellStyle name="Table Row Billions Check" xfId="221"/>
    <cellStyle name="Table Row Millions" xfId="222"/>
    <cellStyle name="Table Row Millions Check" xfId="223"/>
    <cellStyle name="Table Row Of Which" xfId="224"/>
    <cellStyle name="Table Row Of Which Not For Publication" xfId="225"/>
    <cellStyle name="Table Row Of Which Small" xfId="226"/>
    <cellStyle name="Table Row Percentage" xfId="227"/>
    <cellStyle name="Table Row Thousands" xfId="228"/>
    <cellStyle name="Table Row Thousands Check" xfId="229"/>
    <cellStyle name="Table Row Thousands Not For Publication" xfId="230"/>
    <cellStyle name="Table Row Thousands Small" xfId="231"/>
    <cellStyle name="Table Row Units" xfId="232"/>
    <cellStyle name="Table Row Units Check" xfId="233"/>
    <cellStyle name="Table Row Units Not For Publication" xfId="234"/>
    <cellStyle name="Table Total Billions" xfId="235"/>
    <cellStyle name="Table Total Millions" xfId="236"/>
    <cellStyle name="Table Units" xfId="237"/>
    <cellStyle name="Text Level 1" xfId="238"/>
    <cellStyle name="TextEntry" xfId="239"/>
    <cellStyle name="Thousands" xfId="240"/>
    <cellStyle name="TIME Detail" xfId="241"/>
    <cellStyle name="TIME Period Start" xfId="242"/>
    <cellStyle name="Title 1" xfId="243"/>
    <cellStyle name="Top_Centred" xfId="244"/>
    <cellStyle name="Topline" xfId="245"/>
    <cellStyle name="Valn" xfId="246"/>
    <cellStyle name="ValNum" xfId="247"/>
    <cellStyle name="_x0007_ଘƦ" xfId="248"/>
  </cellStyles>
  <dxfs count="35">
    <dxf>
      <fill>
        <patternFill>
          <bgColor indexed="10"/>
        </patternFill>
      </fill>
    </dxf>
    <dxf>
      <fill>
        <patternFill>
          <bgColor indexed="10"/>
        </patternFill>
      </fill>
    </dxf>
    <dxf>
      <font>
        <strike/>
      </font>
    </dxf>
    <dxf>
      <font>
        <strike/>
      </font>
    </dxf>
    <dxf>
      <font>
        <strike/>
      </font>
    </dxf>
    <dxf>
      <fill>
        <patternFill>
          <bgColor indexed="10"/>
        </patternFill>
      </fill>
    </dxf>
    <dxf>
      <font>
        <strike/>
      </font>
    </dxf>
    <dxf>
      <font>
        <strike/>
      </font>
    </dxf>
    <dxf>
      <font>
        <strike/>
      </font>
    </dxf>
    <dxf>
      <font>
        <strike/>
      </font>
    </dxf>
    <dxf>
      <fill>
        <patternFill>
          <bgColor theme="5"/>
        </patternFill>
      </fill>
    </dxf>
    <dxf>
      <fill>
        <patternFill>
          <bgColor theme="5"/>
        </patternFill>
      </fill>
    </dxf>
    <dxf>
      <fill>
        <patternFill>
          <bgColor theme="9" tint="0.39994506668294322"/>
        </patternFill>
      </fill>
    </dxf>
    <dxf>
      <fill>
        <patternFill>
          <bgColor theme="6" tint="-0.24994659260841701"/>
        </patternFill>
      </fill>
    </dxf>
    <dxf>
      <fill>
        <patternFill>
          <bgColor theme="5"/>
        </patternFill>
      </fill>
    </dxf>
    <dxf>
      <fill>
        <patternFill>
          <bgColor theme="5"/>
        </patternFill>
      </fill>
    </dxf>
    <dxf>
      <fill>
        <patternFill>
          <bgColor theme="9" tint="0.39994506668294322"/>
        </patternFill>
      </fill>
    </dxf>
    <dxf>
      <fill>
        <patternFill>
          <bgColor theme="6" tint="-0.24994659260841701"/>
        </patternFill>
      </fill>
    </dxf>
    <dxf>
      <fill>
        <patternFill>
          <bgColor theme="5"/>
        </patternFill>
      </fill>
    </dxf>
    <dxf>
      <fill>
        <patternFill>
          <bgColor theme="5"/>
        </patternFill>
      </fill>
    </dxf>
    <dxf>
      <fill>
        <patternFill>
          <bgColor theme="9" tint="0.39994506668294322"/>
        </patternFill>
      </fill>
    </dxf>
    <dxf>
      <fill>
        <patternFill>
          <bgColor theme="6" tint="-0.24994659260841701"/>
        </patternFill>
      </fill>
    </dxf>
    <dxf>
      <fill>
        <patternFill>
          <bgColor indexed="10"/>
        </patternFill>
      </fill>
    </dxf>
    <dxf>
      <fill>
        <patternFill>
          <bgColor theme="5"/>
        </patternFill>
      </fill>
    </dxf>
    <dxf>
      <fill>
        <patternFill>
          <bgColor theme="5"/>
        </patternFill>
      </fill>
    </dxf>
    <dxf>
      <fill>
        <patternFill>
          <bgColor theme="9" tint="0.39994506668294322"/>
        </patternFill>
      </fill>
    </dxf>
    <dxf>
      <fill>
        <patternFill>
          <bgColor theme="6" tint="-0.24994659260841701"/>
        </patternFill>
      </fill>
    </dxf>
    <dxf>
      <fill>
        <patternFill>
          <bgColor theme="5"/>
        </patternFill>
      </fill>
    </dxf>
    <dxf>
      <fill>
        <patternFill>
          <bgColor theme="5"/>
        </patternFill>
      </fill>
    </dxf>
    <dxf>
      <fill>
        <patternFill>
          <bgColor theme="9" tint="0.39994506668294322"/>
        </patternFill>
      </fill>
    </dxf>
    <dxf>
      <fill>
        <patternFill>
          <bgColor theme="6" tint="-0.24994659260841701"/>
        </patternFill>
      </fill>
    </dxf>
    <dxf>
      <fill>
        <patternFill>
          <bgColor theme="5"/>
        </patternFill>
      </fill>
    </dxf>
    <dxf>
      <fill>
        <patternFill>
          <bgColor theme="5"/>
        </patternFill>
      </fill>
    </dxf>
    <dxf>
      <fill>
        <patternFill>
          <bgColor theme="9" tint="0.39994506668294322"/>
        </patternFill>
      </fill>
    </dxf>
    <dxf>
      <fill>
        <patternFill>
          <bgColor theme="6" tint="-0.24994659260841701"/>
        </patternFill>
      </fill>
    </dxf>
  </dxfs>
  <tableStyles count="0" defaultTableStyle="TableStyleMedium2" defaultPivotStyle="PivotStyleLight16"/>
  <colors>
    <mruColors>
      <color rgb="FF33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87.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87" Type="http://schemas.openxmlformats.org/officeDocument/2006/relationships/externalLink" Target="externalLinks/externalLink67.xml"/><Relationship Id="rId102" Type="http://schemas.openxmlformats.org/officeDocument/2006/relationships/externalLink" Target="externalLinks/externalLink82.xml"/><Relationship Id="rId110" Type="http://schemas.openxmlformats.org/officeDocument/2006/relationships/theme" Target="theme/theme1.xml"/><Relationship Id="rId115"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1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14"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2" Type="http://schemas.openxmlformats.org/officeDocument/2006/relationships/worksheet" Target="worksheets/sheet2.xml"/><Relationship Id="rId29" Type="http://schemas.openxmlformats.org/officeDocument/2006/relationships/externalLink" Target="externalLinks/externalLink9.xml"/></Relationships>
</file>

<file path=xl/drawings/drawing1.xml><?xml version="1.0" encoding="utf-8"?>
<xdr:wsDr xmlns:xdr="http://schemas.openxmlformats.org/drawingml/2006/spreadsheetDrawing" xmlns:a="http://schemas.openxmlformats.org/drawingml/2006/main">
  <xdr:twoCellAnchor>
    <xdr:from>
      <xdr:col>1</xdr:col>
      <xdr:colOff>1</xdr:colOff>
      <xdr:row>5</xdr:row>
      <xdr:rowOff>0</xdr:rowOff>
    </xdr:from>
    <xdr:to>
      <xdr:col>11</xdr:col>
      <xdr:colOff>552450</xdr:colOff>
      <xdr:row>13</xdr:row>
      <xdr:rowOff>114300</xdr:rowOff>
    </xdr:to>
    <xdr:sp macro="" textlink="">
      <xdr:nvSpPr>
        <xdr:cNvPr id="3" name="TextBox 2"/>
        <xdr:cNvSpPr txBox="1"/>
      </xdr:nvSpPr>
      <xdr:spPr>
        <a:xfrm>
          <a:off x="609601" y="952500"/>
          <a:ext cx="6648449" cy="1638300"/>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i="0">
              <a:solidFill>
                <a:schemeClr val="dk1"/>
              </a:solidFill>
              <a:effectLst/>
              <a:latin typeface="+mn-lt"/>
              <a:ea typeface="+mn-ea"/>
              <a:cs typeface="+mn-cs"/>
            </a:rPr>
            <a:t> "The model, and the proposed non-mandatory prices derived from this model, remain proposals at this stage.  The final method and non-mandatory prices will be published after the consultation.  Monitor shall not accept any responsibility or liability in respect of the contents or use of the model or the proposed prices."</a:t>
          </a:r>
        </a:p>
        <a:p>
          <a:endParaRPr lang="en-GB" sz="1200" i="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38100</xdr:colOff>
      <xdr:row>2</xdr:row>
      <xdr:rowOff>180975</xdr:rowOff>
    </xdr:from>
    <xdr:to>
      <xdr:col>24</xdr:col>
      <xdr:colOff>275397</xdr:colOff>
      <xdr:row>6</xdr:row>
      <xdr:rowOff>86553</xdr:rowOff>
    </xdr:to>
    <xdr:sp macro="" textlink="">
      <xdr:nvSpPr>
        <xdr:cNvPr id="2" name="Rounded Rectangle 1"/>
        <xdr:cNvSpPr/>
      </xdr:nvSpPr>
      <xdr:spPr>
        <a:xfrm>
          <a:off x="14668500" y="819150"/>
          <a:ext cx="3894897" cy="9342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Note: Where monitor has taken "no action” in response to an Expert comment, this is usually because we have to date received insufficient evidence to support making a manual adjustment to the tariff price. </a:t>
          </a:r>
        </a:p>
        <a:p>
          <a:pPr algn="ctr"/>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PA\PES1\DATA\SA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nnect2.monitor-nhsft.gov.uk/sites/PricingDelivery/MonitorDocumentLibrary/Model%2015_16/Draft%20prices%20for%20Experts/Maternity%20-%20Draft%20prices%20for%20Experts%2015-16%20-%20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nts%20and%20Settings\simon.mackinnon\Local%20Settings\Temp\simon\NHS%20LSP%20services\Rate\Documents%20and%20Settings\trevor_bethune_ellin\Desktop\ISC%20FY03%20Base%20Plan%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fo.doh.gov.uk/doh/finman.nsf/43688bfc283452240025672800548958/1955847f268c019900256a2200561025/$FILE/Accounts%202006-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ata\notes99D109\DOCUME~1\Ksahota\LOCALS~1\Temp\notes0CCE18\SmartView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AY\PayModelMarch07\PAY%20BILL%20MODEL%202005-06%20-%20CSR%20version%20070302%20(WI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ata\Helen%20Skinner\Cts\Deals\Nhs\OBS%202\Overall%20Pricing\27th%20Sept\OBS2%20CTA%20V1.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INDOWS\TEMP\p.notes.data\GAD%20population%20projection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International%20Division\Overseas%20Health%20Care\X-System\Dump2%2024-07-07\SystemSpecTemplate%2024-07-07%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ata\notes99D109\DATA\DHFMR%20cod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OCUME~1\pweare\LOCALS~1\Temp\notes99D109\Draft%20intel%20sheet%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notes99D109\Data\notes0CCE18\Department%20of%20Health%20function%20map%202011-12%20to%202012-13%20v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GROUPS\Fianci'l.acc\CAPITAL\CAPITAL%20TEAM\2005_06\PDC\PDC%20-%20906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OCUME~1\pweare\LOCALS~1\Temp\notes99D109\727_2007-2008P07_Y29_Q29_A18_ALB%20P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OCUME~1\pweare\LOCALS~1\Temp\p.notes.data\DH%20new%20Event%2012%20correc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Non%20Clinical%20-%20CS%20COO%20CD\Corporate%20Services\Business%20Plans\0405BusPlans\Perf%20Dir\IT\IT%20Detailed%20Bus%20Plan%20V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LocalData\IAT\Macro\FID_IAT_Process_Returns_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Helen%20Skinner\Cts\Deals\Nhs\OBS%202\Overall%20Pricing\27th%20Sept\Briefing%20pack%20V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1\pweare\LOCALS~1\Temp\notes99D109\Data\&#163;50m%20pro%20rata%20to%20PCT%202002_03%20allocations.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Current%20PCTs%20and%20New%20Configuration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M\FCR\2010-11\Reporting%202010-11\Reporting\Bubble%20charts\Bubble%20chart%20Month%20draft%20accounts%20v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08.09%20DHFC%20Cascade%20&amp;%20Other%20Budget%20Adjs%20Maste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FM\VOTE\2007-08\Cascade%20Master\DHFC%20Cascade%2014%20August%20(Cascade%2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FID%20FM\2007-08\EYF%20and%20Resource%20account\2007-08%20Resource%20Account\Philippa's%20Recs\2007-08%20stage%203%20Schedule%20(received%2024%20July%20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FID-RAMA\Accounting%20Processes\Accounts\SUMACCS\2010-11\PCT\Q4%20-%20Audited%20Accounts\2010-11%20Q4%20PCT%20SummAcc%20v2%20(Audited%20Data%20ResAc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1\slam\LOCALS~1\Temp\p.notes.data\2006-07%20Finance%20Report%20Month1%20work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1\jhaworth\LOCALS~1\Temp\notes99D109\~336405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FM\VOTE\2008-09\Performance%20Committee\Month%2011\2008-09%20P11%20First%20Cut%20Repo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FID-RAMA\BRANCH\HFM\HFM%20RESACCPROD%202010-11\Smartview\P09\PCT_SV%20Q3%2025-01-11%20RESACCPROD.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Lookup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FPAEIG\RPA%202\Monitoring%20controls\Finance%20-%20Final%20accounts\PCT%20Summarised%20Account%2020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Central%20Budgets\DISPO%202008-09%20(FM%20&amp;%20RPA)%20joint\Copy%20of%202008CCEsv2_ProvisionalFor%2008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FM\Resource%20Accounts\2009-10\OVERALL%20RA%20CHECK%20V1.7%20S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RAFT2\Rev03\Unified%20Allocations\Components\2003HCH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Data\notes99D109\FM\Resource%20Accounts\2009-10\OVERALL%20RA%20CHECK%20V1.7%20S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FID%20FM\2007-08\EYF%20and%20Resource%20account\2007-08%20Resource%20Account\2007-08%20DOH%20Schedule%20(received%2018%20July%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DHFC\SMA\2010-11%20Reporting\M05%20AUG-10\Working%20Sheet-Expand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LB%20Change%20Programme\02%20Finance\Budgets%202009-10\2009-10%20Budget%20Letters\2009-10%20Indicative%20Budget%20Letters%20-%20Oct%2008\2009-10%20Indicative%20Annex%20As%20V9%2017.02.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HFC\SMA\2007-08%20Reporting\FISC%20-%20CMB%20Dec%2007\40-70%20month%208%20detail%20wip-test%20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OCUME~1\pweare\LOCALS~1\Temp\p.notes.data\2007-08%20M04%20First%20Cut%20Repor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New%20DAT\Workforce\Pay%20and%20Earnings\Pay%20bill%20modelling\200607%20Paybill%20Model\PAY%20BILL%20MODEL%202006-07%20070914%20(WI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Fpa\Pes4\SR%202002\commissioning%20tables\Templates%2012072001\Sheila%20Adamv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FCIA4A\FR\FULLDATA\TFRs%209899\Unprotected%20TFR.XLW"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dh.gov.uk/FID-RAMA/09-10%20Resource%20Account%20Planning/Year%20End/Issues%20Log/10.06.17_Schedule%20of%20errors%20and%20disclosure%20changes.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CARP\ART%20(Analysis%20and%20Reporting%20Team)\Monthly%20Report\MR%202006-07\MR%20July%2006\Draft\MR_Jul06_Draft060908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FM\VOTE\2006-07\FISC\20%20June%202007%20FISC\May%20Waterfall%20templat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FM\VOTE\2007-08\Cascade%20Master\DHFC%20Cascade%2010%20July%20(Cascade%2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FID-RAMA\RAMA3\Monitoring%20JOINT%20NHS%20Monitoring%20&amp;%20Analysis\2006-07\Month%207\Analysis\NHS\PCT%20mappe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FM\VOTE\2009-10\Cascades\09.10%20Cascade%20Master%20-%20draft%20v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FPAEIG\RPA%202\Public%20Expenditure%20Inquiry%20-%20PEI\PEI%202005\Written%20responses\Master%20document%20-%20committee%20version\HSC%20PEI2005%20Q%203.8.5(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ata\notes99D109\FPAEIG\RPA%204\All%20Key%20Docs\Dispo\Waterfall0708\Data\&#163;50m%20pro%20rata%20to%20PCT%202002_03%20allocation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DOCUME~1\jguest\LOCALS~1\Temp\P.NOTES.DATA\post%20submission\12febsubmission\CNWL_v1.3.2.1_master%20cop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Macros%20Masters%20Safe\IAT%20Statement%20Report%20Data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T3-PCAccess-Gener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Redirected\Marek.Zyskowski\Desktop\dh_13114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onnect2.monitor-nhsft.gov.uk/Redirected/Marek.Zyskowski/Desktop/dh_13114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DOCUME~1\Arayasat\LOCALS~1\Temp\p.notes.data\September%20Report%20-%20Efficiency.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3_14\Model%20re-run\13_14_Validation_5_11_Models\Non_Mandatory\Non-Mandatory%20Validation%20201314.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connect2.monitor-nhsft.gov.uk/sites/PricingDelivery/MonitorDocumentLibrary/Model%2013_14/Model%20re-run/13_14_Validation_5_11_Models/Non_Mandatory/Non-Mandatory%20Validation%20201314.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connect2.monitor-nhsft.gov.uk/Users/chona.labor/AppData/Local/Microsoft/Windows/Temporary%20Internet%20Files/Content.Outlook/WFBA96HE/Testing/Validation%20templat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Users\chona.labor\AppData\Local\Microsoft\Windows\Temporary%20Internet%20Files\Content.Outlook\WFBA96HE\Testing\Validation%20templat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New%20DAT\Workforce\Pay%20and%20Earnings\Pay%20bill%20modelling\Paybill%20queries\CSR\PAY%20BILL%20MODEL%202004-05%20(variable%20WF%20for%20CSR)%200612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FM\CFISSA%20-%20CFS%20-%20PSS\2007-08%20Central%20Programmes\DHFC%20Central%20Budgets\Vista%20Cascade\07.08%20DHFC%20Confirmed%20Available%20Resources%20Maste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connect2.monitor-nhsft.gov.uk/sites/PricingDelivery/MonitorDocumentLibrary/Model%2015_16/Live%20models/15-16%20Non-Mandatory%20model%20-%20ld%20edits%20WIP.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connect2.monitor-nhsft.gov.uk/sites/PricingDelivery/MonitorDocumentLibrary/Model%2015_16/Draft%2015-16%20prices/5-11%20prices/Non-Mandatory/Non-Mandatory%202015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5_16\Draft%2015-16%20prices\5-11%20prices\Non-Mandatory\Non-Mandatory%20201516.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connect2.monitor-nhsft.gov.uk/sites/PricingDelivery/MonitorDocumentLibrary/Model%2015_16/Draft%2015-16%20prices/5-11%20prices/Unbundled%202015-16/Model%20Structure/2015-16%20Unbundled%20Draft%20Final_June1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3_14\Model%20re-run\13_14_Validation_5_11_Models\Best%20Practice\01_BPT%20Calculations%20(road%20test)_Validation_3.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connect2.monitor-nhsft.gov.uk/sites/PricingDelivery/MonitorDocumentLibrary/Model%2013_14/Model%20re-run/13_14_Validation_5_11_Models/Best%20Practice/01_BPT%20Calculations%20(road%20test)_Validation_3.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connect2.monitor-nhsft.gov.uk/sites/PricingDelivery/MonitorDocumentLibrary/Model%2015_16/Live%20models/15-16%20BPT%20model.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FPAEIG\RPA%204\All%20Key%20Docs\Key%20Data\FLuPandemic\PICCS%20Financial%20Model%20Report%20v1.1%20-%20COP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DOCUME~1\began\LOCALS~1\Temp\notes99D109\~750916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20and%20Settings\trevor_bethune_ellin\Desktop\ISC%20FY03%20Base%20Plan%2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DOCUME~1\pweare\LOCALS~1\Temp\p.notes.data\MR_June_0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F1A\BASELINE\99V2\Tally%2099%20for%20RAB.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F1B\Nigel\99\sitrep%2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FM\PROVIDER\2001-02\FMS2001\In%20year%20form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LocalData\All%20England\Macro\Central%20Budgets%20All%20England.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oasisdata3\homedirs\Knoxr\CSR07%20models\Sauce%20archive\Barnett%20June%20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FM\CFISSA%20-%20CFS%20-%20PSS\2008-09%20Central%20Programmes\NHS%20Finances\NHS%20Allocations\RLA%20CLA%20Templates\BMS%20Templates\BMS%20-%2008.09%20RLA%20CLA%20Template%20-%20V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RAFT2\REV99\SPECIAL\SPECI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FM\VOTE\2006-07\Winter%202006-07\Baseline%20November%202006%20v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connect2.monitor-nhsft.gov.uk/Documents%20and%20Settings/philippa.galloway/Desktop/BoB%202010-11/Completed%20Forms/Communications/BOB%20data%20collection%20-%20Comm%202010%20v5%20261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coins.gsi.gov.uk/Report_Templates/SDS_Prd/TRANSAC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WP"/>
      <sheetName val="#REF"/>
      <sheetName val="Dnurse"/>
      <sheetName val="ComPsy"/>
      <sheetName val="Exclusions"/>
    </sheetNames>
    <sheetDataSet>
      <sheetData sheetId="0" refreshError="1">
        <row r="1">
          <cell r="C1" t="str">
            <v>NET Figures - Based on the 20 May 1998 Wallpaper</v>
          </cell>
        </row>
      </sheetData>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gt;&gt;"/>
      <sheetName val="14_15_Adjustments"/>
      <sheetName val="Activity_Input_Sheet"/>
      <sheetName val="Prices_Input_Sheet"/>
      <sheetName val="Output_for_IA_Affordability"/>
      <sheetName val="Overall Uplift_14_15"/>
      <sheetName val="RC_TO_LP_Mapping"/>
      <sheetName val="Calculation&gt;&gt;"/>
      <sheetName val="Delivery_Mapping_Price_YOY"/>
      <sheetName val="NonDelivery_AVG_Price"/>
      <sheetName val="Post_Processing"/>
      <sheetName val="Outputs&gt;&gt;"/>
      <sheetName val="01. APC &amp; OPROC"/>
      <sheetName val="Price Adjustments"/>
      <sheetName val="05. Maternity_Prices"/>
      <sheetName val="Linked Sheet"/>
      <sheetName val="Delivery HRGs"/>
      <sheetName val="Prior year tariffs&gt;&gt;&gt;"/>
      <sheetName val="05. Maternity Pathway_1314"/>
      <sheetName val="05. Maternity Pathway_1415"/>
      <sheetName val="Non-mandatory prices_14_15"/>
      <sheetName val="Currency change sheet"/>
      <sheetName val="05. Maternity_Prices (old)"/>
    </sheetNames>
    <sheetDataSet>
      <sheetData sheetId="0"/>
      <sheetData sheetId="1">
        <row r="44">
          <cell r="C44">
            <v>-0.04</v>
          </cell>
        </row>
        <row r="45">
          <cell r="C45">
            <v>2.0799999999999999E-2</v>
          </cell>
        </row>
        <row r="91">
          <cell r="C91">
            <v>2.8267565859709833E-2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anges FY '03 Plan"/>
      <sheetName val="Scenarios"/>
      <sheetName val="INPUT"/>
      <sheetName val="Rate Card"/>
      <sheetName val="Summary"/>
      <sheetName val="Detail Plan"/>
      <sheetName val="Calendar year Summary Plan  (3)"/>
      <sheetName val="Inflators"/>
      <sheetName val="BP Assumptions"/>
      <sheetName val="Assumption Inputs"/>
      <sheetName val="Calendar year Sum Plan (by ind)"/>
      <sheetName val="Calendar year Summary Plan"/>
      <sheetName val="Calendar year Summary Plan (2)"/>
      <sheetName val="Calendar year Sum Plan (BY Hour"/>
      <sheetName val="Sheet1"/>
      <sheetName val="Business Practises Personnel"/>
      <sheetName val="Graph Data"/>
      <sheetName val="Headcount &amp; Payroll"/>
      <sheetName val="Recruiting &amp; Training"/>
      <sheetName val="Business Practises Recruitment"/>
      <sheetName val="People Costs"/>
      <sheetName val="GSS Costs"/>
      <sheetName val="Facility Costs"/>
      <sheetName val="Control"/>
      <sheetName val="SENSITIVITY"/>
      <sheetName val="GSS"/>
      <sheetName val="ice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J7">
            <v>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 I &amp; E"/>
      <sheetName val="Page 2 - Note to I&amp;E"/>
      <sheetName val="Page 3 - Bal Sht"/>
      <sheetName val="Page4 - STRGL"/>
      <sheetName val="Page 5 - Cashflow"/>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NHSLA02 - Commentary"/>
      <sheetName val="NHSLA04 - I&amp;E Budget Profile"/>
      <sheetName val="Vista SHA-PCT In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PCT01"/>
      <sheetName val="Notes"/>
      <sheetName val="Sheet3"/>
      <sheetName val="Cover Sheet"/>
      <sheetName val="Ref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bill Status"/>
      <sheetName val="CSR pay table"/>
      <sheetName val="Interactive WF input"/>
      <sheetName val="Interactive inputs &amp; results"/>
      <sheetName val="Annex results (pay metrics)"/>
      <sheetName val="Drift outputs (a)"/>
      <sheetName val="Drift outputs (b)"/>
      <sheetName val="Calculations"/>
      <sheetName val="Baseline WF scenarios"/>
      <sheetName val="Baseline &amp; default assumptions"/>
      <sheetName val="drift calc"/>
      <sheetName val="Developer notes"/>
      <sheetName val="By CC"/>
    </sheetNames>
    <sheetDataSet>
      <sheetData sheetId="0"/>
      <sheetData sheetId="1"/>
      <sheetData sheetId="2" refreshError="1"/>
      <sheetData sheetId="3"/>
      <sheetData sheetId="4" refreshError="1"/>
      <sheetData sheetId="5"/>
      <sheetData sheetId="6"/>
      <sheetData sheetId="7"/>
      <sheetData sheetId="8"/>
      <sheetData sheetId="9" refreshError="1"/>
      <sheetData sheetId="10"/>
      <sheetData sheetId="1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pprovals Package &gt;&gt;"/>
      <sheetName val="1 Bus Case Summ"/>
      <sheetName val="2 Fin Analysis"/>
      <sheetName val="3 TCB Summ"/>
      <sheetName val="4 ACN Corp View"/>
      <sheetName val="5 ACN Mgt View"/>
      <sheetName val="6 ACN Mgt Fcst"/>
      <sheetName val="Workings &gt;&gt;"/>
      <sheetName val="WK1 Key Assumpt"/>
      <sheetName val="WK2 Bill-Exp Inputs"/>
      <sheetName val="WK3 Rev Rec Inputs"/>
      <sheetName val="WK4 Cap Ex Inputs"/>
      <sheetName val="WK5 Tax Cash Pay Inputs"/>
      <sheetName val="WK6 Risk Adj Inputs"/>
      <sheetName val="WK7 TCB Inputs"/>
      <sheetName val="WK8 Term Provisions"/>
      <sheetName val="WK9 Affil Share Inputs"/>
      <sheetName val="WK10 Cap Bal Det"/>
      <sheetName val="WK11 GAAP IS Detail"/>
      <sheetName val="WK12 GAAP BS Detail"/>
      <sheetName val="WK13 EVA Detail"/>
      <sheetName val="WK14 Yr 1-3 Metrics Source Info"/>
      <sheetName val="WK15 DSO Calc"/>
      <sheetName val="WK16 Seat Capital Costs"/>
      <sheetName val="WK17 Error Checker"/>
      <sheetName val="By CC"/>
    </sheetNames>
    <sheetDataSet>
      <sheetData sheetId="0" refreshError="1"/>
      <sheetData sheetId="1" refreshError="1"/>
      <sheetData sheetId="2" refreshError="1"/>
      <sheetData sheetId="3" refreshError="1">
        <row r="11">
          <cell r="W11">
            <v>37500</v>
          </cell>
          <cell r="X11">
            <v>37530</v>
          </cell>
          <cell r="Y11">
            <v>37561</v>
          </cell>
          <cell r="Z11">
            <v>37591</v>
          </cell>
          <cell r="AA11">
            <v>37622</v>
          </cell>
          <cell r="AB11">
            <v>37653</v>
          </cell>
          <cell r="AC11">
            <v>37681</v>
          </cell>
          <cell r="AD11">
            <v>37712</v>
          </cell>
          <cell r="AE11">
            <v>37742</v>
          </cell>
          <cell r="AF11">
            <v>37773</v>
          </cell>
          <cell r="AG11">
            <v>37803</v>
          </cell>
          <cell r="AH11">
            <v>37834</v>
          </cell>
          <cell r="AI11">
            <v>37865</v>
          </cell>
          <cell r="AJ11">
            <v>37895</v>
          </cell>
          <cell r="AK11">
            <v>37926</v>
          </cell>
          <cell r="AL11">
            <v>37956</v>
          </cell>
          <cell r="AM11">
            <v>37987</v>
          </cell>
          <cell r="AN11">
            <v>38018</v>
          </cell>
          <cell r="AO11">
            <v>38047</v>
          </cell>
          <cell r="AP11">
            <v>38078</v>
          </cell>
          <cell r="AQ11">
            <v>38108</v>
          </cell>
          <cell r="AR11">
            <v>38139</v>
          </cell>
          <cell r="AS11">
            <v>38169</v>
          </cell>
          <cell r="AT11">
            <v>38200</v>
          </cell>
          <cell r="AU11">
            <v>38231</v>
          </cell>
          <cell r="AV11">
            <v>38261</v>
          </cell>
          <cell r="AW11">
            <v>38292</v>
          </cell>
          <cell r="AX11">
            <v>38322</v>
          </cell>
          <cell r="AY11">
            <v>38353</v>
          </cell>
          <cell r="AZ11">
            <v>38384</v>
          </cell>
          <cell r="BA11">
            <v>38412</v>
          </cell>
          <cell r="BB11">
            <v>38443</v>
          </cell>
          <cell r="BC11">
            <v>38473</v>
          </cell>
          <cell r="BD11">
            <v>38504</v>
          </cell>
          <cell r="BE11">
            <v>38534</v>
          </cell>
          <cell r="BF11">
            <v>38565</v>
          </cell>
          <cell r="BG11">
            <v>38596</v>
          </cell>
          <cell r="BH11">
            <v>38626</v>
          </cell>
          <cell r="BI11">
            <v>38657</v>
          </cell>
          <cell r="BJ11">
            <v>38687</v>
          </cell>
          <cell r="BK11">
            <v>38718</v>
          </cell>
          <cell r="BL11">
            <v>38749</v>
          </cell>
          <cell r="BM11">
            <v>38777</v>
          </cell>
          <cell r="BN11">
            <v>38808</v>
          </cell>
          <cell r="BO11">
            <v>38838</v>
          </cell>
          <cell r="BP11">
            <v>38869</v>
          </cell>
          <cell r="BQ11">
            <v>38899</v>
          </cell>
          <cell r="BR11">
            <v>38930</v>
          </cell>
          <cell r="BS11">
            <v>38961</v>
          </cell>
          <cell r="BT11">
            <v>38991</v>
          </cell>
          <cell r="BU11">
            <v>39022</v>
          </cell>
          <cell r="BV11">
            <v>39052</v>
          </cell>
          <cell r="BW11">
            <v>39083</v>
          </cell>
          <cell r="BX11">
            <v>39114</v>
          </cell>
          <cell r="BY11">
            <v>39142</v>
          </cell>
          <cell r="BZ11">
            <v>39173</v>
          </cell>
          <cell r="CA11">
            <v>39203</v>
          </cell>
          <cell r="CB11">
            <v>39234</v>
          </cell>
          <cell r="CC11">
            <v>39264</v>
          </cell>
          <cell r="CD11">
            <v>39295</v>
          </cell>
          <cell r="CE11">
            <v>39326</v>
          </cell>
          <cell r="CF11">
            <v>39356</v>
          </cell>
          <cell r="CG11">
            <v>39387</v>
          </cell>
          <cell r="CH11">
            <v>39417</v>
          </cell>
          <cell r="CI11">
            <v>39448</v>
          </cell>
          <cell r="CJ11">
            <v>39479</v>
          </cell>
          <cell r="CK11">
            <v>39508</v>
          </cell>
          <cell r="CL11">
            <v>39539</v>
          </cell>
          <cell r="CM11">
            <v>39569</v>
          </cell>
          <cell r="CN11">
            <v>39600</v>
          </cell>
          <cell r="CO11">
            <v>39630</v>
          </cell>
          <cell r="CP11">
            <v>39661</v>
          </cell>
          <cell r="CQ11">
            <v>39692</v>
          </cell>
          <cell r="CR11">
            <v>39722</v>
          </cell>
          <cell r="CS11">
            <v>39753</v>
          </cell>
          <cell r="CT11">
            <v>39783</v>
          </cell>
          <cell r="CU11">
            <v>39814</v>
          </cell>
          <cell r="CV11">
            <v>39845</v>
          </cell>
          <cell r="CW11">
            <v>39873</v>
          </cell>
          <cell r="CX11">
            <v>39904</v>
          </cell>
          <cell r="CY11">
            <v>39934</v>
          </cell>
          <cell r="CZ11">
            <v>39965</v>
          </cell>
          <cell r="DA11">
            <v>39995</v>
          </cell>
          <cell r="DB11">
            <v>40026</v>
          </cell>
          <cell r="DC11">
            <v>40057</v>
          </cell>
          <cell r="DD11">
            <v>40087</v>
          </cell>
          <cell r="DE11">
            <v>40118</v>
          </cell>
          <cell r="DF11">
            <v>40148</v>
          </cell>
          <cell r="DG11">
            <v>40179</v>
          </cell>
          <cell r="DH11">
            <v>40210</v>
          </cell>
          <cell r="DI11">
            <v>40238</v>
          </cell>
          <cell r="DJ11">
            <v>40269</v>
          </cell>
          <cell r="DK11">
            <v>40299</v>
          </cell>
          <cell r="DL11">
            <v>40330</v>
          </cell>
          <cell r="DM11">
            <v>40360</v>
          </cell>
          <cell r="DN11">
            <v>40391</v>
          </cell>
          <cell r="DO11">
            <v>40422</v>
          </cell>
          <cell r="DP11">
            <v>40452</v>
          </cell>
          <cell r="DQ11">
            <v>40483</v>
          </cell>
          <cell r="DR11">
            <v>40513</v>
          </cell>
          <cell r="DS11">
            <v>40544</v>
          </cell>
          <cell r="DT11">
            <v>40575</v>
          </cell>
          <cell r="DU11">
            <v>40603</v>
          </cell>
          <cell r="DV11">
            <v>40634</v>
          </cell>
          <cell r="DW11">
            <v>40664</v>
          </cell>
          <cell r="DX11">
            <v>40695</v>
          </cell>
          <cell r="DY11">
            <v>40725</v>
          </cell>
          <cell r="DZ11">
            <v>40756</v>
          </cell>
          <cell r="EA11">
            <v>40787</v>
          </cell>
          <cell r="EB11">
            <v>40817</v>
          </cell>
          <cell r="EC11">
            <v>40848</v>
          </cell>
          <cell r="ED11">
            <v>40878</v>
          </cell>
          <cell r="EE11">
            <v>40909</v>
          </cell>
          <cell r="EF11">
            <v>40940</v>
          </cell>
          <cell r="EG11">
            <v>40969</v>
          </cell>
          <cell r="EH11">
            <v>41000</v>
          </cell>
          <cell r="EI11">
            <v>41030</v>
          </cell>
          <cell r="EJ11">
            <v>41061</v>
          </cell>
          <cell r="EK11">
            <v>41091</v>
          </cell>
          <cell r="EL11">
            <v>41122</v>
          </cell>
          <cell r="EM11">
            <v>41153</v>
          </cell>
          <cell r="EN11">
            <v>41183</v>
          </cell>
          <cell r="EO11">
            <v>41214</v>
          </cell>
          <cell r="EP11">
            <v>41244</v>
          </cell>
          <cell r="EQ11">
            <v>41275</v>
          </cell>
          <cell r="ER11">
            <v>41306</v>
          </cell>
          <cell r="ES11">
            <v>41334</v>
          </cell>
          <cell r="ET11">
            <v>41365</v>
          </cell>
          <cell r="EU11">
            <v>41395</v>
          </cell>
          <cell r="EV11">
            <v>41426</v>
          </cell>
          <cell r="EW11">
            <v>41456</v>
          </cell>
          <cell r="EX11">
            <v>41487</v>
          </cell>
        </row>
        <row r="32">
          <cell r="H32">
            <v>37865</v>
          </cell>
          <cell r="I32">
            <v>38232</v>
          </cell>
          <cell r="J32">
            <v>38598</v>
          </cell>
          <cell r="K32">
            <v>38964</v>
          </cell>
          <cell r="L32">
            <v>39330</v>
          </cell>
          <cell r="M32">
            <v>39697</v>
          </cell>
          <cell r="N32">
            <v>40063</v>
          </cell>
          <cell r="O32">
            <v>40429</v>
          </cell>
          <cell r="P32">
            <v>40795</v>
          </cell>
          <cell r="Q32">
            <v>41162</v>
          </cell>
          <cell r="R32">
            <v>41528</v>
          </cell>
        </row>
        <row r="46">
          <cell r="G46">
            <v>0.20744628028934051</v>
          </cell>
        </row>
        <row r="48">
          <cell r="G48">
            <v>32.919319974290708</v>
          </cell>
        </row>
      </sheetData>
      <sheetData sheetId="4" refreshError="1">
        <row r="7">
          <cell r="H7" t="str">
            <v>Qtr 1</v>
          </cell>
          <cell r="I7" t="str">
            <v>Qtr 2</v>
          </cell>
          <cell r="J7" t="str">
            <v>Qtr 3</v>
          </cell>
          <cell r="K7" t="str">
            <v>Qtr 4</v>
          </cell>
          <cell r="L7">
            <v>37865</v>
          </cell>
          <cell r="N7" t="str">
            <v>Qtr 1</v>
          </cell>
          <cell r="O7" t="str">
            <v>Qtr 2</v>
          </cell>
          <cell r="P7" t="str">
            <v>Qtr 3</v>
          </cell>
          <cell r="Q7" t="str">
            <v>Qtr 4</v>
          </cell>
          <cell r="R7">
            <v>38231</v>
          </cell>
          <cell r="T7">
            <v>38596</v>
          </cell>
          <cell r="U7">
            <v>38961</v>
          </cell>
          <cell r="V7">
            <v>39326</v>
          </cell>
          <cell r="AD7" t="str">
            <v>Checker</v>
          </cell>
        </row>
        <row r="9">
          <cell r="AD9">
            <v>0</v>
          </cell>
        </row>
        <row r="10">
          <cell r="AD10">
            <v>0</v>
          </cell>
        </row>
        <row r="11">
          <cell r="AD11">
            <v>0</v>
          </cell>
        </row>
        <row r="12">
          <cell r="AD12">
            <v>0</v>
          </cell>
        </row>
        <row r="13">
          <cell r="AD13">
            <v>0</v>
          </cell>
        </row>
        <row r="14">
          <cell r="AD14">
            <v>0</v>
          </cell>
        </row>
        <row r="17">
          <cell r="AD17">
            <v>0</v>
          </cell>
        </row>
        <row r="19">
          <cell r="AD19">
            <v>0</v>
          </cell>
        </row>
        <row r="21">
          <cell r="AD21">
            <v>0</v>
          </cell>
        </row>
        <row r="23">
          <cell r="AD23">
            <v>0</v>
          </cell>
        </row>
        <row r="24">
          <cell r="L24">
            <v>0</v>
          </cell>
          <cell r="Z24">
            <v>0</v>
          </cell>
        </row>
        <row r="27">
          <cell r="AD27">
            <v>0</v>
          </cell>
        </row>
        <row r="30">
          <cell r="AD30">
            <v>0</v>
          </cell>
        </row>
        <row r="31">
          <cell r="AD31">
            <v>0</v>
          </cell>
        </row>
        <row r="32">
          <cell r="AD32">
            <v>0</v>
          </cell>
        </row>
        <row r="33">
          <cell r="AD33">
            <v>0</v>
          </cell>
        </row>
        <row r="34">
          <cell r="AD34">
            <v>0</v>
          </cell>
        </row>
        <row r="35">
          <cell r="AD35">
            <v>0</v>
          </cell>
        </row>
        <row r="36">
          <cell r="AD36">
            <v>0</v>
          </cell>
        </row>
        <row r="37">
          <cell r="AD37">
            <v>0</v>
          </cell>
        </row>
        <row r="38">
          <cell r="AD38">
            <v>0</v>
          </cell>
        </row>
        <row r="41">
          <cell r="AD41">
            <v>0</v>
          </cell>
        </row>
        <row r="44">
          <cell r="AD44">
            <v>0</v>
          </cell>
        </row>
        <row r="48">
          <cell r="AD48">
            <v>0</v>
          </cell>
        </row>
      </sheetData>
      <sheetData sheetId="5" refreshError="1"/>
      <sheetData sheetId="6" refreshError="1">
        <row r="11">
          <cell r="G11" t="str">
            <v>Qtr 1</v>
          </cell>
          <cell r="H11" t="str">
            <v>Qtr 2</v>
          </cell>
          <cell r="I11" t="str">
            <v>Qtr 3</v>
          </cell>
          <cell r="J11" t="str">
            <v>Qtr 4</v>
          </cell>
          <cell r="K11">
            <v>37865</v>
          </cell>
          <cell r="M11" t="str">
            <v>Qtr 1</v>
          </cell>
          <cell r="N11" t="str">
            <v>Qtr 2</v>
          </cell>
          <cell r="O11" t="str">
            <v>Qtr 3</v>
          </cell>
          <cell r="P11" t="str">
            <v>Qtr 4</v>
          </cell>
          <cell r="Q11">
            <v>38231</v>
          </cell>
          <cell r="S11" t="str">
            <v>Qtr 1</v>
          </cell>
          <cell r="T11" t="str">
            <v>Qtr 2</v>
          </cell>
          <cell r="U11" t="str">
            <v>Qtr 3</v>
          </cell>
          <cell r="V11" t="str">
            <v>Qtr 4</v>
          </cell>
          <cell r="W11">
            <v>38596</v>
          </cell>
          <cell r="Y11" t="str">
            <v>Qtr 1</v>
          </cell>
          <cell r="Z11" t="str">
            <v>Qtr 2</v>
          </cell>
          <cell r="AA11" t="str">
            <v>Qtr 3</v>
          </cell>
          <cell r="AB11" t="str">
            <v>Qtr 4</v>
          </cell>
          <cell r="AC11">
            <v>38961</v>
          </cell>
          <cell r="AE11" t="str">
            <v>Qtr 1</v>
          </cell>
          <cell r="AF11" t="str">
            <v>Qtr 2</v>
          </cell>
          <cell r="AG11" t="str">
            <v>Qtr 3</v>
          </cell>
          <cell r="AH11" t="str">
            <v>Qtr 4</v>
          </cell>
          <cell r="AI11">
            <v>39326</v>
          </cell>
          <cell r="AQ11" t="str">
            <v>Checker</v>
          </cell>
        </row>
        <row r="14">
          <cell r="AM14">
            <v>2515466.0002044542</v>
          </cell>
          <cell r="AQ14">
            <v>0</v>
          </cell>
        </row>
        <row r="15">
          <cell r="AQ15">
            <v>0</v>
          </cell>
        </row>
        <row r="16">
          <cell r="AQ16">
            <v>0</v>
          </cell>
        </row>
        <row r="19">
          <cell r="K19">
            <v>0</v>
          </cell>
          <cell r="AM19">
            <v>0.22706244102087556</v>
          </cell>
        </row>
        <row r="21">
          <cell r="AQ21">
            <v>0</v>
          </cell>
        </row>
        <row r="26">
          <cell r="AQ26">
            <v>0</v>
          </cell>
        </row>
        <row r="28">
          <cell r="K28">
            <v>-4012.3680215706522</v>
          </cell>
          <cell r="AM28">
            <v>304578.77631775499</v>
          </cell>
          <cell r="AQ28">
            <v>0</v>
          </cell>
        </row>
        <row r="29">
          <cell r="K29">
            <v>0</v>
          </cell>
          <cell r="AM29">
            <v>0.12108244607281481</v>
          </cell>
        </row>
        <row r="31">
          <cell r="AQ31">
            <v>0</v>
          </cell>
        </row>
        <row r="32">
          <cell r="AQ32">
            <v>0</v>
          </cell>
        </row>
        <row r="33">
          <cell r="AQ33">
            <v>0</v>
          </cell>
        </row>
        <row r="35">
          <cell r="AQ35">
            <v>0</v>
          </cell>
        </row>
        <row r="37">
          <cell r="AQ37">
            <v>0</v>
          </cell>
        </row>
        <row r="40">
          <cell r="AQ40">
            <v>0</v>
          </cell>
        </row>
        <row r="42">
          <cell r="AQ42">
            <v>0</v>
          </cell>
        </row>
        <row r="51">
          <cell r="AQ51">
            <v>0</v>
          </cell>
        </row>
        <row r="54">
          <cell r="AQ54">
            <v>0</v>
          </cell>
        </row>
        <row r="55">
          <cell r="AQ55">
            <v>0</v>
          </cell>
        </row>
        <row r="59">
          <cell r="AQ59">
            <v>0</v>
          </cell>
        </row>
        <row r="60">
          <cell r="AQ60">
            <v>0</v>
          </cell>
        </row>
        <row r="68">
          <cell r="AQ68">
            <v>-2.6193447411060333E-10</v>
          </cell>
        </row>
        <row r="71">
          <cell r="AQ71">
            <v>0</v>
          </cell>
        </row>
        <row r="72">
          <cell r="AQ72">
            <v>0</v>
          </cell>
        </row>
        <row r="73">
          <cell r="AQ73">
            <v>0</v>
          </cell>
        </row>
        <row r="74">
          <cell r="AQ74">
            <v>0</v>
          </cell>
        </row>
        <row r="75">
          <cell r="AQ75">
            <v>0</v>
          </cell>
        </row>
        <row r="76">
          <cell r="AQ76">
            <v>0</v>
          </cell>
        </row>
        <row r="77">
          <cell r="AQ77">
            <v>0</v>
          </cell>
        </row>
        <row r="78">
          <cell r="AQ78">
            <v>0</v>
          </cell>
        </row>
        <row r="80">
          <cell r="AQ80">
            <v>-2.6193447411060333E-10</v>
          </cell>
        </row>
        <row r="95">
          <cell r="AQ95">
            <v>-2.9695002012886107E-10</v>
          </cell>
        </row>
        <row r="96">
          <cell r="AQ96">
            <v>0</v>
          </cell>
        </row>
      </sheetData>
      <sheetData sheetId="7" refreshError="1">
        <row r="10">
          <cell r="G10">
            <v>37865</v>
          </cell>
          <cell r="H10">
            <v>38231</v>
          </cell>
          <cell r="I10">
            <v>38596</v>
          </cell>
          <cell r="J10">
            <v>38961</v>
          </cell>
          <cell r="K10">
            <v>39326</v>
          </cell>
          <cell r="T10">
            <v>37865</v>
          </cell>
          <cell r="U10">
            <v>38231</v>
          </cell>
          <cell r="V10">
            <v>38596</v>
          </cell>
          <cell r="W10">
            <v>38961</v>
          </cell>
          <cell r="X10">
            <v>39326</v>
          </cell>
          <cell r="AE10" t="str">
            <v>Checker</v>
          </cell>
        </row>
        <row r="12">
          <cell r="AE12">
            <v>0</v>
          </cell>
        </row>
        <row r="13">
          <cell r="AE13">
            <v>0</v>
          </cell>
        </row>
        <row r="14">
          <cell r="AE14">
            <v>0</v>
          </cell>
        </row>
        <row r="15">
          <cell r="AE15">
            <v>0</v>
          </cell>
        </row>
        <row r="17">
          <cell r="AE17">
            <v>0</v>
          </cell>
        </row>
        <row r="18">
          <cell r="AE18">
            <v>0</v>
          </cell>
        </row>
        <row r="20">
          <cell r="AE20">
            <v>0</v>
          </cell>
        </row>
        <row r="21">
          <cell r="AE21">
            <v>0</v>
          </cell>
        </row>
        <row r="23">
          <cell r="AE23">
            <v>0</v>
          </cell>
        </row>
        <row r="24">
          <cell r="AE24">
            <v>0</v>
          </cell>
        </row>
        <row r="31">
          <cell r="G31">
            <v>37865</v>
          </cell>
          <cell r="H31">
            <v>38231</v>
          </cell>
          <cell r="I31">
            <v>38596</v>
          </cell>
          <cell r="J31">
            <v>38961</v>
          </cell>
          <cell r="K31">
            <v>39326</v>
          </cell>
          <cell r="T31">
            <v>37865</v>
          </cell>
          <cell r="U31">
            <v>38231</v>
          </cell>
          <cell r="V31">
            <v>38596</v>
          </cell>
          <cell r="W31">
            <v>38961</v>
          </cell>
          <cell r="X31">
            <v>39326</v>
          </cell>
        </row>
      </sheetData>
      <sheetData sheetId="8" refreshError="1"/>
      <sheetData sheetId="9" refreshError="1">
        <row r="9">
          <cell r="E9" t="str">
            <v>NHS</v>
          </cell>
          <cell r="G9" t="str">
            <v>Helen Skinner</v>
          </cell>
        </row>
        <row r="10">
          <cell r="E10" t="str">
            <v>LSP ICRS Implementation - OBS 2</v>
          </cell>
          <cell r="G10" t="str">
            <v xml:space="preserve"> </v>
          </cell>
        </row>
        <row r="11">
          <cell r="E11" t="str">
            <v>Government</v>
          </cell>
          <cell r="G11" t="str">
            <v>Rob Thornton</v>
          </cell>
        </row>
        <row r="12">
          <cell r="E12" t="str">
            <v>U.S. DOLLAR</v>
          </cell>
          <cell r="G12" t="str">
            <v>Authority to Submit (ATS)</v>
          </cell>
        </row>
        <row r="13">
          <cell r="E13">
            <v>37834</v>
          </cell>
        </row>
        <row r="14">
          <cell r="E14">
            <v>40543</v>
          </cell>
        </row>
        <row r="22">
          <cell r="G22" t="str">
            <v>UK Sovereign Debt</v>
          </cell>
        </row>
        <row r="23">
          <cell r="E23">
            <v>8.5000000000000006E-2</v>
          </cell>
        </row>
        <row r="24">
          <cell r="E24">
            <v>0.28999999999999998</v>
          </cell>
        </row>
        <row r="25">
          <cell r="E25">
            <v>8.5000000000000006E-2</v>
          </cell>
        </row>
        <row r="26">
          <cell r="E26">
            <v>8.5000000000000006E-2</v>
          </cell>
        </row>
        <row r="27">
          <cell r="E27">
            <v>8.5000000000000006E-2</v>
          </cell>
        </row>
        <row r="28">
          <cell r="E28">
            <v>8.5000000000000006E-2</v>
          </cell>
        </row>
        <row r="29">
          <cell r="E29">
            <v>8.5000000000000006E-2</v>
          </cell>
        </row>
        <row r="30">
          <cell r="E30">
            <v>0.18010824163842709</v>
          </cell>
        </row>
        <row r="33">
          <cell r="E33">
            <v>0.14000000000000001</v>
          </cell>
        </row>
        <row r="34">
          <cell r="E34">
            <v>30</v>
          </cell>
        </row>
        <row r="35">
          <cell r="E35">
            <v>0.18</v>
          </cell>
        </row>
        <row r="36">
          <cell r="E36">
            <v>30</v>
          </cell>
        </row>
        <row r="37">
          <cell r="E37">
            <v>7</v>
          </cell>
        </row>
        <row r="38">
          <cell r="E38">
            <v>0.31</v>
          </cell>
        </row>
        <row r="49">
          <cell r="P49" t="str">
            <v>ARAB EMIRATES DIRHAM</v>
          </cell>
        </row>
        <row r="50">
          <cell r="P50" t="str">
            <v>ARGENTINIAN PESO</v>
          </cell>
        </row>
        <row r="51">
          <cell r="P51" t="str">
            <v>AUSTRALIAN DOLLAR</v>
          </cell>
        </row>
        <row r="52">
          <cell r="P52" t="str">
            <v>BAHRAIN DINAR</v>
          </cell>
        </row>
        <row r="53">
          <cell r="P53" t="str">
            <v>BERMUDAN DOLLAR</v>
          </cell>
        </row>
        <row r="54">
          <cell r="P54" t="str">
            <v>BOLIVIAN PESO</v>
          </cell>
        </row>
        <row r="55">
          <cell r="P55" t="str">
            <v>BRAZILIAN REAL</v>
          </cell>
        </row>
        <row r="56">
          <cell r="P56" t="str">
            <v>BRIT. POUND STERLING</v>
          </cell>
        </row>
        <row r="57">
          <cell r="P57" t="str">
            <v>BRUNEIN DOLLAR</v>
          </cell>
        </row>
        <row r="58">
          <cell r="P58" t="str">
            <v>BULGARIAN LEV</v>
          </cell>
        </row>
        <row r="59">
          <cell r="P59" t="str">
            <v>CANADIAN DOLLAR</v>
          </cell>
        </row>
        <row r="60">
          <cell r="P60" t="str">
            <v>CFA FRANC</v>
          </cell>
        </row>
        <row r="61">
          <cell r="E61" t="str">
            <v>No separate billing stream</v>
          </cell>
          <cell r="P61" t="str">
            <v>CHILEAN PESO</v>
          </cell>
        </row>
        <row r="62">
          <cell r="P62" t="str">
            <v>CHIN. RENMINBI YUAN</v>
          </cell>
        </row>
        <row r="63">
          <cell r="E63" t="str">
            <v>System build so POC applied</v>
          </cell>
          <cell r="P63" t="str">
            <v>COLOMBIAN PESO</v>
          </cell>
        </row>
        <row r="64">
          <cell r="P64" t="str">
            <v>CROATIAN KUNA</v>
          </cell>
        </row>
        <row r="65">
          <cell r="P65" t="str">
            <v>CZECH KORUNA</v>
          </cell>
        </row>
        <row r="66">
          <cell r="P66" t="str">
            <v>DANISH KRONE</v>
          </cell>
        </row>
        <row r="67">
          <cell r="P67" t="str">
            <v>ECUADORIAN SUCRE</v>
          </cell>
        </row>
        <row r="68">
          <cell r="P68" t="str">
            <v>EGYPTIAN POUND</v>
          </cell>
        </row>
        <row r="69">
          <cell r="P69" t="str">
            <v>ESTONIAN KROON</v>
          </cell>
        </row>
        <row r="70">
          <cell r="E70" t="str">
            <v/>
          </cell>
          <cell r="P70" t="str">
            <v>EURO</v>
          </cell>
        </row>
        <row r="71">
          <cell r="P71" t="str">
            <v>GUATEMALAN QUETZAL</v>
          </cell>
        </row>
        <row r="72">
          <cell r="P72" t="str">
            <v>HONG KONG DOLLAR</v>
          </cell>
        </row>
        <row r="73">
          <cell r="P73" t="str">
            <v>HUNGARIAN FORINT</v>
          </cell>
        </row>
        <row r="74">
          <cell r="P74" t="str">
            <v>INDIAN RUPEE</v>
          </cell>
        </row>
        <row r="75">
          <cell r="P75" t="str">
            <v>INDONESIAN RUPIAH</v>
          </cell>
        </row>
        <row r="76">
          <cell r="P76" t="str">
            <v>ISRAELI SHEKEL</v>
          </cell>
        </row>
        <row r="77">
          <cell r="P77" t="str">
            <v>JAPANESE YEN</v>
          </cell>
        </row>
        <row r="78">
          <cell r="E78" t="str">
            <v/>
          </cell>
          <cell r="P78" t="str">
            <v>JORDANIAN DINAR</v>
          </cell>
        </row>
        <row r="79">
          <cell r="E79" t="str">
            <v/>
          </cell>
          <cell r="P79" t="str">
            <v>KUWAITI DINAR</v>
          </cell>
        </row>
        <row r="80">
          <cell r="E80" t="str">
            <v/>
          </cell>
          <cell r="P80" t="str">
            <v>LATVIAN LAT</v>
          </cell>
        </row>
        <row r="81">
          <cell r="E81" t="str">
            <v/>
          </cell>
          <cell r="P81" t="str">
            <v>LEBANESE POUND</v>
          </cell>
        </row>
        <row r="82">
          <cell r="E82" t="str">
            <v/>
          </cell>
          <cell r="P82" t="str">
            <v>LITHUANIAN  LITAS</v>
          </cell>
        </row>
        <row r="83">
          <cell r="P83" t="str">
            <v>MALAYSIAN RINGGIT</v>
          </cell>
        </row>
        <row r="84">
          <cell r="P84" t="str">
            <v>MAURITIUS RUPEE</v>
          </cell>
        </row>
        <row r="85">
          <cell r="P85" t="str">
            <v>MEXICAN PESO</v>
          </cell>
        </row>
        <row r="86">
          <cell r="P86" t="str">
            <v>MONGOLIAN TUGRIK</v>
          </cell>
        </row>
        <row r="87">
          <cell r="P87" t="str">
            <v>MOROCCAN DIRHAM</v>
          </cell>
        </row>
        <row r="88">
          <cell r="P88" t="str">
            <v>NET ANTILLES GUILDER</v>
          </cell>
        </row>
        <row r="89">
          <cell r="P89" t="str">
            <v>NEW POLISH ZLOTY</v>
          </cell>
        </row>
        <row r="90">
          <cell r="P90" t="str">
            <v>NEW TAIWAN DOLLAR</v>
          </cell>
        </row>
        <row r="91">
          <cell r="P91" t="str">
            <v>NEW ZEALAND DOLLAR</v>
          </cell>
        </row>
        <row r="92">
          <cell r="P92" t="str">
            <v>NIGERIAN NAIRA</v>
          </cell>
        </row>
        <row r="93">
          <cell r="P93" t="str">
            <v>NORWEGIAN KRONE</v>
          </cell>
        </row>
        <row r="94">
          <cell r="P94" t="str">
            <v>OMANI RIYAL</v>
          </cell>
        </row>
        <row r="95">
          <cell r="P95" t="str">
            <v>PANAMANIAN BALBOA</v>
          </cell>
        </row>
        <row r="96">
          <cell r="P96" t="str">
            <v>PERUVIAN NEW SOL</v>
          </cell>
        </row>
        <row r="97">
          <cell r="P97" t="str">
            <v>PHILIPPINE PESO</v>
          </cell>
        </row>
        <row r="98">
          <cell r="P98" t="str">
            <v>QATAR RIYAL</v>
          </cell>
        </row>
        <row r="99">
          <cell r="P99" t="str">
            <v>ROMANIAN LEU</v>
          </cell>
        </row>
        <row r="100">
          <cell r="P100" t="str">
            <v>SAUDI ARABIAN RIYAL</v>
          </cell>
        </row>
        <row r="101">
          <cell r="P101" t="str">
            <v>SINGAPORE DOLLAR</v>
          </cell>
        </row>
        <row r="102">
          <cell r="P102" t="str">
            <v>SLOVAK KORUNA</v>
          </cell>
        </row>
        <row r="103">
          <cell r="P103" t="str">
            <v>SOUTH AFRICAN RAND</v>
          </cell>
        </row>
        <row r="104">
          <cell r="P104" t="str">
            <v>SOUTH KOREAN WON</v>
          </cell>
        </row>
        <row r="105">
          <cell r="P105" t="str">
            <v>SWEDISH KRONA</v>
          </cell>
        </row>
        <row r="106">
          <cell r="P106" t="str">
            <v>SWISS FRANC</v>
          </cell>
        </row>
        <row r="107">
          <cell r="P107" t="str">
            <v>THAI BAHT</v>
          </cell>
        </row>
        <row r="108">
          <cell r="P108" t="str">
            <v>TURKISH LIRA</v>
          </cell>
        </row>
        <row r="109">
          <cell r="P109" t="str">
            <v>U.S. DOLLAR</v>
          </cell>
        </row>
        <row r="110">
          <cell r="P110" t="str">
            <v>VENEZUELAN BOLIVAR</v>
          </cell>
        </row>
        <row r="111">
          <cell r="P111" t="str">
            <v>VIETNAMESE DONG</v>
          </cell>
        </row>
      </sheetData>
      <sheetData sheetId="10"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95">
          <cell r="H95">
            <v>0</v>
          </cell>
          <cell r="I95">
            <v>0</v>
          </cell>
          <cell r="J95">
            <v>0</v>
          </cell>
          <cell r="K95">
            <v>0</v>
          </cell>
          <cell r="L95">
            <v>0</v>
          </cell>
          <cell r="M95">
            <v>0</v>
          </cell>
          <cell r="N95">
            <v>0</v>
          </cell>
          <cell r="O95">
            <v>0</v>
          </cell>
          <cell r="P95">
            <v>0</v>
          </cell>
          <cell r="Q95">
            <v>0</v>
          </cell>
          <cell r="R95">
            <v>0</v>
          </cell>
          <cell r="S95">
            <v>-4012.3680215706522</v>
          </cell>
          <cell r="T95">
            <v>-1239.1136537203483</v>
          </cell>
          <cell r="U95">
            <v>-1239.1136537203483</v>
          </cell>
          <cell r="V95">
            <v>-8860.0809531943723</v>
          </cell>
          <cell r="W95">
            <v>-8498.8951432620888</v>
          </cell>
          <cell r="X95">
            <v>-6240.2790510416908</v>
          </cell>
          <cell r="Y95">
            <v>-8717.8363404669471</v>
          </cell>
          <cell r="Z95">
            <v>-571.57898229531406</v>
          </cell>
          <cell r="AA95">
            <v>-473.26395611789212</v>
          </cell>
          <cell r="AB95">
            <v>-151.43325781055273</v>
          </cell>
          <cell r="AC95">
            <v>-4822.0289577713411</v>
          </cell>
          <cell r="AD95">
            <v>-13656.349720604119</v>
          </cell>
          <cell r="AE95">
            <v>-19363.994170095037</v>
          </cell>
          <cell r="AF95">
            <v>-6134.3818345180589</v>
          </cell>
          <cell r="AG95">
            <v>-2549.4817063056908</v>
          </cell>
          <cell r="AH95">
            <v>6485.9443973028101</v>
          </cell>
          <cell r="AI95">
            <v>3620.1129792121142</v>
          </cell>
          <cell r="AJ95">
            <v>11212.633505711119</v>
          </cell>
          <cell r="AK95">
            <v>6395.9736634688088</v>
          </cell>
          <cell r="AL95">
            <v>-7607.0095788782073</v>
          </cell>
          <cell r="AM95">
            <v>-9448.4037513848361</v>
          </cell>
          <cell r="AN95">
            <v>54670.314287405447</v>
          </cell>
          <cell r="AO95">
            <v>5464.5248310179522</v>
          </cell>
          <cell r="AP95">
            <v>12403.385747084072</v>
          </cell>
          <cell r="AQ95">
            <v>1005.6756784566824</v>
          </cell>
          <cell r="AR95">
            <v>1104.2507063170342</v>
          </cell>
          <cell r="AS95">
            <v>2014.7587719641324</v>
          </cell>
          <cell r="AT95">
            <v>6450.9035287973911</v>
          </cell>
          <cell r="AU95">
            <v>882.4319336880435</v>
          </cell>
          <cell r="AV95">
            <v>2171.8327781827356</v>
          </cell>
          <cell r="AW95">
            <v>-3539.0970471872424</v>
          </cell>
          <cell r="AX95">
            <v>-4401.0114205569025</v>
          </cell>
          <cell r="AY95">
            <v>-4103.3071750628587</v>
          </cell>
          <cell r="AZ95">
            <v>31666.899777507751</v>
          </cell>
          <cell r="BA95">
            <v>-385.55545789971438</v>
          </cell>
          <cell r="BB95">
            <v>5405.3841005055692</v>
          </cell>
          <cell r="BC95">
            <v>4969.2081352998539</v>
          </cell>
          <cell r="BD95">
            <v>3491.9819872343396</v>
          </cell>
          <cell r="BE95">
            <v>5584.5942938585285</v>
          </cell>
          <cell r="BF95">
            <v>8187.8451987762601</v>
          </cell>
          <cell r="BG95">
            <v>427.44780792603979</v>
          </cell>
          <cell r="BH95">
            <v>9427.6683666829867</v>
          </cell>
          <cell r="BI95">
            <v>13129.414442176863</v>
          </cell>
          <cell r="BJ95">
            <v>3319.7037147056362</v>
          </cell>
          <cell r="BK95">
            <v>6412.3730451201318</v>
          </cell>
          <cell r="BL95">
            <v>36519.50448548374</v>
          </cell>
          <cell r="BM95">
            <v>-1310.2117718224272</v>
          </cell>
          <cell r="BN95">
            <v>6252.3550205191132</v>
          </cell>
          <cell r="BO95">
            <v>5524.7788438812822</v>
          </cell>
          <cell r="BP95">
            <v>1966.2027699816608</v>
          </cell>
          <cell r="BQ95">
            <v>4793.0363743416183</v>
          </cell>
          <cell r="BR95">
            <v>5876.8362419155073</v>
          </cell>
          <cell r="BS95">
            <v>-600.95712074605581</v>
          </cell>
          <cell r="BT95">
            <v>7612.8609333343702</v>
          </cell>
          <cell r="BU95">
            <v>7543.2644395763564</v>
          </cell>
          <cell r="BV95">
            <v>-1470.000896523964</v>
          </cell>
          <cell r="BW95">
            <v>-2242.8119421739066</v>
          </cell>
          <cell r="BX95">
            <v>17486.967158253345</v>
          </cell>
          <cell r="BY95">
            <v>-666.92795188983109</v>
          </cell>
          <cell r="BZ95">
            <v>5599.1575185004094</v>
          </cell>
          <cell r="CA95">
            <v>3822.1085657472377</v>
          </cell>
          <cell r="CB95">
            <v>687.79282690039463</v>
          </cell>
          <cell r="CC95">
            <v>3961.8384101449847</v>
          </cell>
          <cell r="CD95">
            <v>3960.1343831704453</v>
          </cell>
          <cell r="CE95">
            <v>143.81097947611397</v>
          </cell>
          <cell r="CF95">
            <v>4164.9075334018016</v>
          </cell>
          <cell r="CG95">
            <v>4116.9616377228813</v>
          </cell>
          <cell r="CH95">
            <v>-411.46459701424737</v>
          </cell>
          <cell r="CI95">
            <v>-2218.6509909811939</v>
          </cell>
          <cell r="CJ95">
            <v>6038.2220625611481</v>
          </cell>
          <cell r="CK95">
            <v>147.84933704264949</v>
          </cell>
          <cell r="CL95">
            <v>3837.8446382838647</v>
          </cell>
          <cell r="CM95">
            <v>3600.3739116195484</v>
          </cell>
          <cell r="CN95">
            <v>1520.9140930022074</v>
          </cell>
          <cell r="CO95">
            <v>-1810.7959092102828</v>
          </cell>
          <cell r="CP95">
            <v>3841.4144493912845</v>
          </cell>
          <cell r="CQ95">
            <v>289.49703204349544</v>
          </cell>
          <cell r="CR95">
            <v>3843.1178837833613</v>
          </cell>
          <cell r="CS95">
            <v>3795.3297680668511</v>
          </cell>
          <cell r="CT95">
            <v>1733.0962786910816</v>
          </cell>
          <cell r="CU95">
            <v>-212.92161494997163</v>
          </cell>
          <cell r="CV95">
            <v>4960.4184327556632</v>
          </cell>
          <cell r="CW95">
            <v>185.38932833678882</v>
          </cell>
          <cell r="CX95">
            <v>3754.6090529651774</v>
          </cell>
          <cell r="CY95">
            <v>3514.3569548725372</v>
          </cell>
          <cell r="CZ95">
            <v>1413.6617839860737</v>
          </cell>
          <cell r="DA95">
            <v>3771.6571753694589</v>
          </cell>
          <cell r="DB95">
            <v>3769.9531483949213</v>
          </cell>
          <cell r="DC95">
            <v>4.0642779845202313</v>
          </cell>
          <cell r="DD95">
            <v>9980.8837854009271</v>
          </cell>
          <cell r="DE95">
            <v>0</v>
          </cell>
          <cell r="DF95">
            <v>-3563.1058047021274</v>
          </cell>
          <cell r="DG95">
            <v>0</v>
          </cell>
          <cell r="DH95">
            <v>0</v>
          </cell>
          <cell r="DI95">
            <v>-1255.7593598179003</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row>
        <row r="105">
          <cell r="FA105">
            <v>0</v>
          </cell>
        </row>
        <row r="106">
          <cell r="FA106">
            <v>0</v>
          </cell>
        </row>
        <row r="107">
          <cell r="FA107">
            <v>0</v>
          </cell>
        </row>
        <row r="108">
          <cell r="FA108">
            <v>0</v>
          </cell>
        </row>
        <row r="109">
          <cell r="FA109">
            <v>0</v>
          </cell>
        </row>
        <row r="110">
          <cell r="FA110">
            <v>0</v>
          </cell>
        </row>
        <row r="111">
          <cell r="FA111">
            <v>0</v>
          </cell>
        </row>
        <row r="112">
          <cell r="FA112">
            <v>0</v>
          </cell>
        </row>
        <row r="114">
          <cell r="H114">
            <v>0</v>
          </cell>
          <cell r="I114">
            <v>0</v>
          </cell>
          <cell r="J114">
            <v>0</v>
          </cell>
          <cell r="K114">
            <v>0</v>
          </cell>
          <cell r="L114">
            <v>0</v>
          </cell>
          <cell r="M114">
            <v>0</v>
          </cell>
          <cell r="N114">
            <v>0</v>
          </cell>
          <cell r="O114">
            <v>0</v>
          </cell>
          <cell r="P114">
            <v>0</v>
          </cell>
          <cell r="Q114">
            <v>0</v>
          </cell>
          <cell r="R114">
            <v>0</v>
          </cell>
          <cell r="S114">
            <v>-4012.3680215706522</v>
          </cell>
          <cell r="T114">
            <v>-1239.1136537203483</v>
          </cell>
          <cell r="U114">
            <v>-1239.1136537203483</v>
          </cell>
          <cell r="V114">
            <v>-8860.0809531943723</v>
          </cell>
          <cell r="W114">
            <v>-8498.8951432620888</v>
          </cell>
          <cell r="X114">
            <v>-6240.2790510416908</v>
          </cell>
          <cell r="Y114">
            <v>-8717.8363404669471</v>
          </cell>
          <cell r="Z114">
            <v>-571.57898229531406</v>
          </cell>
          <cell r="AA114">
            <v>-473.26395611789212</v>
          </cell>
          <cell r="AB114">
            <v>-151.43325781055273</v>
          </cell>
          <cell r="AC114">
            <v>-4822.0289577713411</v>
          </cell>
          <cell r="AD114">
            <v>-13656.349720604119</v>
          </cell>
          <cell r="AE114">
            <v>-19363.994170095037</v>
          </cell>
          <cell r="AF114">
            <v>-6134.3818345180589</v>
          </cell>
          <cell r="AG114">
            <v>-2549.4817063056908</v>
          </cell>
          <cell r="AH114">
            <v>6485.9443973028101</v>
          </cell>
          <cell r="AI114">
            <v>3620.1129792121142</v>
          </cell>
          <cell r="AJ114">
            <v>11212.633505711119</v>
          </cell>
          <cell r="AK114">
            <v>6395.9736634688088</v>
          </cell>
          <cell r="AL114">
            <v>-7607.0095788782073</v>
          </cell>
          <cell r="AM114">
            <v>-9448.4037513848361</v>
          </cell>
          <cell r="AN114">
            <v>54670.314287405447</v>
          </cell>
          <cell r="AO114">
            <v>5464.5248310179522</v>
          </cell>
          <cell r="AP114">
            <v>12403.385747084072</v>
          </cell>
          <cell r="AQ114">
            <v>1005.6756784566824</v>
          </cell>
          <cell r="AR114">
            <v>1104.2507063170342</v>
          </cell>
          <cell r="AS114">
            <v>2014.7587719641324</v>
          </cell>
          <cell r="AT114">
            <v>6450.9035287973911</v>
          </cell>
          <cell r="AU114">
            <v>882.4319336880435</v>
          </cell>
          <cell r="AV114">
            <v>2171.8327781827356</v>
          </cell>
          <cell r="AW114">
            <v>-3539.0970471872424</v>
          </cell>
          <cell r="AX114">
            <v>-4401.0114205569025</v>
          </cell>
          <cell r="AY114">
            <v>-4103.3071750628587</v>
          </cell>
          <cell r="AZ114">
            <v>31666.899777507751</v>
          </cell>
          <cell r="BA114">
            <v>-385.55545789971438</v>
          </cell>
          <cell r="BB114">
            <v>5405.3841005055692</v>
          </cell>
          <cell r="BC114">
            <v>4969.2081352998539</v>
          </cell>
          <cell r="BD114">
            <v>3491.9819872343396</v>
          </cell>
          <cell r="BE114">
            <v>5584.5942938585285</v>
          </cell>
          <cell r="BF114">
            <v>8187.8451987762601</v>
          </cell>
          <cell r="BG114">
            <v>427.44780792603979</v>
          </cell>
          <cell r="BH114">
            <v>9427.6683666829867</v>
          </cell>
          <cell r="BI114">
            <v>13129.414442176863</v>
          </cell>
          <cell r="BJ114">
            <v>3319.7037147056362</v>
          </cell>
          <cell r="BK114">
            <v>6412.3730451201318</v>
          </cell>
          <cell r="BL114">
            <v>36519.50448548374</v>
          </cell>
          <cell r="BM114">
            <v>-1310.2117718224272</v>
          </cell>
          <cell r="BN114">
            <v>6252.3550205191132</v>
          </cell>
          <cell r="BO114">
            <v>5524.7788438812822</v>
          </cell>
          <cell r="BP114">
            <v>1966.2027699816608</v>
          </cell>
          <cell r="BQ114">
            <v>4793.0363743416183</v>
          </cell>
          <cell r="BR114">
            <v>5876.8362419155073</v>
          </cell>
          <cell r="BS114">
            <v>-600.95712074605581</v>
          </cell>
          <cell r="BT114">
            <v>7612.8609333343702</v>
          </cell>
          <cell r="BU114">
            <v>7543.2644395763564</v>
          </cell>
          <cell r="BV114">
            <v>-1470.000896523964</v>
          </cell>
          <cell r="BW114">
            <v>-2242.8119421739066</v>
          </cell>
          <cell r="BX114">
            <v>17486.967158253345</v>
          </cell>
          <cell r="BY114">
            <v>-666.92795188983109</v>
          </cell>
          <cell r="BZ114">
            <v>5599.1575185004094</v>
          </cell>
          <cell r="CA114">
            <v>3822.1085657472377</v>
          </cell>
          <cell r="CB114">
            <v>687.79282690039463</v>
          </cell>
          <cell r="CC114">
            <v>3961.8384101449847</v>
          </cell>
          <cell r="CD114">
            <v>3960.1343831704453</v>
          </cell>
          <cell r="CE114">
            <v>143.81097947611397</v>
          </cell>
          <cell r="CF114">
            <v>4164.9075334018016</v>
          </cell>
          <cell r="CG114">
            <v>4116.9616377228813</v>
          </cell>
          <cell r="CH114">
            <v>-411.46459701424737</v>
          </cell>
          <cell r="CI114">
            <v>-2218.6509909811939</v>
          </cell>
          <cell r="CJ114">
            <v>6038.2220625611481</v>
          </cell>
          <cell r="CK114">
            <v>147.84933704264949</v>
          </cell>
          <cell r="CL114">
            <v>3837.8446382838647</v>
          </cell>
          <cell r="CM114">
            <v>3600.3739116195484</v>
          </cell>
          <cell r="CN114">
            <v>1520.9140930022074</v>
          </cell>
          <cell r="CO114">
            <v>-1810.7959092102828</v>
          </cell>
          <cell r="CP114">
            <v>3841.4144493912845</v>
          </cell>
          <cell r="CQ114">
            <v>289.49703204349544</v>
          </cell>
          <cell r="CR114">
            <v>3843.1178837833613</v>
          </cell>
          <cell r="CS114">
            <v>3795.3297680668511</v>
          </cell>
          <cell r="CT114">
            <v>1733.0962786910816</v>
          </cell>
          <cell r="CU114">
            <v>-212.92161494997163</v>
          </cell>
          <cell r="CV114">
            <v>4960.4184327556632</v>
          </cell>
          <cell r="CW114">
            <v>185.38932833678882</v>
          </cell>
          <cell r="CX114">
            <v>3754.6090529651774</v>
          </cell>
          <cell r="CY114">
            <v>3514.3569548725372</v>
          </cell>
          <cell r="CZ114">
            <v>1413.6617839860737</v>
          </cell>
          <cell r="DA114">
            <v>3771.6571753694589</v>
          </cell>
          <cell r="DB114">
            <v>3769.9531483949213</v>
          </cell>
          <cell r="DC114">
            <v>4.0642779845202313</v>
          </cell>
          <cell r="DD114">
            <v>9980.8837854009271</v>
          </cell>
          <cell r="DE114">
            <v>0</v>
          </cell>
          <cell r="DF114">
            <v>-3563.1058047021274</v>
          </cell>
          <cell r="DG114">
            <v>0</v>
          </cell>
          <cell r="DH114">
            <v>0</v>
          </cell>
          <cell r="DI114">
            <v>-1255.7593598179003</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row>
        <row r="122">
          <cell r="B122" t="str">
            <v>1st Month of Positive Cumulative Pre-Risk Adj CF</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v>
          </cell>
          <cell r="AT122">
            <v>0</v>
          </cell>
          <cell r="AU122">
            <v>0</v>
          </cell>
          <cell r="AV122">
            <v>0</v>
          </cell>
          <cell r="AW122">
            <v>0</v>
          </cell>
          <cell r="AX122">
            <v>0</v>
          </cell>
          <cell r="AY122">
            <v>0</v>
          </cell>
          <cell r="AZ122">
            <v>1</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row>
        <row r="123">
          <cell r="B123" t="str">
            <v>Months</v>
          </cell>
          <cell r="H123">
            <v>37500</v>
          </cell>
          <cell r="I123">
            <v>37530</v>
          </cell>
          <cell r="J123">
            <v>37561</v>
          </cell>
          <cell r="K123">
            <v>37591</v>
          </cell>
          <cell r="L123">
            <v>37622</v>
          </cell>
          <cell r="M123">
            <v>37653</v>
          </cell>
          <cell r="N123">
            <v>37681</v>
          </cell>
          <cell r="O123">
            <v>37712</v>
          </cell>
          <cell r="P123">
            <v>37742</v>
          </cell>
          <cell r="Q123">
            <v>37773</v>
          </cell>
          <cell r="R123">
            <v>37803</v>
          </cell>
          <cell r="S123">
            <v>37834</v>
          </cell>
          <cell r="T123">
            <v>37865</v>
          </cell>
          <cell r="U123">
            <v>37895</v>
          </cell>
          <cell r="V123">
            <v>37926</v>
          </cell>
          <cell r="W123">
            <v>37956</v>
          </cell>
          <cell r="X123">
            <v>37987</v>
          </cell>
          <cell r="Y123">
            <v>38018</v>
          </cell>
          <cell r="Z123">
            <v>38047</v>
          </cell>
          <cell r="AA123">
            <v>38078</v>
          </cell>
          <cell r="AB123">
            <v>38108</v>
          </cell>
          <cell r="AC123">
            <v>38139</v>
          </cell>
          <cell r="AD123">
            <v>38169</v>
          </cell>
          <cell r="AE123">
            <v>38200</v>
          </cell>
          <cell r="AF123">
            <v>38231</v>
          </cell>
          <cell r="AG123">
            <v>38261</v>
          </cell>
          <cell r="AH123">
            <v>38292</v>
          </cell>
          <cell r="AI123">
            <v>38322</v>
          </cell>
          <cell r="AJ123">
            <v>38353</v>
          </cell>
          <cell r="AK123">
            <v>38384</v>
          </cell>
          <cell r="AL123">
            <v>38412</v>
          </cell>
          <cell r="AM123">
            <v>38443</v>
          </cell>
          <cell r="AN123">
            <v>38473</v>
          </cell>
          <cell r="AO123">
            <v>38504</v>
          </cell>
          <cell r="AP123">
            <v>38534</v>
          </cell>
          <cell r="AQ123">
            <v>38565</v>
          </cell>
          <cell r="AR123">
            <v>38596</v>
          </cell>
          <cell r="AS123">
            <v>38626</v>
          </cell>
          <cell r="AT123">
            <v>38657</v>
          </cell>
          <cell r="AU123">
            <v>38687</v>
          </cell>
          <cell r="AV123">
            <v>38718</v>
          </cell>
          <cell r="AW123">
            <v>38749</v>
          </cell>
          <cell r="AX123">
            <v>38777</v>
          </cell>
          <cell r="AY123">
            <v>38808</v>
          </cell>
          <cell r="AZ123">
            <v>38838</v>
          </cell>
          <cell r="BA123">
            <v>38869</v>
          </cell>
          <cell r="BB123">
            <v>38899</v>
          </cell>
          <cell r="BC123">
            <v>38930</v>
          </cell>
          <cell r="BD123">
            <v>38961</v>
          </cell>
          <cell r="BE123">
            <v>38991</v>
          </cell>
          <cell r="BF123">
            <v>39022</v>
          </cell>
          <cell r="BG123">
            <v>39052</v>
          </cell>
          <cell r="BH123">
            <v>39083</v>
          </cell>
          <cell r="BI123">
            <v>39114</v>
          </cell>
          <cell r="BJ123">
            <v>39142</v>
          </cell>
          <cell r="BK123">
            <v>39173</v>
          </cell>
          <cell r="BL123">
            <v>39203</v>
          </cell>
          <cell r="BM123">
            <v>39234</v>
          </cell>
          <cell r="BN123">
            <v>39264</v>
          </cell>
          <cell r="BO123">
            <v>39295</v>
          </cell>
          <cell r="BP123">
            <v>39326</v>
          </cell>
          <cell r="BQ123">
            <v>39356</v>
          </cell>
          <cell r="BR123">
            <v>39387</v>
          </cell>
          <cell r="BS123">
            <v>39417</v>
          </cell>
          <cell r="BT123">
            <v>39448</v>
          </cell>
          <cell r="BU123">
            <v>39479</v>
          </cell>
          <cell r="BV123">
            <v>39508</v>
          </cell>
          <cell r="BW123">
            <v>39539</v>
          </cell>
          <cell r="BX123">
            <v>39569</v>
          </cell>
          <cell r="BY123">
            <v>39600</v>
          </cell>
          <cell r="BZ123">
            <v>39630</v>
          </cell>
          <cell r="CA123">
            <v>39661</v>
          </cell>
          <cell r="CB123">
            <v>39692</v>
          </cell>
          <cell r="CC123">
            <v>39722</v>
          </cell>
          <cell r="CD123">
            <v>39753</v>
          </cell>
          <cell r="CE123">
            <v>39783</v>
          </cell>
          <cell r="CF123">
            <v>39814</v>
          </cell>
          <cell r="CG123">
            <v>39845</v>
          </cell>
          <cell r="CH123">
            <v>39873</v>
          </cell>
          <cell r="CI123">
            <v>39904</v>
          </cell>
          <cell r="CJ123">
            <v>39934</v>
          </cell>
          <cell r="CK123">
            <v>39965</v>
          </cell>
          <cell r="CL123">
            <v>39995</v>
          </cell>
          <cell r="CM123">
            <v>40026</v>
          </cell>
          <cell r="CN123">
            <v>40057</v>
          </cell>
          <cell r="CO123">
            <v>40087</v>
          </cell>
          <cell r="CP123">
            <v>40118</v>
          </cell>
          <cell r="CQ123">
            <v>40148</v>
          </cell>
          <cell r="CR123">
            <v>40179</v>
          </cell>
          <cell r="CS123">
            <v>40210</v>
          </cell>
          <cell r="CT123">
            <v>40238</v>
          </cell>
          <cell r="CU123">
            <v>40269</v>
          </cell>
          <cell r="CV123">
            <v>40299</v>
          </cell>
          <cell r="CW123">
            <v>40330</v>
          </cell>
          <cell r="CX123">
            <v>40360</v>
          </cell>
          <cell r="CY123">
            <v>40391</v>
          </cell>
          <cell r="CZ123">
            <v>40422</v>
          </cell>
          <cell r="DA123">
            <v>40452</v>
          </cell>
          <cell r="DB123">
            <v>40483</v>
          </cell>
          <cell r="DC123">
            <v>40513</v>
          </cell>
          <cell r="DD123">
            <v>40544</v>
          </cell>
          <cell r="DE123">
            <v>40575</v>
          </cell>
          <cell r="DF123">
            <v>40603</v>
          </cell>
          <cell r="DG123">
            <v>40634</v>
          </cell>
          <cell r="DH123">
            <v>40664</v>
          </cell>
          <cell r="DI123">
            <v>40695</v>
          </cell>
          <cell r="DJ123">
            <v>40725</v>
          </cell>
          <cell r="DK123">
            <v>40756</v>
          </cell>
          <cell r="DL123">
            <v>40787</v>
          </cell>
          <cell r="DM123">
            <v>40817</v>
          </cell>
          <cell r="DN123">
            <v>40848</v>
          </cell>
          <cell r="DO123">
            <v>40878</v>
          </cell>
          <cell r="DP123">
            <v>40909</v>
          </cell>
          <cell r="DQ123">
            <v>40940</v>
          </cell>
          <cell r="DR123">
            <v>40969</v>
          </cell>
          <cell r="DS123">
            <v>41000</v>
          </cell>
          <cell r="DT123">
            <v>41030</v>
          </cell>
          <cell r="DU123">
            <v>41061</v>
          </cell>
          <cell r="DV123">
            <v>41091</v>
          </cell>
          <cell r="DW123">
            <v>41122</v>
          </cell>
          <cell r="DX123">
            <v>41153</v>
          </cell>
          <cell r="DY123">
            <v>41183</v>
          </cell>
          <cell r="DZ123">
            <v>41214</v>
          </cell>
          <cell r="EA123">
            <v>41244</v>
          </cell>
          <cell r="EB123">
            <v>41275</v>
          </cell>
          <cell r="EC123">
            <v>41306</v>
          </cell>
          <cell r="ED123">
            <v>41334</v>
          </cell>
          <cell r="EE123">
            <v>41365</v>
          </cell>
          <cell r="EF123">
            <v>41395</v>
          </cell>
          <cell r="EG123">
            <v>41426</v>
          </cell>
          <cell r="EH123">
            <v>41456</v>
          </cell>
          <cell r="EI123">
            <v>41487</v>
          </cell>
        </row>
        <row r="124">
          <cell r="B124" t="str">
            <v>Pre-Risk Cumulative Free Cash Flow</v>
          </cell>
          <cell r="H124">
            <v>0</v>
          </cell>
          <cell r="I124">
            <v>0</v>
          </cell>
          <cell r="J124">
            <v>0</v>
          </cell>
          <cell r="K124">
            <v>0</v>
          </cell>
          <cell r="L124">
            <v>0</v>
          </cell>
          <cell r="M124">
            <v>0</v>
          </cell>
          <cell r="N124">
            <v>0</v>
          </cell>
          <cell r="O124">
            <v>0</v>
          </cell>
          <cell r="P124">
            <v>0</v>
          </cell>
          <cell r="Q124">
            <v>0</v>
          </cell>
          <cell r="R124">
            <v>0</v>
          </cell>
          <cell r="S124">
            <v>-4012.3680215706522</v>
          </cell>
          <cell r="T124">
            <v>-5251.481675291001</v>
          </cell>
          <cell r="U124">
            <v>-6490.5953290113493</v>
          </cell>
          <cell r="V124">
            <v>-15350.676282205721</v>
          </cell>
          <cell r="W124">
            <v>-23849.57142546781</v>
          </cell>
          <cell r="X124">
            <v>-30089.850476509499</v>
          </cell>
          <cell r="Y124">
            <v>-38807.686816976449</v>
          </cell>
          <cell r="Z124">
            <v>-39379.265799271765</v>
          </cell>
          <cell r="AA124">
            <v>-39852.52975538966</v>
          </cell>
          <cell r="AB124">
            <v>-40003.963013200213</v>
          </cell>
          <cell r="AC124">
            <v>-44825.991970971554</v>
          </cell>
          <cell r="AD124">
            <v>-58482.341691575675</v>
          </cell>
          <cell r="AE124">
            <v>-77846.335861670712</v>
          </cell>
          <cell r="AF124">
            <v>-83980.717696188774</v>
          </cell>
          <cell r="AG124">
            <v>-86530.199402494472</v>
          </cell>
          <cell r="AH124">
            <v>-80044.255005191662</v>
          </cell>
          <cell r="AI124">
            <v>-76424.142025979541</v>
          </cell>
          <cell r="AJ124">
            <v>-65211.50852026842</v>
          </cell>
          <cell r="AK124">
            <v>-58815.534856799612</v>
          </cell>
          <cell r="AL124">
            <v>-66422.544435677817</v>
          </cell>
          <cell r="AM124">
            <v>-75870.948187062648</v>
          </cell>
          <cell r="AN124">
            <v>-21200.633899657201</v>
          </cell>
          <cell r="AO124">
            <v>-15736.109068639249</v>
          </cell>
          <cell r="AP124">
            <v>-3332.7233215551769</v>
          </cell>
          <cell r="AQ124">
            <v>-2327.0476430984945</v>
          </cell>
          <cell r="AR124">
            <v>-1222.7969367814603</v>
          </cell>
          <cell r="AS124">
            <v>791.96183518267208</v>
          </cell>
          <cell r="AT124">
            <v>7242.8653639800632</v>
          </cell>
          <cell r="AU124">
            <v>8125.2972976681067</v>
          </cell>
          <cell r="AV124">
            <v>10297.130075850842</v>
          </cell>
          <cell r="AW124">
            <v>6758.0330286635999</v>
          </cell>
          <cell r="AX124">
            <v>2357.0216081066974</v>
          </cell>
          <cell r="AY124">
            <v>-1746.2855669561613</v>
          </cell>
          <cell r="AZ124">
            <v>29920.61421055159</v>
          </cell>
          <cell r="BA124">
            <v>29535.058752651876</v>
          </cell>
          <cell r="BB124">
            <v>34940.442853157445</v>
          </cell>
          <cell r="BC124">
            <v>39909.650988457302</v>
          </cell>
          <cell r="BD124">
            <v>43401.632975691638</v>
          </cell>
          <cell r="BE124">
            <v>48986.227269550167</v>
          </cell>
          <cell r="BF124">
            <v>57174.072468326427</v>
          </cell>
          <cell r="BG124">
            <v>57601.520276252464</v>
          </cell>
          <cell r="BH124">
            <v>67029.188642935449</v>
          </cell>
          <cell r="BI124">
            <v>80158.603085112307</v>
          </cell>
          <cell r="BJ124">
            <v>83478.306799817947</v>
          </cell>
          <cell r="BK124">
            <v>89890.679844938073</v>
          </cell>
          <cell r="BL124">
            <v>126410.18433042182</v>
          </cell>
          <cell r="BM124">
            <v>125099.97255859939</v>
          </cell>
          <cell r="BN124">
            <v>131352.32757911849</v>
          </cell>
          <cell r="BO124">
            <v>136877.10642299976</v>
          </cell>
          <cell r="BP124">
            <v>138843.30919298143</v>
          </cell>
          <cell r="BQ124">
            <v>143636.34556732303</v>
          </cell>
          <cell r="BR124">
            <v>149513.18180923854</v>
          </cell>
          <cell r="BS124">
            <v>148912.22468849248</v>
          </cell>
          <cell r="BT124">
            <v>156525.08562182685</v>
          </cell>
          <cell r="BU124">
            <v>164068.35006140321</v>
          </cell>
          <cell r="BV124">
            <v>162598.34916487924</v>
          </cell>
          <cell r="BW124">
            <v>160355.53722270534</v>
          </cell>
          <cell r="BX124">
            <v>177842.50438095868</v>
          </cell>
          <cell r="BY124">
            <v>177175.57642906884</v>
          </cell>
          <cell r="BZ124">
            <v>182774.73394756924</v>
          </cell>
          <cell r="CA124">
            <v>186596.84251331649</v>
          </cell>
          <cell r="CB124">
            <v>187284.63534021689</v>
          </cell>
          <cell r="CC124">
            <v>191246.47375036188</v>
          </cell>
          <cell r="CD124">
            <v>195206.60813353234</v>
          </cell>
          <cell r="CE124">
            <v>195350.41911300845</v>
          </cell>
          <cell r="CF124">
            <v>199515.32664641025</v>
          </cell>
          <cell r="CG124">
            <v>203632.28828413313</v>
          </cell>
          <cell r="CH124">
            <v>203220.82368711889</v>
          </cell>
          <cell r="CI124">
            <v>201002.17269613768</v>
          </cell>
          <cell r="CJ124">
            <v>207040.39475869882</v>
          </cell>
          <cell r="CK124">
            <v>207188.24409574148</v>
          </cell>
          <cell r="CL124">
            <v>211026.08873402534</v>
          </cell>
          <cell r="CM124">
            <v>214626.46264564488</v>
          </cell>
          <cell r="CN124">
            <v>216147.37673864709</v>
          </cell>
          <cell r="CO124">
            <v>214336.5808294368</v>
          </cell>
          <cell r="CP124">
            <v>218177.99527882808</v>
          </cell>
          <cell r="CQ124">
            <v>218467.49231087157</v>
          </cell>
          <cell r="CR124">
            <v>222310.61019465493</v>
          </cell>
          <cell r="CS124">
            <v>226105.93996272178</v>
          </cell>
          <cell r="CT124">
            <v>227839.03624141286</v>
          </cell>
          <cell r="CU124">
            <v>227626.11462646289</v>
          </cell>
          <cell r="CV124">
            <v>232586.53305921855</v>
          </cell>
          <cell r="CW124">
            <v>232771.92238755533</v>
          </cell>
          <cell r="CX124">
            <v>236526.53144052051</v>
          </cell>
          <cell r="CY124">
            <v>240040.88839539306</v>
          </cell>
          <cell r="CZ124">
            <v>241454.55017937915</v>
          </cell>
          <cell r="DA124">
            <v>245226.20735474862</v>
          </cell>
          <cell r="DB124">
            <v>248996.16050314353</v>
          </cell>
          <cell r="DC124">
            <v>249000.22478112805</v>
          </cell>
          <cell r="DD124">
            <v>258981.10856652897</v>
          </cell>
          <cell r="DE124">
            <v>258981.10856652897</v>
          </cell>
          <cell r="DF124">
            <v>255418.00276182685</v>
          </cell>
          <cell r="DG124">
            <v>255418.00276182685</v>
          </cell>
          <cell r="DH124">
            <v>255418.00276182685</v>
          </cell>
          <cell r="DI124">
            <v>254162.24340200896</v>
          </cell>
          <cell r="DJ124">
            <v>254162.24340200896</v>
          </cell>
          <cell r="DK124">
            <v>254162.24340200896</v>
          </cell>
          <cell r="DL124">
            <v>254162.24340200896</v>
          </cell>
          <cell r="DM124">
            <v>254162.24340200896</v>
          </cell>
          <cell r="DN124">
            <v>254162.24340200896</v>
          </cell>
          <cell r="DO124">
            <v>254162.24340200896</v>
          </cell>
          <cell r="DP124">
            <v>254162.24340200896</v>
          </cell>
          <cell r="DQ124">
            <v>254162.24340200896</v>
          </cell>
          <cell r="DR124">
            <v>254162.24340200896</v>
          </cell>
          <cell r="DS124">
            <v>254162.24340200896</v>
          </cell>
          <cell r="DT124">
            <v>254162.24340200896</v>
          </cell>
          <cell r="DU124">
            <v>254162.24340200896</v>
          </cell>
          <cell r="DV124">
            <v>254162.24340200896</v>
          </cell>
          <cell r="DW124">
            <v>254162.24340200896</v>
          </cell>
          <cell r="DX124">
            <v>254162.24340200896</v>
          </cell>
          <cell r="DY124">
            <v>254162.24340200896</v>
          </cell>
          <cell r="DZ124">
            <v>254162.24340200896</v>
          </cell>
          <cell r="EA124">
            <v>254162.24340200896</v>
          </cell>
          <cell r="EB124">
            <v>254162.24340200896</v>
          </cell>
          <cell r="EC124">
            <v>254162.24340200896</v>
          </cell>
          <cell r="ED124">
            <v>254162.24340200896</v>
          </cell>
          <cell r="EE124">
            <v>254162.24340200896</v>
          </cell>
          <cell r="EF124">
            <v>254162.24340200896</v>
          </cell>
          <cell r="EG124">
            <v>254162.24340200896</v>
          </cell>
          <cell r="EH124">
            <v>254162.24340200896</v>
          </cell>
          <cell r="EI124">
            <v>254162.24340200896</v>
          </cell>
        </row>
        <row r="126">
          <cell r="E126">
            <v>38626</v>
          </cell>
        </row>
        <row r="128">
          <cell r="B128" t="str">
            <v>1st Month of Positive Pre-Risk Adj CF</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1</v>
          </cell>
          <cell r="AI128">
            <v>0</v>
          </cell>
          <cell r="AJ128">
            <v>0</v>
          </cell>
          <cell r="AK128">
            <v>0</v>
          </cell>
          <cell r="AL128">
            <v>0</v>
          </cell>
          <cell r="AM128">
            <v>0</v>
          </cell>
          <cell r="AN128">
            <v>1</v>
          </cell>
          <cell r="AO128">
            <v>0</v>
          </cell>
          <cell r="AP128">
            <v>0</v>
          </cell>
          <cell r="AQ128">
            <v>0</v>
          </cell>
          <cell r="AR128">
            <v>0</v>
          </cell>
          <cell r="AS128">
            <v>0</v>
          </cell>
          <cell r="AT128">
            <v>0</v>
          </cell>
          <cell r="AU128">
            <v>0</v>
          </cell>
          <cell r="AV128">
            <v>0</v>
          </cell>
          <cell r="AW128">
            <v>0</v>
          </cell>
          <cell r="AX128">
            <v>0</v>
          </cell>
          <cell r="AY128">
            <v>0</v>
          </cell>
          <cell r="AZ128">
            <v>1</v>
          </cell>
          <cell r="BA128">
            <v>0</v>
          </cell>
          <cell r="BB128">
            <v>1</v>
          </cell>
          <cell r="BC128">
            <v>0</v>
          </cell>
          <cell r="BD128">
            <v>0</v>
          </cell>
          <cell r="BE128">
            <v>0</v>
          </cell>
          <cell r="BF128">
            <v>0</v>
          </cell>
          <cell r="BG128">
            <v>0</v>
          </cell>
          <cell r="BH128">
            <v>0</v>
          </cell>
          <cell r="BI128">
            <v>0</v>
          </cell>
          <cell r="BJ128">
            <v>0</v>
          </cell>
          <cell r="BK128">
            <v>0</v>
          </cell>
          <cell r="BL128">
            <v>0</v>
          </cell>
          <cell r="BM128">
            <v>0</v>
          </cell>
          <cell r="BN128">
            <v>1</v>
          </cell>
          <cell r="BO128">
            <v>0</v>
          </cell>
          <cell r="BP128">
            <v>0</v>
          </cell>
          <cell r="BQ128">
            <v>0</v>
          </cell>
          <cell r="BR128">
            <v>0</v>
          </cell>
          <cell r="BS128">
            <v>0</v>
          </cell>
          <cell r="BT128">
            <v>1</v>
          </cell>
          <cell r="BU128">
            <v>0</v>
          </cell>
          <cell r="BV128">
            <v>0</v>
          </cell>
          <cell r="BW128">
            <v>0</v>
          </cell>
          <cell r="BX128">
            <v>1</v>
          </cell>
          <cell r="BY128">
            <v>0</v>
          </cell>
          <cell r="BZ128">
            <v>1</v>
          </cell>
          <cell r="CA128">
            <v>0</v>
          </cell>
          <cell r="CB128">
            <v>0</v>
          </cell>
          <cell r="CC128">
            <v>0</v>
          </cell>
          <cell r="CD128">
            <v>0</v>
          </cell>
          <cell r="CE128">
            <v>0</v>
          </cell>
          <cell r="CF128">
            <v>0</v>
          </cell>
          <cell r="CG128">
            <v>0</v>
          </cell>
          <cell r="CH128">
            <v>0</v>
          </cell>
          <cell r="CI128">
            <v>0</v>
          </cell>
          <cell r="CJ128">
            <v>1</v>
          </cell>
          <cell r="CK128">
            <v>0</v>
          </cell>
          <cell r="CL128">
            <v>0</v>
          </cell>
          <cell r="CM128">
            <v>0</v>
          </cell>
          <cell r="CN128">
            <v>0</v>
          </cell>
          <cell r="CO128">
            <v>0</v>
          </cell>
          <cell r="CP128">
            <v>1</v>
          </cell>
          <cell r="CQ128">
            <v>0</v>
          </cell>
          <cell r="CR128">
            <v>0</v>
          </cell>
          <cell r="CS128">
            <v>0</v>
          </cell>
          <cell r="CT128">
            <v>0</v>
          </cell>
          <cell r="CU128">
            <v>0</v>
          </cell>
          <cell r="CV128">
            <v>1</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row>
        <row r="129">
          <cell r="B129" t="str">
            <v>Months</v>
          </cell>
          <cell r="H129">
            <v>37500</v>
          </cell>
          <cell r="I129">
            <v>37530</v>
          </cell>
          <cell r="J129">
            <v>37561</v>
          </cell>
          <cell r="K129">
            <v>37591</v>
          </cell>
          <cell r="L129">
            <v>37622</v>
          </cell>
          <cell r="M129">
            <v>37653</v>
          </cell>
          <cell r="N129">
            <v>37681</v>
          </cell>
          <cell r="O129">
            <v>37712</v>
          </cell>
          <cell r="P129">
            <v>37742</v>
          </cell>
          <cell r="Q129">
            <v>37773</v>
          </cell>
          <cell r="R129">
            <v>37803</v>
          </cell>
          <cell r="S129">
            <v>37834</v>
          </cell>
          <cell r="T129">
            <v>37865</v>
          </cell>
          <cell r="U129">
            <v>37895</v>
          </cell>
          <cell r="V129">
            <v>37926</v>
          </cell>
          <cell r="W129">
            <v>37956</v>
          </cell>
          <cell r="X129">
            <v>37987</v>
          </cell>
          <cell r="Y129">
            <v>38018</v>
          </cell>
          <cell r="Z129">
            <v>38047</v>
          </cell>
          <cell r="AA129">
            <v>38078</v>
          </cell>
          <cell r="AB129">
            <v>38108</v>
          </cell>
          <cell r="AC129">
            <v>38139</v>
          </cell>
          <cell r="AD129">
            <v>38169</v>
          </cell>
          <cell r="AE129">
            <v>38200</v>
          </cell>
          <cell r="AF129">
            <v>38231</v>
          </cell>
          <cell r="AG129">
            <v>38261</v>
          </cell>
          <cell r="AH129">
            <v>38292</v>
          </cell>
          <cell r="AI129">
            <v>38322</v>
          </cell>
          <cell r="AJ129">
            <v>38353</v>
          </cell>
          <cell r="AK129">
            <v>38384</v>
          </cell>
          <cell r="AL129">
            <v>38412</v>
          </cell>
          <cell r="AM129">
            <v>38443</v>
          </cell>
          <cell r="AN129">
            <v>38473</v>
          </cell>
          <cell r="AO129">
            <v>38504</v>
          </cell>
          <cell r="AP129">
            <v>38534</v>
          </cell>
          <cell r="AQ129">
            <v>38565</v>
          </cell>
          <cell r="AR129">
            <v>38596</v>
          </cell>
          <cell r="AS129">
            <v>38626</v>
          </cell>
          <cell r="AT129">
            <v>38657</v>
          </cell>
          <cell r="AU129">
            <v>38687</v>
          </cell>
          <cell r="AV129">
            <v>38718</v>
          </cell>
          <cell r="AW129">
            <v>38749</v>
          </cell>
          <cell r="AX129">
            <v>38777</v>
          </cell>
          <cell r="AY129">
            <v>38808</v>
          </cell>
          <cell r="AZ129">
            <v>38838</v>
          </cell>
          <cell r="BA129">
            <v>38869</v>
          </cell>
          <cell r="BB129">
            <v>38899</v>
          </cell>
          <cell r="BC129">
            <v>38930</v>
          </cell>
          <cell r="BD129">
            <v>38961</v>
          </cell>
          <cell r="BE129">
            <v>38991</v>
          </cell>
          <cell r="BF129">
            <v>39022</v>
          </cell>
          <cell r="BG129">
            <v>39052</v>
          </cell>
          <cell r="BH129">
            <v>39083</v>
          </cell>
          <cell r="BI129">
            <v>39114</v>
          </cell>
          <cell r="BJ129">
            <v>39142</v>
          </cell>
          <cell r="BK129">
            <v>39173</v>
          </cell>
          <cell r="BL129">
            <v>39203</v>
          </cell>
          <cell r="BM129">
            <v>39234</v>
          </cell>
          <cell r="BN129">
            <v>39264</v>
          </cell>
          <cell r="BO129">
            <v>39295</v>
          </cell>
          <cell r="BP129">
            <v>39326</v>
          </cell>
          <cell r="BQ129">
            <v>39356</v>
          </cell>
          <cell r="BR129">
            <v>39387</v>
          </cell>
          <cell r="BS129">
            <v>39417</v>
          </cell>
          <cell r="BT129">
            <v>39448</v>
          </cell>
          <cell r="BU129">
            <v>39479</v>
          </cell>
          <cell r="BV129">
            <v>39508</v>
          </cell>
          <cell r="BW129">
            <v>39539</v>
          </cell>
          <cell r="BX129">
            <v>39569</v>
          </cell>
          <cell r="BY129">
            <v>39600</v>
          </cell>
          <cell r="BZ129">
            <v>39630</v>
          </cell>
          <cell r="CA129">
            <v>39661</v>
          </cell>
          <cell r="CB129">
            <v>39692</v>
          </cell>
          <cell r="CC129">
            <v>39722</v>
          </cell>
          <cell r="CD129">
            <v>39753</v>
          </cell>
          <cell r="CE129">
            <v>39783</v>
          </cell>
          <cell r="CF129">
            <v>39814</v>
          </cell>
          <cell r="CG129">
            <v>39845</v>
          </cell>
          <cell r="CH129">
            <v>39873</v>
          </cell>
          <cell r="CI129">
            <v>39904</v>
          </cell>
          <cell r="CJ129">
            <v>39934</v>
          </cell>
          <cell r="CK129">
            <v>39965</v>
          </cell>
          <cell r="CL129">
            <v>39995</v>
          </cell>
          <cell r="CM129">
            <v>40026</v>
          </cell>
          <cell r="CN129">
            <v>40057</v>
          </cell>
          <cell r="CO129">
            <v>40087</v>
          </cell>
          <cell r="CP129">
            <v>40118</v>
          </cell>
          <cell r="CQ129">
            <v>40148</v>
          </cell>
          <cell r="CR129">
            <v>40179</v>
          </cell>
          <cell r="CS129">
            <v>40210</v>
          </cell>
          <cell r="CT129">
            <v>40238</v>
          </cell>
          <cell r="CU129">
            <v>40269</v>
          </cell>
          <cell r="CV129">
            <v>40299</v>
          </cell>
          <cell r="CW129">
            <v>40330</v>
          </cell>
          <cell r="CX129">
            <v>40360</v>
          </cell>
          <cell r="CY129">
            <v>40391</v>
          </cell>
          <cell r="CZ129">
            <v>40422</v>
          </cell>
          <cell r="DA129">
            <v>40452</v>
          </cell>
          <cell r="DB129">
            <v>40483</v>
          </cell>
          <cell r="DC129">
            <v>40513</v>
          </cell>
          <cell r="DD129">
            <v>40544</v>
          </cell>
          <cell r="DE129">
            <v>40575</v>
          </cell>
          <cell r="DF129">
            <v>40603</v>
          </cell>
          <cell r="DG129">
            <v>40634</v>
          </cell>
          <cell r="DH129">
            <v>40664</v>
          </cell>
          <cell r="DI129">
            <v>40695</v>
          </cell>
          <cell r="DJ129">
            <v>40725</v>
          </cell>
          <cell r="DK129">
            <v>40756</v>
          </cell>
          <cell r="DL129">
            <v>40787</v>
          </cell>
          <cell r="DM129">
            <v>40817</v>
          </cell>
          <cell r="DN129">
            <v>40848</v>
          </cell>
          <cell r="DO129">
            <v>40878</v>
          </cell>
          <cell r="DP129">
            <v>40909</v>
          </cell>
          <cell r="DQ129">
            <v>40940</v>
          </cell>
          <cell r="DR129">
            <v>40969</v>
          </cell>
          <cell r="DS129">
            <v>41000</v>
          </cell>
          <cell r="DT129">
            <v>41030</v>
          </cell>
          <cell r="DU129">
            <v>41061</v>
          </cell>
          <cell r="DV129">
            <v>41091</v>
          </cell>
          <cell r="DW129">
            <v>41122</v>
          </cell>
          <cell r="DX129">
            <v>41153</v>
          </cell>
          <cell r="DY129">
            <v>41183</v>
          </cell>
          <cell r="DZ129">
            <v>41214</v>
          </cell>
          <cell r="EA129">
            <v>41244</v>
          </cell>
          <cell r="EB129">
            <v>41275</v>
          </cell>
          <cell r="EC129">
            <v>41306</v>
          </cell>
          <cell r="ED129">
            <v>41334</v>
          </cell>
          <cell r="EE129">
            <v>41365</v>
          </cell>
          <cell r="EF129">
            <v>41395</v>
          </cell>
          <cell r="EG129">
            <v>41426</v>
          </cell>
          <cell r="EH129">
            <v>41456</v>
          </cell>
          <cell r="EI129">
            <v>41487</v>
          </cell>
        </row>
        <row r="130">
          <cell r="B130" t="str">
            <v>Pre-Risk Free Cash Flow</v>
          </cell>
          <cell r="H130">
            <v>0</v>
          </cell>
          <cell r="I130">
            <v>0</v>
          </cell>
          <cell r="J130">
            <v>0</v>
          </cell>
          <cell r="K130">
            <v>0</v>
          </cell>
          <cell r="L130">
            <v>0</v>
          </cell>
          <cell r="M130">
            <v>0</v>
          </cell>
          <cell r="N130">
            <v>0</v>
          </cell>
          <cell r="O130">
            <v>0</v>
          </cell>
          <cell r="P130">
            <v>0</v>
          </cell>
          <cell r="Q130">
            <v>0</v>
          </cell>
          <cell r="R130">
            <v>0</v>
          </cell>
          <cell r="S130">
            <v>-4012.3680215706522</v>
          </cell>
          <cell r="T130">
            <v>-1239.1136537203483</v>
          </cell>
          <cell r="U130">
            <v>-1239.1136537203483</v>
          </cell>
          <cell r="V130">
            <v>-8860.0809531943723</v>
          </cell>
          <cell r="W130">
            <v>-8498.8951432620888</v>
          </cell>
          <cell r="X130">
            <v>-6240.2790510416908</v>
          </cell>
          <cell r="Y130">
            <v>-8717.8363404669471</v>
          </cell>
          <cell r="Z130">
            <v>-571.57898229531406</v>
          </cell>
          <cell r="AA130">
            <v>-473.26395611789212</v>
          </cell>
          <cell r="AB130">
            <v>-151.43325781055273</v>
          </cell>
          <cell r="AC130">
            <v>-4822.0289577713411</v>
          </cell>
          <cell r="AD130">
            <v>-13656.349720604119</v>
          </cell>
          <cell r="AE130">
            <v>-19363.994170095037</v>
          </cell>
          <cell r="AF130">
            <v>-6134.3818345180589</v>
          </cell>
          <cell r="AG130">
            <v>-2549.4817063056908</v>
          </cell>
          <cell r="AH130">
            <v>6485.9443973028101</v>
          </cell>
          <cell r="AI130">
            <v>3620.1129792121142</v>
          </cell>
          <cell r="AJ130">
            <v>11212.633505711119</v>
          </cell>
          <cell r="AK130">
            <v>6395.9736634688088</v>
          </cell>
          <cell r="AL130">
            <v>-7607.0095788782073</v>
          </cell>
          <cell r="AM130">
            <v>-9448.4037513848361</v>
          </cell>
          <cell r="AN130">
            <v>54670.314287405447</v>
          </cell>
          <cell r="AO130">
            <v>5464.5248310179522</v>
          </cell>
          <cell r="AP130">
            <v>12403.385747084072</v>
          </cell>
          <cell r="AQ130">
            <v>1005.6756784566824</v>
          </cell>
          <cell r="AR130">
            <v>1104.2507063170342</v>
          </cell>
          <cell r="AS130">
            <v>2014.7587719641324</v>
          </cell>
          <cell r="AT130">
            <v>6450.9035287973911</v>
          </cell>
          <cell r="AU130">
            <v>882.4319336880435</v>
          </cell>
          <cell r="AV130">
            <v>2171.8327781827356</v>
          </cell>
          <cell r="AW130">
            <v>-3539.0970471872424</v>
          </cell>
          <cell r="AX130">
            <v>-4401.0114205569025</v>
          </cell>
          <cell r="AY130">
            <v>-4103.3071750628587</v>
          </cell>
          <cell r="AZ130">
            <v>31666.899777507751</v>
          </cell>
          <cell r="BA130">
            <v>-385.55545789971438</v>
          </cell>
          <cell r="BB130">
            <v>5405.3841005055692</v>
          </cell>
          <cell r="BC130">
            <v>4969.2081352998539</v>
          </cell>
          <cell r="BD130">
            <v>3491.9819872343396</v>
          </cell>
          <cell r="BE130">
            <v>5584.5942938585285</v>
          </cell>
          <cell r="BF130">
            <v>8187.8451987762601</v>
          </cell>
          <cell r="BG130">
            <v>427.44780792603979</v>
          </cell>
          <cell r="BH130">
            <v>9427.6683666829867</v>
          </cell>
          <cell r="BI130">
            <v>13129.414442176863</v>
          </cell>
          <cell r="BJ130">
            <v>3319.7037147056362</v>
          </cell>
          <cell r="BK130">
            <v>6412.3730451201318</v>
          </cell>
          <cell r="BL130">
            <v>36519.50448548374</v>
          </cell>
          <cell r="BM130">
            <v>-1310.2117718224272</v>
          </cell>
          <cell r="BN130">
            <v>6252.3550205191132</v>
          </cell>
          <cell r="BO130">
            <v>5524.7788438812822</v>
          </cell>
          <cell r="BP130">
            <v>1966.2027699816608</v>
          </cell>
          <cell r="BQ130">
            <v>4793.0363743416183</v>
          </cell>
          <cell r="BR130">
            <v>5876.8362419155073</v>
          </cell>
          <cell r="BS130">
            <v>-600.95712074605581</v>
          </cell>
          <cell r="BT130">
            <v>7612.8609333343702</v>
          </cell>
          <cell r="BU130">
            <v>7543.2644395763564</v>
          </cell>
          <cell r="BV130">
            <v>-1470.000896523964</v>
          </cell>
          <cell r="BW130">
            <v>-2242.8119421739066</v>
          </cell>
          <cell r="BX130">
            <v>17486.967158253345</v>
          </cell>
          <cell r="BY130">
            <v>-666.92795188983109</v>
          </cell>
          <cell r="BZ130">
            <v>5599.1575185004094</v>
          </cell>
          <cell r="CA130">
            <v>3822.1085657472377</v>
          </cell>
          <cell r="CB130">
            <v>687.79282690039463</v>
          </cell>
          <cell r="CC130">
            <v>3961.8384101449847</v>
          </cell>
          <cell r="CD130">
            <v>3960.1343831704453</v>
          </cell>
          <cell r="CE130">
            <v>143.81097947611397</v>
          </cell>
          <cell r="CF130">
            <v>4164.9075334018016</v>
          </cell>
          <cell r="CG130">
            <v>4116.9616377228813</v>
          </cell>
          <cell r="CH130">
            <v>-411.46459701424737</v>
          </cell>
          <cell r="CI130">
            <v>-2218.6509909811939</v>
          </cell>
          <cell r="CJ130">
            <v>6038.2220625611481</v>
          </cell>
          <cell r="CK130">
            <v>147.84933704264949</v>
          </cell>
          <cell r="CL130">
            <v>3837.8446382838647</v>
          </cell>
          <cell r="CM130">
            <v>3600.3739116195484</v>
          </cell>
          <cell r="CN130">
            <v>1520.9140930022074</v>
          </cell>
          <cell r="CO130">
            <v>-1810.7959092102828</v>
          </cell>
          <cell r="CP130">
            <v>3841.4144493912845</v>
          </cell>
          <cell r="CQ130">
            <v>289.49703204349544</v>
          </cell>
          <cell r="CR130">
            <v>3843.1178837833613</v>
          </cell>
          <cell r="CS130">
            <v>3795.3297680668511</v>
          </cell>
          <cell r="CT130">
            <v>1733.0962786910816</v>
          </cell>
          <cell r="CU130">
            <v>-212.92161494997163</v>
          </cell>
          <cell r="CV130">
            <v>4960.4184327556632</v>
          </cell>
          <cell r="CW130">
            <v>185.38932833678882</v>
          </cell>
          <cell r="CX130">
            <v>3754.6090529651774</v>
          </cell>
          <cell r="CY130">
            <v>3514.3569548725372</v>
          </cell>
          <cell r="CZ130">
            <v>1413.6617839860737</v>
          </cell>
          <cell r="DA130">
            <v>3771.6571753694589</v>
          </cell>
          <cell r="DB130">
            <v>3769.9531483949213</v>
          </cell>
          <cell r="DC130">
            <v>4.0642779845202313</v>
          </cell>
          <cell r="DD130">
            <v>9980.8837854009271</v>
          </cell>
          <cell r="DE130">
            <v>0</v>
          </cell>
          <cell r="DF130">
            <v>-3563.1058047021274</v>
          </cell>
          <cell r="DG130">
            <v>0</v>
          </cell>
          <cell r="DH130">
            <v>0</v>
          </cell>
          <cell r="DI130">
            <v>-1255.7593598179003</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row>
        <row r="132">
          <cell r="E132">
            <v>38292</v>
          </cell>
        </row>
        <row r="134">
          <cell r="E134">
            <v>37834</v>
          </cell>
        </row>
        <row r="135">
          <cell r="E135">
            <v>40513</v>
          </cell>
        </row>
      </sheetData>
      <sheetData sheetId="11"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17">
          <cell r="FA17">
            <v>0</v>
          </cell>
        </row>
        <row r="33">
          <cell r="FA33">
            <v>0</v>
          </cell>
        </row>
        <row r="49">
          <cell r="FA49">
            <v>0</v>
          </cell>
        </row>
        <row r="65">
          <cell r="FA65">
            <v>0</v>
          </cell>
        </row>
        <row r="81">
          <cell r="FA81">
            <v>0</v>
          </cell>
        </row>
        <row r="97">
          <cell r="FA97">
            <v>0</v>
          </cell>
        </row>
        <row r="113">
          <cell r="FA113">
            <v>0</v>
          </cell>
        </row>
        <row r="129">
          <cell r="FA129">
            <v>0</v>
          </cell>
        </row>
      </sheetData>
      <sheetData sheetId="12"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sheetData>
      <sheetData sheetId="13"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8">
          <cell r="FA8">
            <v>0</v>
          </cell>
        </row>
      </sheetData>
      <sheetData sheetId="14"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sheetData>
      <sheetData sheetId="15"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24">
          <cell r="FA24">
            <v>0</v>
          </cell>
        </row>
        <row r="27">
          <cell r="FA27">
            <v>0</v>
          </cell>
        </row>
        <row r="28">
          <cell r="FA28">
            <v>0</v>
          </cell>
        </row>
        <row r="29">
          <cell r="FA29">
            <v>0</v>
          </cell>
        </row>
        <row r="30">
          <cell r="FA30">
            <v>0</v>
          </cell>
        </row>
        <row r="31">
          <cell r="FA31">
            <v>0</v>
          </cell>
        </row>
        <row r="32">
          <cell r="FA32">
            <v>0</v>
          </cell>
        </row>
        <row r="33">
          <cell r="FA33">
            <v>0</v>
          </cell>
        </row>
        <row r="34">
          <cell r="FA34">
            <v>0</v>
          </cell>
        </row>
        <row r="38">
          <cell r="FA38">
            <v>0</v>
          </cell>
        </row>
        <row r="41">
          <cell r="FA41">
            <v>0</v>
          </cell>
        </row>
        <row r="44">
          <cell r="FA44">
            <v>0</v>
          </cell>
        </row>
        <row r="47">
          <cell r="C47" t="str">
            <v>Checker</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L47">
            <v>0</v>
          </cell>
          <cell r="EM47">
            <v>0</v>
          </cell>
          <cell r="EN47">
            <v>0</v>
          </cell>
          <cell r="EO47">
            <v>0</v>
          </cell>
          <cell r="EP47">
            <v>0</v>
          </cell>
          <cell r="EQ47">
            <v>0</v>
          </cell>
          <cell r="ER47">
            <v>0</v>
          </cell>
          <cell r="ES47">
            <v>0</v>
          </cell>
          <cell r="ET47">
            <v>0</v>
          </cell>
          <cell r="EU47">
            <v>0</v>
          </cell>
          <cell r="EV47">
            <v>0</v>
          </cell>
          <cell r="EW47">
            <v>0</v>
          </cell>
        </row>
      </sheetData>
      <sheetData sheetId="16" refreshError="1">
        <row r="4">
          <cell r="G4">
            <v>37865</v>
          </cell>
          <cell r="H4">
            <v>38231</v>
          </cell>
          <cell r="I4">
            <v>38596</v>
          </cell>
          <cell r="J4">
            <v>38961</v>
          </cell>
          <cell r="K4">
            <v>39326</v>
          </cell>
          <cell r="L4">
            <v>39692</v>
          </cell>
          <cell r="M4">
            <v>40057</v>
          </cell>
          <cell r="N4">
            <v>40422</v>
          </cell>
          <cell r="O4">
            <v>40787</v>
          </cell>
          <cell r="P4">
            <v>41153</v>
          </cell>
          <cell r="Q4">
            <v>41518</v>
          </cell>
        </row>
      </sheetData>
      <sheetData sheetId="17"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8">
          <cell r="FA8">
            <v>0</v>
          </cell>
        </row>
      </sheetData>
      <sheetData sheetId="18"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23">
          <cell r="H23">
            <v>0</v>
          </cell>
          <cell r="I23">
            <v>0</v>
          </cell>
          <cell r="J23">
            <v>0</v>
          </cell>
          <cell r="K23">
            <v>0</v>
          </cell>
          <cell r="L23">
            <v>0</v>
          </cell>
          <cell r="M23">
            <v>0</v>
          </cell>
          <cell r="N23">
            <v>0</v>
          </cell>
          <cell r="O23">
            <v>0</v>
          </cell>
          <cell r="P23">
            <v>0</v>
          </cell>
          <cell r="Q23">
            <v>0</v>
          </cell>
          <cell r="R23">
            <v>0</v>
          </cell>
          <cell r="S23">
            <v>0</v>
          </cell>
          <cell r="T23">
            <v>0</v>
          </cell>
          <cell r="U23">
            <v>0</v>
          </cell>
          <cell r="V23">
            <v>5719.5946515952091</v>
          </cell>
          <cell r="W23">
            <v>6510.6757017740365</v>
          </cell>
          <cell r="X23">
            <v>12202.006250848401</v>
          </cell>
          <cell r="Y23">
            <v>14066.788477278344</v>
          </cell>
          <cell r="Z23">
            <v>16136.87832568609</v>
          </cell>
          <cell r="AA23">
            <v>15602.353310463668</v>
          </cell>
          <cell r="AB23">
            <v>17236.957194180944</v>
          </cell>
          <cell r="AC23">
            <v>17981.688989418803</v>
          </cell>
          <cell r="AD23">
            <v>38488.732625533899</v>
          </cell>
          <cell r="AE23">
            <v>48552.146835190193</v>
          </cell>
          <cell r="AF23">
            <v>57774.51594474935</v>
          </cell>
          <cell r="AG23">
            <v>58842.164310700209</v>
          </cell>
          <cell r="AH23">
            <v>61007.931598713454</v>
          </cell>
          <cell r="AI23">
            <v>63285.842194042809</v>
          </cell>
          <cell r="AJ23">
            <v>64102.981595463963</v>
          </cell>
          <cell r="AK23">
            <v>70449.375986817555</v>
          </cell>
          <cell r="AL23">
            <v>76413.060846001055</v>
          </cell>
          <cell r="AM23">
            <v>41475.520009044318</v>
          </cell>
          <cell r="AN23">
            <v>36820.360542391471</v>
          </cell>
          <cell r="AO23">
            <v>30541.084520929391</v>
          </cell>
          <cell r="AP23">
            <v>32781.192513713555</v>
          </cell>
          <cell r="AQ23">
            <v>30647.42247012382</v>
          </cell>
          <cell r="AR23">
            <v>33672.910301462223</v>
          </cell>
          <cell r="AS23">
            <v>32950.360998643046</v>
          </cell>
          <cell r="AT23">
            <v>32841.510077670639</v>
          </cell>
          <cell r="AU23">
            <v>32844.802464014349</v>
          </cell>
          <cell r="AV23">
            <v>41017.092792946787</v>
          </cell>
          <cell r="AW23">
            <v>46998.645862975587</v>
          </cell>
          <cell r="AX23">
            <v>52727.610641772131</v>
          </cell>
          <cell r="AY23">
            <v>36568.941401792923</v>
          </cell>
          <cell r="AZ23">
            <v>39023.880485059468</v>
          </cell>
          <cell r="BA23">
            <v>40406.902642151916</v>
          </cell>
          <cell r="BB23">
            <v>42096.484718711021</v>
          </cell>
          <cell r="BC23">
            <v>40303.482255455463</v>
          </cell>
          <cell r="BD23">
            <v>42490.045364700891</v>
          </cell>
          <cell r="BE23">
            <v>42494.497648019598</v>
          </cell>
          <cell r="BF23">
            <v>42903.990863357176</v>
          </cell>
          <cell r="BG23">
            <v>43387.498661523394</v>
          </cell>
          <cell r="BH23">
            <v>38166.930934860531</v>
          </cell>
          <cell r="BI23">
            <v>34700.485897219434</v>
          </cell>
          <cell r="BJ23">
            <v>31336.694670567242</v>
          </cell>
          <cell r="BK23">
            <v>11202.072869063868</v>
          </cell>
          <cell r="BL23">
            <v>11771.542081124058</v>
          </cell>
          <cell r="BM23">
            <v>11896.07524894454</v>
          </cell>
          <cell r="BN23">
            <v>12520.675093219341</v>
          </cell>
          <cell r="BO23">
            <v>9898.0379801710496</v>
          </cell>
          <cell r="BP23">
            <v>11228.085182688936</v>
          </cell>
          <cell r="BQ23">
            <v>11283.869157318079</v>
          </cell>
          <cell r="BR23">
            <v>11909.454134278552</v>
          </cell>
          <cell r="BS23">
            <v>12591.110764897083</v>
          </cell>
          <cell r="BT23">
            <v>10395.334933059463</v>
          </cell>
          <cell r="BU23">
            <v>10525.094648236072</v>
          </cell>
          <cell r="BV23">
            <v>10654.854363412682</v>
          </cell>
          <cell r="BW23">
            <v>1954.236050734813</v>
          </cell>
          <cell r="BX23">
            <v>2083.995765911422</v>
          </cell>
          <cell r="BY23">
            <v>1297.5971517661042</v>
          </cell>
          <cell r="BZ23">
            <v>1330.5208013571498</v>
          </cell>
          <cell r="CA23">
            <v>1440.9133034166464</v>
          </cell>
          <cell r="CB23">
            <v>1551.305805476143</v>
          </cell>
          <cell r="CC23">
            <v>1661.6983075356395</v>
          </cell>
          <cell r="CD23">
            <v>1772.0908095951361</v>
          </cell>
          <cell r="CE23">
            <v>1882.4833116546326</v>
          </cell>
          <cell r="CF23">
            <v>1770.9402463166921</v>
          </cell>
          <cell r="CG23">
            <v>1836.945634896701</v>
          </cell>
          <cell r="CH23">
            <v>1902.9510234767099</v>
          </cell>
          <cell r="CI23">
            <v>528.04310864008517</v>
          </cell>
          <cell r="CJ23">
            <v>594.04849722009419</v>
          </cell>
          <cell r="CK23">
            <v>660.05388580010322</v>
          </cell>
          <cell r="CL23">
            <v>714.07060443045179</v>
          </cell>
          <cell r="CM23">
            <v>777.6782590205288</v>
          </cell>
          <cell r="CN23">
            <v>841.2859136106058</v>
          </cell>
          <cell r="CO23">
            <v>904.89356820068281</v>
          </cell>
          <cell r="CP23">
            <v>968.50122279075981</v>
          </cell>
          <cell r="CQ23">
            <v>1032.1088773808367</v>
          </cell>
          <cell r="CR23">
            <v>1083.7278620212533</v>
          </cell>
          <cell r="CS23">
            <v>1144.9377826213981</v>
          </cell>
          <cell r="CT23">
            <v>1206.147703221543</v>
          </cell>
          <cell r="CU23">
            <v>489.67936480117169</v>
          </cell>
          <cell r="CV23">
            <v>550.88928540131656</v>
          </cell>
          <cell r="CW23">
            <v>612.09920600146143</v>
          </cell>
          <cell r="CX23">
            <v>673.30912660160629</v>
          </cell>
          <cell r="CY23">
            <v>734.51904720175116</v>
          </cell>
          <cell r="CZ23">
            <v>795.72896780189603</v>
          </cell>
          <cell r="DA23">
            <v>856.9388884020409</v>
          </cell>
          <cell r="DB23">
            <v>918.14880900218577</v>
          </cell>
          <cell r="DC23">
            <v>1.2278178473934531E-11</v>
          </cell>
          <cell r="DD23">
            <v>1.2278178473934531E-11</v>
          </cell>
          <cell r="DE23">
            <v>1.2278178473934531E-11</v>
          </cell>
          <cell r="DF23">
            <v>1.2278178473934531E-11</v>
          </cell>
          <cell r="DG23">
            <v>1.2278178473934531E-11</v>
          </cell>
          <cell r="DH23">
            <v>1.2278178473934531E-11</v>
          </cell>
          <cell r="DI23">
            <v>1.2278178473934531E-11</v>
          </cell>
          <cell r="DJ23">
            <v>1.2278178473934531E-11</v>
          </cell>
          <cell r="DK23">
            <v>1.2278178473934531E-11</v>
          </cell>
          <cell r="DL23">
            <v>1.2278178473934531E-11</v>
          </cell>
          <cell r="DM23">
            <v>1.2278178473934531E-11</v>
          </cell>
          <cell r="DN23">
            <v>1.2278178473934531E-11</v>
          </cell>
          <cell r="DO23">
            <v>1.2278178473934531E-11</v>
          </cell>
          <cell r="DP23">
            <v>1.2278178473934531E-11</v>
          </cell>
          <cell r="DQ23">
            <v>1.2278178473934531E-11</v>
          </cell>
          <cell r="DR23">
            <v>1.2278178473934531E-11</v>
          </cell>
          <cell r="DS23">
            <v>1.2278178473934531E-11</v>
          </cell>
          <cell r="DT23">
            <v>1.2278178473934531E-11</v>
          </cell>
          <cell r="DU23">
            <v>1.2278178473934531E-11</v>
          </cell>
          <cell r="DV23">
            <v>1.2278178473934531E-11</v>
          </cell>
          <cell r="DW23">
            <v>1.2278178473934531E-11</v>
          </cell>
          <cell r="DX23">
            <v>1.2278178473934531E-11</v>
          </cell>
          <cell r="DY23">
            <v>1.2278178473934531E-11</v>
          </cell>
          <cell r="DZ23">
            <v>1.2278178473934531E-11</v>
          </cell>
          <cell r="EA23">
            <v>1.2278178473934531E-11</v>
          </cell>
          <cell r="EB23">
            <v>1.2278178473934531E-11</v>
          </cell>
          <cell r="EC23">
            <v>1.2278178473934531E-11</v>
          </cell>
          <cell r="ED23">
            <v>1.2278178473934531E-11</v>
          </cell>
          <cell r="EE23">
            <v>1.2278178473934531E-11</v>
          </cell>
          <cell r="EF23">
            <v>1.2278178473934531E-11</v>
          </cell>
          <cell r="EG23">
            <v>1.2278178473934531E-11</v>
          </cell>
          <cell r="EH23">
            <v>1.2278178473934531E-11</v>
          </cell>
          <cell r="EI23">
            <v>1.2278178473934531E-11</v>
          </cell>
        </row>
        <row r="26">
          <cell r="E26">
            <v>38412</v>
          </cell>
        </row>
        <row r="27">
          <cell r="E27">
            <v>76413.060846001055</v>
          </cell>
        </row>
        <row r="33">
          <cell r="H33">
            <v>0</v>
          </cell>
          <cell r="I33">
            <v>0</v>
          </cell>
          <cell r="J33">
            <v>0</v>
          </cell>
          <cell r="K33">
            <v>0</v>
          </cell>
          <cell r="L33">
            <v>0</v>
          </cell>
          <cell r="M33">
            <v>0</v>
          </cell>
          <cell r="N33">
            <v>0</v>
          </cell>
          <cell r="O33">
            <v>0</v>
          </cell>
          <cell r="P33">
            <v>0</v>
          </cell>
          <cell r="Q33">
            <v>0</v>
          </cell>
          <cell r="R33">
            <v>0</v>
          </cell>
          <cell r="S33">
            <v>1243.8340866869021</v>
          </cell>
          <cell r="T33">
            <v>1627.9593193402102</v>
          </cell>
          <cell r="U33">
            <v>2012.0845519935183</v>
          </cell>
          <cell r="V33">
            <v>8705.229957084468</v>
          </cell>
          <cell r="W33">
            <v>15945.919315970548</v>
          </cell>
          <cell r="X33">
            <v>21616.300210917259</v>
          </cell>
          <cell r="Y33">
            <v>29312.358654638956</v>
          </cell>
          <cell r="Z33">
            <v>29496.987161615565</v>
          </cell>
          <cell r="AA33">
            <v>29360.844925311689</v>
          </cell>
          <cell r="AB33">
            <v>28623.626811972037</v>
          </cell>
          <cell r="AC33">
            <v>29961.250205530589</v>
          </cell>
          <cell r="AD33">
            <v>45556.401240549792</v>
          </cell>
          <cell r="AE33">
            <v>68462.111365667588</v>
          </cell>
          <cell r="AF33">
            <v>78399.271631862808</v>
          </cell>
          <cell r="AG33">
            <v>85776.123304005974</v>
          </cell>
          <cell r="AH33">
            <v>84038.024512973148</v>
          </cell>
          <cell r="AI33">
            <v>85015.794523697274</v>
          </cell>
          <cell r="AJ33">
            <v>77590.241933803365</v>
          </cell>
          <cell r="AK33">
            <v>74157.593738390569</v>
          </cell>
          <cell r="AL33">
            <v>84601.384091802232</v>
          </cell>
          <cell r="AM33">
            <v>102297.44948024172</v>
          </cell>
          <cell r="AN33">
            <v>51238.104880114399</v>
          </cell>
          <cell r="AO33">
            <v>49327.887917470565</v>
          </cell>
          <cell r="AP33">
            <v>39696.120241943529</v>
          </cell>
          <cell r="AQ33">
            <v>42210.612927801623</v>
          </cell>
          <cell r="AR33">
            <v>43759.186724661929</v>
          </cell>
          <cell r="AS33">
            <v>45525.233685723368</v>
          </cell>
          <cell r="AT33">
            <v>42755.32578935186</v>
          </cell>
          <cell r="AU33">
            <v>45405.531254740708</v>
          </cell>
          <cell r="AV33">
            <v>46763.423571356019</v>
          </cell>
          <cell r="AW33">
            <v>54344.603332756371</v>
          </cell>
          <cell r="AX33">
            <v>62627.969076648595</v>
          </cell>
          <cell r="AY33">
            <v>74221.98023162139</v>
          </cell>
          <cell r="AZ33">
            <v>47061.682169655222</v>
          </cell>
          <cell r="BA33">
            <v>52076.484799011785</v>
          </cell>
          <cell r="BB33">
            <v>51725.142277191779</v>
          </cell>
          <cell r="BC33">
            <v>52536.569431627184</v>
          </cell>
          <cell r="BD33">
            <v>54127.167935530422</v>
          </cell>
          <cell r="BE33">
            <v>54143.623863647583</v>
          </cell>
          <cell r="BF33">
            <v>51343.534859232605</v>
          </cell>
          <cell r="BG33">
            <v>56354.031412501477</v>
          </cell>
          <cell r="BH33">
            <v>51945.440093878526</v>
          </cell>
          <cell r="BI33">
            <v>43777.26357353288</v>
          </cell>
          <cell r="BJ33">
            <v>45259.00605097544</v>
          </cell>
          <cell r="BK33">
            <v>46169.184231110645</v>
          </cell>
          <cell r="BL33">
            <v>13747.12588561009</v>
          </cell>
          <cell r="BM33">
            <v>19177.574819818416</v>
          </cell>
          <cell r="BN33">
            <v>16772.264568417799</v>
          </cell>
          <cell r="BO33">
            <v>15616.727859433304</v>
          </cell>
          <cell r="BP33">
            <v>17500.842629158404</v>
          </cell>
          <cell r="BQ33">
            <v>16660.411092694616</v>
          </cell>
          <cell r="BR33">
            <v>14640.740748602984</v>
          </cell>
          <cell r="BS33">
            <v>19093.641282161523</v>
          </cell>
          <cell r="BT33">
            <v>14700.797978120856</v>
          </cell>
          <cell r="BU33">
            <v>10068.554652955994</v>
          </cell>
          <cell r="BV33">
            <v>11626.532215438056</v>
          </cell>
          <cell r="BW33">
            <v>18165.05832937386</v>
          </cell>
          <cell r="BX33">
            <v>3585.5849496947485</v>
          </cell>
          <cell r="BY33">
            <v>7302.7378184162662</v>
          </cell>
          <cell r="BZ33">
            <v>4332.852582512598</v>
          </cell>
          <cell r="CA33">
            <v>3321.8512364874477</v>
          </cell>
          <cell r="CB33">
            <v>5443.9898506966711</v>
          </cell>
          <cell r="CC33">
            <v>4290.9071030488703</v>
          </cell>
          <cell r="CD33">
            <v>3138.3526037631673</v>
          </cell>
          <cell r="CE33">
            <v>5800.9457295593747</v>
          </cell>
          <cell r="CF33">
            <v>4363.8120349536766</v>
          </cell>
          <cell r="CG33">
            <v>2952.3204999361187</v>
          </cell>
          <cell r="CH33">
            <v>1835.276416281733</v>
          </cell>
          <cell r="CI33">
            <v>6983.3795288677211</v>
          </cell>
          <cell r="CJ33">
            <v>3647.1002331745694</v>
          </cell>
          <cell r="CK33">
            <v>6200.0178843875183</v>
          </cell>
          <cell r="CL33">
            <v>4866.5852060828183</v>
          </cell>
          <cell r="CM33">
            <v>3963.1202151238103</v>
          </cell>
          <cell r="CN33">
            <v>905.13625940814381</v>
          </cell>
          <cell r="CO33">
            <v>5410.4895320540818</v>
          </cell>
          <cell r="CP33">
            <v>4262.4566674860835</v>
          </cell>
          <cell r="CQ33">
            <v>6665.1654416533711</v>
          </cell>
          <cell r="CR33">
            <v>5474.3503415364539</v>
          </cell>
          <cell r="CS33">
            <v>4332.0214316642378</v>
          </cell>
          <cell r="CT33">
            <v>2428.8815627142903</v>
          </cell>
          <cell r="CU33">
            <v>5414.6074348141556</v>
          </cell>
          <cell r="CV33">
            <v>3103.6625244157913</v>
          </cell>
          <cell r="CW33">
            <v>5566.5709398238687</v>
          </cell>
          <cell r="CX33">
            <v>4263.904602327093</v>
          </cell>
          <cell r="CY33">
            <v>3395.4938339745277</v>
          </cell>
          <cell r="CZ33">
            <v>4626.6024578960496</v>
          </cell>
          <cell r="DA33">
            <v>3498.5399118216592</v>
          </cell>
          <cell r="DB33">
            <v>2371.0056141094828</v>
          </cell>
          <cell r="DC33">
            <v>5162.0186208808736</v>
          </cell>
          <cell r="DD33">
            <v>1.2278178473934531E-11</v>
          </cell>
          <cell r="DE33">
            <v>1.2278178473934531E-11</v>
          </cell>
          <cell r="DF33">
            <v>1.2278178473934531E-11</v>
          </cell>
          <cell r="DG33">
            <v>1.2278178473934531E-11</v>
          </cell>
          <cell r="DH33">
            <v>1.2278178473934531E-11</v>
          </cell>
          <cell r="DI33">
            <v>1.2278178473934531E-11</v>
          </cell>
          <cell r="DJ33">
            <v>1.2278178473934531E-11</v>
          </cell>
          <cell r="DK33">
            <v>1.2278178473934531E-11</v>
          </cell>
          <cell r="DL33">
            <v>1.2278178473934531E-11</v>
          </cell>
          <cell r="DM33">
            <v>1.2278178473934531E-11</v>
          </cell>
          <cell r="DN33">
            <v>1.2278178473934531E-11</v>
          </cell>
          <cell r="DO33">
            <v>1.2278178473934531E-11</v>
          </cell>
          <cell r="DP33">
            <v>1.2278178473934531E-11</v>
          </cell>
          <cell r="DQ33">
            <v>1.2278178473934531E-11</v>
          </cell>
          <cell r="DR33">
            <v>1.2278178473934531E-11</v>
          </cell>
          <cell r="DS33">
            <v>1.2278178473934531E-11</v>
          </cell>
          <cell r="DT33">
            <v>1.2278178473934531E-11</v>
          </cell>
          <cell r="DU33">
            <v>1.2278178473934531E-11</v>
          </cell>
          <cell r="DV33">
            <v>1.2278178473934531E-11</v>
          </cell>
          <cell r="DW33">
            <v>1.2278178473934531E-11</v>
          </cell>
          <cell r="DX33">
            <v>1.2278178473934531E-11</v>
          </cell>
          <cell r="DY33">
            <v>1.2278178473934531E-11</v>
          </cell>
          <cell r="DZ33">
            <v>1.2278178473934531E-11</v>
          </cell>
          <cell r="EA33">
            <v>1.2278178473934531E-11</v>
          </cell>
          <cell r="EB33">
            <v>1.2278178473934531E-11</v>
          </cell>
          <cell r="EC33">
            <v>1.2278178473934531E-11</v>
          </cell>
          <cell r="ED33">
            <v>1.2278178473934531E-11</v>
          </cell>
          <cell r="EE33">
            <v>1.2278178473934531E-11</v>
          </cell>
          <cell r="EF33">
            <v>1.2278178473934531E-11</v>
          </cell>
          <cell r="EG33">
            <v>1.2278178473934531E-11</v>
          </cell>
          <cell r="EH33">
            <v>1.2278178473934531E-11</v>
          </cell>
          <cell r="EI33">
            <v>1.2278178473934531E-11</v>
          </cell>
        </row>
        <row r="38">
          <cell r="FA38">
            <v>0</v>
          </cell>
        </row>
        <row r="66">
          <cell r="H66">
            <v>0</v>
          </cell>
          <cell r="I66">
            <v>0</v>
          </cell>
          <cell r="J66">
            <v>0</v>
          </cell>
          <cell r="K66">
            <v>0</v>
          </cell>
          <cell r="L66">
            <v>0</v>
          </cell>
          <cell r="M66">
            <v>0</v>
          </cell>
          <cell r="N66">
            <v>0</v>
          </cell>
          <cell r="O66">
            <v>0</v>
          </cell>
          <cell r="P66">
            <v>0</v>
          </cell>
          <cell r="Q66">
            <v>0</v>
          </cell>
          <cell r="R66">
            <v>0</v>
          </cell>
          <cell r="S66">
            <v>0</v>
          </cell>
          <cell r="T66">
            <v>0</v>
          </cell>
          <cell r="U66">
            <v>0</v>
          </cell>
          <cell r="V66">
            <v>5719.5946515952091</v>
          </cell>
          <cell r="W66">
            <v>6510.6757017740365</v>
          </cell>
          <cell r="X66">
            <v>12202.006250848401</v>
          </cell>
          <cell r="Y66">
            <v>14066.788477278344</v>
          </cell>
          <cell r="Z66">
            <v>16136.87832568609</v>
          </cell>
          <cell r="AA66">
            <v>15602.353310463668</v>
          </cell>
          <cell r="AB66">
            <v>17236.957194180944</v>
          </cell>
          <cell r="AC66">
            <v>17981.688989418803</v>
          </cell>
          <cell r="AD66">
            <v>38488.732625533899</v>
          </cell>
          <cell r="AE66">
            <v>48552.146835190193</v>
          </cell>
          <cell r="AF66">
            <v>57774.51594474935</v>
          </cell>
          <cell r="AG66">
            <v>58842.164310700209</v>
          </cell>
          <cell r="AH66">
            <v>61007.931598713454</v>
          </cell>
          <cell r="AI66">
            <v>63285.842194042809</v>
          </cell>
          <cell r="AJ66">
            <v>64102.981595463963</v>
          </cell>
          <cell r="AK66">
            <v>70449.375986817555</v>
          </cell>
          <cell r="AL66">
            <v>76413.060846001055</v>
          </cell>
          <cell r="AM66">
            <v>41475.520009044318</v>
          </cell>
          <cell r="AN66">
            <v>36820.360542391471</v>
          </cell>
          <cell r="AO66">
            <v>30541.084520929391</v>
          </cell>
          <cell r="AP66">
            <v>32781.192513713555</v>
          </cell>
          <cell r="AQ66">
            <v>30647.42247012382</v>
          </cell>
          <cell r="AR66">
            <v>33672.910301462223</v>
          </cell>
          <cell r="AS66">
            <v>32950.360998643046</v>
          </cell>
          <cell r="AT66">
            <v>32841.510077670639</v>
          </cell>
          <cell r="AU66">
            <v>32844.802464014349</v>
          </cell>
          <cell r="AV66">
            <v>41017.092792946787</v>
          </cell>
          <cell r="AW66">
            <v>46998.645862975587</v>
          </cell>
          <cell r="AX66">
            <v>52727.610641772131</v>
          </cell>
          <cell r="AY66">
            <v>36568.941401792923</v>
          </cell>
          <cell r="AZ66">
            <v>39023.880485059468</v>
          </cell>
          <cell r="BA66">
            <v>40406.902642151916</v>
          </cell>
          <cell r="BB66">
            <v>42096.484718711021</v>
          </cell>
          <cell r="BC66">
            <v>40303.482255455463</v>
          </cell>
          <cell r="BD66">
            <v>42490.045364700891</v>
          </cell>
          <cell r="BE66">
            <v>42494.497648019598</v>
          </cell>
          <cell r="BF66">
            <v>42903.990863357176</v>
          </cell>
          <cell r="BG66">
            <v>43387.498661523394</v>
          </cell>
          <cell r="BH66">
            <v>38166.930934860531</v>
          </cell>
          <cell r="BI66">
            <v>34700.485897219434</v>
          </cell>
          <cell r="BJ66">
            <v>31336.694670567242</v>
          </cell>
          <cell r="BK66">
            <v>11202.072869063868</v>
          </cell>
          <cell r="BL66">
            <v>11771.542081124058</v>
          </cell>
          <cell r="BM66">
            <v>11896.07524894454</v>
          </cell>
          <cell r="BN66">
            <v>12520.675093219341</v>
          </cell>
          <cell r="BO66">
            <v>9898.0379801710496</v>
          </cell>
          <cell r="BP66">
            <v>11228.085182688936</v>
          </cell>
          <cell r="BQ66">
            <v>11283.869157318079</v>
          </cell>
          <cell r="BR66">
            <v>11909.454134278552</v>
          </cell>
          <cell r="BS66">
            <v>12591.110764897083</v>
          </cell>
          <cell r="BT66">
            <v>10395.334933059463</v>
          </cell>
          <cell r="BU66">
            <v>10525.094648236072</v>
          </cell>
          <cell r="BV66">
            <v>10654.854363412682</v>
          </cell>
          <cell r="BW66">
            <v>1954.236050734813</v>
          </cell>
          <cell r="BX66">
            <v>2083.995765911422</v>
          </cell>
          <cell r="BY66">
            <v>1297.5971517661042</v>
          </cell>
          <cell r="BZ66">
            <v>1330.5208013571498</v>
          </cell>
          <cell r="CA66">
            <v>1440.9133034166464</v>
          </cell>
          <cell r="CB66">
            <v>1551.305805476143</v>
          </cell>
          <cell r="CC66">
            <v>1661.6983075356395</v>
          </cell>
          <cell r="CD66">
            <v>1772.0908095951361</v>
          </cell>
          <cell r="CE66">
            <v>1882.4833116546326</v>
          </cell>
          <cell r="CF66">
            <v>1770.9402463166921</v>
          </cell>
          <cell r="CG66">
            <v>1836.945634896701</v>
          </cell>
          <cell r="CH66">
            <v>1902.9510234767099</v>
          </cell>
          <cell r="CI66">
            <v>528.04310864008517</v>
          </cell>
          <cell r="CJ66">
            <v>594.04849722009419</v>
          </cell>
          <cell r="CK66">
            <v>660.05388580010322</v>
          </cell>
          <cell r="CL66">
            <v>714.07060443045179</v>
          </cell>
          <cell r="CM66">
            <v>777.6782590205288</v>
          </cell>
          <cell r="CN66">
            <v>841.2859136106058</v>
          </cell>
          <cell r="CO66">
            <v>904.89356820068281</v>
          </cell>
          <cell r="CP66">
            <v>968.50122279075981</v>
          </cell>
          <cell r="CQ66">
            <v>1032.1088773808367</v>
          </cell>
          <cell r="CR66">
            <v>1083.7278620212533</v>
          </cell>
          <cell r="CS66">
            <v>1144.9377826213981</v>
          </cell>
          <cell r="CT66">
            <v>1206.147703221543</v>
          </cell>
          <cell r="CU66">
            <v>489.67936480117169</v>
          </cell>
          <cell r="CV66">
            <v>550.88928540131656</v>
          </cell>
          <cell r="CW66">
            <v>612.09920600146143</v>
          </cell>
          <cell r="CX66">
            <v>673.30912660160629</v>
          </cell>
          <cell r="CY66">
            <v>734.51904720175116</v>
          </cell>
          <cell r="CZ66">
            <v>795.72896780189603</v>
          </cell>
          <cell r="DA66">
            <v>856.9388884020409</v>
          </cell>
          <cell r="DB66">
            <v>918.14880900218577</v>
          </cell>
          <cell r="DC66">
            <v>1.2278178473934531E-11</v>
          </cell>
          <cell r="DD66">
            <v>1.2278178473934531E-11</v>
          </cell>
          <cell r="DE66">
            <v>1.2278178473934531E-11</v>
          </cell>
          <cell r="DF66">
            <v>1.2278178473934531E-11</v>
          </cell>
          <cell r="DG66">
            <v>1.2278178473934531E-11</v>
          </cell>
          <cell r="DH66">
            <v>1.2278178473934531E-11</v>
          </cell>
          <cell r="DI66">
            <v>1.2278178473934531E-11</v>
          </cell>
          <cell r="DJ66">
            <v>1.2278178473934531E-11</v>
          </cell>
          <cell r="DK66">
            <v>1.2278178473934531E-11</v>
          </cell>
          <cell r="DL66">
            <v>1.2278178473934531E-11</v>
          </cell>
          <cell r="DM66">
            <v>1.2278178473934531E-11</v>
          </cell>
          <cell r="DN66">
            <v>1.2278178473934531E-11</v>
          </cell>
          <cell r="DO66">
            <v>1.2278178473934531E-11</v>
          </cell>
          <cell r="DP66">
            <v>1.2278178473934531E-11</v>
          </cell>
          <cell r="DQ66">
            <v>1.2278178473934531E-11</v>
          </cell>
          <cell r="DR66">
            <v>1.2278178473934531E-11</v>
          </cell>
          <cell r="DS66">
            <v>1.2278178473934531E-11</v>
          </cell>
          <cell r="DT66">
            <v>1.2278178473934531E-11</v>
          </cell>
          <cell r="DU66">
            <v>1.2278178473934531E-11</v>
          </cell>
          <cell r="DV66">
            <v>1.2278178473934531E-11</v>
          </cell>
          <cell r="DW66">
            <v>1.2278178473934531E-11</v>
          </cell>
          <cell r="DX66">
            <v>1.2278178473934531E-11</v>
          </cell>
          <cell r="DY66">
            <v>1.2278178473934531E-11</v>
          </cell>
          <cell r="DZ66">
            <v>1.2278178473934531E-11</v>
          </cell>
          <cell r="EA66">
            <v>1.2278178473934531E-11</v>
          </cell>
          <cell r="EB66">
            <v>1.2278178473934531E-11</v>
          </cell>
          <cell r="EC66">
            <v>1.2278178473934531E-11</v>
          </cell>
          <cell r="ED66">
            <v>1.2278178473934531E-11</v>
          </cell>
          <cell r="EE66">
            <v>1.2278178473934531E-11</v>
          </cell>
          <cell r="EF66">
            <v>1.2278178473934531E-11</v>
          </cell>
          <cell r="EG66">
            <v>1.2278178473934531E-11</v>
          </cell>
          <cell r="EH66">
            <v>1.2278178473934531E-11</v>
          </cell>
          <cell r="EI66">
            <v>1.2278178473934531E-11</v>
          </cell>
        </row>
        <row r="67">
          <cell r="H67">
            <v>37500</v>
          </cell>
          <cell r="I67">
            <v>37530</v>
          </cell>
          <cell r="J67">
            <v>37561</v>
          </cell>
          <cell r="K67">
            <v>37591</v>
          </cell>
          <cell r="L67">
            <v>37622</v>
          </cell>
          <cell r="M67">
            <v>37653</v>
          </cell>
          <cell r="N67">
            <v>37681</v>
          </cell>
          <cell r="O67">
            <v>37712</v>
          </cell>
          <cell r="P67">
            <v>37742</v>
          </cell>
          <cell r="Q67">
            <v>37773</v>
          </cell>
          <cell r="R67">
            <v>37803</v>
          </cell>
          <cell r="S67">
            <v>37834</v>
          </cell>
          <cell r="T67">
            <v>37865</v>
          </cell>
          <cell r="U67">
            <v>37895</v>
          </cell>
          <cell r="V67">
            <v>37926</v>
          </cell>
          <cell r="W67">
            <v>37956</v>
          </cell>
          <cell r="X67">
            <v>37987</v>
          </cell>
          <cell r="Y67">
            <v>38018</v>
          </cell>
          <cell r="Z67">
            <v>38047</v>
          </cell>
          <cell r="AA67">
            <v>38078</v>
          </cell>
          <cell r="AB67">
            <v>38108</v>
          </cell>
          <cell r="AC67">
            <v>38139</v>
          </cell>
          <cell r="AD67">
            <v>38169</v>
          </cell>
          <cell r="AE67">
            <v>38200</v>
          </cell>
          <cell r="AF67">
            <v>38231</v>
          </cell>
          <cell r="AG67">
            <v>38261</v>
          </cell>
          <cell r="AH67">
            <v>38292</v>
          </cell>
          <cell r="AI67">
            <v>38322</v>
          </cell>
          <cell r="AJ67">
            <v>38353</v>
          </cell>
          <cell r="AK67">
            <v>38384</v>
          </cell>
          <cell r="AL67">
            <v>38412</v>
          </cell>
          <cell r="AM67">
            <v>38443</v>
          </cell>
          <cell r="AN67">
            <v>38473</v>
          </cell>
          <cell r="AO67">
            <v>38504</v>
          </cell>
          <cell r="AP67">
            <v>38534</v>
          </cell>
          <cell r="AQ67">
            <v>38565</v>
          </cell>
          <cell r="AR67">
            <v>38596</v>
          </cell>
          <cell r="AS67">
            <v>38626</v>
          </cell>
          <cell r="AT67">
            <v>38657</v>
          </cell>
          <cell r="AU67">
            <v>38687</v>
          </cell>
          <cell r="AV67">
            <v>38718</v>
          </cell>
          <cell r="AW67">
            <v>38749</v>
          </cell>
          <cell r="AX67">
            <v>38777</v>
          </cell>
          <cell r="AY67">
            <v>38808</v>
          </cell>
          <cell r="AZ67">
            <v>38838</v>
          </cell>
          <cell r="BA67">
            <v>38869</v>
          </cell>
          <cell r="BB67">
            <v>38899</v>
          </cell>
          <cell r="BC67">
            <v>38930</v>
          </cell>
          <cell r="BD67">
            <v>38961</v>
          </cell>
          <cell r="BE67">
            <v>38991</v>
          </cell>
          <cell r="BF67">
            <v>39022</v>
          </cell>
          <cell r="BG67">
            <v>39052</v>
          </cell>
          <cell r="BH67">
            <v>39083</v>
          </cell>
          <cell r="BI67">
            <v>39114</v>
          </cell>
          <cell r="BJ67">
            <v>39142</v>
          </cell>
          <cell r="BK67">
            <v>39173</v>
          </cell>
          <cell r="BL67">
            <v>39203</v>
          </cell>
          <cell r="BM67">
            <v>39234</v>
          </cell>
          <cell r="BN67">
            <v>39264</v>
          </cell>
          <cell r="BO67">
            <v>39295</v>
          </cell>
          <cell r="BP67">
            <v>39326</v>
          </cell>
          <cell r="BQ67">
            <v>39356</v>
          </cell>
          <cell r="BR67">
            <v>39387</v>
          </cell>
          <cell r="BS67">
            <v>39417</v>
          </cell>
          <cell r="BT67">
            <v>39448</v>
          </cell>
          <cell r="BU67">
            <v>39479</v>
          </cell>
          <cell r="BV67">
            <v>39508</v>
          </cell>
          <cell r="BW67">
            <v>39539</v>
          </cell>
          <cell r="BX67">
            <v>39569</v>
          </cell>
          <cell r="BY67">
            <v>39600</v>
          </cell>
          <cell r="BZ67">
            <v>39630</v>
          </cell>
          <cell r="CA67">
            <v>39661</v>
          </cell>
          <cell r="CB67">
            <v>39692</v>
          </cell>
          <cell r="CC67">
            <v>39722</v>
          </cell>
          <cell r="CD67">
            <v>39753</v>
          </cell>
          <cell r="CE67">
            <v>39783</v>
          </cell>
          <cell r="CF67">
            <v>39814</v>
          </cell>
          <cell r="CG67">
            <v>39845</v>
          </cell>
          <cell r="CH67">
            <v>39873</v>
          </cell>
          <cell r="CI67">
            <v>39904</v>
          </cell>
          <cell r="CJ67">
            <v>39934</v>
          </cell>
          <cell r="CK67">
            <v>39965</v>
          </cell>
          <cell r="CL67">
            <v>39995</v>
          </cell>
          <cell r="CM67">
            <v>40026</v>
          </cell>
          <cell r="CN67">
            <v>40057</v>
          </cell>
          <cell r="CO67">
            <v>40087</v>
          </cell>
          <cell r="CP67">
            <v>40118</v>
          </cell>
          <cell r="CQ67">
            <v>40148</v>
          </cell>
          <cell r="CR67">
            <v>40179</v>
          </cell>
          <cell r="CS67">
            <v>40210</v>
          </cell>
          <cell r="CT67">
            <v>40238</v>
          </cell>
          <cell r="CU67">
            <v>40269</v>
          </cell>
          <cell r="CV67">
            <v>40299</v>
          </cell>
          <cell r="CW67">
            <v>40330</v>
          </cell>
          <cell r="CX67">
            <v>40360</v>
          </cell>
          <cell r="CY67">
            <v>40391</v>
          </cell>
          <cell r="CZ67">
            <v>40422</v>
          </cell>
          <cell r="DA67">
            <v>40452</v>
          </cell>
          <cell r="DB67">
            <v>40483</v>
          </cell>
          <cell r="DC67">
            <v>40513</v>
          </cell>
          <cell r="DD67">
            <v>40544</v>
          </cell>
          <cell r="DE67">
            <v>40575</v>
          </cell>
          <cell r="DF67">
            <v>40603</v>
          </cell>
          <cell r="DG67">
            <v>40634</v>
          </cell>
          <cell r="DH67">
            <v>40664</v>
          </cell>
          <cell r="DI67">
            <v>40695</v>
          </cell>
          <cell r="DJ67">
            <v>40725</v>
          </cell>
          <cell r="DK67">
            <v>40756</v>
          </cell>
          <cell r="DL67">
            <v>40787</v>
          </cell>
          <cell r="DM67">
            <v>40817</v>
          </cell>
          <cell r="DN67">
            <v>40848</v>
          </cell>
          <cell r="DO67">
            <v>40878</v>
          </cell>
          <cell r="DP67">
            <v>40909</v>
          </cell>
          <cell r="DQ67">
            <v>40940</v>
          </cell>
          <cell r="DR67">
            <v>40969</v>
          </cell>
          <cell r="DS67">
            <v>41000</v>
          </cell>
          <cell r="DT67">
            <v>41030</v>
          </cell>
          <cell r="DU67">
            <v>41061</v>
          </cell>
          <cell r="DV67">
            <v>41091</v>
          </cell>
          <cell r="DW67">
            <v>41122</v>
          </cell>
          <cell r="DX67">
            <v>41153</v>
          </cell>
          <cell r="DY67">
            <v>41183</v>
          </cell>
          <cell r="DZ67">
            <v>41214</v>
          </cell>
          <cell r="EA67">
            <v>41244</v>
          </cell>
          <cell r="EB67">
            <v>41275</v>
          </cell>
          <cell r="EC67">
            <v>41306</v>
          </cell>
          <cell r="ED67">
            <v>41334</v>
          </cell>
          <cell r="EE67">
            <v>41365</v>
          </cell>
          <cell r="EF67">
            <v>41395</v>
          </cell>
          <cell r="EG67">
            <v>41426</v>
          </cell>
          <cell r="EH67">
            <v>41456</v>
          </cell>
          <cell r="EI67">
            <v>41487</v>
          </cell>
        </row>
      </sheetData>
      <sheetData sheetId="19"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14">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7128.1615357469636</v>
          </cell>
          <cell r="X14">
            <v>9684.8430522766103</v>
          </cell>
          <cell r="Y14">
            <v>15256.834548363646</v>
          </cell>
          <cell r="Z14">
            <v>15056.779983826325</v>
          </cell>
          <cell r="AA14">
            <v>15345.756648930545</v>
          </cell>
          <cell r="AB14">
            <v>12598.63936661618</v>
          </cell>
          <cell r="AC14">
            <v>13061.76595628118</v>
          </cell>
          <cell r="AD14">
            <v>18204.31145933452</v>
          </cell>
          <cell r="AE14">
            <v>32502.932225852506</v>
          </cell>
          <cell r="AF14">
            <v>35831.586750800336</v>
          </cell>
          <cell r="AG14">
            <v>43324.500207523699</v>
          </cell>
          <cell r="AH14">
            <v>41565.946519803714</v>
          </cell>
          <cell r="AI14">
            <v>41487.749294702211</v>
          </cell>
          <cell r="AJ14">
            <v>42468.091278194428</v>
          </cell>
          <cell r="AK14">
            <v>33841.275394017772</v>
          </cell>
          <cell r="AL14">
            <v>33641.220829480451</v>
          </cell>
          <cell r="AM14">
            <v>82932.489354993013</v>
          </cell>
          <cell r="AN14">
            <v>38130.422971152642</v>
          </cell>
          <cell r="AO14">
            <v>39112.938512580331</v>
          </cell>
          <cell r="AP14">
            <v>29292.602846611964</v>
          </cell>
          <cell r="AQ14">
            <v>35361.548408079296</v>
          </cell>
          <cell r="AR14">
            <v>28601.79563102821</v>
          </cell>
          <cell r="AS14">
            <v>31119.683110083031</v>
          </cell>
          <cell r="AT14">
            <v>30096.308830454982</v>
          </cell>
          <cell r="AU14">
            <v>30018.111605353479</v>
          </cell>
          <cell r="AV14">
            <v>31554.034664140625</v>
          </cell>
          <cell r="AW14">
            <v>34723.464136365408</v>
          </cell>
          <cell r="AX14">
            <v>34591.428123770776</v>
          </cell>
          <cell r="AY14">
            <v>65914.843251668353</v>
          </cell>
          <cell r="AZ14">
            <v>38428.849746203952</v>
          </cell>
          <cell r="BA14">
            <v>39077.310003546227</v>
          </cell>
          <cell r="BB14">
            <v>39935.066879792779</v>
          </cell>
          <cell r="BC14">
            <v>44844.823063528485</v>
          </cell>
          <cell r="BD14">
            <v>39511.565720307175</v>
          </cell>
          <cell r="BE14">
            <v>40821.359433080026</v>
          </cell>
          <cell r="BF14">
            <v>40145.932408525507</v>
          </cell>
          <cell r="BG14">
            <v>40094.322239958521</v>
          </cell>
          <cell r="BH14">
            <v>40029.142588897972</v>
          </cell>
          <cell r="BI14">
            <v>37249.32429347829</v>
          </cell>
          <cell r="BJ14">
            <v>37149.297011209623</v>
          </cell>
          <cell r="BK14">
            <v>60941.06877526149</v>
          </cell>
          <cell r="BL14">
            <v>29791.993348597382</v>
          </cell>
          <cell r="BM14">
            <v>30023.556643429882</v>
          </cell>
          <cell r="BN14">
            <v>29281.166643517176</v>
          </cell>
          <cell r="BO14">
            <v>32452.122148123239</v>
          </cell>
          <cell r="BP14">
            <v>27449.71812321906</v>
          </cell>
          <cell r="BQ14">
            <v>28449.361377165704</v>
          </cell>
          <cell r="BR14">
            <v>27538.606194156091</v>
          </cell>
          <cell r="BS14">
            <v>27499.507581605343</v>
          </cell>
          <cell r="BT14">
            <v>27766.301223498049</v>
          </cell>
          <cell r="BU14">
            <v>24236.959040382339</v>
          </cell>
          <cell r="BV14">
            <v>24236.959040382339</v>
          </cell>
          <cell r="BW14">
            <v>37638.356282655601</v>
          </cell>
          <cell r="BX14">
            <v>24236.959040382339</v>
          </cell>
          <cell r="BY14">
            <v>25627.364034294438</v>
          </cell>
          <cell r="BZ14">
            <v>23457.338855951501</v>
          </cell>
          <cell r="CA14">
            <v>23339.768479852322</v>
          </cell>
          <cell r="CB14">
            <v>23339.768479852322</v>
          </cell>
          <cell r="CC14">
            <v>23339.768479852322</v>
          </cell>
          <cell r="CD14">
            <v>23339.768479852322</v>
          </cell>
          <cell r="CE14">
            <v>23339.768479852322</v>
          </cell>
          <cell r="CF14">
            <v>23339.768479852322</v>
          </cell>
          <cell r="CG14">
            <v>23070.312590965081</v>
          </cell>
          <cell r="CH14">
            <v>23070.312590965081</v>
          </cell>
          <cell r="CI14">
            <v>25257.110427915031</v>
          </cell>
          <cell r="CJ14">
            <v>23070.312590965081</v>
          </cell>
          <cell r="CK14">
            <v>23070.312590965081</v>
          </cell>
          <cell r="CL14">
            <v>23070.312590965081</v>
          </cell>
          <cell r="CM14">
            <v>23055.756935214435</v>
          </cell>
          <cell r="CN14">
            <v>23055.756935214435</v>
          </cell>
          <cell r="CO14">
            <v>23055.756935214435</v>
          </cell>
          <cell r="CP14">
            <v>23055.756935214435</v>
          </cell>
          <cell r="CQ14">
            <v>23055.756935214435</v>
          </cell>
          <cell r="CR14">
            <v>23055.756935214435</v>
          </cell>
          <cell r="CS14">
            <v>23041.201279463789</v>
          </cell>
          <cell r="CT14">
            <v>23041.201279463789</v>
          </cell>
          <cell r="CU14">
            <v>24221.442401977278</v>
          </cell>
          <cell r="CV14">
            <v>23041.201279463789</v>
          </cell>
          <cell r="CW14">
            <v>23041.201279463789</v>
          </cell>
          <cell r="CX14">
            <v>23041.201279463789</v>
          </cell>
          <cell r="CY14">
            <v>23041.201279463789</v>
          </cell>
          <cell r="CZ14">
            <v>23041.201279463789</v>
          </cell>
          <cell r="DA14">
            <v>23041.201279463789</v>
          </cell>
          <cell r="DB14">
            <v>23041.201279463789</v>
          </cell>
          <cell r="DC14">
            <v>24527.522174977894</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L14">
            <v>0</v>
          </cell>
          <cell r="EW14">
            <v>2515466.0002044537</v>
          </cell>
        </row>
        <row r="50">
          <cell r="H50">
            <v>0</v>
          </cell>
          <cell r="I50">
            <v>0</v>
          </cell>
          <cell r="J50">
            <v>0</v>
          </cell>
          <cell r="K50">
            <v>0</v>
          </cell>
          <cell r="L50">
            <v>0</v>
          </cell>
          <cell r="M50">
            <v>0</v>
          </cell>
          <cell r="N50">
            <v>0</v>
          </cell>
          <cell r="O50">
            <v>0</v>
          </cell>
          <cell r="P50">
            <v>0</v>
          </cell>
          <cell r="Q50">
            <v>0</v>
          </cell>
          <cell r="R50">
            <v>0</v>
          </cell>
          <cell r="S50">
            <v>4012.3680215706522</v>
          </cell>
          <cell r="T50">
            <v>1239.1136537203483</v>
          </cell>
          <cell r="U50">
            <v>1239.1136537203483</v>
          </cell>
          <cell r="V50">
            <v>3140.4863015991632</v>
          </cell>
          <cell r="W50">
            <v>8951.6481797701636</v>
          </cell>
          <cell r="X50">
            <v>10510.782408936004</v>
          </cell>
          <cell r="Y50">
            <v>16737.672079878499</v>
          </cell>
          <cell r="Z50">
            <v>15617.577774143283</v>
          </cell>
          <cell r="AA50">
            <v>16228.954029251954</v>
          </cell>
          <cell r="AB50">
            <v>13886.539904515026</v>
          </cell>
          <cell r="AC50">
            <v>18111.629092821458</v>
          </cell>
          <cell r="AD50">
            <v>15394.454481921344</v>
          </cell>
          <cell r="AE50">
            <v>27370.010551906482</v>
          </cell>
          <cell r="AF50">
            <v>30320.313661413144</v>
          </cell>
          <cell r="AG50">
            <v>36328.311851237486</v>
          </cell>
          <cell r="AH50">
            <v>34685.010858542904</v>
          </cell>
          <cell r="AI50">
            <v>34824.150758562711</v>
          </cell>
          <cell r="AJ50">
            <v>36979.568211792677</v>
          </cell>
          <cell r="AK50">
            <v>29546.600802632249</v>
          </cell>
          <cell r="AL50">
            <v>29529.94434464935</v>
          </cell>
          <cell r="AM50">
            <v>70979.356547667456</v>
          </cell>
          <cell r="AN50">
            <v>32897.133569300284</v>
          </cell>
          <cell r="AO50">
            <v>33961.767688849723</v>
          </cell>
          <cell r="AP50">
            <v>25275.765061746701</v>
          </cell>
          <cell r="AQ50">
            <v>30259.855126463681</v>
          </cell>
          <cell r="AR50">
            <v>24757.122438017577</v>
          </cell>
          <cell r="AS50">
            <v>25640.254511495245</v>
          </cell>
          <cell r="AT50">
            <v>24761.532551576889</v>
          </cell>
          <cell r="AU50">
            <v>24898.347258865215</v>
          </cell>
          <cell r="AV50">
            <v>26438.491048491294</v>
          </cell>
          <cell r="AW50">
            <v>28865.373246201474</v>
          </cell>
          <cell r="AX50">
            <v>28964.82765516888</v>
          </cell>
          <cell r="AY50">
            <v>55058.750527161217</v>
          </cell>
          <cell r="AZ50">
            <v>31897.542912085697</v>
          </cell>
          <cell r="BA50">
            <v>32368.256131869606</v>
          </cell>
          <cell r="BB50">
            <v>32610.368939668773</v>
          </cell>
          <cell r="BC50">
            <v>36467.090759564351</v>
          </cell>
          <cell r="BD50">
            <v>32145.507037499076</v>
          </cell>
          <cell r="BE50">
            <v>32703.895343260163</v>
          </cell>
          <cell r="BF50">
            <v>32337.590097857013</v>
          </cell>
          <cell r="BG50">
            <v>32213.243455618045</v>
          </cell>
          <cell r="BH50">
            <v>32755.117881564591</v>
          </cell>
          <cell r="BI50">
            <v>30059.124406766361</v>
          </cell>
          <cell r="BJ50">
            <v>30190.679341429648</v>
          </cell>
          <cell r="BK50">
            <v>50328.675695181286</v>
          </cell>
          <cell r="BL50">
            <v>23853.665609491334</v>
          </cell>
          <cell r="BM50">
            <v>24052.198437073504</v>
          </cell>
          <cell r="BN50">
            <v>23705.739441896163</v>
          </cell>
          <cell r="BO50">
            <v>26119.887170011942</v>
          </cell>
          <cell r="BP50">
            <v>21869.54777581793</v>
          </cell>
          <cell r="BQ50">
            <v>22720.948568647123</v>
          </cell>
          <cell r="BR50">
            <v>21948.510690063493</v>
          </cell>
          <cell r="BS50">
            <v>21916.980896369892</v>
          </cell>
          <cell r="BT50">
            <v>23099.60900713033</v>
          </cell>
          <cell r="BU50">
            <v>20018.08786007579</v>
          </cell>
          <cell r="BV50">
            <v>24109.456625950381</v>
          </cell>
          <cell r="BW50">
            <v>31412.683569957153</v>
          </cell>
          <cell r="BX50">
            <v>20023.199940999417</v>
          </cell>
          <cell r="BY50">
            <v>21206.748212799241</v>
          </cell>
          <cell r="BZ50">
            <v>19646.79931595621</v>
          </cell>
          <cell r="CA50">
            <v>19265.700045472531</v>
          </cell>
          <cell r="CB50">
            <v>19267.404072447069</v>
          </cell>
          <cell r="CC50">
            <v>19269.10809942161</v>
          </cell>
          <cell r="CD50">
            <v>19270.812126396151</v>
          </cell>
          <cell r="CE50">
            <v>19272.516153370696</v>
          </cell>
          <cell r="CF50">
            <v>19386.473061307246</v>
          </cell>
          <cell r="CG50">
            <v>19149.341427624018</v>
          </cell>
          <cell r="CH50">
            <v>25285.542562948634</v>
          </cell>
          <cell r="CI50">
            <v>21011.52764298056</v>
          </cell>
          <cell r="CJ50">
            <v>19154.453508547645</v>
          </cell>
          <cell r="CK50">
            <v>19156.157535522187</v>
          </cell>
          <cell r="CL50">
            <v>19440.730040270646</v>
          </cell>
          <cell r="CM50">
            <v>19147.193282083223</v>
          </cell>
          <cell r="CN50">
            <v>25283.394417407839</v>
          </cell>
          <cell r="CO50">
            <v>19150.601336032301</v>
          </cell>
          <cell r="CP50">
            <v>19152.305363006843</v>
          </cell>
          <cell r="CQ50">
            <v>19154.009389981387</v>
          </cell>
          <cell r="CR50">
            <v>19211.839857436935</v>
          </cell>
          <cell r="CS50">
            <v>19196.272499471619</v>
          </cell>
          <cell r="CT50">
            <v>23287.64126534621</v>
          </cell>
          <cell r="CU50">
            <v>20202.88550755717</v>
          </cell>
          <cell r="CV50">
            <v>19201.384580395243</v>
          </cell>
          <cell r="CW50">
            <v>19203.088607369784</v>
          </cell>
          <cell r="CX50">
            <v>19487.661112118247</v>
          </cell>
          <cell r="CY50">
            <v>19206.496661318866</v>
          </cell>
          <cell r="CZ50">
            <v>19208.200688293411</v>
          </cell>
          <cell r="DA50">
            <v>19209.904715267952</v>
          </cell>
          <cell r="DB50">
            <v>19211.608742242493</v>
          </cell>
          <cell r="DC50">
            <v>20476.685530404022</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row>
        <row r="52">
          <cell r="H52">
            <v>0</v>
          </cell>
          <cell r="I52">
            <v>0</v>
          </cell>
          <cell r="J52">
            <v>0</v>
          </cell>
          <cell r="K52">
            <v>0</v>
          </cell>
          <cell r="L52">
            <v>0</v>
          </cell>
          <cell r="M52">
            <v>0</v>
          </cell>
          <cell r="N52">
            <v>0</v>
          </cell>
          <cell r="O52">
            <v>0</v>
          </cell>
          <cell r="P52">
            <v>0</v>
          </cell>
          <cell r="Q52">
            <v>0</v>
          </cell>
          <cell r="R52">
            <v>0</v>
          </cell>
          <cell r="S52">
            <v>-4012.3680215706522</v>
          </cell>
          <cell r="T52">
            <v>-1239.1136537203483</v>
          </cell>
          <cell r="U52">
            <v>-1239.1136537203483</v>
          </cell>
          <cell r="V52">
            <v>-3140.4863015991632</v>
          </cell>
          <cell r="W52">
            <v>-1823.4866440231999</v>
          </cell>
          <cell r="X52">
            <v>-825.93935665939352</v>
          </cell>
          <cell r="Y52">
            <v>-1480.8375315148533</v>
          </cell>
          <cell r="Z52">
            <v>-560.79779031695762</v>
          </cell>
          <cell r="AA52">
            <v>-883.19738032140958</v>
          </cell>
          <cell r="AB52">
            <v>-1287.9005378988459</v>
          </cell>
          <cell r="AC52">
            <v>-5049.863136540278</v>
          </cell>
          <cell r="AD52">
            <v>2809.8569774131756</v>
          </cell>
          <cell r="AE52">
            <v>5132.9216739460244</v>
          </cell>
          <cell r="AF52">
            <v>5511.2730893871922</v>
          </cell>
          <cell r="AG52">
            <v>6996.1883562862131</v>
          </cell>
          <cell r="AH52">
            <v>6880.9356612608099</v>
          </cell>
          <cell r="AI52">
            <v>6663.5985361394996</v>
          </cell>
          <cell r="AJ52">
            <v>5488.5230664017508</v>
          </cell>
          <cell r="AK52">
            <v>4294.6745913855229</v>
          </cell>
          <cell r="AL52">
            <v>4111.2764848311017</v>
          </cell>
          <cell r="AM52">
            <v>11953.132807325557</v>
          </cell>
          <cell r="AN52">
            <v>5233.2894018523584</v>
          </cell>
          <cell r="AO52">
            <v>5151.1708237306084</v>
          </cell>
          <cell r="AP52">
            <v>4016.8377848652635</v>
          </cell>
          <cell r="AQ52">
            <v>5101.693281615615</v>
          </cell>
          <cell r="AR52">
            <v>3844.6731930106325</v>
          </cell>
          <cell r="AS52">
            <v>5479.4285985877868</v>
          </cell>
          <cell r="AT52">
            <v>5334.7762788780929</v>
          </cell>
          <cell r="AU52">
            <v>5119.764346488264</v>
          </cell>
          <cell r="AV52">
            <v>5115.5436156493306</v>
          </cell>
          <cell r="AW52">
            <v>5858.0908901639341</v>
          </cell>
          <cell r="AX52">
            <v>5626.6004686018969</v>
          </cell>
          <cell r="AY52">
            <v>10856.092724507136</v>
          </cell>
          <cell r="AZ52">
            <v>6531.3068341182552</v>
          </cell>
          <cell r="BA52">
            <v>6709.0538716766205</v>
          </cell>
          <cell r="BB52">
            <v>7324.697940124006</v>
          </cell>
          <cell r="BC52">
            <v>8377.7323039641342</v>
          </cell>
          <cell r="BD52">
            <v>7366.0586828080995</v>
          </cell>
          <cell r="BE52">
            <v>8117.4640898198631</v>
          </cell>
          <cell r="BF52">
            <v>7808.3423106684932</v>
          </cell>
          <cell r="BG52">
            <v>7881.078784340476</v>
          </cell>
          <cell r="BH52">
            <v>7274.0247073333812</v>
          </cell>
          <cell r="BI52">
            <v>7190.1998867119291</v>
          </cell>
          <cell r="BJ52">
            <v>6958.6176697799747</v>
          </cell>
          <cell r="BK52">
            <v>10612.393080080205</v>
          </cell>
          <cell r="BL52">
            <v>5938.3277391060474</v>
          </cell>
          <cell r="BM52">
            <v>5971.3582063563772</v>
          </cell>
          <cell r="BN52">
            <v>5575.4272016210125</v>
          </cell>
          <cell r="BO52">
            <v>6332.2349781112971</v>
          </cell>
          <cell r="BP52">
            <v>5580.1703474011301</v>
          </cell>
          <cell r="BQ52">
            <v>5728.4128085185803</v>
          </cell>
          <cell r="BR52">
            <v>5590.0955040925983</v>
          </cell>
          <cell r="BS52">
            <v>5582.5266852354507</v>
          </cell>
          <cell r="BT52">
            <v>4666.6922163677191</v>
          </cell>
          <cell r="BU52">
            <v>4218.8711803065489</v>
          </cell>
          <cell r="BV52">
            <v>127.50241443195773</v>
          </cell>
          <cell r="BW52">
            <v>6225.6727126984479</v>
          </cell>
          <cell r="BX52">
            <v>4213.7590993829217</v>
          </cell>
          <cell r="BY52">
            <v>4420.6158214951975</v>
          </cell>
          <cell r="BZ52">
            <v>3810.5395399952904</v>
          </cell>
          <cell r="CA52">
            <v>4074.0684343797911</v>
          </cell>
          <cell r="CB52">
            <v>4072.3644074052536</v>
          </cell>
          <cell r="CC52">
            <v>4070.6603804307124</v>
          </cell>
          <cell r="CD52">
            <v>4068.9563534561712</v>
          </cell>
          <cell r="CE52">
            <v>4067.2523264816264</v>
          </cell>
          <cell r="CF52">
            <v>3953.2954185450762</v>
          </cell>
          <cell r="CG52">
            <v>3920.9711633410625</v>
          </cell>
          <cell r="CH52">
            <v>-2215.2299719835537</v>
          </cell>
          <cell r="CI52">
            <v>4245.5827849344714</v>
          </cell>
          <cell r="CJ52">
            <v>3915.8590824174353</v>
          </cell>
          <cell r="CK52">
            <v>3914.1550554428941</v>
          </cell>
          <cell r="CL52">
            <v>3629.5825506944348</v>
          </cell>
          <cell r="CM52">
            <v>3908.563653131212</v>
          </cell>
          <cell r="CN52">
            <v>-2227.6374821934041</v>
          </cell>
          <cell r="CO52">
            <v>3905.1555991821333</v>
          </cell>
          <cell r="CP52">
            <v>3903.4515722075921</v>
          </cell>
          <cell r="CQ52">
            <v>3901.7475452330473</v>
          </cell>
          <cell r="CR52">
            <v>3843.9170777774998</v>
          </cell>
          <cell r="CS52">
            <v>3844.9287799921694</v>
          </cell>
          <cell r="CT52">
            <v>-246.43998588242175</v>
          </cell>
          <cell r="CU52">
            <v>4018.5568944201077</v>
          </cell>
          <cell r="CV52">
            <v>3839.8166990685459</v>
          </cell>
          <cell r="CW52">
            <v>3838.1126720940047</v>
          </cell>
          <cell r="CX52">
            <v>3553.5401673455417</v>
          </cell>
          <cell r="CY52">
            <v>3834.7046181449223</v>
          </cell>
          <cell r="CZ52">
            <v>3833.0005911703774</v>
          </cell>
          <cell r="DA52">
            <v>3831.2965641958363</v>
          </cell>
          <cell r="DB52">
            <v>3829.5925372212951</v>
          </cell>
          <cell r="DC52">
            <v>4050.836644573872</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row>
        <row r="53">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-0.25581443895156003</v>
          </cell>
          <cell r="X53">
            <v>-8.5281645990663776E-2</v>
          </cell>
          <cell r="Y53">
            <v>-9.7060601058538629E-2</v>
          </cell>
          <cell r="Z53">
            <v>-3.7245532638409726E-2</v>
          </cell>
          <cell r="AA53">
            <v>-5.7553198615524777E-2</v>
          </cell>
          <cell r="AB53">
            <v>-0.1022253673925709</v>
          </cell>
          <cell r="AC53">
            <v>-0.38661411890571235</v>
          </cell>
          <cell r="AD53">
            <v>0.15435118124022107</v>
          </cell>
          <cell r="AE53">
            <v>0.15792180343234849</v>
          </cell>
          <cell r="AF53">
            <v>0.15381046694126912</v>
          </cell>
          <cell r="AG53">
            <v>0.1614834175299098</v>
          </cell>
          <cell r="AH53">
            <v>0.16554261931657085</v>
          </cell>
          <cell r="AI53">
            <v>0.1606160529173466</v>
          </cell>
          <cell r="AJ53">
            <v>0.12923875081760211</v>
          </cell>
          <cell r="AK53">
            <v>0.12690640471974368</v>
          </cell>
          <cell r="AL53">
            <v>0.12220949131632912</v>
          </cell>
          <cell r="AM53">
            <v>0.14413088163988544</v>
          </cell>
          <cell r="AN53">
            <v>0.13724708498018956</v>
          </cell>
          <cell r="AO53">
            <v>0.13169991873849571</v>
          </cell>
          <cell r="AP53">
            <v>0.13712805945921117</v>
          </cell>
          <cell r="AQ53">
            <v>0.14427233849437418</v>
          </cell>
          <cell r="AR53">
            <v>0.13442069311340016</v>
          </cell>
          <cell r="AS53">
            <v>0.1760759767123852</v>
          </cell>
          <cell r="AT53">
            <v>0.17725682936505952</v>
          </cell>
          <cell r="AU53">
            <v>0.17055584354530806</v>
          </cell>
          <cell r="AV53">
            <v>0.1621201114247002</v>
          </cell>
          <cell r="AW53">
            <v>0.16870698347256302</v>
          </cell>
          <cell r="AX53">
            <v>0.16265880808590757</v>
          </cell>
          <cell r="AY53">
            <v>0.16469875659201177</v>
          </cell>
          <cell r="AZ53">
            <v>0.16995842647524015</v>
          </cell>
          <cell r="BA53">
            <v>0.17168668649576393</v>
          </cell>
          <cell r="BB53">
            <v>0.18341519152007021</v>
          </cell>
          <cell r="BC53">
            <v>0.1868160409975527</v>
          </cell>
          <cell r="BD53">
            <v>0.1864279116385984</v>
          </cell>
          <cell r="BE53">
            <v>0.19885335036740079</v>
          </cell>
          <cell r="BF53">
            <v>0.19449896520550836</v>
          </cell>
          <cell r="BG53">
            <v>0.19656346195786523</v>
          </cell>
          <cell r="BH53">
            <v>0.18171822419575936</v>
          </cell>
          <cell r="BI53">
            <v>0.19302900181657276</v>
          </cell>
          <cell r="BJ53">
            <v>0.187314921939983</v>
          </cell>
          <cell r="BK53">
            <v>0.17414189303467245</v>
          </cell>
          <cell r="BL53">
            <v>0.1993262978284609</v>
          </cell>
          <cell r="BM53">
            <v>0.19888910155696368</v>
          </cell>
          <cell r="BN53">
            <v>0.1904100089145665</v>
          </cell>
          <cell r="BO53">
            <v>0.19512545124810893</v>
          </cell>
          <cell r="BP53">
            <v>0.20328698175887633</v>
          </cell>
          <cell r="BQ53">
            <v>0.20135470644048881</v>
          </cell>
          <cell r="BR53">
            <v>0.20299122855676191</v>
          </cell>
          <cell r="BS53">
            <v>0.20300460539772178</v>
          </cell>
          <cell r="BT53">
            <v>0.16807035905878576</v>
          </cell>
          <cell r="BU53">
            <v>0.1740676779325859</v>
          </cell>
          <cell r="BV53">
            <v>5.260660556446869E-3</v>
          </cell>
          <cell r="BW53">
            <v>0.16540766727284911</v>
          </cell>
          <cell r="BX53">
            <v>0.17385675704456896</v>
          </cell>
          <cell r="BY53">
            <v>0.17249592332553385</v>
          </cell>
          <cell r="BZ53">
            <v>0.16244551708935628</v>
          </cell>
          <cell r="CA53">
            <v>0.1745547920878763</v>
          </cell>
          <cell r="CB53">
            <v>0.17448178249585708</v>
          </cell>
          <cell r="CC53">
            <v>0.17440877290383769</v>
          </cell>
          <cell r="CD53">
            <v>0.17433576331181827</v>
          </cell>
          <cell r="CE53">
            <v>0.17426275371979874</v>
          </cell>
          <cell r="CF53">
            <v>0.16938023279698317</v>
          </cell>
          <cell r="CG53">
            <v>0.16995743546520536</v>
          </cell>
          <cell r="CH53">
            <v>-9.6020804367041565E-2</v>
          </cell>
          <cell r="CI53">
            <v>0.16809455685960445</v>
          </cell>
          <cell r="CJ53">
            <v>0.16973584848395096</v>
          </cell>
          <cell r="CK53">
            <v>0.16966198615686623</v>
          </cell>
          <cell r="CL53">
            <v>0.15732697753371019</v>
          </cell>
          <cell r="CM53">
            <v>0.16952658132691489</v>
          </cell>
          <cell r="CN53">
            <v>-9.6619576986908651E-2</v>
          </cell>
          <cell r="CO53">
            <v>0.1693787634106064</v>
          </cell>
          <cell r="CP53">
            <v>0.16930485445245205</v>
          </cell>
          <cell r="CQ53">
            <v>0.16923094549429757</v>
          </cell>
          <cell r="CR53">
            <v>0.16672265797122696</v>
          </cell>
          <cell r="CS53">
            <v>0.16687188889839202</v>
          </cell>
          <cell r="CT53">
            <v>-1.0695622285200438E-2</v>
          </cell>
          <cell r="CU53">
            <v>0.16590906634412736</v>
          </cell>
          <cell r="CV53">
            <v>0.16665002195397277</v>
          </cell>
          <cell r="CW53">
            <v>0.16657606630583302</v>
          </cell>
          <cell r="CX53">
            <v>0.15422547306649106</v>
          </cell>
          <cell r="CY53">
            <v>0.16642815500955352</v>
          </cell>
          <cell r="CZ53">
            <v>0.1663541993614136</v>
          </cell>
          <cell r="DA53">
            <v>0.16628024371327385</v>
          </cell>
          <cell r="DB53">
            <v>0.1662062880651341</v>
          </cell>
          <cell r="DC53">
            <v>0.16515474395152691</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L53">
            <v>0</v>
          </cell>
          <cell r="EW53">
            <v>0.14643452837934473</v>
          </cell>
        </row>
        <row r="78">
          <cell r="H78">
            <v>0</v>
          </cell>
          <cell r="I78">
            <v>0</v>
          </cell>
          <cell r="J78">
            <v>0</v>
          </cell>
          <cell r="K78">
            <v>0</v>
          </cell>
          <cell r="L78">
            <v>0</v>
          </cell>
          <cell r="M78">
            <v>0</v>
          </cell>
          <cell r="N78">
            <v>0</v>
          </cell>
          <cell r="O78">
            <v>0</v>
          </cell>
          <cell r="P78">
            <v>0</v>
          </cell>
          <cell r="Q78">
            <v>0</v>
          </cell>
          <cell r="R78">
            <v>0</v>
          </cell>
          <cell r="S78">
            <v>-1243.8340866869021</v>
          </cell>
          <cell r="T78">
            <v>-384.12523265330799</v>
          </cell>
          <cell r="U78">
            <v>-384.12523265330799</v>
          </cell>
          <cell r="V78">
            <v>-973.55075349574054</v>
          </cell>
          <cell r="W78">
            <v>-565.28085964719196</v>
          </cell>
          <cell r="X78">
            <v>-256.04120056441201</v>
          </cell>
          <cell r="Y78">
            <v>-459.05963476960449</v>
          </cell>
          <cell r="Z78">
            <v>-173.84731499825685</v>
          </cell>
          <cell r="AA78">
            <v>-273.79118789963695</v>
          </cell>
          <cell r="AB78">
            <v>-399.24916674864221</v>
          </cell>
          <cell r="AC78">
            <v>-1565.4575723274861</v>
          </cell>
          <cell r="AD78">
            <v>871.05566299808447</v>
          </cell>
          <cell r="AE78">
            <v>1591.2057189232676</v>
          </cell>
          <cell r="AF78">
            <v>1708.4946577100295</v>
          </cell>
          <cell r="AG78">
            <v>2168.8183904487259</v>
          </cell>
          <cell r="AH78">
            <v>2133.0900549908511</v>
          </cell>
          <cell r="AI78">
            <v>2065.7155462032447</v>
          </cell>
          <cell r="AJ78">
            <v>1701.4421505845428</v>
          </cell>
          <cell r="AK78">
            <v>1331.3491233295122</v>
          </cell>
          <cell r="AL78">
            <v>1274.4957102976416</v>
          </cell>
          <cell r="AM78">
            <v>3705.4711702709228</v>
          </cell>
          <cell r="AN78">
            <v>1622.3197145742311</v>
          </cell>
          <cell r="AO78">
            <v>1596.8629553564886</v>
          </cell>
          <cell r="AP78">
            <v>1245.2197133082316</v>
          </cell>
          <cell r="AQ78">
            <v>1581.5249173008406</v>
          </cell>
          <cell r="AR78">
            <v>1191.848689833296</v>
          </cell>
          <cell r="AS78">
            <v>1698.622865562214</v>
          </cell>
          <cell r="AT78">
            <v>1653.7806464522089</v>
          </cell>
          <cell r="AU78">
            <v>1587.1269474113619</v>
          </cell>
          <cell r="AV78">
            <v>1585.8185208512925</v>
          </cell>
          <cell r="AW78">
            <v>1816.0081759508196</v>
          </cell>
          <cell r="AX78">
            <v>1744.246145266588</v>
          </cell>
          <cell r="AY78">
            <v>3365.3887445972123</v>
          </cell>
          <cell r="AZ78">
            <v>2024.7051185766591</v>
          </cell>
          <cell r="BA78">
            <v>2079.8067002197522</v>
          </cell>
          <cell r="BB78">
            <v>2270.6563614384418</v>
          </cell>
          <cell r="BC78">
            <v>2597.0970142288816</v>
          </cell>
          <cell r="BD78">
            <v>2283.478191670511</v>
          </cell>
          <cell r="BE78">
            <v>2516.4138678441577</v>
          </cell>
          <cell r="BF78">
            <v>2420.5861163072327</v>
          </cell>
          <cell r="BG78">
            <v>2443.1344231455473</v>
          </cell>
          <cell r="BH78">
            <v>2254.9476592733481</v>
          </cell>
          <cell r="BI78">
            <v>2228.9619648806979</v>
          </cell>
          <cell r="BJ78">
            <v>2157.1714776317922</v>
          </cell>
          <cell r="BK78">
            <v>3289.8418548248633</v>
          </cell>
          <cell r="BL78">
            <v>1840.8815991228746</v>
          </cell>
          <cell r="BM78">
            <v>1851.1210439704769</v>
          </cell>
          <cell r="BN78">
            <v>1728.3824325025139</v>
          </cell>
          <cell r="BO78">
            <v>1962.992843214502</v>
          </cell>
          <cell r="BP78">
            <v>1729.8528076943503</v>
          </cell>
          <cell r="BQ78">
            <v>1775.8079706407598</v>
          </cell>
          <cell r="BR78">
            <v>1732.9296062687054</v>
          </cell>
          <cell r="BS78">
            <v>1730.5832724229897</v>
          </cell>
          <cell r="BT78">
            <v>1446.6745870739928</v>
          </cell>
          <cell r="BU78">
            <v>1307.8500658950302</v>
          </cell>
          <cell r="BV78">
            <v>39.525748473906894</v>
          </cell>
          <cell r="BW78">
            <v>1929.9585409365188</v>
          </cell>
          <cell r="BX78">
            <v>1306.2653208087056</v>
          </cell>
          <cell r="BY78">
            <v>1370.3909046635113</v>
          </cell>
          <cell r="BZ78">
            <v>1181.2672573985401</v>
          </cell>
          <cell r="CA78">
            <v>1262.9612146577354</v>
          </cell>
          <cell r="CB78">
            <v>1262.4329662956286</v>
          </cell>
          <cell r="CC78">
            <v>1261.9047179335209</v>
          </cell>
          <cell r="CD78">
            <v>1261.3764695714131</v>
          </cell>
          <cell r="CE78">
            <v>1260.8482212093043</v>
          </cell>
          <cell r="CF78">
            <v>1225.5215797489736</v>
          </cell>
          <cell r="CG78">
            <v>1215.5010606357293</v>
          </cell>
          <cell r="CH78">
            <v>-686.72129131490169</v>
          </cell>
          <cell r="CI78">
            <v>1316.1306633296861</v>
          </cell>
          <cell r="CJ78">
            <v>1213.916315549405</v>
          </cell>
          <cell r="CK78">
            <v>1213.3880671872971</v>
          </cell>
          <cell r="CL78">
            <v>1125.1705907152748</v>
          </cell>
          <cell r="CM78">
            <v>1211.6547324706758</v>
          </cell>
          <cell r="CN78">
            <v>-690.56761947995528</v>
          </cell>
          <cell r="CO78">
            <v>1210.5982357464613</v>
          </cell>
          <cell r="CP78">
            <v>1210.0699873843535</v>
          </cell>
          <cell r="CQ78">
            <v>1209.5417390222447</v>
          </cell>
          <cell r="CR78">
            <v>1191.6142941110249</v>
          </cell>
          <cell r="CS78">
            <v>1191.9279217975725</v>
          </cell>
          <cell r="CT78">
            <v>-76.396395623550745</v>
          </cell>
          <cell r="CU78">
            <v>1245.7526372702334</v>
          </cell>
          <cell r="CV78">
            <v>1190.3431767112493</v>
          </cell>
          <cell r="CW78">
            <v>1189.8149283491414</v>
          </cell>
          <cell r="CX78">
            <v>1101.5974518771179</v>
          </cell>
          <cell r="CY78">
            <v>1188.7584316249258</v>
          </cell>
          <cell r="CZ78">
            <v>1188.230183262817</v>
          </cell>
          <cell r="DA78">
            <v>1187.7019349007091</v>
          </cell>
          <cell r="DB78">
            <v>1187.1736865386015</v>
          </cell>
          <cell r="DC78">
            <v>1255.7593598179003</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row>
        <row r="87">
          <cell r="H87">
            <v>0</v>
          </cell>
          <cell r="I87">
            <v>0</v>
          </cell>
          <cell r="J87">
            <v>0</v>
          </cell>
          <cell r="K87">
            <v>0</v>
          </cell>
          <cell r="L87">
            <v>0</v>
          </cell>
          <cell r="M87">
            <v>0</v>
          </cell>
          <cell r="N87">
            <v>0</v>
          </cell>
          <cell r="O87">
            <v>0</v>
          </cell>
          <cell r="P87">
            <v>0</v>
          </cell>
          <cell r="Q87">
            <v>0</v>
          </cell>
          <cell r="R87">
            <v>0</v>
          </cell>
          <cell r="S87">
            <v>-2768.5339348837501</v>
          </cell>
          <cell r="T87">
            <v>-854.98842106704035</v>
          </cell>
          <cell r="U87">
            <v>-854.98842106704035</v>
          </cell>
          <cell r="V87">
            <v>-2166.9355481034227</v>
          </cell>
          <cell r="W87">
            <v>-1258.2057843760081</v>
          </cell>
          <cell r="X87">
            <v>-569.89815609498146</v>
          </cell>
          <cell r="Y87">
            <v>-1021.7778967452488</v>
          </cell>
          <cell r="Z87">
            <v>-386.9504753187008</v>
          </cell>
          <cell r="AA87">
            <v>-609.40619242177263</v>
          </cell>
          <cell r="AB87">
            <v>-888.65137115020366</v>
          </cell>
          <cell r="AC87">
            <v>-3484.4055642127919</v>
          </cell>
          <cell r="AD87">
            <v>1938.8013144150912</v>
          </cell>
          <cell r="AE87">
            <v>3541.715955022757</v>
          </cell>
          <cell r="AF87">
            <v>3802.7784316771626</v>
          </cell>
          <cell r="AG87">
            <v>4827.3699658374871</v>
          </cell>
          <cell r="AH87">
            <v>4747.8456062699588</v>
          </cell>
          <cell r="AI87">
            <v>4597.8829899362554</v>
          </cell>
          <cell r="AJ87">
            <v>3787.0809158172078</v>
          </cell>
          <cell r="AK87">
            <v>2963.3254680560108</v>
          </cell>
          <cell r="AL87">
            <v>2836.7807745334603</v>
          </cell>
          <cell r="AM87">
            <v>8247.6616370546344</v>
          </cell>
          <cell r="AN87">
            <v>3610.9696872781274</v>
          </cell>
          <cell r="AO87">
            <v>3554.3078683741196</v>
          </cell>
          <cell r="AP87">
            <v>2771.6180715570317</v>
          </cell>
          <cell r="AQ87">
            <v>3520.1683643147744</v>
          </cell>
          <cell r="AR87">
            <v>2652.8245031773367</v>
          </cell>
          <cell r="AS87">
            <v>3780.8057330255729</v>
          </cell>
          <cell r="AT87">
            <v>3680.9956324258837</v>
          </cell>
          <cell r="AU87">
            <v>3532.6373990769021</v>
          </cell>
          <cell r="AV87">
            <v>3529.7250947980383</v>
          </cell>
          <cell r="AW87">
            <v>4042.0827142131147</v>
          </cell>
          <cell r="AX87">
            <v>3882.3543233353089</v>
          </cell>
          <cell r="AY87">
            <v>7490.7039799099239</v>
          </cell>
          <cell r="AZ87">
            <v>4506.6017155415957</v>
          </cell>
          <cell r="BA87">
            <v>4629.2471714568683</v>
          </cell>
          <cell r="BB87">
            <v>5054.0415786855647</v>
          </cell>
          <cell r="BC87">
            <v>5780.6352897352526</v>
          </cell>
          <cell r="BD87">
            <v>5082.580491137589</v>
          </cell>
          <cell r="BE87">
            <v>5601.0502219757054</v>
          </cell>
          <cell r="BF87">
            <v>5387.75619436126</v>
          </cell>
          <cell r="BG87">
            <v>5437.9443611949282</v>
          </cell>
          <cell r="BH87">
            <v>5019.0770480600331</v>
          </cell>
          <cell r="BI87">
            <v>4961.2379218312308</v>
          </cell>
          <cell r="BJ87">
            <v>4801.4461921481825</v>
          </cell>
          <cell r="BK87">
            <v>7322.5512252553417</v>
          </cell>
          <cell r="BL87">
            <v>4097.4461399831725</v>
          </cell>
          <cell r="BM87">
            <v>4120.2371623858999</v>
          </cell>
          <cell r="BN87">
            <v>3847.0447691184986</v>
          </cell>
          <cell r="BO87">
            <v>4369.2421348967946</v>
          </cell>
          <cell r="BP87">
            <v>3850.3175397067798</v>
          </cell>
          <cell r="BQ87">
            <v>3952.6048378778205</v>
          </cell>
          <cell r="BR87">
            <v>3857.1658978238929</v>
          </cell>
          <cell r="BS87">
            <v>3851.9434128124612</v>
          </cell>
          <cell r="BT87">
            <v>3220.0176292937263</v>
          </cell>
          <cell r="BU87">
            <v>2911.0211144115187</v>
          </cell>
          <cell r="BV87">
            <v>87.97666595805083</v>
          </cell>
          <cell r="BW87">
            <v>4295.7141717619288</v>
          </cell>
          <cell r="BX87">
            <v>2907.4937785742159</v>
          </cell>
          <cell r="BY87">
            <v>3050.2249168316862</v>
          </cell>
          <cell r="BZ87">
            <v>2629.2722825967503</v>
          </cell>
          <cell r="CA87">
            <v>2811.1072197220556</v>
          </cell>
          <cell r="CB87">
            <v>2809.9314411096248</v>
          </cell>
          <cell r="CC87">
            <v>2808.7556624971912</v>
          </cell>
          <cell r="CD87">
            <v>2807.5798838847581</v>
          </cell>
          <cell r="CE87">
            <v>2806.4041052723223</v>
          </cell>
          <cell r="CF87">
            <v>2727.7738387961026</v>
          </cell>
          <cell r="CG87">
            <v>2705.4701027053334</v>
          </cell>
          <cell r="CH87">
            <v>-1528.508680668652</v>
          </cell>
          <cell r="CI87">
            <v>2929.4521216047851</v>
          </cell>
          <cell r="CJ87">
            <v>2701.94276686803</v>
          </cell>
          <cell r="CK87">
            <v>2700.766988255597</v>
          </cell>
          <cell r="CL87">
            <v>2504.4119599791602</v>
          </cell>
          <cell r="CM87">
            <v>2696.9089206605363</v>
          </cell>
          <cell r="CN87">
            <v>-1537.0698627134489</v>
          </cell>
          <cell r="CO87">
            <v>2694.557363435672</v>
          </cell>
          <cell r="CP87">
            <v>2693.3815848232389</v>
          </cell>
          <cell r="CQ87">
            <v>2692.2058062108026</v>
          </cell>
          <cell r="CR87">
            <v>2652.3027836664751</v>
          </cell>
          <cell r="CS87">
            <v>2653.0008581945967</v>
          </cell>
          <cell r="CT87">
            <v>-170.04359025887101</v>
          </cell>
          <cell r="CU87">
            <v>2772.8042571498745</v>
          </cell>
          <cell r="CV87">
            <v>2649.4735223572966</v>
          </cell>
          <cell r="CW87">
            <v>2648.2977437448635</v>
          </cell>
          <cell r="CX87">
            <v>2451.9427154684236</v>
          </cell>
          <cell r="CY87">
            <v>2645.9461865199964</v>
          </cell>
          <cell r="CZ87">
            <v>2644.7704079075602</v>
          </cell>
          <cell r="DA87">
            <v>2643.5946292951271</v>
          </cell>
          <cell r="DB87">
            <v>2642.4188506826936</v>
          </cell>
          <cell r="DC87">
            <v>2795.077284755972</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row>
        <row r="88">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-0.17651196287657642</v>
          </cell>
          <cell r="X88">
            <v>-5.8844335733557997E-2</v>
          </cell>
          <cell r="Y88">
            <v>-6.6971814730391654E-2</v>
          </cell>
          <cell r="Z88">
            <v>-2.5699417520502713E-2</v>
          </cell>
          <cell r="AA88">
            <v>-3.9711707044712101E-2</v>
          </cell>
          <cell r="AB88">
            <v>-7.0535503500873925E-2</v>
          </cell>
          <cell r="AC88">
            <v>-0.26676374204494152</v>
          </cell>
          <cell r="AD88">
            <v>0.10650231505575253</v>
          </cell>
          <cell r="AE88">
            <v>0.10896604436832046</v>
          </cell>
          <cell r="AF88">
            <v>0.10612922218947571</v>
          </cell>
          <cell r="AG88">
            <v>0.11142355809563777</v>
          </cell>
          <cell r="AH88">
            <v>0.11422440732843389</v>
          </cell>
          <cell r="AI88">
            <v>0.11082507651296918</v>
          </cell>
          <cell r="AJ88">
            <v>8.9174738064145442E-2</v>
          </cell>
          <cell r="AK88">
            <v>8.7565419256623145E-2</v>
          </cell>
          <cell r="AL88">
            <v>8.4324549008267094E-2</v>
          </cell>
          <cell r="AM88">
            <v>9.9450308331520951E-2</v>
          </cell>
          <cell r="AN88">
            <v>9.4700488636330793E-2</v>
          </cell>
          <cell r="AO88">
            <v>9.0872943929562022E-2</v>
          </cell>
          <cell r="AP88">
            <v>9.4618361026855696E-2</v>
          </cell>
          <cell r="AQ88">
            <v>9.9547913561118195E-2</v>
          </cell>
          <cell r="AR88">
            <v>9.2750278248246124E-2</v>
          </cell>
          <cell r="AS88">
            <v>0.12149242393154579</v>
          </cell>
          <cell r="AT88">
            <v>0.12230721226189106</v>
          </cell>
          <cell r="AU88">
            <v>0.11768353204626256</v>
          </cell>
          <cell r="AV88">
            <v>0.11186287688304314</v>
          </cell>
          <cell r="AW88">
            <v>0.1164078185960685</v>
          </cell>
          <cell r="AX88">
            <v>0.11223457757927623</v>
          </cell>
          <cell r="AY88">
            <v>0.11364214204848812</v>
          </cell>
          <cell r="AZ88">
            <v>0.11727131426791569</v>
          </cell>
          <cell r="BA88">
            <v>0.11846381368207712</v>
          </cell>
          <cell r="BB88">
            <v>0.12655648214884846</v>
          </cell>
          <cell r="BC88">
            <v>0.12890306828831136</v>
          </cell>
          <cell r="BD88">
            <v>0.12863525903063291</v>
          </cell>
          <cell r="BE88">
            <v>0.13720881175350652</v>
          </cell>
          <cell r="BF88">
            <v>0.13420428599180076</v>
          </cell>
          <cell r="BG88">
            <v>0.13562878875092699</v>
          </cell>
          <cell r="BH88">
            <v>0.12538557469507397</v>
          </cell>
          <cell r="BI88">
            <v>0.13319001125343521</v>
          </cell>
          <cell r="BJ88">
            <v>0.12924729613858826</v>
          </cell>
          <cell r="BK88">
            <v>0.12015790619392401</v>
          </cell>
          <cell r="BL88">
            <v>0.13753514550163801</v>
          </cell>
          <cell r="BM88">
            <v>0.13723348007430491</v>
          </cell>
          <cell r="BN88">
            <v>0.13138290615105089</v>
          </cell>
          <cell r="BO88">
            <v>0.13463656136119515</v>
          </cell>
          <cell r="BP88">
            <v>0.14026801741362468</v>
          </cell>
          <cell r="BQ88">
            <v>0.13893474744393727</v>
          </cell>
          <cell r="BR88">
            <v>0.14006394770416572</v>
          </cell>
          <cell r="BS88">
            <v>0.14007317772442804</v>
          </cell>
          <cell r="BT88">
            <v>0.11596854775056217</v>
          </cell>
          <cell r="BU88">
            <v>0.12010669777348426</v>
          </cell>
          <cell r="BV88">
            <v>3.6298557839483398E-3</v>
          </cell>
          <cell r="BW88">
            <v>0.11413129041826589</v>
          </cell>
          <cell r="BX88">
            <v>0.11996116236075259</v>
          </cell>
          <cell r="BY88">
            <v>0.11902218709461836</v>
          </cell>
          <cell r="BZ88">
            <v>0.11208740679165582</v>
          </cell>
          <cell r="CA88">
            <v>0.12044280654063465</v>
          </cell>
          <cell r="CB88">
            <v>0.12039242992214137</v>
          </cell>
          <cell r="CC88">
            <v>0.12034205330364799</v>
          </cell>
          <cell r="CD88">
            <v>0.12029167668515461</v>
          </cell>
          <cell r="CE88">
            <v>0.12024130006666113</v>
          </cell>
          <cell r="CF88">
            <v>0.11687236062991839</v>
          </cell>
          <cell r="CG88">
            <v>0.11727063047099172</v>
          </cell>
          <cell r="CH88">
            <v>-6.6254355013258673E-2</v>
          </cell>
          <cell r="CI88">
            <v>0.11598524423312706</v>
          </cell>
          <cell r="CJ88">
            <v>0.11711773545392616</v>
          </cell>
          <cell r="CK88">
            <v>0.1170667704482377</v>
          </cell>
          <cell r="CL88">
            <v>0.10855561449826004</v>
          </cell>
          <cell r="CM88">
            <v>0.11697334111557128</v>
          </cell>
          <cell r="CN88">
            <v>-6.6667508120966973E-2</v>
          </cell>
          <cell r="CO88">
            <v>0.11687134675331841</v>
          </cell>
          <cell r="CP88">
            <v>0.11682034957219194</v>
          </cell>
          <cell r="CQ88">
            <v>0.11676935239106533</v>
          </cell>
          <cell r="CR88">
            <v>0.11503863400014661</v>
          </cell>
          <cell r="CS88">
            <v>0.11514160333989049</v>
          </cell>
          <cell r="CT88">
            <v>-7.379979376788302E-3</v>
          </cell>
          <cell r="CU88">
            <v>0.11447725577744788</v>
          </cell>
          <cell r="CV88">
            <v>0.11498851514824121</v>
          </cell>
          <cell r="CW88">
            <v>0.11493748575102479</v>
          </cell>
          <cell r="CX88">
            <v>0.10641557641587882</v>
          </cell>
          <cell r="CY88">
            <v>0.11483542695659193</v>
          </cell>
          <cell r="CZ88">
            <v>0.11478439755937538</v>
          </cell>
          <cell r="DA88">
            <v>0.11473336816215897</v>
          </cell>
          <cell r="DB88">
            <v>0.11468233876494253</v>
          </cell>
          <cell r="DC88">
            <v>0.11395677332655356</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L88">
            <v>0</v>
          </cell>
          <cell r="EW88">
            <v>0.10103982458174803</v>
          </cell>
        </row>
        <row r="106">
          <cell r="F106" t="str">
            <v>1st Month of Meeting 15% EBIT Target</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1</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row>
        <row r="107">
          <cell r="F107" t="str">
            <v>Months</v>
          </cell>
          <cell r="H107">
            <v>37500</v>
          </cell>
          <cell r="I107">
            <v>37530</v>
          </cell>
          <cell r="J107">
            <v>37561</v>
          </cell>
          <cell r="K107">
            <v>37591</v>
          </cell>
          <cell r="L107">
            <v>37622</v>
          </cell>
          <cell r="M107">
            <v>37653</v>
          </cell>
          <cell r="N107">
            <v>37681</v>
          </cell>
          <cell r="O107">
            <v>37712</v>
          </cell>
          <cell r="P107">
            <v>37742</v>
          </cell>
          <cell r="Q107">
            <v>37773</v>
          </cell>
          <cell r="R107">
            <v>37803</v>
          </cell>
          <cell r="S107">
            <v>37834</v>
          </cell>
          <cell r="T107">
            <v>37865</v>
          </cell>
          <cell r="U107">
            <v>37895</v>
          </cell>
          <cell r="V107">
            <v>37926</v>
          </cell>
          <cell r="W107">
            <v>37956</v>
          </cell>
          <cell r="X107">
            <v>37987</v>
          </cell>
          <cell r="Y107">
            <v>38018</v>
          </cell>
          <cell r="Z107">
            <v>38047</v>
          </cell>
          <cell r="AA107">
            <v>38078</v>
          </cell>
          <cell r="AB107">
            <v>38108</v>
          </cell>
          <cell r="AC107">
            <v>38139</v>
          </cell>
          <cell r="AD107">
            <v>38169</v>
          </cell>
          <cell r="AE107">
            <v>38200</v>
          </cell>
          <cell r="AF107">
            <v>38231</v>
          </cell>
          <cell r="AG107">
            <v>38261</v>
          </cell>
          <cell r="AH107">
            <v>38292</v>
          </cell>
          <cell r="AI107">
            <v>38322</v>
          </cell>
          <cell r="AJ107">
            <v>38353</v>
          </cell>
          <cell r="AK107">
            <v>38384</v>
          </cell>
          <cell r="AL107">
            <v>38412</v>
          </cell>
          <cell r="AM107">
            <v>38443</v>
          </cell>
          <cell r="AN107">
            <v>38473</v>
          </cell>
          <cell r="AO107">
            <v>38504</v>
          </cell>
          <cell r="AP107">
            <v>38534</v>
          </cell>
          <cell r="AQ107">
            <v>38565</v>
          </cell>
          <cell r="AR107">
            <v>38596</v>
          </cell>
          <cell r="AS107">
            <v>38626</v>
          </cell>
          <cell r="AT107">
            <v>38657</v>
          </cell>
          <cell r="AU107">
            <v>38687</v>
          </cell>
          <cell r="AV107">
            <v>38718</v>
          </cell>
          <cell r="AW107">
            <v>38749</v>
          </cell>
          <cell r="AX107">
            <v>38777</v>
          </cell>
          <cell r="AY107">
            <v>38808</v>
          </cell>
          <cell r="AZ107">
            <v>38838</v>
          </cell>
          <cell r="BA107">
            <v>38869</v>
          </cell>
          <cell r="BB107">
            <v>38899</v>
          </cell>
          <cell r="BC107">
            <v>38930</v>
          </cell>
          <cell r="BD107">
            <v>38961</v>
          </cell>
          <cell r="BE107">
            <v>38991</v>
          </cell>
          <cell r="BF107">
            <v>39022</v>
          </cell>
          <cell r="BG107">
            <v>39052</v>
          </cell>
          <cell r="BH107">
            <v>39083</v>
          </cell>
          <cell r="BI107">
            <v>39114</v>
          </cell>
          <cell r="BJ107">
            <v>39142</v>
          </cell>
          <cell r="BK107">
            <v>39173</v>
          </cell>
          <cell r="BL107">
            <v>39203</v>
          </cell>
          <cell r="BM107">
            <v>39234</v>
          </cell>
          <cell r="BN107">
            <v>39264</v>
          </cell>
          <cell r="BO107">
            <v>39295</v>
          </cell>
          <cell r="BP107">
            <v>39326</v>
          </cell>
          <cell r="BQ107">
            <v>39356</v>
          </cell>
          <cell r="BR107">
            <v>39387</v>
          </cell>
          <cell r="BS107">
            <v>39417</v>
          </cell>
          <cell r="BT107">
            <v>39448</v>
          </cell>
          <cell r="BU107">
            <v>39479</v>
          </cell>
          <cell r="BV107">
            <v>39508</v>
          </cell>
          <cell r="BW107">
            <v>39539</v>
          </cell>
          <cell r="BX107">
            <v>39569</v>
          </cell>
          <cell r="BY107">
            <v>39600</v>
          </cell>
          <cell r="BZ107">
            <v>39630</v>
          </cell>
          <cell r="CA107">
            <v>39661</v>
          </cell>
          <cell r="CB107">
            <v>39692</v>
          </cell>
          <cell r="CC107">
            <v>39722</v>
          </cell>
          <cell r="CD107">
            <v>39753</v>
          </cell>
          <cell r="CE107">
            <v>39783</v>
          </cell>
          <cell r="CF107">
            <v>39814</v>
          </cell>
          <cell r="CG107">
            <v>39845</v>
          </cell>
          <cell r="CH107">
            <v>39873</v>
          </cell>
          <cell r="CI107">
            <v>39904</v>
          </cell>
          <cell r="CJ107">
            <v>39934</v>
          </cell>
          <cell r="CK107">
            <v>39965</v>
          </cell>
          <cell r="CL107">
            <v>39995</v>
          </cell>
          <cell r="CM107">
            <v>40026</v>
          </cell>
          <cell r="CN107">
            <v>40057</v>
          </cell>
          <cell r="CO107">
            <v>40087</v>
          </cell>
          <cell r="CP107">
            <v>40118</v>
          </cell>
          <cell r="CQ107">
            <v>40148</v>
          </cell>
          <cell r="CR107">
            <v>40179</v>
          </cell>
          <cell r="CS107">
            <v>40210</v>
          </cell>
          <cell r="CT107">
            <v>40238</v>
          </cell>
          <cell r="CU107">
            <v>40269</v>
          </cell>
          <cell r="CV107">
            <v>40299</v>
          </cell>
          <cell r="CW107">
            <v>40330</v>
          </cell>
          <cell r="CX107">
            <v>40360</v>
          </cell>
          <cell r="CY107">
            <v>40391</v>
          </cell>
          <cell r="CZ107">
            <v>40422</v>
          </cell>
          <cell r="DA107">
            <v>40452</v>
          </cell>
          <cell r="DB107">
            <v>40483</v>
          </cell>
          <cell r="DC107">
            <v>40513</v>
          </cell>
          <cell r="DD107">
            <v>40544</v>
          </cell>
          <cell r="DE107">
            <v>40575</v>
          </cell>
          <cell r="DF107">
            <v>40603</v>
          </cell>
          <cell r="DG107">
            <v>40634</v>
          </cell>
          <cell r="DH107">
            <v>40664</v>
          </cell>
          <cell r="DI107">
            <v>40695</v>
          </cell>
          <cell r="DJ107">
            <v>40725</v>
          </cell>
          <cell r="DK107">
            <v>40756</v>
          </cell>
          <cell r="DL107">
            <v>40787</v>
          </cell>
          <cell r="DM107">
            <v>40817</v>
          </cell>
          <cell r="DN107">
            <v>40848</v>
          </cell>
          <cell r="DO107">
            <v>40878</v>
          </cell>
          <cell r="DP107">
            <v>40909</v>
          </cell>
          <cell r="DQ107">
            <v>40940</v>
          </cell>
          <cell r="DR107">
            <v>40969</v>
          </cell>
          <cell r="DS107">
            <v>41000</v>
          </cell>
          <cell r="DT107">
            <v>41030</v>
          </cell>
          <cell r="DU107">
            <v>41061</v>
          </cell>
          <cell r="DV107">
            <v>41091</v>
          </cell>
          <cell r="DW107">
            <v>41122</v>
          </cell>
          <cell r="DX107">
            <v>41153</v>
          </cell>
          <cell r="DY107">
            <v>41183</v>
          </cell>
          <cell r="DZ107">
            <v>41214</v>
          </cell>
          <cell r="EA107">
            <v>41244</v>
          </cell>
          <cell r="EB107">
            <v>41275</v>
          </cell>
          <cell r="EC107">
            <v>41306</v>
          </cell>
          <cell r="ED107">
            <v>41334</v>
          </cell>
          <cell r="EE107">
            <v>41365</v>
          </cell>
          <cell r="EF107">
            <v>41395</v>
          </cell>
          <cell r="EG107">
            <v>41426</v>
          </cell>
          <cell r="EH107">
            <v>41456</v>
          </cell>
          <cell r="EI107">
            <v>41487</v>
          </cell>
        </row>
        <row r="108">
          <cell r="F108" t="str">
            <v>EBIT</v>
          </cell>
          <cell r="H108">
            <v>0</v>
          </cell>
          <cell r="I108">
            <v>0</v>
          </cell>
          <cell r="J108">
            <v>0</v>
          </cell>
          <cell r="K108">
            <v>0</v>
          </cell>
          <cell r="L108">
            <v>0</v>
          </cell>
          <cell r="M108">
            <v>0</v>
          </cell>
          <cell r="N108">
            <v>0</v>
          </cell>
          <cell r="O108">
            <v>0</v>
          </cell>
          <cell r="P108">
            <v>0</v>
          </cell>
          <cell r="Q108">
            <v>0</v>
          </cell>
          <cell r="R108">
            <v>0</v>
          </cell>
          <cell r="S108">
            <v>-4012.3680215706522</v>
          </cell>
          <cell r="T108">
            <v>-1239.1136537203483</v>
          </cell>
          <cell r="U108">
            <v>-1239.1136537203483</v>
          </cell>
          <cell r="V108">
            <v>-3140.4863015991632</v>
          </cell>
          <cell r="W108">
            <v>-1823.4866440231999</v>
          </cell>
          <cell r="X108">
            <v>-825.93935665939352</v>
          </cell>
          <cell r="Y108">
            <v>-1480.8375315148533</v>
          </cell>
          <cell r="Z108">
            <v>-560.79779031695762</v>
          </cell>
          <cell r="AA108">
            <v>-883.19738032140958</v>
          </cell>
          <cell r="AB108">
            <v>-1287.9005378988459</v>
          </cell>
          <cell r="AC108">
            <v>-5049.863136540278</v>
          </cell>
          <cell r="AD108">
            <v>2809.8569774131756</v>
          </cell>
          <cell r="AE108">
            <v>5132.9216739460244</v>
          </cell>
          <cell r="AF108">
            <v>5511.2730893871922</v>
          </cell>
          <cell r="AG108">
            <v>6996.1883562862131</v>
          </cell>
          <cell r="AH108">
            <v>6880.9356612608099</v>
          </cell>
          <cell r="AI108">
            <v>6663.5985361394996</v>
          </cell>
          <cell r="AJ108">
            <v>5488.5230664017508</v>
          </cell>
          <cell r="AK108">
            <v>4294.6745913855229</v>
          </cell>
          <cell r="AL108">
            <v>4111.2764848311017</v>
          </cell>
          <cell r="AM108">
            <v>11953.132807325557</v>
          </cell>
          <cell r="AN108">
            <v>5233.2894018523584</v>
          </cell>
          <cell r="AO108">
            <v>5151.1708237306084</v>
          </cell>
          <cell r="AP108">
            <v>4016.8377848652635</v>
          </cell>
          <cell r="AQ108">
            <v>5101.693281615615</v>
          </cell>
          <cell r="AR108">
            <v>3844.6731930106325</v>
          </cell>
          <cell r="AS108">
            <v>5479.4285985877868</v>
          </cell>
          <cell r="AT108">
            <v>5334.7762788780929</v>
          </cell>
          <cell r="AU108">
            <v>5119.764346488264</v>
          </cell>
          <cell r="AV108">
            <v>5115.5436156493306</v>
          </cell>
          <cell r="AW108">
            <v>5858.0908901639341</v>
          </cell>
          <cell r="AX108">
            <v>5626.6004686018969</v>
          </cell>
          <cell r="AY108">
            <v>10856.092724507136</v>
          </cell>
          <cell r="AZ108">
            <v>6531.3068341182552</v>
          </cell>
          <cell r="BA108">
            <v>6709.0538716766205</v>
          </cell>
          <cell r="BB108">
            <v>7324.697940124006</v>
          </cell>
          <cell r="BC108">
            <v>8377.7323039641342</v>
          </cell>
          <cell r="BD108">
            <v>7366.0586828080995</v>
          </cell>
          <cell r="BE108">
            <v>8117.4640898198631</v>
          </cell>
          <cell r="BF108">
            <v>7808.3423106684932</v>
          </cell>
          <cell r="BG108">
            <v>7881.078784340476</v>
          </cell>
          <cell r="BH108">
            <v>7274.0247073333812</v>
          </cell>
          <cell r="BI108">
            <v>7190.1998867119291</v>
          </cell>
          <cell r="BJ108">
            <v>6958.6176697799747</v>
          </cell>
          <cell r="BK108">
            <v>10612.393080080205</v>
          </cell>
          <cell r="BL108">
            <v>5938.3277391060474</v>
          </cell>
          <cell r="BM108">
            <v>5971.3582063563772</v>
          </cell>
          <cell r="BN108">
            <v>5575.4272016210125</v>
          </cell>
          <cell r="BO108">
            <v>6332.2349781112971</v>
          </cell>
          <cell r="BP108">
            <v>5580.1703474011301</v>
          </cell>
          <cell r="BQ108">
            <v>5728.4128085185803</v>
          </cell>
          <cell r="BR108">
            <v>5590.0955040925983</v>
          </cell>
          <cell r="BS108">
            <v>5582.5266852354507</v>
          </cell>
          <cell r="BT108">
            <v>4666.6922163677191</v>
          </cell>
          <cell r="BU108">
            <v>4218.8711803065489</v>
          </cell>
          <cell r="BV108">
            <v>127.50241443195773</v>
          </cell>
          <cell r="BW108">
            <v>6225.6727126984479</v>
          </cell>
          <cell r="BX108">
            <v>4213.7590993829217</v>
          </cell>
          <cell r="BY108">
            <v>4420.6158214951975</v>
          </cell>
          <cell r="BZ108">
            <v>3810.5395399952904</v>
          </cell>
          <cell r="CA108">
            <v>4074.0684343797911</v>
          </cell>
          <cell r="CB108">
            <v>4072.3644074052536</v>
          </cell>
          <cell r="CC108">
            <v>4070.6603804307124</v>
          </cell>
          <cell r="CD108">
            <v>4068.9563534561712</v>
          </cell>
          <cell r="CE108">
            <v>4067.2523264816264</v>
          </cell>
          <cell r="CF108">
            <v>3953.2954185450762</v>
          </cell>
          <cell r="CG108">
            <v>3920.9711633410625</v>
          </cell>
          <cell r="CH108">
            <v>-2215.2299719835537</v>
          </cell>
          <cell r="CI108">
            <v>4245.5827849344714</v>
          </cell>
          <cell r="CJ108">
            <v>3915.8590824174353</v>
          </cell>
          <cell r="CK108">
            <v>3914.1550554428941</v>
          </cell>
          <cell r="CL108">
            <v>3629.5825506944348</v>
          </cell>
          <cell r="CM108">
            <v>3908.563653131212</v>
          </cell>
          <cell r="CN108">
            <v>-2227.6374821934041</v>
          </cell>
          <cell r="CO108">
            <v>3905.1555991821333</v>
          </cell>
          <cell r="CP108">
            <v>3903.4515722075921</v>
          </cell>
          <cell r="CQ108">
            <v>3901.7475452330473</v>
          </cell>
          <cell r="CR108">
            <v>3843.9170777774998</v>
          </cell>
          <cell r="CS108">
            <v>3844.9287799921694</v>
          </cell>
          <cell r="CT108">
            <v>-246.43998588242175</v>
          </cell>
          <cell r="CU108">
            <v>4018.5568944201077</v>
          </cell>
          <cell r="CV108">
            <v>3839.8166990685459</v>
          </cell>
          <cell r="CW108">
            <v>3838.1126720940047</v>
          </cell>
          <cell r="CX108">
            <v>3553.5401673455417</v>
          </cell>
          <cell r="CY108">
            <v>3834.7046181449223</v>
          </cell>
          <cell r="CZ108">
            <v>3833.0005911703774</v>
          </cell>
          <cell r="DA108">
            <v>3831.2965641958363</v>
          </cell>
          <cell r="DB108">
            <v>3829.5925372212951</v>
          </cell>
          <cell r="DC108">
            <v>4050.836644573872</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FA108">
            <v>0</v>
          </cell>
        </row>
        <row r="109">
          <cell r="F109" t="str">
            <v>EBIT %</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-0.25581443895156003</v>
          </cell>
          <cell r="X109">
            <v>-8.5281645990663776E-2</v>
          </cell>
          <cell r="Y109">
            <v>-9.7060601058538629E-2</v>
          </cell>
          <cell r="Z109">
            <v>-3.7245532638409726E-2</v>
          </cell>
          <cell r="AA109">
            <v>-5.7553198615524777E-2</v>
          </cell>
          <cell r="AB109">
            <v>-0.1022253673925709</v>
          </cell>
          <cell r="AC109">
            <v>-0.38661411890571235</v>
          </cell>
          <cell r="AD109">
            <v>0.15435118124022107</v>
          </cell>
          <cell r="AE109">
            <v>0.15792180343234849</v>
          </cell>
          <cell r="AF109">
            <v>0.15381046694126912</v>
          </cell>
          <cell r="AG109">
            <v>0.1614834175299098</v>
          </cell>
          <cell r="AH109">
            <v>0.16554261931657085</v>
          </cell>
          <cell r="AI109">
            <v>0.1606160529173466</v>
          </cell>
          <cell r="AJ109">
            <v>0.12923875081760211</v>
          </cell>
          <cell r="AK109">
            <v>0.12690640471974368</v>
          </cell>
          <cell r="AL109">
            <v>0.12220949131632912</v>
          </cell>
          <cell r="AM109">
            <v>0.14413088163988544</v>
          </cell>
          <cell r="AN109">
            <v>0.13724708498018956</v>
          </cell>
          <cell r="AO109">
            <v>0.13169991873849571</v>
          </cell>
          <cell r="AP109">
            <v>0.13712805945921117</v>
          </cell>
          <cell r="AQ109">
            <v>0.14427233849437418</v>
          </cell>
          <cell r="AR109">
            <v>0.13442069311340016</v>
          </cell>
          <cell r="AS109">
            <v>0.1760759767123852</v>
          </cell>
          <cell r="AT109">
            <v>0.17725682936505952</v>
          </cell>
          <cell r="AU109">
            <v>0.17055584354530806</v>
          </cell>
          <cell r="AV109">
            <v>0.1621201114247002</v>
          </cell>
          <cell r="AW109">
            <v>0.16870698347256302</v>
          </cell>
          <cell r="AX109">
            <v>0.16265880808590757</v>
          </cell>
          <cell r="AY109">
            <v>0.16469875659201177</v>
          </cell>
          <cell r="AZ109">
            <v>0.16995842647524015</v>
          </cell>
          <cell r="BA109">
            <v>0.17168668649576393</v>
          </cell>
          <cell r="BB109">
            <v>0.18341519152007021</v>
          </cell>
          <cell r="BC109">
            <v>0.1868160409975527</v>
          </cell>
          <cell r="BD109">
            <v>0.1864279116385984</v>
          </cell>
          <cell r="BE109">
            <v>0.19885335036740079</v>
          </cell>
          <cell r="BF109">
            <v>0.19449896520550836</v>
          </cell>
          <cell r="BG109">
            <v>0.19656346195786523</v>
          </cell>
          <cell r="BH109">
            <v>0.18171822419575936</v>
          </cell>
          <cell r="BI109">
            <v>0.19302900181657276</v>
          </cell>
          <cell r="BJ109">
            <v>0.187314921939983</v>
          </cell>
          <cell r="BK109">
            <v>0.17414189303467245</v>
          </cell>
          <cell r="BL109">
            <v>0.1993262978284609</v>
          </cell>
          <cell r="BM109">
            <v>0.19888910155696368</v>
          </cell>
          <cell r="BN109">
            <v>0.1904100089145665</v>
          </cell>
          <cell r="BO109">
            <v>0.19512545124810893</v>
          </cell>
          <cell r="BP109">
            <v>0.20328698175887633</v>
          </cell>
          <cell r="BQ109">
            <v>0.20135470644048881</v>
          </cell>
          <cell r="BR109">
            <v>0.20299122855676191</v>
          </cell>
          <cell r="BS109">
            <v>0.20300460539772178</v>
          </cell>
          <cell r="BT109">
            <v>0.16807035905878576</v>
          </cell>
          <cell r="BU109">
            <v>0.1740676779325859</v>
          </cell>
          <cell r="BV109">
            <v>5.260660556446869E-3</v>
          </cell>
          <cell r="BW109">
            <v>0.16540766727284911</v>
          </cell>
          <cell r="BX109">
            <v>0.17385675704456896</v>
          </cell>
          <cell r="BY109">
            <v>0.17249592332553385</v>
          </cell>
          <cell r="BZ109">
            <v>0.16244551708935628</v>
          </cell>
          <cell r="CA109">
            <v>0.1745547920878763</v>
          </cell>
          <cell r="CB109">
            <v>0.17448178249585708</v>
          </cell>
          <cell r="CC109">
            <v>0.17440877290383769</v>
          </cell>
          <cell r="CD109">
            <v>0.17433576331181827</v>
          </cell>
          <cell r="CE109">
            <v>0.17426275371979874</v>
          </cell>
          <cell r="CF109">
            <v>0.16938023279698317</v>
          </cell>
          <cell r="CG109">
            <v>0.16995743546520536</v>
          </cell>
          <cell r="CH109">
            <v>-9.6020804367041565E-2</v>
          </cell>
          <cell r="CI109">
            <v>0.16809455685960445</v>
          </cell>
          <cell r="CJ109">
            <v>0.16973584848395096</v>
          </cell>
          <cell r="CK109">
            <v>0.16966198615686623</v>
          </cell>
          <cell r="CL109">
            <v>0.15732697753371019</v>
          </cell>
          <cell r="CM109">
            <v>0.16952658132691489</v>
          </cell>
          <cell r="CN109">
            <v>-9.6619576986908651E-2</v>
          </cell>
          <cell r="CO109">
            <v>0.1693787634106064</v>
          </cell>
          <cell r="CP109">
            <v>0.16930485445245205</v>
          </cell>
          <cell r="CQ109">
            <v>0.16923094549429757</v>
          </cell>
          <cell r="CR109">
            <v>0.16672265797122696</v>
          </cell>
          <cell r="CS109">
            <v>0.16687188889839202</v>
          </cell>
          <cell r="CT109">
            <v>-1.0695622285200438E-2</v>
          </cell>
          <cell r="CU109">
            <v>0.16590906634412736</v>
          </cell>
          <cell r="CV109">
            <v>0.16665002195397277</v>
          </cell>
          <cell r="CW109">
            <v>0.16657606630583302</v>
          </cell>
          <cell r="CX109">
            <v>0.15422547306649106</v>
          </cell>
          <cell r="CY109">
            <v>0.16642815500955352</v>
          </cell>
          <cell r="CZ109">
            <v>0.1663541993614136</v>
          </cell>
          <cell r="DA109">
            <v>0.16628024371327385</v>
          </cell>
          <cell r="DB109">
            <v>0.1662062880651341</v>
          </cell>
          <cell r="DC109">
            <v>0.16515474395152691</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row>
        <row r="111">
          <cell r="B111">
            <v>38169</v>
          </cell>
        </row>
        <row r="113">
          <cell r="FA113">
            <v>-4.3149839257239364E-10</v>
          </cell>
        </row>
      </sheetData>
      <sheetData sheetId="20"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Z4" t="str">
            <v>Checker</v>
          </cell>
        </row>
        <row r="7">
          <cell r="H7">
            <v>0</v>
          </cell>
          <cell r="I7">
            <v>0</v>
          </cell>
          <cell r="J7">
            <v>0</v>
          </cell>
          <cell r="K7">
            <v>0</v>
          </cell>
          <cell r="L7">
            <v>0</v>
          </cell>
          <cell r="M7">
            <v>0</v>
          </cell>
          <cell r="N7">
            <v>0</v>
          </cell>
          <cell r="O7">
            <v>0</v>
          </cell>
          <cell r="P7">
            <v>0</v>
          </cell>
          <cell r="Q7">
            <v>0</v>
          </cell>
          <cell r="R7">
            <v>0</v>
          </cell>
          <cell r="S7">
            <v>-4012.3680215706522</v>
          </cell>
          <cell r="T7">
            <v>-5251.481675291001</v>
          </cell>
          <cell r="U7">
            <v>-6490.5953290113493</v>
          </cell>
          <cell r="V7">
            <v>-15350.676282205721</v>
          </cell>
          <cell r="W7">
            <v>-23849.57142546781</v>
          </cell>
          <cell r="X7">
            <v>-30089.850476509499</v>
          </cell>
          <cell r="Y7">
            <v>-38807.686816976449</v>
          </cell>
          <cell r="Z7">
            <v>-39379.265799271765</v>
          </cell>
          <cell r="AA7">
            <v>-39852.52975538966</v>
          </cell>
          <cell r="AB7">
            <v>-40003.963013200213</v>
          </cell>
          <cell r="AC7">
            <v>-44825.991970971554</v>
          </cell>
          <cell r="AD7">
            <v>-58482.341691575675</v>
          </cell>
          <cell r="AE7">
            <v>-77846.335861670712</v>
          </cell>
          <cell r="AF7">
            <v>-83980.717696188774</v>
          </cell>
          <cell r="AG7">
            <v>-86530.199402494472</v>
          </cell>
          <cell r="AH7">
            <v>-80044.255005191662</v>
          </cell>
          <cell r="AI7">
            <v>-76424.142025979541</v>
          </cell>
          <cell r="AJ7">
            <v>-65211.50852026842</v>
          </cell>
          <cell r="AK7">
            <v>-58815.534856799612</v>
          </cell>
          <cell r="AL7">
            <v>-66422.544435677817</v>
          </cell>
          <cell r="AM7">
            <v>-75870.948187062648</v>
          </cell>
          <cell r="AN7">
            <v>-21200.633899657201</v>
          </cell>
          <cell r="AO7">
            <v>-15736.109068639249</v>
          </cell>
          <cell r="AP7">
            <v>-3332.7233215551769</v>
          </cell>
          <cell r="AQ7">
            <v>-2327.0476430984945</v>
          </cell>
          <cell r="AR7">
            <v>-1222.7969367814603</v>
          </cell>
          <cell r="AS7">
            <v>791.96183518267208</v>
          </cell>
          <cell r="AT7">
            <v>7242.8653639800632</v>
          </cell>
          <cell r="AU7">
            <v>8125.2972976681067</v>
          </cell>
          <cell r="AV7">
            <v>10297.130075850842</v>
          </cell>
          <cell r="AW7">
            <v>6758.0330286635999</v>
          </cell>
          <cell r="AX7">
            <v>2357.0216081066974</v>
          </cell>
          <cell r="AY7">
            <v>-1746.2855669561613</v>
          </cell>
          <cell r="AZ7">
            <v>29920.61421055159</v>
          </cell>
          <cell r="BA7">
            <v>29535.058752651876</v>
          </cell>
          <cell r="BB7">
            <v>34940.442853157445</v>
          </cell>
          <cell r="BC7">
            <v>39909.650988457302</v>
          </cell>
          <cell r="BD7">
            <v>43401.632975691638</v>
          </cell>
          <cell r="BE7">
            <v>48986.227269550167</v>
          </cell>
          <cell r="BF7">
            <v>57174.072468326427</v>
          </cell>
          <cell r="BG7">
            <v>57601.520276252464</v>
          </cell>
          <cell r="BH7">
            <v>67029.188642935449</v>
          </cell>
          <cell r="BI7">
            <v>80158.603085112307</v>
          </cell>
          <cell r="BJ7">
            <v>83478.306799817947</v>
          </cell>
          <cell r="BK7">
            <v>89890.679844938073</v>
          </cell>
          <cell r="BL7">
            <v>126410.18433042182</v>
          </cell>
          <cell r="BM7">
            <v>125099.97255859939</v>
          </cell>
          <cell r="BN7">
            <v>131352.32757911849</v>
          </cell>
          <cell r="BO7">
            <v>136877.10642299976</v>
          </cell>
          <cell r="BP7">
            <v>138843.30919298143</v>
          </cell>
          <cell r="BQ7">
            <v>143636.34556732303</v>
          </cell>
          <cell r="BR7">
            <v>149513.18180923854</v>
          </cell>
          <cell r="BS7">
            <v>148912.22468849248</v>
          </cell>
          <cell r="BT7">
            <v>156525.08562182685</v>
          </cell>
          <cell r="BU7">
            <v>164068.35006140321</v>
          </cell>
          <cell r="BV7">
            <v>162598.34916487924</v>
          </cell>
          <cell r="BW7">
            <v>160355.53722270534</v>
          </cell>
          <cell r="BX7">
            <v>177842.50438095868</v>
          </cell>
          <cell r="BY7">
            <v>177175.57642906884</v>
          </cell>
          <cell r="BZ7">
            <v>182774.73394756924</v>
          </cell>
          <cell r="CA7">
            <v>186596.84251331649</v>
          </cell>
          <cell r="CB7">
            <v>187284.63534021689</v>
          </cell>
          <cell r="CC7">
            <v>191246.47375036188</v>
          </cell>
          <cell r="CD7">
            <v>195206.60813353234</v>
          </cell>
          <cell r="CE7">
            <v>195350.41911300845</v>
          </cell>
          <cell r="CF7">
            <v>199515.32664641025</v>
          </cell>
          <cell r="CG7">
            <v>203632.28828413313</v>
          </cell>
          <cell r="CH7">
            <v>203220.82368711889</v>
          </cell>
          <cell r="CI7">
            <v>201002.17269613768</v>
          </cell>
          <cell r="CJ7">
            <v>207040.39475869882</v>
          </cell>
          <cell r="CK7">
            <v>207188.24409574148</v>
          </cell>
          <cell r="CL7">
            <v>211026.08873402534</v>
          </cell>
          <cell r="CM7">
            <v>214626.46264564488</v>
          </cell>
          <cell r="CN7">
            <v>216147.37673864709</v>
          </cell>
          <cell r="CO7">
            <v>214336.5808294368</v>
          </cell>
          <cell r="CP7">
            <v>218177.99527882808</v>
          </cell>
          <cell r="CQ7">
            <v>218467.49231087157</v>
          </cell>
          <cell r="CR7">
            <v>222310.61019465493</v>
          </cell>
          <cell r="CS7">
            <v>226105.93996272178</v>
          </cell>
          <cell r="CT7">
            <v>227839.03624141286</v>
          </cell>
          <cell r="CU7">
            <v>227626.11462646289</v>
          </cell>
          <cell r="CV7">
            <v>232586.53305921855</v>
          </cell>
          <cell r="CW7">
            <v>232771.92238755533</v>
          </cell>
          <cell r="CX7">
            <v>236526.53144052051</v>
          </cell>
          <cell r="CY7">
            <v>240040.88839539306</v>
          </cell>
          <cell r="CZ7">
            <v>241454.55017937915</v>
          </cell>
          <cell r="DA7">
            <v>245226.20735474862</v>
          </cell>
          <cell r="DB7">
            <v>248996.16050314353</v>
          </cell>
          <cell r="DC7">
            <v>249000.22478112805</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row>
        <row r="12">
          <cell r="H12">
            <v>0</v>
          </cell>
          <cell r="I12">
            <v>0</v>
          </cell>
          <cell r="J12">
            <v>0</v>
          </cell>
          <cell r="K12">
            <v>0</v>
          </cell>
          <cell r="L12">
            <v>0</v>
          </cell>
          <cell r="M12">
            <v>0</v>
          </cell>
          <cell r="N12">
            <v>0</v>
          </cell>
          <cell r="O12">
            <v>0</v>
          </cell>
          <cell r="P12">
            <v>0</v>
          </cell>
          <cell r="Q12">
            <v>0</v>
          </cell>
          <cell r="R12">
            <v>0</v>
          </cell>
          <cell r="S12">
            <v>-4012.3680215706522</v>
          </cell>
          <cell r="T12">
            <v>-5251.481675291001</v>
          </cell>
          <cell r="U12">
            <v>-6490.5953290113493</v>
          </cell>
          <cell r="V12">
            <v>-9631.0816306105116</v>
          </cell>
          <cell r="W12">
            <v>-10210.734187946809</v>
          </cell>
          <cell r="X12">
            <v>-8203.0011733844876</v>
          </cell>
          <cell r="Y12">
            <v>-9484.0637913344617</v>
          </cell>
          <cell r="Z12">
            <v>-8185.6074897593517</v>
          </cell>
          <cell r="AA12">
            <v>-8904.4197959954454</v>
          </cell>
          <cell r="AB12">
            <v>-10168.366452403086</v>
          </cell>
          <cell r="AC12">
            <v>-13782.537025271569</v>
          </cell>
          <cell r="AD12">
            <v>-1789.2976067072595</v>
          </cell>
          <cell r="AE12">
            <v>3208.7431993719874</v>
          </cell>
          <cell r="AF12">
            <v>9625.384999360911</v>
          </cell>
          <cell r="AG12">
            <v>15636.465115729436</v>
          </cell>
          <cell r="AH12">
            <v>22529.623113325506</v>
          </cell>
          <cell r="AI12">
            <v>28349.449462765479</v>
          </cell>
          <cell r="AJ12">
            <v>41359.564353389971</v>
          </cell>
          <cell r="AK12">
            <v>45475.116524035715</v>
          </cell>
          <cell r="AL12">
            <v>43631.73723980369</v>
          </cell>
          <cell r="AM12">
            <v>48537.061176974683</v>
          </cell>
          <cell r="AN12">
            <v>53750.149613886912</v>
          </cell>
          <cell r="AO12">
            <v>53917.913964870473</v>
          </cell>
          <cell r="AP12">
            <v>58741.07203877034</v>
          </cell>
          <cell r="AQ12">
            <v>63681.923235104623</v>
          </cell>
          <cell r="AR12">
            <v>61051.908995708975</v>
          </cell>
          <cell r="AS12">
            <v>64862.005943908749</v>
          </cell>
          <cell r="AT12">
            <v>70180.684272105689</v>
          </cell>
          <cell r="AU12">
            <v>70988.211367035925</v>
          </cell>
          <cell r="AV12">
            <v>82868.257532938253</v>
          </cell>
          <cell r="AW12">
            <v>88480.14302800459</v>
          </cell>
          <cell r="AX12">
            <v>89676.060373649612</v>
          </cell>
          <cell r="AY12">
            <v>100737.49908650512</v>
          </cell>
          <cell r="AZ12">
            <v>107373.34444181502</v>
          </cell>
          <cell r="BA12">
            <v>109019.27139835001</v>
          </cell>
          <cell r="BB12">
            <v>116971.99445166124</v>
          </cell>
          <cell r="BC12">
            <v>125057.95630744126</v>
          </cell>
          <cell r="BD12">
            <v>125403.24406069971</v>
          </cell>
          <cell r="BE12">
            <v>132302.08435064979</v>
          </cell>
          <cell r="BF12">
            <v>140223.99574020912</v>
          </cell>
          <cell r="BG12">
            <v>141083.34117773437</v>
          </cell>
          <cell r="BH12">
            <v>145225.26216669395</v>
          </cell>
          <cell r="BI12">
            <v>152108.41327581002</v>
          </cell>
          <cell r="BJ12">
            <v>151964.2984815948</v>
          </cell>
          <cell r="BK12">
            <v>162033.82148926344</v>
          </cell>
          <cell r="BL12">
            <v>167973.71976014326</v>
          </cell>
          <cell r="BM12">
            <v>167019.60445097383</v>
          </cell>
          <cell r="BN12">
            <v>173154.16931585502</v>
          </cell>
          <cell r="BO12">
            <v>179227.26655129404</v>
          </cell>
          <cell r="BP12">
            <v>177521.11249888942</v>
          </cell>
          <cell r="BQ12">
            <v>183369.57610180683</v>
          </cell>
          <cell r="BR12">
            <v>188961.24213767317</v>
          </cell>
          <cell r="BS12">
            <v>189002.8430349949</v>
          </cell>
          <cell r="BT12">
            <v>194686.72177838435</v>
          </cell>
          <cell r="BU12">
            <v>198830.40375002159</v>
          </cell>
          <cell r="BV12">
            <v>197490.16256867428</v>
          </cell>
          <cell r="BW12">
            <v>199948.12955609575</v>
          </cell>
          <cell r="BX12">
            <v>204163.45918725245</v>
          </cell>
          <cell r="BY12">
            <v>204100.53761512937</v>
          </cell>
          <cell r="BZ12">
            <v>207562.59360487788</v>
          </cell>
          <cell r="CA12">
            <v>211377.52429658547</v>
          </cell>
          <cell r="CB12">
            <v>212175.70962554537</v>
          </cell>
          <cell r="CC12">
            <v>216247.94053774985</v>
          </cell>
          <cell r="CD12">
            <v>220318.4674229798</v>
          </cell>
          <cell r="CE12">
            <v>220572.6709045154</v>
          </cell>
          <cell r="CF12">
            <v>224626.03537257927</v>
          </cell>
          <cell r="CG12">
            <v>228539.54650999489</v>
          </cell>
          <cell r="CH12">
            <v>228194.08730156068</v>
          </cell>
          <cell r="CI12">
            <v>226787.32623269281</v>
          </cell>
          <cell r="CJ12">
            <v>230704.75584688399</v>
          </cell>
          <cell r="CK12">
            <v>230918.61057250664</v>
          </cell>
          <cell r="CL12">
            <v>234810.47192942086</v>
          </cell>
          <cell r="CM12">
            <v>238459.89783987982</v>
          </cell>
          <cell r="CN12">
            <v>240044.4195874721</v>
          </cell>
          <cell r="CO12">
            <v>238297.23133285189</v>
          </cell>
          <cell r="CP12">
            <v>242202.2534368333</v>
          </cell>
          <cell r="CQ12">
            <v>242555.35812346684</v>
          </cell>
          <cell r="CR12">
            <v>246450.0949918906</v>
          </cell>
          <cell r="CS12">
            <v>250292.07902480697</v>
          </cell>
          <cell r="CT12">
            <v>252086.38522409819</v>
          </cell>
          <cell r="CU12">
            <v>252337.23639324136</v>
          </cell>
          <cell r="CV12">
            <v>256178.62362408367</v>
          </cell>
          <cell r="CW12">
            <v>256425.2228730206</v>
          </cell>
          <cell r="CX12">
            <v>260241.04184658593</v>
          </cell>
          <cell r="CY12">
            <v>263816.60872205859</v>
          </cell>
          <cell r="CZ12">
            <v>265291.48042664485</v>
          </cell>
          <cell r="DA12">
            <v>269124.34752261441</v>
          </cell>
          <cell r="DB12">
            <v>272955.51059160952</v>
          </cell>
          <cell r="DC12">
            <v>273527.74695610593</v>
          </cell>
          <cell r="DD12">
            <v>1.2278178473934531E-11</v>
          </cell>
          <cell r="DE12">
            <v>1.2278178473934531E-11</v>
          </cell>
          <cell r="DF12">
            <v>1.2278178473934531E-11</v>
          </cell>
          <cell r="DG12">
            <v>1.2278178473934531E-11</v>
          </cell>
          <cell r="DH12">
            <v>1.2278178473934531E-11</v>
          </cell>
          <cell r="DI12">
            <v>1.2278178473934531E-11</v>
          </cell>
          <cell r="DJ12">
            <v>1.2278178473934531E-11</v>
          </cell>
          <cell r="DK12">
            <v>1.2278178473934531E-11</v>
          </cell>
          <cell r="DL12">
            <v>1.2278178473934531E-11</v>
          </cell>
          <cell r="DM12">
            <v>1.2278178473934531E-11</v>
          </cell>
          <cell r="DN12">
            <v>1.2278178473934531E-11</v>
          </cell>
          <cell r="DO12">
            <v>1.2278178473934531E-11</v>
          </cell>
          <cell r="DP12">
            <v>1.2278178473934531E-11</v>
          </cell>
          <cell r="DQ12">
            <v>1.2278178473934531E-11</v>
          </cell>
          <cell r="DR12">
            <v>1.2278178473934531E-11</v>
          </cell>
          <cell r="DS12">
            <v>1.2278178473934531E-11</v>
          </cell>
          <cell r="DT12">
            <v>1.2278178473934531E-11</v>
          </cell>
          <cell r="DU12">
            <v>1.2278178473934531E-11</v>
          </cell>
          <cell r="DV12">
            <v>1.2278178473934531E-11</v>
          </cell>
          <cell r="DW12">
            <v>1.2278178473934531E-11</v>
          </cell>
          <cell r="DX12">
            <v>1.2278178473934531E-11</v>
          </cell>
          <cell r="DY12">
            <v>1.2278178473934531E-11</v>
          </cell>
          <cell r="DZ12">
            <v>1.2278178473934531E-11</v>
          </cell>
          <cell r="EA12">
            <v>1.2278178473934531E-11</v>
          </cell>
          <cell r="EB12">
            <v>1.2278178473934531E-11</v>
          </cell>
          <cell r="EC12">
            <v>1.2278178473934531E-11</v>
          </cell>
          <cell r="ED12">
            <v>1.2278178473934531E-11</v>
          </cell>
          <cell r="EE12">
            <v>1.2278178473934531E-11</v>
          </cell>
          <cell r="EF12">
            <v>1.2278178473934531E-11</v>
          </cell>
          <cell r="EG12">
            <v>1.2278178473934531E-11</v>
          </cell>
          <cell r="EH12">
            <v>1.2278178473934531E-11</v>
          </cell>
          <cell r="EI12">
            <v>1.2278178473934531E-11</v>
          </cell>
        </row>
        <row r="21">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row>
        <row r="33">
          <cell r="H33">
            <v>0</v>
          </cell>
          <cell r="I33">
            <v>0</v>
          </cell>
          <cell r="J33">
            <v>0</v>
          </cell>
          <cell r="K33">
            <v>0</v>
          </cell>
          <cell r="L33">
            <v>0</v>
          </cell>
          <cell r="M33">
            <v>0</v>
          </cell>
          <cell r="N33">
            <v>0</v>
          </cell>
          <cell r="O33">
            <v>0</v>
          </cell>
          <cell r="P33">
            <v>0</v>
          </cell>
          <cell r="Q33">
            <v>0</v>
          </cell>
          <cell r="R33">
            <v>0</v>
          </cell>
          <cell r="S33">
            <v>-1243.8340866869021</v>
          </cell>
          <cell r="T33">
            <v>-1627.9593193402102</v>
          </cell>
          <cell r="U33">
            <v>-2012.0845519935183</v>
          </cell>
          <cell r="V33">
            <v>-2985.6353054892588</v>
          </cell>
          <cell r="W33">
            <v>-2307.0820784495486</v>
          </cell>
          <cell r="X33">
            <v>270.54909220775244</v>
          </cell>
          <cell r="Y33">
            <v>11.264371003032011</v>
          </cell>
          <cell r="Z33">
            <v>1696.6711478968462</v>
          </cell>
          <cell r="AA33">
            <v>1587.265034082526</v>
          </cell>
          <cell r="AB33">
            <v>1211.969748825089</v>
          </cell>
          <cell r="AC33">
            <v>1082.2047401693981</v>
          </cell>
          <cell r="AD33">
            <v>11136.642844318621</v>
          </cell>
          <cell r="AE33">
            <v>12592.967695375108</v>
          </cell>
          <cell r="AF33">
            <v>15206.831063686881</v>
          </cell>
          <cell r="AG33">
            <v>16390.541214217927</v>
          </cell>
          <cell r="AH33">
            <v>18535.853605544027</v>
          </cell>
          <cell r="AI33">
            <v>19757.796965047746</v>
          </cell>
          <cell r="AJ33">
            <v>28980.83093985503</v>
          </cell>
          <cell r="AK33">
            <v>30133.05764244475</v>
          </cell>
          <cell r="AL33">
            <v>25452.897583679267</v>
          </cell>
          <cell r="AM33">
            <v>22110.559883795613</v>
          </cell>
          <cell r="AN33">
            <v>23712.678633429714</v>
          </cell>
          <cell r="AO33">
            <v>20326.135116039157</v>
          </cell>
          <cell r="AP33">
            <v>22377.675118381987</v>
          </cell>
          <cell r="AQ33">
            <v>23798.357950401492</v>
          </cell>
          <cell r="AR33">
            <v>18515.519207828507</v>
          </cell>
          <cell r="AS33">
            <v>18544.810423002709</v>
          </cell>
          <cell r="AT33">
            <v>20182.493118773767</v>
          </cell>
          <cell r="AU33">
            <v>17457.382814627112</v>
          </cell>
          <cell r="AV33">
            <v>25807.703885731393</v>
          </cell>
          <cell r="AW33">
            <v>27377.506666584617</v>
          </cell>
          <cell r="AX33">
            <v>24691.069688894317</v>
          </cell>
          <cell r="AY33">
            <v>28261.804421839901</v>
          </cell>
          <cell r="AZ33">
            <v>30391.048061608206</v>
          </cell>
          <cell r="BA33">
            <v>27407.72784668635</v>
          </cell>
          <cell r="BB33">
            <v>30306.409321312021</v>
          </cell>
          <cell r="BC33">
            <v>32611.735887356779</v>
          </cell>
          <cell r="BD33">
            <v>27874.443149477655</v>
          </cell>
          <cell r="BE33">
            <v>29172.233217452042</v>
          </cell>
          <cell r="BF33">
            <v>31706.3884126501</v>
          </cell>
          <cell r="BG33">
            <v>27127.789488980437</v>
          </cell>
          <cell r="BH33">
            <v>26250.633429879977</v>
          </cell>
          <cell r="BI33">
            <v>28172.546617164833</v>
          </cell>
          <cell r="BJ33">
            <v>23226.98563080142</v>
          </cell>
          <cell r="BK33">
            <v>25973.95741321471</v>
          </cell>
          <cell r="BL33">
            <v>27816.409544111357</v>
          </cell>
          <cell r="BM33">
            <v>22742.05707255601</v>
          </cell>
          <cell r="BN33">
            <v>25029.577168318723</v>
          </cell>
          <cell r="BO33">
            <v>26733.432268860986</v>
          </cell>
          <cell r="BP33">
            <v>21176.960676749579</v>
          </cell>
          <cell r="BQ33">
            <v>23072.819441789165</v>
          </cell>
          <cell r="BR33">
            <v>24807.319579831637</v>
          </cell>
          <cell r="BS33">
            <v>20996.977064340907</v>
          </cell>
          <cell r="BT33">
            <v>23460.838178436643</v>
          </cell>
          <cell r="BU33">
            <v>24693.499035662382</v>
          </cell>
          <cell r="BV33">
            <v>23265.281188356978</v>
          </cell>
          <cell r="BW33">
            <v>21427.534004016536</v>
          </cell>
          <cell r="BX33">
            <v>22735.369856599013</v>
          </cell>
          <cell r="BY33">
            <v>19622.223367644277</v>
          </cell>
          <cell r="BZ33">
            <v>20455.007074796045</v>
          </cell>
          <cell r="CA33">
            <v>21458.830546781544</v>
          </cell>
          <cell r="CB33">
            <v>19447.084434631812</v>
          </cell>
          <cell r="CC33">
            <v>20710.559684339103</v>
          </cell>
          <cell r="CD33">
            <v>21973.50668568429</v>
          </cell>
          <cell r="CE33">
            <v>19421.306061947576</v>
          </cell>
          <cell r="CF33">
            <v>20746.896691215334</v>
          </cell>
          <cell r="CG33">
            <v>21954.937725925651</v>
          </cell>
          <cell r="CH33">
            <v>23137.987198160066</v>
          </cell>
          <cell r="CI33">
            <v>18801.774007687418</v>
          </cell>
          <cell r="CJ33">
            <v>20017.260855010591</v>
          </cell>
          <cell r="CK33">
            <v>17530.348592377653</v>
          </cell>
          <cell r="CL33">
            <v>18917.797989312709</v>
          </cell>
          <cell r="CM33">
            <v>19870.314979111146</v>
          </cell>
          <cell r="CN33">
            <v>22991.906589416878</v>
          </cell>
          <cell r="CO33">
            <v>18550.160971361005</v>
          </cell>
          <cell r="CP33">
            <v>19761.80149051913</v>
          </cell>
          <cell r="CQ33">
            <v>17422.700370941897</v>
          </cell>
          <cell r="CR33">
            <v>18665.134455699201</v>
          </cell>
          <cell r="CS33">
            <v>19854.117630420951</v>
          </cell>
          <cell r="CT33">
            <v>21818.46741997105</v>
          </cell>
          <cell r="CU33">
            <v>19296.514331964318</v>
          </cell>
          <cell r="CV33">
            <v>20488.42804044934</v>
          </cell>
          <cell r="CW33">
            <v>18086.72954564141</v>
          </cell>
          <cell r="CX33">
            <v>19450.605803738308</v>
          </cell>
          <cell r="CY33">
            <v>20380.226492690996</v>
          </cell>
          <cell r="CZ33">
            <v>19210.327789369654</v>
          </cell>
          <cell r="DA33">
            <v>20399.600256044134</v>
          </cell>
          <cell r="DB33">
            <v>21588.344474356505</v>
          </cell>
          <cell r="DC33">
            <v>19365.503554096991</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row>
        <row r="46">
          <cell r="EZ46">
            <v>0</v>
          </cell>
        </row>
      </sheetData>
      <sheetData sheetId="21"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row r="10">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7128.1615357469636</v>
          </cell>
          <cell r="X10">
            <v>9684.8430522766103</v>
          </cell>
          <cell r="Y10">
            <v>15256.834548363646</v>
          </cell>
          <cell r="Z10">
            <v>15056.779983826325</v>
          </cell>
          <cell r="AA10">
            <v>15345.756648930545</v>
          </cell>
          <cell r="AB10">
            <v>12598.63936661618</v>
          </cell>
          <cell r="AC10">
            <v>13061.76595628118</v>
          </cell>
          <cell r="AD10">
            <v>18204.31145933452</v>
          </cell>
          <cell r="AE10">
            <v>32502.932225852506</v>
          </cell>
          <cell r="AF10">
            <v>35831.586750800336</v>
          </cell>
          <cell r="AG10">
            <v>43324.500207523699</v>
          </cell>
          <cell r="AH10">
            <v>41565.946519803714</v>
          </cell>
          <cell r="AI10">
            <v>41487.749294702211</v>
          </cell>
          <cell r="AJ10">
            <v>42468.091278194428</v>
          </cell>
          <cell r="AK10">
            <v>33841.275394017772</v>
          </cell>
          <cell r="AL10">
            <v>33641.220829480451</v>
          </cell>
          <cell r="AM10">
            <v>82932.489354993013</v>
          </cell>
          <cell r="AN10">
            <v>38130.422971152642</v>
          </cell>
          <cell r="AO10">
            <v>39112.938512580331</v>
          </cell>
          <cell r="AP10">
            <v>29292.602846611964</v>
          </cell>
          <cell r="AQ10">
            <v>35361.548408079296</v>
          </cell>
          <cell r="AR10">
            <v>28601.79563102821</v>
          </cell>
          <cell r="AS10">
            <v>31119.683110083031</v>
          </cell>
          <cell r="AT10">
            <v>30096.308830454982</v>
          </cell>
          <cell r="AU10">
            <v>30018.111605353479</v>
          </cell>
          <cell r="AV10">
            <v>31554.034664140625</v>
          </cell>
          <cell r="AW10">
            <v>34723.464136365408</v>
          </cell>
          <cell r="AX10">
            <v>34591.428123770776</v>
          </cell>
          <cell r="AY10">
            <v>65914.843251668353</v>
          </cell>
          <cell r="AZ10">
            <v>38428.849746203952</v>
          </cell>
          <cell r="BA10">
            <v>39077.310003546227</v>
          </cell>
          <cell r="BB10">
            <v>39935.066879792779</v>
          </cell>
          <cell r="BC10">
            <v>44844.823063528485</v>
          </cell>
          <cell r="BD10">
            <v>39511.565720307175</v>
          </cell>
          <cell r="BE10">
            <v>40821.359433080026</v>
          </cell>
          <cell r="BF10">
            <v>40145.932408525507</v>
          </cell>
          <cell r="BG10">
            <v>40094.322239958521</v>
          </cell>
          <cell r="BH10">
            <v>40029.142588897972</v>
          </cell>
          <cell r="BI10">
            <v>37249.32429347829</v>
          </cell>
          <cell r="BJ10">
            <v>37149.297011209623</v>
          </cell>
          <cell r="BK10">
            <v>60941.06877526149</v>
          </cell>
          <cell r="BL10">
            <v>29791.993348597382</v>
          </cell>
          <cell r="BM10">
            <v>30023.556643429882</v>
          </cell>
          <cell r="BN10">
            <v>29281.166643517176</v>
          </cell>
          <cell r="BO10">
            <v>32452.122148123239</v>
          </cell>
          <cell r="BP10">
            <v>27449.71812321906</v>
          </cell>
          <cell r="BQ10">
            <v>28449.361377165704</v>
          </cell>
          <cell r="BR10">
            <v>27538.606194156091</v>
          </cell>
          <cell r="BS10">
            <v>27499.507581605343</v>
          </cell>
          <cell r="BT10">
            <v>27766.301223498049</v>
          </cell>
          <cell r="BU10">
            <v>24236.959040382339</v>
          </cell>
          <cell r="BV10">
            <v>24236.959040382339</v>
          </cell>
          <cell r="BW10">
            <v>37638.356282655601</v>
          </cell>
          <cell r="BX10">
            <v>24236.959040382339</v>
          </cell>
          <cell r="BY10">
            <v>25627.364034294438</v>
          </cell>
          <cell r="BZ10">
            <v>23457.338855951501</v>
          </cell>
          <cell r="CA10">
            <v>23339.768479852322</v>
          </cell>
          <cell r="CB10">
            <v>23339.768479852322</v>
          </cell>
          <cell r="CC10">
            <v>23339.768479852322</v>
          </cell>
          <cell r="CD10">
            <v>23339.768479852322</v>
          </cell>
          <cell r="CE10">
            <v>23339.768479852322</v>
          </cell>
          <cell r="CF10">
            <v>23339.768479852322</v>
          </cell>
          <cell r="CG10">
            <v>23070.312590965081</v>
          </cell>
          <cell r="CH10">
            <v>23070.312590965081</v>
          </cell>
          <cell r="CI10">
            <v>25257.110427915031</v>
          </cell>
          <cell r="CJ10">
            <v>23070.312590965081</v>
          </cell>
          <cell r="CK10">
            <v>23070.312590965081</v>
          </cell>
          <cell r="CL10">
            <v>23070.312590965081</v>
          </cell>
          <cell r="CM10">
            <v>23055.756935214435</v>
          </cell>
          <cell r="CN10">
            <v>23055.756935214435</v>
          </cell>
          <cell r="CO10">
            <v>23055.756935214435</v>
          </cell>
          <cell r="CP10">
            <v>23055.756935214435</v>
          </cell>
          <cell r="CQ10">
            <v>23055.756935214435</v>
          </cell>
          <cell r="CR10">
            <v>23055.756935214435</v>
          </cell>
          <cell r="CS10">
            <v>23041.201279463789</v>
          </cell>
          <cell r="CT10">
            <v>23041.201279463789</v>
          </cell>
          <cell r="CU10">
            <v>24221.442401977278</v>
          </cell>
          <cell r="CV10">
            <v>23041.201279463789</v>
          </cell>
          <cell r="CW10">
            <v>23041.201279463789</v>
          </cell>
          <cell r="CX10">
            <v>23041.201279463789</v>
          </cell>
          <cell r="CY10">
            <v>23041.201279463789</v>
          </cell>
          <cell r="CZ10">
            <v>23041.201279463789</v>
          </cell>
          <cell r="DA10">
            <v>23041.201279463789</v>
          </cell>
          <cell r="DB10">
            <v>23041.201279463789</v>
          </cell>
          <cell r="DC10">
            <v>24527.522174977894</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row>
        <row r="12">
          <cell r="H12">
            <v>0</v>
          </cell>
          <cell r="I12">
            <v>0</v>
          </cell>
          <cell r="J12">
            <v>0</v>
          </cell>
          <cell r="K12">
            <v>0</v>
          </cell>
          <cell r="L12">
            <v>0</v>
          </cell>
          <cell r="M12">
            <v>0</v>
          </cell>
          <cell r="N12">
            <v>0</v>
          </cell>
          <cell r="O12">
            <v>0</v>
          </cell>
          <cell r="P12">
            <v>0</v>
          </cell>
          <cell r="Q12">
            <v>0</v>
          </cell>
          <cell r="R12">
            <v>0</v>
          </cell>
          <cell r="S12">
            <v>0</v>
          </cell>
          <cell r="T12">
            <v>0</v>
          </cell>
          <cell r="U12">
            <v>0</v>
          </cell>
          <cell r="V12">
            <v>1752.4171869850827</v>
          </cell>
          <cell r="W12">
            <v>6220.9033622693914</v>
          </cell>
          <cell r="X12">
            <v>8834.8909219516481</v>
          </cell>
          <cell r="Y12">
            <v>13880.272379689406</v>
          </cell>
          <cell r="Z12">
            <v>12872.833272392723</v>
          </cell>
          <cell r="AA12">
            <v>13424.511470687294</v>
          </cell>
          <cell r="AB12">
            <v>11607.607934469412</v>
          </cell>
          <cell r="AC12">
            <v>15444.042217801796</v>
          </cell>
          <cell r="AD12">
            <v>13033.637893617692</v>
          </cell>
          <cell r="AE12">
            <v>22290.904111397187</v>
          </cell>
          <cell r="AF12">
            <v>24595.67527582503</v>
          </cell>
          <cell r="AG12">
            <v>30494.373704720751</v>
          </cell>
          <cell r="AH12">
            <v>29198.742439410991</v>
          </cell>
          <cell r="AI12">
            <v>29336.717174165744</v>
          </cell>
          <cell r="AJ12">
            <v>31313.541843327832</v>
          </cell>
          <cell r="AK12">
            <v>25536.879613485249</v>
          </cell>
          <cell r="AL12">
            <v>25546.43391425522</v>
          </cell>
          <cell r="AM12">
            <v>58409.889045941978</v>
          </cell>
          <cell r="AN12">
            <v>28888.717628295093</v>
          </cell>
          <cell r="AO12">
            <v>29747.628556830801</v>
          </cell>
          <cell r="AP12">
            <v>21898.956929916072</v>
          </cell>
          <cell r="AQ12">
            <v>25737.032462655843</v>
          </cell>
          <cell r="AR12">
            <v>21506.9476223784</v>
          </cell>
          <cell r="AS12">
            <v>22207.646636207668</v>
          </cell>
          <cell r="AT12">
            <v>21525.170045581806</v>
          </cell>
          <cell r="AU12">
            <v>21661.001745561</v>
          </cell>
          <cell r="AV12">
            <v>23070.753913705681</v>
          </cell>
          <cell r="AW12">
            <v>24912.932279376357</v>
          </cell>
          <cell r="AX12">
            <v>25021.033206581422</v>
          </cell>
          <cell r="AY12">
            <v>45889.340919965995</v>
          </cell>
          <cell r="AZ12">
            <v>27964.485809673955</v>
          </cell>
          <cell r="BA12">
            <v>28317.59255327368</v>
          </cell>
          <cell r="BB12">
            <v>28644.266092124853</v>
          </cell>
          <cell r="BC12">
            <v>31587.606307642553</v>
          </cell>
          <cell r="BD12">
            <v>28268.545892961818</v>
          </cell>
          <cell r="BE12">
            <v>28708.446078278837</v>
          </cell>
          <cell r="BF12">
            <v>28454.92512122426</v>
          </cell>
          <cell r="BG12">
            <v>28346.745150077564</v>
          </cell>
          <cell r="BH12">
            <v>28839.743355056125</v>
          </cell>
          <cell r="BI12">
            <v>26701.031359548084</v>
          </cell>
          <cell r="BJ12">
            <v>26834.733084730062</v>
          </cell>
          <cell r="BK12">
            <v>41716.612658247774</v>
          </cell>
          <cell r="BL12">
            <v>21193.598606560692</v>
          </cell>
          <cell r="BM12">
            <v>21347.749603921773</v>
          </cell>
          <cell r="BN12">
            <v>21075.384594154806</v>
          </cell>
          <cell r="BO12">
            <v>22905.636137463309</v>
          </cell>
          <cell r="BP12">
            <v>19611.048978408744</v>
          </cell>
          <cell r="BQ12">
            <v>20290.12743242499</v>
          </cell>
          <cell r="BR12">
            <v>19691.587959890097</v>
          </cell>
          <cell r="BS12">
            <v>19667.395839983139</v>
          </cell>
          <cell r="BT12">
            <v>20752.508067785799</v>
          </cell>
          <cell r="BU12">
            <v>18351.783312102278</v>
          </cell>
          <cell r="BV12">
            <v>22122.630100926785</v>
          </cell>
          <cell r="BW12">
            <v>27185.302403504298</v>
          </cell>
          <cell r="BX12">
            <v>18356.494907423592</v>
          </cell>
          <cell r="BY12">
            <v>19274.223768519289</v>
          </cell>
          <cell r="BZ12">
            <v>18009.58188895059</v>
          </cell>
          <cell r="CA12">
            <v>17672.975293809901</v>
          </cell>
          <cell r="CB12">
            <v>17674.545825583671</v>
          </cell>
          <cell r="CC12">
            <v>17676.116357357441</v>
          </cell>
          <cell r="CD12">
            <v>17677.686889131212</v>
          </cell>
          <cell r="CE12">
            <v>17679.257420904985</v>
          </cell>
          <cell r="CF12">
            <v>17784.286829141438</v>
          </cell>
          <cell r="CG12">
            <v>17599.278349298074</v>
          </cell>
          <cell r="CH12">
            <v>23254.763266647951</v>
          </cell>
          <cell r="CI12">
            <v>19043.332716262252</v>
          </cell>
          <cell r="CJ12">
            <v>17603.989944619389</v>
          </cell>
          <cell r="CK12">
            <v>17605.560476393162</v>
          </cell>
          <cell r="CL12">
            <v>17867.839282612938</v>
          </cell>
          <cell r="CM12">
            <v>17599.110603980975</v>
          </cell>
          <cell r="CN12">
            <v>23254.595521330852</v>
          </cell>
          <cell r="CO12">
            <v>17602.251667528515</v>
          </cell>
          <cell r="CP12">
            <v>17603.822199302285</v>
          </cell>
          <cell r="CQ12">
            <v>17605.392731076059</v>
          </cell>
          <cell r="CR12">
            <v>17658.692701081171</v>
          </cell>
          <cell r="CS12">
            <v>17646.157018045622</v>
          </cell>
          <cell r="CT12">
            <v>21417.003806870132</v>
          </cell>
          <cell r="CU12">
            <v>18426.976340613684</v>
          </cell>
          <cell r="CV12">
            <v>17650.868613366933</v>
          </cell>
          <cell r="CW12">
            <v>17652.439145140706</v>
          </cell>
          <cell r="CX12">
            <v>17914.717951360486</v>
          </cell>
          <cell r="CY12">
            <v>17655.580208688247</v>
          </cell>
          <cell r="CZ12">
            <v>17657.150740462021</v>
          </cell>
          <cell r="DA12">
            <v>17658.721272235791</v>
          </cell>
          <cell r="DB12">
            <v>17660.291804009561</v>
          </cell>
          <cell r="DC12">
            <v>18641.221065385645</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row>
        <row r="19">
          <cell r="H19">
            <v>0</v>
          </cell>
          <cell r="I19">
            <v>0</v>
          </cell>
          <cell r="J19">
            <v>0</v>
          </cell>
          <cell r="K19">
            <v>0</v>
          </cell>
          <cell r="L19">
            <v>0</v>
          </cell>
          <cell r="M19">
            <v>0</v>
          </cell>
          <cell r="N19">
            <v>0</v>
          </cell>
          <cell r="O19">
            <v>0</v>
          </cell>
          <cell r="P19">
            <v>0</v>
          </cell>
          <cell r="Q19">
            <v>0</v>
          </cell>
          <cell r="R19">
            <v>0</v>
          </cell>
          <cell r="S19">
            <v>0</v>
          </cell>
          <cell r="T19">
            <v>0</v>
          </cell>
          <cell r="U19">
            <v>0</v>
          </cell>
          <cell r="V19">
            <v>85.793919773928138</v>
          </cell>
          <cell r="W19">
            <v>204.582558562815</v>
          </cell>
          <cell r="X19">
            <v>328.30273954687516</v>
          </cell>
          <cell r="Y19">
            <v>439.85434538462982</v>
          </cell>
          <cell r="Z19">
            <v>467.9048746426862</v>
          </cell>
          <cell r="AA19">
            <v>464.22164939091317</v>
          </cell>
          <cell r="AB19">
            <v>447.53394841195689</v>
          </cell>
          <cell r="AC19">
            <v>465.65182418549972</v>
          </cell>
          <cell r="AD19">
            <v>850.39566127302623</v>
          </cell>
          <cell r="AE19">
            <v>1215.8261859156405</v>
          </cell>
          <cell r="AF19">
            <v>1404.0915404332454</v>
          </cell>
          <cell r="AG19">
            <v>1532.4999677733585</v>
          </cell>
          <cell r="AH19">
            <v>1538.6081717777574</v>
          </cell>
          <cell r="AI19">
            <v>1571.6038723311754</v>
          </cell>
          <cell r="AJ19">
            <v>1598.5660931048758</v>
          </cell>
          <cell r="AK19">
            <v>1564.35977071253</v>
          </cell>
          <cell r="AL19">
            <v>1650.8142251322224</v>
          </cell>
          <cell r="AM19">
            <v>1866.1201404605599</v>
          </cell>
          <cell r="AN19">
            <v>1124.2617527031616</v>
          </cell>
          <cell r="AO19">
            <v>1044.8103455026458</v>
          </cell>
          <cell r="AP19">
            <v>931.10693040488286</v>
          </cell>
          <cell r="AQ19">
            <v>990.13456317304667</v>
          </cell>
          <cell r="AR19">
            <v>934.12058898735654</v>
          </cell>
          <cell r="AS19">
            <v>961.05066163089111</v>
          </cell>
          <cell r="AT19">
            <v>944.06728362188426</v>
          </cell>
          <cell r="AU19">
            <v>942.94371104051743</v>
          </cell>
          <cell r="AV19">
            <v>1088.5669118563112</v>
          </cell>
          <cell r="AW19">
            <v>1225.8316499901148</v>
          </cell>
          <cell r="AX19">
            <v>1309.7855814831437</v>
          </cell>
          <cell r="AY19">
            <v>1537.2567698019191</v>
          </cell>
          <cell r="AZ19">
            <v>1161.7909534689513</v>
          </cell>
          <cell r="BA19">
            <v>1192.2631896854721</v>
          </cell>
          <cell r="BB19">
            <v>1230.4732739775568</v>
          </cell>
          <cell r="BC19">
            <v>1277.224579784759</v>
          </cell>
          <cell r="BD19">
            <v>1230.0241662751209</v>
          </cell>
          <cell r="BE19">
            <v>1249.7378562164945</v>
          </cell>
          <cell r="BF19">
            <v>1245.7488490782403</v>
          </cell>
          <cell r="BG19">
            <v>1252.2273135222285</v>
          </cell>
          <cell r="BH19">
            <v>1172.9411028563775</v>
          </cell>
          <cell r="BI19">
            <v>1079.2471528604658</v>
          </cell>
          <cell r="BJ19">
            <v>1027.2898752266528</v>
          </cell>
          <cell r="BK19">
            <v>1082.1471246648803</v>
          </cell>
          <cell r="BL19">
            <v>623.45303144582158</v>
          </cell>
          <cell r="BM19">
            <v>628.79447838561623</v>
          </cell>
          <cell r="BN19">
            <v>627.02762605104772</v>
          </cell>
          <cell r="BO19">
            <v>635.25240192441424</v>
          </cell>
          <cell r="BP19">
            <v>580.16704958861988</v>
          </cell>
          <cell r="BQ19">
            <v>595.99845801725667</v>
          </cell>
          <cell r="BR19">
            <v>591.72090492651967</v>
          </cell>
          <cell r="BS19">
            <v>601.35927519753636</v>
          </cell>
          <cell r="BT19">
            <v>572.42454234836259</v>
          </cell>
          <cell r="BU19">
            <v>521.43080532927615</v>
          </cell>
          <cell r="BV19">
            <v>523.37720105692529</v>
          </cell>
          <cell r="BW19">
            <v>593.88888500085613</v>
          </cell>
          <cell r="BX19">
            <v>394.81432209440641</v>
          </cell>
          <cell r="BY19">
            <v>403.87441779090813</v>
          </cell>
          <cell r="BZ19">
            <v>371.81789485962975</v>
          </cell>
          <cell r="CA19">
            <v>371.71022674903452</v>
          </cell>
          <cell r="CB19">
            <v>373.36611427992699</v>
          </cell>
          <cell r="CC19">
            <v>375.0220018108194</v>
          </cell>
          <cell r="CD19">
            <v>376.67788934171188</v>
          </cell>
          <cell r="CE19">
            <v>378.33377687260435</v>
          </cell>
          <cell r="CF19">
            <v>376.66063089253521</v>
          </cell>
          <cell r="CG19">
            <v>373.60887338792668</v>
          </cell>
          <cell r="CH19">
            <v>374.59895421662685</v>
          </cell>
          <cell r="CI19">
            <v>386.7773030483267</v>
          </cell>
          <cell r="CJ19">
            <v>354.96541632277763</v>
          </cell>
          <cell r="CK19">
            <v>355.95549715147774</v>
          </cell>
          <cell r="CL19">
            <v>356.76574793093295</v>
          </cell>
          <cell r="CM19">
            <v>357.50152791352446</v>
          </cell>
          <cell r="CN19">
            <v>358.45564273237562</v>
          </cell>
          <cell r="CO19">
            <v>359.40975755122679</v>
          </cell>
          <cell r="CP19">
            <v>360.36387237007796</v>
          </cell>
          <cell r="CQ19">
            <v>361.31798718892907</v>
          </cell>
          <cell r="CR19">
            <v>362.09227195853532</v>
          </cell>
          <cell r="CS19">
            <v>362.79208593127777</v>
          </cell>
          <cell r="CT19">
            <v>363.71023474027999</v>
          </cell>
          <cell r="CU19">
            <v>370.66682650167672</v>
          </cell>
          <cell r="CV19">
            <v>353.88135847297656</v>
          </cell>
          <cell r="CW19">
            <v>354.79950728197872</v>
          </cell>
          <cell r="CX19">
            <v>355.71765609098094</v>
          </cell>
          <cell r="CY19">
            <v>356.6358048999831</v>
          </cell>
          <cell r="CZ19">
            <v>357.55395370898526</v>
          </cell>
          <cell r="DA19">
            <v>358.47210251798742</v>
          </cell>
          <cell r="DB19">
            <v>359.39025132698958</v>
          </cell>
          <cell r="DC19">
            <v>367.91283262466857</v>
          </cell>
          <cell r="DD19">
            <v>1.8417267710901796E-13</v>
          </cell>
          <cell r="DE19">
            <v>1.8417267710901796E-13</v>
          </cell>
          <cell r="DF19">
            <v>1.8417267710901796E-13</v>
          </cell>
          <cell r="DG19">
            <v>1.8417267710901796E-13</v>
          </cell>
          <cell r="DH19">
            <v>1.8417267710901796E-13</v>
          </cell>
          <cell r="DI19">
            <v>1.8417267710901796E-13</v>
          </cell>
          <cell r="DJ19">
            <v>1.8417267710901796E-13</v>
          </cell>
          <cell r="DK19">
            <v>1.8417267710901796E-13</v>
          </cell>
          <cell r="DL19">
            <v>1.8417267710901796E-13</v>
          </cell>
          <cell r="DM19">
            <v>1.8417267710901796E-13</v>
          </cell>
          <cell r="DN19">
            <v>1.8417267710901796E-13</v>
          </cell>
          <cell r="DO19">
            <v>1.8417267710901796E-13</v>
          </cell>
          <cell r="DP19">
            <v>1.8417267710901796E-13</v>
          </cell>
          <cell r="DQ19">
            <v>1.8417267710901796E-13</v>
          </cell>
          <cell r="DR19">
            <v>1.8417267710901796E-13</v>
          </cell>
          <cell r="DS19">
            <v>1.8417267710901796E-13</v>
          </cell>
          <cell r="DT19">
            <v>1.8417267710901796E-13</v>
          </cell>
          <cell r="DU19">
            <v>1.8417267710901796E-13</v>
          </cell>
          <cell r="DV19">
            <v>1.8417267710901796E-13</v>
          </cell>
          <cell r="DW19">
            <v>1.8417267710901796E-13</v>
          </cell>
          <cell r="DX19">
            <v>1.8417267710901796E-13</v>
          </cell>
          <cell r="DY19">
            <v>1.8417267710901796E-13</v>
          </cell>
          <cell r="DZ19">
            <v>1.8417267710901796E-13</v>
          </cell>
          <cell r="EA19">
            <v>1.8417267710901796E-13</v>
          </cell>
          <cell r="EB19">
            <v>1.8417267710901796E-13</v>
          </cell>
          <cell r="EC19">
            <v>1.8417267710901796E-13</v>
          </cell>
          <cell r="ED19">
            <v>1.8417267710901796E-13</v>
          </cell>
          <cell r="EE19">
            <v>1.8417267710901796E-13</v>
          </cell>
          <cell r="EF19">
            <v>1.8417267710901796E-13</v>
          </cell>
          <cell r="EG19">
            <v>1.8417267710901796E-13</v>
          </cell>
          <cell r="EH19">
            <v>1.8417267710901796E-13</v>
          </cell>
          <cell r="EI19">
            <v>1.8417267710901796E-13</v>
          </cell>
        </row>
        <row r="21">
          <cell r="H21">
            <v>0</v>
          </cell>
          <cell r="I21">
            <v>0</v>
          </cell>
          <cell r="J21">
            <v>0</v>
          </cell>
          <cell r="K21">
            <v>0</v>
          </cell>
          <cell r="L21">
            <v>0</v>
          </cell>
          <cell r="M21">
            <v>0</v>
          </cell>
          <cell r="N21">
            <v>0</v>
          </cell>
          <cell r="O21">
            <v>0</v>
          </cell>
          <cell r="P21">
            <v>0</v>
          </cell>
          <cell r="Q21">
            <v>0</v>
          </cell>
          <cell r="R21">
            <v>0</v>
          </cell>
          <cell r="S21">
            <v>0</v>
          </cell>
          <cell r="T21">
            <v>0</v>
          </cell>
          <cell r="U21">
            <v>0</v>
          </cell>
          <cell r="V21">
            <v>-1838.2111067590108</v>
          </cell>
          <cell r="W21">
            <v>702.67561491475726</v>
          </cell>
          <cell r="X21">
            <v>521.64939077808697</v>
          </cell>
          <cell r="Y21">
            <v>936.70782328960991</v>
          </cell>
          <cell r="Z21">
            <v>1716.041836790916</v>
          </cell>
          <cell r="AA21">
            <v>1457.0235288523377</v>
          </cell>
          <cell r="AB21">
            <v>543.49748373481168</v>
          </cell>
          <cell r="AC21">
            <v>-2847.9280857061153</v>
          </cell>
          <cell r="AD21">
            <v>4320.2779044438021</v>
          </cell>
          <cell r="AE21">
            <v>8996.2019285396782</v>
          </cell>
          <cell r="AF21">
            <v>9831.8199345420617</v>
          </cell>
          <cell r="AG21">
            <v>11297.626535029591</v>
          </cell>
          <cell r="AH21">
            <v>10828.595908614965</v>
          </cell>
          <cell r="AI21">
            <v>10579.428248205291</v>
          </cell>
          <cell r="AJ21">
            <v>9555.983341761721</v>
          </cell>
          <cell r="AK21">
            <v>6740.0360098199926</v>
          </cell>
          <cell r="AL21">
            <v>6443.9726900930091</v>
          </cell>
          <cell r="AM21">
            <v>22656.480168590475</v>
          </cell>
          <cell r="AN21">
            <v>8117.4435901543875</v>
          </cell>
          <cell r="AO21">
            <v>8320.4996102468831</v>
          </cell>
          <cell r="AP21">
            <v>6462.5389862910088</v>
          </cell>
          <cell r="AQ21">
            <v>8634.3813822504053</v>
          </cell>
          <cell r="AR21">
            <v>6160.727419662453</v>
          </cell>
          <cell r="AS21">
            <v>7950.9858122444721</v>
          </cell>
          <cell r="AT21">
            <v>7627.071501251291</v>
          </cell>
          <cell r="AU21">
            <v>7414.1661487519614</v>
          </cell>
          <cell r="AV21">
            <v>7394.7138385786329</v>
          </cell>
          <cell r="AW21">
            <v>8584.7002069989358</v>
          </cell>
          <cell r="AX21">
            <v>8260.6093357062109</v>
          </cell>
          <cell r="AY21">
            <v>18488.245561900439</v>
          </cell>
          <cell r="AZ21">
            <v>9302.5729830610453</v>
          </cell>
          <cell r="BA21">
            <v>9567.4542605870738</v>
          </cell>
          <cell r="BB21">
            <v>10060.327513690369</v>
          </cell>
          <cell r="BC21">
            <v>11979.992176101174</v>
          </cell>
          <cell r="BD21">
            <v>10012.995661070236</v>
          </cell>
          <cell r="BE21">
            <v>10863.175498584695</v>
          </cell>
          <cell r="BF21">
            <v>10445.258438223007</v>
          </cell>
          <cell r="BG21">
            <v>10495.349776358729</v>
          </cell>
          <cell r="BH21">
            <v>10016.458130985469</v>
          </cell>
          <cell r="BI21">
            <v>9469.0457810697408</v>
          </cell>
          <cell r="BJ21">
            <v>9287.274051252909</v>
          </cell>
          <cell r="BK21">
            <v>18142.308992348837</v>
          </cell>
          <cell r="BL21">
            <v>7974.9417105908678</v>
          </cell>
          <cell r="BM21">
            <v>8047.0125611224921</v>
          </cell>
          <cell r="BN21">
            <v>7578.7544233113222</v>
          </cell>
          <cell r="BO21">
            <v>8911.2336087355161</v>
          </cell>
          <cell r="BP21">
            <v>7258.5020952216955</v>
          </cell>
          <cell r="BQ21">
            <v>7563.2354867234571</v>
          </cell>
          <cell r="BR21">
            <v>7255.2973293394743</v>
          </cell>
          <cell r="BS21">
            <v>7230.7524664246675</v>
          </cell>
          <cell r="BT21">
            <v>6441.3686133638876</v>
          </cell>
          <cell r="BU21">
            <v>5363.7449229507847</v>
          </cell>
          <cell r="BV21">
            <v>1590.9517383986288</v>
          </cell>
          <cell r="BW21">
            <v>9859.1649941504475</v>
          </cell>
          <cell r="BX21">
            <v>5485.64981086434</v>
          </cell>
          <cell r="BY21">
            <v>5949.2658479842412</v>
          </cell>
          <cell r="BZ21">
            <v>5075.939072141281</v>
          </cell>
          <cell r="CA21">
            <v>5295.0829592933869</v>
          </cell>
          <cell r="CB21">
            <v>5291.8565399887239</v>
          </cell>
          <cell r="CC21">
            <v>5288.6301206840617</v>
          </cell>
          <cell r="CD21">
            <v>5285.4037013793986</v>
          </cell>
          <cell r="CE21">
            <v>5282.1772820747328</v>
          </cell>
          <cell r="CF21">
            <v>5178.8210198183497</v>
          </cell>
          <cell r="CG21">
            <v>5097.4253682790795</v>
          </cell>
          <cell r="CH21">
            <v>-559.0496298994974</v>
          </cell>
          <cell r="CI21">
            <v>5827.0004086044528</v>
          </cell>
          <cell r="CJ21">
            <v>5111.3572300229143</v>
          </cell>
          <cell r="CK21">
            <v>5108.7966174204403</v>
          </cell>
          <cell r="CL21">
            <v>4845.7075604212096</v>
          </cell>
          <cell r="CM21">
            <v>5099.1448033199358</v>
          </cell>
          <cell r="CN21">
            <v>-557.29422884879261</v>
          </cell>
          <cell r="CO21">
            <v>5094.0955101346926</v>
          </cell>
          <cell r="CP21">
            <v>5091.5708635420715</v>
          </cell>
          <cell r="CQ21">
            <v>5089.0462169494467</v>
          </cell>
          <cell r="CR21">
            <v>5034.971962174729</v>
          </cell>
          <cell r="CS21">
            <v>5032.2521754868885</v>
          </cell>
          <cell r="CT21">
            <v>1260.4872378533762</v>
          </cell>
          <cell r="CU21">
            <v>5423.7992348619164</v>
          </cell>
          <cell r="CV21">
            <v>5036.4513076238791</v>
          </cell>
          <cell r="CW21">
            <v>5033.9626270411036</v>
          </cell>
          <cell r="CX21">
            <v>4770.7656720123214</v>
          </cell>
          <cell r="CY21">
            <v>5028.985265875559</v>
          </cell>
          <cell r="CZ21">
            <v>5026.4965852927826</v>
          </cell>
          <cell r="DA21">
            <v>5024.0079047100098</v>
          </cell>
          <cell r="DB21">
            <v>5021.519224127238</v>
          </cell>
          <cell r="DC21">
            <v>5518.3882769675802</v>
          </cell>
          <cell r="DD21">
            <v>-1.8417267710901796E-13</v>
          </cell>
          <cell r="DE21">
            <v>-1.8417267710901796E-13</v>
          </cell>
          <cell r="DF21">
            <v>-1.8417267710901796E-13</v>
          </cell>
          <cell r="DG21">
            <v>-1.8417267710901796E-13</v>
          </cell>
          <cell r="DH21">
            <v>-1.8417267710901796E-13</v>
          </cell>
          <cell r="DI21">
            <v>-1.8417267710901796E-13</v>
          </cell>
          <cell r="DJ21">
            <v>-1.8417267710901796E-13</v>
          </cell>
          <cell r="DK21">
            <v>-1.8417267710901796E-13</v>
          </cell>
          <cell r="DL21">
            <v>-1.8417267710901796E-13</v>
          </cell>
          <cell r="DM21">
            <v>-1.8417267710901796E-13</v>
          </cell>
          <cell r="DN21">
            <v>-1.8417267710901796E-13</v>
          </cell>
          <cell r="DO21">
            <v>-1.8417267710901796E-13</v>
          </cell>
          <cell r="DP21">
            <v>-1.8417267710901796E-13</v>
          </cell>
          <cell r="DQ21">
            <v>-1.8417267710901796E-13</v>
          </cell>
          <cell r="DR21">
            <v>-1.8417267710901796E-13</v>
          </cell>
          <cell r="DS21">
            <v>-1.8417267710901796E-13</v>
          </cell>
          <cell r="DT21">
            <v>-1.8417267710901796E-13</v>
          </cell>
          <cell r="DU21">
            <v>-1.8417267710901796E-13</v>
          </cell>
          <cell r="DV21">
            <v>-1.8417267710901796E-13</v>
          </cell>
          <cell r="DW21">
            <v>-1.8417267710901796E-13</v>
          </cell>
          <cell r="DX21">
            <v>-1.8417267710901796E-13</v>
          </cell>
          <cell r="DY21">
            <v>-1.8417267710901796E-13</v>
          </cell>
          <cell r="DZ21">
            <v>-1.8417267710901796E-13</v>
          </cell>
          <cell r="EA21">
            <v>-1.8417267710901796E-13</v>
          </cell>
          <cell r="EB21">
            <v>-1.8417267710901796E-13</v>
          </cell>
          <cell r="EC21">
            <v>-1.8417267710901796E-13</v>
          </cell>
          <cell r="ED21">
            <v>-1.8417267710901796E-13</v>
          </cell>
          <cell r="EE21">
            <v>-1.8417267710901796E-13</v>
          </cell>
          <cell r="EF21">
            <v>-1.8417267710901796E-13</v>
          </cell>
          <cell r="EG21">
            <v>-1.8417267710901796E-13</v>
          </cell>
          <cell r="EH21">
            <v>-1.8417267710901796E-13</v>
          </cell>
          <cell r="EI21">
            <v>-1.8417267710901796E-13</v>
          </cell>
        </row>
        <row r="23">
          <cell r="H23">
            <v>0</v>
          </cell>
          <cell r="I23">
            <v>0</v>
          </cell>
          <cell r="J23">
            <v>0</v>
          </cell>
          <cell r="K23">
            <v>0</v>
          </cell>
          <cell r="L23">
            <v>0</v>
          </cell>
          <cell r="M23">
            <v>0</v>
          </cell>
          <cell r="N23">
            <v>0</v>
          </cell>
          <cell r="O23">
            <v>0</v>
          </cell>
          <cell r="P23">
            <v>0</v>
          </cell>
          <cell r="Q23">
            <v>0</v>
          </cell>
          <cell r="R23">
            <v>0</v>
          </cell>
          <cell r="S23">
            <v>3400</v>
          </cell>
          <cell r="T23">
            <v>1050</v>
          </cell>
          <cell r="U23">
            <v>1050</v>
          </cell>
          <cell r="V23">
            <v>1050</v>
          </cell>
          <cell r="W23">
            <v>1050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row>
        <row r="25">
          <cell r="H25">
            <v>0</v>
          </cell>
          <cell r="I25">
            <v>0</v>
          </cell>
          <cell r="J25">
            <v>0</v>
          </cell>
          <cell r="K25">
            <v>0</v>
          </cell>
          <cell r="L25">
            <v>0</v>
          </cell>
          <cell r="M25">
            <v>0</v>
          </cell>
          <cell r="N25">
            <v>0</v>
          </cell>
          <cell r="O25">
            <v>0</v>
          </cell>
          <cell r="P25">
            <v>0</v>
          </cell>
          <cell r="Q25">
            <v>0</v>
          </cell>
          <cell r="R25">
            <v>0</v>
          </cell>
          <cell r="S25">
            <v>-3400</v>
          </cell>
          <cell r="T25">
            <v>-1050</v>
          </cell>
          <cell r="U25">
            <v>-1050</v>
          </cell>
          <cell r="V25">
            <v>-2888.2111067590108</v>
          </cell>
          <cell r="W25">
            <v>-347.32438508524274</v>
          </cell>
          <cell r="X25">
            <v>521.64939077808697</v>
          </cell>
          <cell r="Y25">
            <v>936.70782328960991</v>
          </cell>
          <cell r="Z25">
            <v>1716.041836790916</v>
          </cell>
          <cell r="AA25">
            <v>1457.0235288523377</v>
          </cell>
          <cell r="AB25">
            <v>543.49748373481168</v>
          </cell>
          <cell r="AC25">
            <v>-2847.9280857061153</v>
          </cell>
          <cell r="AD25">
            <v>4320.2779044438021</v>
          </cell>
          <cell r="AE25">
            <v>8996.2019285396782</v>
          </cell>
          <cell r="AF25">
            <v>9831.8199345420617</v>
          </cell>
          <cell r="AG25">
            <v>11297.626535029591</v>
          </cell>
          <cell r="AH25">
            <v>10828.595908614965</v>
          </cell>
          <cell r="AI25">
            <v>10579.428248205291</v>
          </cell>
          <cell r="AJ25">
            <v>9555.983341761721</v>
          </cell>
          <cell r="AK25">
            <v>6740.0360098199926</v>
          </cell>
          <cell r="AL25">
            <v>6443.9726900930091</v>
          </cell>
          <cell r="AM25">
            <v>22656.480168590475</v>
          </cell>
          <cell r="AN25">
            <v>8117.4435901543875</v>
          </cell>
          <cell r="AO25">
            <v>8320.4996102468831</v>
          </cell>
          <cell r="AP25">
            <v>6462.5389862910088</v>
          </cell>
          <cell r="AQ25">
            <v>8634.3813822504053</v>
          </cell>
          <cell r="AR25">
            <v>6160.727419662453</v>
          </cell>
          <cell r="AS25">
            <v>7950.9858122444721</v>
          </cell>
          <cell r="AT25">
            <v>7627.071501251291</v>
          </cell>
          <cell r="AU25">
            <v>7414.1661487519614</v>
          </cell>
          <cell r="AV25">
            <v>7394.7138385786329</v>
          </cell>
          <cell r="AW25">
            <v>8584.7002069989358</v>
          </cell>
          <cell r="AX25">
            <v>8260.6093357062109</v>
          </cell>
          <cell r="AY25">
            <v>18488.245561900439</v>
          </cell>
          <cell r="AZ25">
            <v>9302.5729830610453</v>
          </cell>
          <cell r="BA25">
            <v>9567.4542605870738</v>
          </cell>
          <cell r="BB25">
            <v>10060.327513690369</v>
          </cell>
          <cell r="BC25">
            <v>11979.992176101174</v>
          </cell>
          <cell r="BD25">
            <v>10012.995661070236</v>
          </cell>
          <cell r="BE25">
            <v>10863.175498584695</v>
          </cell>
          <cell r="BF25">
            <v>10445.258438223007</v>
          </cell>
          <cell r="BG25">
            <v>10495.349776358729</v>
          </cell>
          <cell r="BH25">
            <v>10016.458130985469</v>
          </cell>
          <cell r="BI25">
            <v>9469.0457810697408</v>
          </cell>
          <cell r="BJ25">
            <v>9287.274051252909</v>
          </cell>
          <cell r="BK25">
            <v>18142.308992348837</v>
          </cell>
          <cell r="BL25">
            <v>7974.9417105908678</v>
          </cell>
          <cell r="BM25">
            <v>8047.0125611224921</v>
          </cell>
          <cell r="BN25">
            <v>7578.7544233113222</v>
          </cell>
          <cell r="BO25">
            <v>8911.2336087355161</v>
          </cell>
          <cell r="BP25">
            <v>7258.5020952216955</v>
          </cell>
          <cell r="BQ25">
            <v>7563.2354867234571</v>
          </cell>
          <cell r="BR25">
            <v>7255.2973293394743</v>
          </cell>
          <cell r="BS25">
            <v>7230.7524664246675</v>
          </cell>
          <cell r="BT25">
            <v>6441.3686133638876</v>
          </cell>
          <cell r="BU25">
            <v>5363.7449229507847</v>
          </cell>
          <cell r="BV25">
            <v>1590.9517383986288</v>
          </cell>
          <cell r="BW25">
            <v>9859.1649941504475</v>
          </cell>
          <cell r="BX25">
            <v>5485.64981086434</v>
          </cell>
          <cell r="BY25">
            <v>5949.2658479842412</v>
          </cell>
          <cell r="BZ25">
            <v>5075.939072141281</v>
          </cell>
          <cell r="CA25">
            <v>5295.0829592933869</v>
          </cell>
          <cell r="CB25">
            <v>5291.8565399887239</v>
          </cell>
          <cell r="CC25">
            <v>5288.6301206840617</v>
          </cell>
          <cell r="CD25">
            <v>5285.4037013793986</v>
          </cell>
          <cell r="CE25">
            <v>5282.1772820747328</v>
          </cell>
          <cell r="CF25">
            <v>5178.8210198183497</v>
          </cell>
          <cell r="CG25">
            <v>5097.4253682790795</v>
          </cell>
          <cell r="CH25">
            <v>-559.0496298994974</v>
          </cell>
          <cell r="CI25">
            <v>5827.0004086044528</v>
          </cell>
          <cell r="CJ25">
            <v>5111.3572300229143</v>
          </cell>
          <cell r="CK25">
            <v>5108.7966174204403</v>
          </cell>
          <cell r="CL25">
            <v>4845.7075604212096</v>
          </cell>
          <cell r="CM25">
            <v>5099.1448033199358</v>
          </cell>
          <cell r="CN25">
            <v>-557.29422884879261</v>
          </cell>
          <cell r="CO25">
            <v>5094.0955101346926</v>
          </cell>
          <cell r="CP25">
            <v>5091.5708635420715</v>
          </cell>
          <cell r="CQ25">
            <v>5089.0462169494467</v>
          </cell>
          <cell r="CR25">
            <v>5034.971962174729</v>
          </cell>
          <cell r="CS25">
            <v>5032.2521754868885</v>
          </cell>
          <cell r="CT25">
            <v>1260.4872378533762</v>
          </cell>
          <cell r="CU25">
            <v>5423.7992348619164</v>
          </cell>
          <cell r="CV25">
            <v>5036.4513076238791</v>
          </cell>
          <cell r="CW25">
            <v>5033.9626270411036</v>
          </cell>
          <cell r="CX25">
            <v>4770.7656720123214</v>
          </cell>
          <cell r="CY25">
            <v>5028.985265875559</v>
          </cell>
          <cell r="CZ25">
            <v>5026.4965852927826</v>
          </cell>
          <cell r="DA25">
            <v>5024.0079047100098</v>
          </cell>
          <cell r="DB25">
            <v>5021.519224127238</v>
          </cell>
          <cell r="DC25">
            <v>5518.3882769675802</v>
          </cell>
          <cell r="DD25">
            <v>-1.8417267710901796E-13</v>
          </cell>
          <cell r="DE25">
            <v>-1.8417267710901796E-13</v>
          </cell>
          <cell r="DF25">
            <v>-1.8417267710901796E-13</v>
          </cell>
          <cell r="DG25">
            <v>-1.8417267710901796E-13</v>
          </cell>
          <cell r="DH25">
            <v>-1.8417267710901796E-13</v>
          </cell>
          <cell r="DI25">
            <v>-1.8417267710901796E-13</v>
          </cell>
          <cell r="DJ25">
            <v>-1.8417267710901796E-13</v>
          </cell>
          <cell r="DK25">
            <v>-1.8417267710901796E-13</v>
          </cell>
          <cell r="DL25">
            <v>-1.8417267710901796E-13</v>
          </cell>
          <cell r="DM25">
            <v>-1.8417267710901796E-13</v>
          </cell>
          <cell r="DN25">
            <v>-1.8417267710901796E-13</v>
          </cell>
          <cell r="DO25">
            <v>-1.8417267710901796E-13</v>
          </cell>
          <cell r="DP25">
            <v>-1.8417267710901796E-13</v>
          </cell>
          <cell r="DQ25">
            <v>-1.8417267710901796E-13</v>
          </cell>
          <cell r="DR25">
            <v>-1.8417267710901796E-13</v>
          </cell>
          <cell r="DS25">
            <v>-1.8417267710901796E-13</v>
          </cell>
          <cell r="DT25">
            <v>-1.8417267710901796E-13</v>
          </cell>
          <cell r="DU25">
            <v>-1.8417267710901796E-13</v>
          </cell>
          <cell r="DV25">
            <v>-1.8417267710901796E-13</v>
          </cell>
          <cell r="DW25">
            <v>-1.8417267710901796E-13</v>
          </cell>
          <cell r="DX25">
            <v>-1.8417267710901796E-13</v>
          </cell>
          <cell r="DY25">
            <v>-1.8417267710901796E-13</v>
          </cell>
          <cell r="DZ25">
            <v>-1.8417267710901796E-13</v>
          </cell>
          <cell r="EA25">
            <v>-1.8417267710901796E-13</v>
          </cell>
          <cell r="EB25">
            <v>-1.8417267710901796E-13</v>
          </cell>
          <cell r="EC25">
            <v>-1.8417267710901796E-13</v>
          </cell>
          <cell r="ED25">
            <v>-1.8417267710901796E-13</v>
          </cell>
          <cell r="EE25">
            <v>-1.8417267710901796E-13</v>
          </cell>
          <cell r="EF25">
            <v>-1.8417267710901796E-13</v>
          </cell>
          <cell r="EG25">
            <v>-1.8417267710901796E-13</v>
          </cell>
          <cell r="EH25">
            <v>-1.8417267710901796E-13</v>
          </cell>
          <cell r="EI25">
            <v>-1.8417267710901796E-13</v>
          </cell>
        </row>
        <row r="27">
          <cell r="H27">
            <v>0</v>
          </cell>
          <cell r="I27">
            <v>0</v>
          </cell>
          <cell r="J27">
            <v>0</v>
          </cell>
          <cell r="K27">
            <v>0</v>
          </cell>
          <cell r="L27">
            <v>0</v>
          </cell>
          <cell r="M27">
            <v>0</v>
          </cell>
          <cell r="N27">
            <v>0</v>
          </cell>
          <cell r="O27">
            <v>0</v>
          </cell>
          <cell r="P27">
            <v>0</v>
          </cell>
          <cell r="Q27">
            <v>0</v>
          </cell>
          <cell r="R27">
            <v>0</v>
          </cell>
          <cell r="S27">
            <v>612.3680215706521</v>
          </cell>
          <cell r="T27">
            <v>189.11365372034845</v>
          </cell>
          <cell r="U27">
            <v>189.11365372034845</v>
          </cell>
          <cell r="V27">
            <v>338.06911461408049</v>
          </cell>
          <cell r="W27">
            <v>1680.7448175007726</v>
          </cell>
          <cell r="X27">
            <v>1675.8914869843557</v>
          </cell>
          <cell r="Y27">
            <v>2857.399700189093</v>
          </cell>
          <cell r="Z27">
            <v>2744.7445017505588</v>
          </cell>
          <cell r="AA27">
            <v>2804.44255856466</v>
          </cell>
          <cell r="AB27">
            <v>2278.9319700456144</v>
          </cell>
          <cell r="AC27">
            <v>2667.5868750196628</v>
          </cell>
          <cell r="AD27">
            <v>2360.8165883036518</v>
          </cell>
          <cell r="AE27">
            <v>5079.1064405092957</v>
          </cell>
          <cell r="AF27">
            <v>5724.6383855881122</v>
          </cell>
          <cell r="AG27">
            <v>5833.9381465167362</v>
          </cell>
          <cell r="AH27">
            <v>5486.2684191319131</v>
          </cell>
          <cell r="AI27">
            <v>5487.4335843969693</v>
          </cell>
          <cell r="AJ27">
            <v>5666.0263684648453</v>
          </cell>
          <cell r="AK27">
            <v>4009.7211891469988</v>
          </cell>
          <cell r="AL27">
            <v>3983.5104303941303</v>
          </cell>
          <cell r="AM27">
            <v>12569.467501725474</v>
          </cell>
          <cell r="AN27">
            <v>4008.4159410051893</v>
          </cell>
          <cell r="AO27">
            <v>4214.1391320189232</v>
          </cell>
          <cell r="AP27">
            <v>3376.8081318306295</v>
          </cell>
          <cell r="AQ27">
            <v>4522.8226638078377</v>
          </cell>
          <cell r="AR27">
            <v>3250.1748156391759</v>
          </cell>
          <cell r="AS27">
            <v>3432.6078752875746</v>
          </cell>
          <cell r="AT27">
            <v>3236.3625059950837</v>
          </cell>
          <cell r="AU27">
            <v>3237.3455133042171</v>
          </cell>
          <cell r="AV27">
            <v>3367.7371347856124</v>
          </cell>
          <cell r="AW27">
            <v>3952.4409668251155</v>
          </cell>
          <cell r="AX27">
            <v>3943.7944485874568</v>
          </cell>
          <cell r="AY27">
            <v>9169.4096071952245</v>
          </cell>
          <cell r="AZ27">
            <v>3933.0571024117407</v>
          </cell>
          <cell r="BA27">
            <v>4050.6635785959274</v>
          </cell>
          <cell r="BB27">
            <v>3966.1028475439198</v>
          </cell>
          <cell r="BC27">
            <v>4879.4844519217986</v>
          </cell>
          <cell r="BD27">
            <v>3876.9611445372589</v>
          </cell>
          <cell r="BE27">
            <v>3995.4492649813265</v>
          </cell>
          <cell r="BF27">
            <v>3882.6649766327546</v>
          </cell>
          <cell r="BG27">
            <v>3866.4983055404791</v>
          </cell>
          <cell r="BH27">
            <v>3915.3745265084635</v>
          </cell>
          <cell r="BI27">
            <v>3358.0930472182781</v>
          </cell>
          <cell r="BJ27">
            <v>3355.946256699588</v>
          </cell>
          <cell r="BK27">
            <v>8612.0630369335158</v>
          </cell>
          <cell r="BL27">
            <v>2660.0670029306411</v>
          </cell>
          <cell r="BM27">
            <v>2704.4488331517305</v>
          </cell>
          <cell r="BN27">
            <v>2630.3548477413574</v>
          </cell>
          <cell r="BO27">
            <v>3214.2510325486319</v>
          </cell>
          <cell r="BP27">
            <v>2258.4987974091855</v>
          </cell>
          <cell r="BQ27">
            <v>2430.8211362221355</v>
          </cell>
          <cell r="BR27">
            <v>2256.9227301733949</v>
          </cell>
          <cell r="BS27">
            <v>2249.5850563867543</v>
          </cell>
          <cell r="BT27">
            <v>2347.1009393445297</v>
          </cell>
          <cell r="BU27">
            <v>1666.3045479735129</v>
          </cell>
          <cell r="BV27">
            <v>1986.8265250235963</v>
          </cell>
          <cell r="BW27">
            <v>4227.381166452853</v>
          </cell>
          <cell r="BX27">
            <v>1666.7050335758249</v>
          </cell>
          <cell r="BY27">
            <v>1932.524444279954</v>
          </cell>
          <cell r="BZ27">
            <v>1637.2174270056198</v>
          </cell>
          <cell r="CA27">
            <v>1592.7247516626287</v>
          </cell>
          <cell r="CB27">
            <v>1592.8582468633992</v>
          </cell>
          <cell r="CC27">
            <v>1592.9917420641698</v>
          </cell>
          <cell r="CD27">
            <v>1593.1252372649403</v>
          </cell>
          <cell r="CE27">
            <v>1593.2587324657109</v>
          </cell>
          <cell r="CF27">
            <v>1602.1862321658095</v>
          </cell>
          <cell r="CG27">
            <v>1550.0630783259439</v>
          </cell>
          <cell r="CH27">
            <v>2030.7792963006837</v>
          </cell>
          <cell r="CI27">
            <v>1968.194926718309</v>
          </cell>
          <cell r="CJ27">
            <v>1550.4635639282556</v>
          </cell>
          <cell r="CK27">
            <v>1550.5970591290261</v>
          </cell>
          <cell r="CL27">
            <v>1572.8907576577076</v>
          </cell>
          <cell r="CM27">
            <v>1548.0826781022461</v>
          </cell>
          <cell r="CN27">
            <v>2028.7988960769858</v>
          </cell>
          <cell r="CO27">
            <v>1548.3496685037871</v>
          </cell>
          <cell r="CP27">
            <v>1548.4831637045577</v>
          </cell>
          <cell r="CQ27">
            <v>1548.6166589053282</v>
          </cell>
          <cell r="CR27">
            <v>1553.1471563557627</v>
          </cell>
          <cell r="CS27">
            <v>1550.1154814259967</v>
          </cell>
          <cell r="CT27">
            <v>1870.6374584760797</v>
          </cell>
          <cell r="CU27">
            <v>1775.9091669434874</v>
          </cell>
          <cell r="CV27">
            <v>1550.5159670283083</v>
          </cell>
          <cell r="CW27">
            <v>1550.6494622290788</v>
          </cell>
          <cell r="CX27">
            <v>1572.9431607577603</v>
          </cell>
          <cell r="CY27">
            <v>1550.9164526306199</v>
          </cell>
          <cell r="CZ27">
            <v>1551.0499478313905</v>
          </cell>
          <cell r="DA27">
            <v>1551.183443032161</v>
          </cell>
          <cell r="DB27">
            <v>1551.3169382329315</v>
          </cell>
          <cell r="DC27">
            <v>1835.4644650183745</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row>
        <row r="29">
          <cell r="H29">
            <v>0</v>
          </cell>
          <cell r="I29">
            <v>0</v>
          </cell>
          <cell r="J29">
            <v>0</v>
          </cell>
          <cell r="K29">
            <v>0</v>
          </cell>
          <cell r="L29">
            <v>0</v>
          </cell>
          <cell r="M29">
            <v>0</v>
          </cell>
          <cell r="N29">
            <v>0</v>
          </cell>
          <cell r="O29">
            <v>0</v>
          </cell>
          <cell r="P29">
            <v>0</v>
          </cell>
          <cell r="Q29">
            <v>0</v>
          </cell>
          <cell r="R29">
            <v>0</v>
          </cell>
          <cell r="S29">
            <v>-4012.3680215706522</v>
          </cell>
          <cell r="T29">
            <v>-1239.1136537203483</v>
          </cell>
          <cell r="U29">
            <v>-1239.1136537203483</v>
          </cell>
          <cell r="V29">
            <v>-3226.2802213730911</v>
          </cell>
          <cell r="W29">
            <v>-2028.0692025860153</v>
          </cell>
          <cell r="X29">
            <v>-1154.2420962062688</v>
          </cell>
          <cell r="Y29">
            <v>-1920.6918768994831</v>
          </cell>
          <cell r="Z29">
            <v>-1028.7026649596428</v>
          </cell>
          <cell r="AA29">
            <v>-1347.4190297123223</v>
          </cell>
          <cell r="AB29">
            <v>-1735.4344863108026</v>
          </cell>
          <cell r="AC29">
            <v>-5515.5149607257781</v>
          </cell>
          <cell r="AD29">
            <v>1959.4613161401503</v>
          </cell>
          <cell r="AE29">
            <v>3917.0954880303825</v>
          </cell>
          <cell r="AF29">
            <v>4107.1815489539495</v>
          </cell>
          <cell r="AG29">
            <v>5463.6883885128545</v>
          </cell>
          <cell r="AH29">
            <v>5342.327489483052</v>
          </cell>
          <cell r="AI29">
            <v>5091.994663808322</v>
          </cell>
          <cell r="AJ29">
            <v>3889.9569732968757</v>
          </cell>
          <cell r="AK29">
            <v>2730.3148206729938</v>
          </cell>
          <cell r="AL29">
            <v>2460.4622596988788</v>
          </cell>
          <cell r="AM29">
            <v>10087.012666865001</v>
          </cell>
          <cell r="AN29">
            <v>4109.0276491491986</v>
          </cell>
          <cell r="AO29">
            <v>4106.3604782279599</v>
          </cell>
          <cell r="AP29">
            <v>3085.7308544603793</v>
          </cell>
          <cell r="AQ29">
            <v>4111.5587184425676</v>
          </cell>
          <cell r="AR29">
            <v>2910.5526040232771</v>
          </cell>
          <cell r="AS29">
            <v>4518.3779369568974</v>
          </cell>
          <cell r="AT29">
            <v>4390.7089952562073</v>
          </cell>
          <cell r="AU29">
            <v>4176.8206354477443</v>
          </cell>
          <cell r="AV29">
            <v>4026.9767037930205</v>
          </cell>
          <cell r="AW29">
            <v>4632.2592401738202</v>
          </cell>
          <cell r="AX29">
            <v>4316.8148871187541</v>
          </cell>
          <cell r="AY29">
            <v>9318.835954705215</v>
          </cell>
          <cell r="AZ29">
            <v>5369.5158806493046</v>
          </cell>
          <cell r="BA29">
            <v>5516.7906819911459</v>
          </cell>
          <cell r="BB29">
            <v>6094.2246661464487</v>
          </cell>
          <cell r="BC29">
            <v>7100.5077241793751</v>
          </cell>
          <cell r="BD29">
            <v>6136.0345165329763</v>
          </cell>
          <cell r="BE29">
            <v>6867.7262336033682</v>
          </cell>
          <cell r="BF29">
            <v>6562.5934615902524</v>
          </cell>
          <cell r="BG29">
            <v>6628.8514708182502</v>
          </cell>
          <cell r="BH29">
            <v>6101.0836044770058</v>
          </cell>
          <cell r="BI29">
            <v>6110.9527338514627</v>
          </cell>
          <cell r="BJ29">
            <v>5931.3277945533209</v>
          </cell>
          <cell r="BK29">
            <v>9530.2459554153211</v>
          </cell>
          <cell r="BL29">
            <v>5314.8747076602267</v>
          </cell>
          <cell r="BM29">
            <v>5342.5637279707616</v>
          </cell>
          <cell r="BN29">
            <v>4948.3995755699652</v>
          </cell>
          <cell r="BO29">
            <v>5696.9825761868842</v>
          </cell>
          <cell r="BP29">
            <v>5000.00329781251</v>
          </cell>
          <cell r="BQ29">
            <v>5132.4143505013217</v>
          </cell>
          <cell r="BR29">
            <v>4998.3745991660799</v>
          </cell>
          <cell r="BS29">
            <v>4981.1674100379132</v>
          </cell>
          <cell r="BT29">
            <v>4094.2676740193579</v>
          </cell>
          <cell r="BU29">
            <v>3697.4403749772719</v>
          </cell>
          <cell r="BV29">
            <v>-395.87478662496756</v>
          </cell>
          <cell r="BW29">
            <v>5631.7838276975945</v>
          </cell>
          <cell r="BX29">
            <v>3818.9447772885151</v>
          </cell>
          <cell r="BY29">
            <v>4016.7414037042872</v>
          </cell>
          <cell r="BZ29">
            <v>3438.7216451356612</v>
          </cell>
          <cell r="CA29">
            <v>3702.3582076307584</v>
          </cell>
          <cell r="CB29">
            <v>3698.9982931253244</v>
          </cell>
          <cell r="CC29">
            <v>3695.6383786198921</v>
          </cell>
          <cell r="CD29">
            <v>3692.2784641144581</v>
          </cell>
          <cell r="CE29">
            <v>3688.9185496090222</v>
          </cell>
          <cell r="CF29">
            <v>3576.6347876525401</v>
          </cell>
          <cell r="CG29">
            <v>3547.3622899531356</v>
          </cell>
          <cell r="CH29">
            <v>-2589.8289262001808</v>
          </cell>
          <cell r="CI29">
            <v>3858.8054818861438</v>
          </cell>
          <cell r="CJ29">
            <v>3560.8936660946588</v>
          </cell>
          <cell r="CK29">
            <v>3558.1995582914142</v>
          </cell>
          <cell r="CL29">
            <v>3272.816802763502</v>
          </cell>
          <cell r="CM29">
            <v>3551.0621252176898</v>
          </cell>
          <cell r="CN29">
            <v>-2586.0931249257783</v>
          </cell>
          <cell r="CO29">
            <v>3545.7458416309055</v>
          </cell>
          <cell r="CP29">
            <v>3543.0876998375138</v>
          </cell>
          <cell r="CQ29">
            <v>3540.4295580441185</v>
          </cell>
          <cell r="CR29">
            <v>3481.8248058189665</v>
          </cell>
          <cell r="CS29">
            <v>3482.1366940608918</v>
          </cell>
          <cell r="CT29">
            <v>-610.1502206227035</v>
          </cell>
          <cell r="CU29">
            <v>3647.8900679184289</v>
          </cell>
          <cell r="CV29">
            <v>3485.9353405955708</v>
          </cell>
          <cell r="CW29">
            <v>3483.3131648120248</v>
          </cell>
          <cell r="CX29">
            <v>3197.8225112545611</v>
          </cell>
          <cell r="CY29">
            <v>3478.0688132449391</v>
          </cell>
          <cell r="CZ29">
            <v>3475.4466374613921</v>
          </cell>
          <cell r="DA29">
            <v>3472.8244616778488</v>
          </cell>
          <cell r="DB29">
            <v>3470.2022858943064</v>
          </cell>
          <cell r="DC29">
            <v>3682.9238119492056</v>
          </cell>
          <cell r="DD29">
            <v>-1.8417267710901796E-13</v>
          </cell>
          <cell r="DE29">
            <v>-1.8417267710901796E-13</v>
          </cell>
          <cell r="DF29">
            <v>-1.8417267710901796E-13</v>
          </cell>
          <cell r="DG29">
            <v>-1.8417267710901796E-13</v>
          </cell>
          <cell r="DH29">
            <v>-1.8417267710901796E-13</v>
          </cell>
          <cell r="DI29">
            <v>-1.8417267710901796E-13</v>
          </cell>
          <cell r="DJ29">
            <v>-1.8417267710901796E-13</v>
          </cell>
          <cell r="DK29">
            <v>-1.8417267710901796E-13</v>
          </cell>
          <cell r="DL29">
            <v>-1.8417267710901796E-13</v>
          </cell>
          <cell r="DM29">
            <v>-1.8417267710901796E-13</v>
          </cell>
          <cell r="DN29">
            <v>-1.8417267710901796E-13</v>
          </cell>
          <cell r="DO29">
            <v>-1.8417267710901796E-13</v>
          </cell>
          <cell r="DP29">
            <v>-1.8417267710901796E-13</v>
          </cell>
          <cell r="DQ29">
            <v>-1.8417267710901796E-13</v>
          </cell>
          <cell r="DR29">
            <v>-1.8417267710901796E-13</v>
          </cell>
          <cell r="DS29">
            <v>-1.8417267710901796E-13</v>
          </cell>
          <cell r="DT29">
            <v>-1.8417267710901796E-13</v>
          </cell>
          <cell r="DU29">
            <v>-1.8417267710901796E-13</v>
          </cell>
          <cell r="DV29">
            <v>-1.8417267710901796E-13</v>
          </cell>
          <cell r="DW29">
            <v>-1.8417267710901796E-13</v>
          </cell>
          <cell r="DX29">
            <v>-1.8417267710901796E-13</v>
          </cell>
          <cell r="DY29">
            <v>-1.8417267710901796E-13</v>
          </cell>
          <cell r="DZ29">
            <v>-1.8417267710901796E-13</v>
          </cell>
          <cell r="EA29">
            <v>-1.8417267710901796E-13</v>
          </cell>
          <cell r="EB29">
            <v>-1.8417267710901796E-13</v>
          </cell>
          <cell r="EC29">
            <v>-1.8417267710901796E-13</v>
          </cell>
          <cell r="ED29">
            <v>-1.8417267710901796E-13</v>
          </cell>
          <cell r="EE29">
            <v>-1.8417267710901796E-13</v>
          </cell>
          <cell r="EF29">
            <v>-1.8417267710901796E-13</v>
          </cell>
          <cell r="EG29">
            <v>-1.8417267710901796E-13</v>
          </cell>
          <cell r="EH29">
            <v>-1.8417267710901796E-13</v>
          </cell>
          <cell r="EI29">
            <v>-1.8417267710901796E-13</v>
          </cell>
        </row>
      </sheetData>
      <sheetData sheetId="22"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 First 3 Years</v>
          </cell>
        </row>
      </sheetData>
      <sheetData sheetId="23" refreshError="1">
        <row r="3">
          <cell r="H3">
            <v>37865</v>
          </cell>
          <cell r="T3">
            <v>38231</v>
          </cell>
          <cell r="AF3">
            <v>38596</v>
          </cell>
          <cell r="AR3">
            <v>38961</v>
          </cell>
          <cell r="BD3">
            <v>39326</v>
          </cell>
          <cell r="BP3">
            <v>39692</v>
          </cell>
          <cell r="CB3">
            <v>40057</v>
          </cell>
          <cell r="CN3">
            <v>40422</v>
          </cell>
          <cell r="CZ3">
            <v>40787</v>
          </cell>
          <cell r="DL3">
            <v>41153</v>
          </cell>
          <cell r="DX3">
            <v>41518</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row>
        <row r="42">
          <cell r="H42" t="str">
            <v>ANNUAL AVG DSO</v>
          </cell>
        </row>
        <row r="43">
          <cell r="H43" t="str">
            <v>FY</v>
          </cell>
          <cell r="I43" t="str">
            <v>DAYS</v>
          </cell>
        </row>
        <row r="44">
          <cell r="H44">
            <v>37865</v>
          </cell>
          <cell r="I44">
            <v>0</v>
          </cell>
        </row>
        <row r="45">
          <cell r="H45">
            <v>38231</v>
          </cell>
          <cell r="I45">
            <v>55.933111717494285</v>
          </cell>
        </row>
        <row r="46">
          <cell r="H46">
            <v>38596</v>
          </cell>
          <cell r="I46">
            <v>39.537797554611444</v>
          </cell>
        </row>
        <row r="47">
          <cell r="H47">
            <v>38961</v>
          </cell>
          <cell r="I47">
            <v>43.070924710653223</v>
          </cell>
        </row>
        <row r="48">
          <cell r="H48">
            <v>39326</v>
          </cell>
          <cell r="I48">
            <v>41.529953305764209</v>
          </cell>
        </row>
        <row r="49">
          <cell r="H49">
            <v>39692</v>
          </cell>
          <cell r="I49">
            <v>34.449177239351883</v>
          </cell>
        </row>
        <row r="50">
          <cell r="H50">
            <v>40057</v>
          </cell>
          <cell r="I50">
            <v>30.489087525714424</v>
          </cell>
        </row>
        <row r="51">
          <cell r="H51">
            <v>40422</v>
          </cell>
          <cell r="I51">
            <v>30.818199076304378</v>
          </cell>
        </row>
        <row r="52">
          <cell r="H52">
            <v>40787</v>
          </cell>
          <cell r="I52">
            <v>27.010594294767973</v>
          </cell>
        </row>
        <row r="53">
          <cell r="H53">
            <v>41153</v>
          </cell>
          <cell r="I53">
            <v>0</v>
          </cell>
        </row>
        <row r="54">
          <cell r="H54">
            <v>41518</v>
          </cell>
          <cell r="I54">
            <v>0</v>
          </cell>
        </row>
      </sheetData>
      <sheetData sheetId="24" refreshError="1">
        <row r="3">
          <cell r="H3">
            <v>37865</v>
          </cell>
          <cell r="T3">
            <v>38231</v>
          </cell>
          <cell r="AF3">
            <v>38596</v>
          </cell>
          <cell r="AR3">
            <v>38961</v>
          </cell>
          <cell r="BD3">
            <v>39326</v>
          </cell>
          <cell r="BP3">
            <v>39692</v>
          </cell>
          <cell r="CB3">
            <v>40057</v>
          </cell>
          <cell r="CN3">
            <v>40422</v>
          </cell>
          <cell r="CZ3">
            <v>40787</v>
          </cell>
          <cell r="DL3">
            <v>41153</v>
          </cell>
          <cell r="DX3">
            <v>41518</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row>
        <row r="98">
          <cell r="E98" t="str">
            <v>-</v>
          </cell>
        </row>
        <row r="100">
          <cell r="E100">
            <v>0</v>
          </cell>
        </row>
        <row r="145">
          <cell r="H145">
            <v>0</v>
          </cell>
          <cell r="I145">
            <v>0</v>
          </cell>
          <cell r="J145">
            <v>0</v>
          </cell>
          <cell r="K145">
            <v>0</v>
          </cell>
          <cell r="L145">
            <v>0</v>
          </cell>
          <cell r="M145">
            <v>0</v>
          </cell>
          <cell r="N145">
            <v>0</v>
          </cell>
          <cell r="O145">
            <v>0</v>
          </cell>
          <cell r="P145">
            <v>0</v>
          </cell>
          <cell r="Q145">
            <v>0</v>
          </cell>
          <cell r="R145">
            <v>0</v>
          </cell>
          <cell r="S145">
            <v>621.91704334345104</v>
          </cell>
          <cell r="T145">
            <v>1435.8967030135561</v>
          </cell>
          <cell r="U145">
            <v>1820.0219356668642</v>
          </cell>
          <cell r="V145">
            <v>5358.6572545389936</v>
          </cell>
          <cell r="W145">
            <v>12325.574636527508</v>
          </cell>
          <cell r="X145">
            <v>18781.109763443903</v>
          </cell>
          <cell r="Y145">
            <v>25464.329432778108</v>
          </cell>
          <cell r="Z145">
            <v>29404.672908127261</v>
          </cell>
          <cell r="AA145">
            <v>29428.916043463629</v>
          </cell>
          <cell r="AB145">
            <v>28992.235868641863</v>
          </cell>
          <cell r="AC145">
            <v>29292.438508751315</v>
          </cell>
          <cell r="AD145">
            <v>37758.825723040194</v>
          </cell>
          <cell r="AE145">
            <v>57009.25630310869</v>
          </cell>
          <cell r="AF145">
            <v>73430.691498765198</v>
          </cell>
          <cell r="AG145">
            <v>82087.697467934398</v>
          </cell>
          <cell r="AH145">
            <v>84907.073908489561</v>
          </cell>
          <cell r="AI145">
            <v>84526.909518335218</v>
          </cell>
          <cell r="AJ145">
            <v>81303.018228750327</v>
          </cell>
          <cell r="AK145">
            <v>75873.917836096967</v>
          </cell>
          <cell r="AL145">
            <v>79379.488915096401</v>
          </cell>
          <cell r="AM145">
            <v>93449.416786021975</v>
          </cell>
          <cell r="AN145">
            <v>76767.777180178062</v>
          </cell>
          <cell r="AO145">
            <v>50282.996398792486</v>
          </cell>
          <cell r="AP145">
            <v>44512.004079707047</v>
          </cell>
          <cell r="AQ145">
            <v>40953.36658487258</v>
          </cell>
          <cell r="AR145">
            <v>42984.899826231776</v>
          </cell>
          <cell r="AS145">
            <v>44642.210205192649</v>
          </cell>
          <cell r="AT145">
            <v>44140.27973753761</v>
          </cell>
          <cell r="AU145">
            <v>44080.428522046284</v>
          </cell>
          <cell r="AV145">
            <v>46084.477413048364</v>
          </cell>
          <cell r="AW145">
            <v>50554.013452056199</v>
          </cell>
          <cell r="AX145">
            <v>58486.286204702483</v>
          </cell>
          <cell r="AY145">
            <v>68424.974654134989</v>
          </cell>
          <cell r="AZ145">
            <v>60641.831200638306</v>
          </cell>
          <cell r="BA145">
            <v>49569.083484333503</v>
          </cell>
          <cell r="BB145">
            <v>51900.813538101778</v>
          </cell>
          <cell r="BC145">
            <v>52130.855854409485</v>
          </cell>
          <cell r="BD145">
            <v>53331.868683578803</v>
          </cell>
          <cell r="BE145">
            <v>54135.395899588999</v>
          </cell>
          <cell r="BF145">
            <v>52743.57936144009</v>
          </cell>
          <cell r="BG145">
            <v>53848.783135867037</v>
          </cell>
          <cell r="BH145">
            <v>54149.735753190005</v>
          </cell>
          <cell r="BI145">
            <v>47861.351833705703</v>
          </cell>
          <cell r="BJ145">
            <v>44518.13481225416</v>
          </cell>
          <cell r="BK145">
            <v>45714.095141043043</v>
          </cell>
          <cell r="BL145">
            <v>29958.155058360368</v>
          </cell>
          <cell r="BM145">
            <v>16462.350352714253</v>
          </cell>
          <cell r="BN145">
            <v>17974.919694118107</v>
          </cell>
          <cell r="BO145">
            <v>16194.496213925551</v>
          </cell>
          <cell r="BP145">
            <v>16558.785244295854</v>
          </cell>
          <cell r="BQ145">
            <v>17080.62686092651</v>
          </cell>
          <cell r="BR145">
            <v>15650.5759206488</v>
          </cell>
          <cell r="BS145">
            <v>16867.191015382254</v>
          </cell>
          <cell r="BT145">
            <v>16897.21963014119</v>
          </cell>
          <cell r="BU145">
            <v>12384.676315538425</v>
          </cell>
          <cell r="BV145">
            <v>10847.543434197025</v>
          </cell>
          <cell r="BW145">
            <v>14895.795272405958</v>
          </cell>
          <cell r="BX145">
            <v>10875.321639534304</v>
          </cell>
          <cell r="BY145">
            <v>5444.1613840555074</v>
          </cell>
          <cell r="BZ145">
            <v>5817.7952004644321</v>
          </cell>
          <cell r="CA145">
            <v>3827.3519095000229</v>
          </cell>
          <cell r="CB145">
            <v>4382.9205435920594</v>
          </cell>
          <cell r="CC145">
            <v>4867.4484768727707</v>
          </cell>
          <cell r="CD145">
            <v>3714.6298534060188</v>
          </cell>
          <cell r="CE145">
            <v>4469.649166661271</v>
          </cell>
          <cell r="CF145">
            <v>5082.3788822565257</v>
          </cell>
          <cell r="CG145">
            <v>3658.0662674448977</v>
          </cell>
          <cell r="CH145">
            <v>2393.7984581089258</v>
          </cell>
          <cell r="CI145">
            <v>4409.327972574727</v>
          </cell>
          <cell r="CJ145">
            <v>5315.2398810211453</v>
          </cell>
          <cell r="CK145">
            <v>4923.5590587810439</v>
          </cell>
          <cell r="CL145">
            <v>5533.3015452351683</v>
          </cell>
          <cell r="CM145">
            <v>4414.8527106033143</v>
          </cell>
          <cell r="CN145">
            <v>2434.1282372659771</v>
          </cell>
          <cell r="CO145">
            <v>3157.8128957311128</v>
          </cell>
          <cell r="CP145">
            <v>4836.4730997700826</v>
          </cell>
          <cell r="CQ145">
            <v>5463.8110545697273</v>
          </cell>
          <cell r="CR145">
            <v>6069.7578915949125</v>
          </cell>
          <cell r="CS145">
            <v>4903.1858866003458</v>
          </cell>
          <cell r="CT145">
            <v>3380.451497189264</v>
          </cell>
          <cell r="CU145">
            <v>3921.744498764223</v>
          </cell>
          <cell r="CV145">
            <v>4259.1349796149734</v>
          </cell>
          <cell r="CW145">
            <v>4335.11673211983</v>
          </cell>
          <cell r="CX145">
            <v>4915.2377710754809</v>
          </cell>
          <cell r="CY145">
            <v>3829.6992181508103</v>
          </cell>
          <cell r="CZ145">
            <v>4011.0481459352886</v>
          </cell>
          <cell r="DA145">
            <v>4062.5711848588544</v>
          </cell>
          <cell r="DB145">
            <v>2934.772762965571</v>
          </cell>
          <cell r="DC145">
            <v>3766.5121174951782</v>
          </cell>
          <cell r="DD145">
            <v>2581.0093104404432</v>
          </cell>
          <cell r="DE145">
            <v>1.2278178473934531E-11</v>
          </cell>
          <cell r="DF145">
            <v>1.2278178473934531E-11</v>
          </cell>
          <cell r="DG145">
            <v>1.2278178473934531E-11</v>
          </cell>
          <cell r="DH145">
            <v>1.2278178473934531E-11</v>
          </cell>
          <cell r="DI145">
            <v>1.2278178473934531E-11</v>
          </cell>
          <cell r="DJ145">
            <v>1.2278178473934531E-11</v>
          </cell>
          <cell r="DK145">
            <v>1.2278178473934531E-11</v>
          </cell>
          <cell r="DL145">
            <v>1.2278178473934531E-11</v>
          </cell>
          <cell r="DM145">
            <v>1.2278178473934531E-11</v>
          </cell>
          <cell r="DN145">
            <v>1.2278178473934531E-11</v>
          </cell>
          <cell r="DO145">
            <v>1.2278178473934531E-11</v>
          </cell>
          <cell r="DP145">
            <v>1.2278178473934531E-11</v>
          </cell>
          <cell r="DQ145">
            <v>1.2278178473934531E-11</v>
          </cell>
          <cell r="DR145">
            <v>1.2278178473934531E-11</v>
          </cell>
          <cell r="DS145">
            <v>1.2278178473934531E-11</v>
          </cell>
          <cell r="DT145">
            <v>1.2278178473934531E-11</v>
          </cell>
          <cell r="DU145">
            <v>1.2278178473934531E-11</v>
          </cell>
          <cell r="DV145">
            <v>1.2278178473934531E-11</v>
          </cell>
          <cell r="DW145">
            <v>1.2278178473934531E-11</v>
          </cell>
          <cell r="DX145">
            <v>1.2278178473934531E-11</v>
          </cell>
          <cell r="DY145">
            <v>1.2278178473934531E-11</v>
          </cell>
          <cell r="DZ145">
            <v>1.2278178473934531E-11</v>
          </cell>
          <cell r="EA145">
            <v>1.2278178473934531E-11</v>
          </cell>
          <cell r="EB145">
            <v>1.2278178473934531E-11</v>
          </cell>
          <cell r="EC145">
            <v>1.2278178473934531E-11</v>
          </cell>
          <cell r="ED145">
            <v>1.2278178473934531E-11</v>
          </cell>
          <cell r="EE145">
            <v>1.2278178473934531E-11</v>
          </cell>
          <cell r="EF145">
            <v>1.2278178473934531E-11</v>
          </cell>
          <cell r="EG145">
            <v>1.2278178473934531E-11</v>
          </cell>
          <cell r="EH145">
            <v>1.2278178473934531E-11</v>
          </cell>
          <cell r="EI145">
            <v>1.2278178473934531E-11</v>
          </cell>
        </row>
        <row r="148">
          <cell r="H148">
            <v>0</v>
          </cell>
          <cell r="I148">
            <v>0</v>
          </cell>
          <cell r="J148">
            <v>0</v>
          </cell>
          <cell r="K148">
            <v>0</v>
          </cell>
          <cell r="L148">
            <v>0</v>
          </cell>
          <cell r="M148">
            <v>0</v>
          </cell>
          <cell r="N148">
            <v>0</v>
          </cell>
          <cell r="O148">
            <v>0</v>
          </cell>
          <cell r="P148">
            <v>0</v>
          </cell>
          <cell r="Q148">
            <v>0</v>
          </cell>
          <cell r="R148">
            <v>0</v>
          </cell>
          <cell r="S148">
            <v>-2768.5339348837501</v>
          </cell>
          <cell r="T148">
            <v>-854.98842106704035</v>
          </cell>
          <cell r="U148">
            <v>-854.98842106704035</v>
          </cell>
          <cell r="V148">
            <v>-2166.9355481034227</v>
          </cell>
          <cell r="W148">
            <v>-1258.2057843760081</v>
          </cell>
          <cell r="X148">
            <v>-569.89815609498146</v>
          </cell>
          <cell r="Y148">
            <v>-1021.7778967452488</v>
          </cell>
          <cell r="Z148">
            <v>-386.9504753187008</v>
          </cell>
          <cell r="AA148">
            <v>-609.40619242177263</v>
          </cell>
          <cell r="AB148">
            <v>-888.65137115020366</v>
          </cell>
          <cell r="AC148">
            <v>-3484.4055642127919</v>
          </cell>
          <cell r="AD148">
            <v>1938.8013144150912</v>
          </cell>
          <cell r="AE148">
            <v>3541.715955022757</v>
          </cell>
          <cell r="AF148">
            <v>3802.7784316771626</v>
          </cell>
          <cell r="AG148">
            <v>4827.3699658374871</v>
          </cell>
          <cell r="AH148">
            <v>4747.8456062699588</v>
          </cell>
          <cell r="AI148">
            <v>4597.8829899362554</v>
          </cell>
          <cell r="AJ148">
            <v>3787.0809158172078</v>
          </cell>
          <cell r="AK148">
            <v>2963.3254680560108</v>
          </cell>
          <cell r="AL148">
            <v>2836.7807745334603</v>
          </cell>
          <cell r="AM148">
            <v>8247.6616370546344</v>
          </cell>
          <cell r="AN148">
            <v>3610.9696872781274</v>
          </cell>
          <cell r="AO148">
            <v>3554.3078683741196</v>
          </cell>
          <cell r="AP148">
            <v>2771.6180715570317</v>
          </cell>
          <cell r="AQ148">
            <v>3520.1683643147744</v>
          </cell>
          <cell r="AR148">
            <v>2652.8245031773367</v>
          </cell>
          <cell r="AS148">
            <v>3780.8057330255729</v>
          </cell>
          <cell r="AT148">
            <v>3680.9956324258837</v>
          </cell>
          <cell r="AU148">
            <v>3532.6373990769021</v>
          </cell>
          <cell r="AV148">
            <v>3529.7250947980383</v>
          </cell>
          <cell r="AW148">
            <v>4042.0827142131147</v>
          </cell>
          <cell r="AX148">
            <v>3882.3543233353089</v>
          </cell>
          <cell r="AY148">
            <v>7490.7039799099239</v>
          </cell>
          <cell r="AZ148">
            <v>4506.6017155415957</v>
          </cell>
          <cell r="BA148">
            <v>4629.2471714568683</v>
          </cell>
          <cell r="BB148">
            <v>5054.0415786855647</v>
          </cell>
          <cell r="BC148">
            <v>5780.6352897352526</v>
          </cell>
          <cell r="BD148">
            <v>5082.580491137589</v>
          </cell>
          <cell r="BE148">
            <v>5601.0502219757054</v>
          </cell>
          <cell r="BF148">
            <v>5387.75619436126</v>
          </cell>
          <cell r="BG148">
            <v>5437.9443611949282</v>
          </cell>
          <cell r="BH148">
            <v>5019.0770480600331</v>
          </cell>
          <cell r="BI148">
            <v>4961.2379218312308</v>
          </cell>
          <cell r="BJ148">
            <v>4801.4461921481825</v>
          </cell>
          <cell r="BK148">
            <v>7322.5512252553417</v>
          </cell>
          <cell r="BL148">
            <v>4097.4461399831725</v>
          </cell>
          <cell r="BM148">
            <v>4120.2371623858999</v>
          </cell>
          <cell r="BN148">
            <v>3847.0447691184986</v>
          </cell>
          <cell r="BO148">
            <v>4369.2421348967946</v>
          </cell>
          <cell r="BP148">
            <v>3850.3175397067798</v>
          </cell>
          <cell r="BQ148">
            <v>3952.6048378778205</v>
          </cell>
          <cell r="BR148">
            <v>3857.1658978238929</v>
          </cell>
          <cell r="BS148">
            <v>3851.9434128124612</v>
          </cell>
          <cell r="BT148">
            <v>3220.0176292937263</v>
          </cell>
          <cell r="BU148">
            <v>2911.0211144115187</v>
          </cell>
          <cell r="BV148">
            <v>87.97666595805083</v>
          </cell>
          <cell r="BW148">
            <v>4295.7141717619288</v>
          </cell>
          <cell r="BX148">
            <v>2907.4937785742159</v>
          </cell>
          <cell r="BY148">
            <v>3050.2249168316862</v>
          </cell>
          <cell r="BZ148">
            <v>2629.2722825967503</v>
          </cell>
          <cell r="CA148">
            <v>2811.1072197220556</v>
          </cell>
          <cell r="CB148">
            <v>2809.9314411096248</v>
          </cell>
          <cell r="CC148">
            <v>2808.7556624971912</v>
          </cell>
          <cell r="CD148">
            <v>2807.5798838847581</v>
          </cell>
          <cell r="CE148">
            <v>2806.4041052723223</v>
          </cell>
          <cell r="CF148">
            <v>2727.7738387961026</v>
          </cell>
          <cell r="CG148">
            <v>2705.4701027053334</v>
          </cell>
          <cell r="CH148">
            <v>-1528.508680668652</v>
          </cell>
          <cell r="CI148">
            <v>2929.4521216047851</v>
          </cell>
          <cell r="CJ148">
            <v>2701.94276686803</v>
          </cell>
          <cell r="CK148">
            <v>2700.766988255597</v>
          </cell>
          <cell r="CL148">
            <v>2504.4119599791602</v>
          </cell>
          <cell r="CM148">
            <v>2696.9089206605363</v>
          </cell>
          <cell r="CN148">
            <v>-1537.0698627134489</v>
          </cell>
          <cell r="CO148">
            <v>2694.557363435672</v>
          </cell>
          <cell r="CP148">
            <v>2693.3815848232389</v>
          </cell>
          <cell r="CQ148">
            <v>2692.2058062108026</v>
          </cell>
          <cell r="CR148">
            <v>2652.3027836664751</v>
          </cell>
          <cell r="CS148">
            <v>2653.0008581945967</v>
          </cell>
          <cell r="CT148">
            <v>-170.04359025887101</v>
          </cell>
          <cell r="CU148">
            <v>2772.8042571498745</v>
          </cell>
          <cell r="CV148">
            <v>2649.4735223572966</v>
          </cell>
          <cell r="CW148">
            <v>2648.2977437448635</v>
          </cell>
          <cell r="CX148">
            <v>2451.9427154684236</v>
          </cell>
          <cell r="CY148">
            <v>2645.9461865199964</v>
          </cell>
          <cell r="CZ148">
            <v>2644.7704079075602</v>
          </cell>
          <cell r="DA148">
            <v>2643.5946292951271</v>
          </cell>
          <cell r="DB148">
            <v>2642.4188506826936</v>
          </cell>
          <cell r="DC148">
            <v>2795.077284755972</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row>
        <row r="152">
          <cell r="E152">
            <v>1.2127623884956789</v>
          </cell>
        </row>
        <row r="153">
          <cell r="E153">
            <v>0.60936352428786877</v>
          </cell>
        </row>
        <row r="154">
          <cell r="E154">
            <v>-2.38771586851006E-2</v>
          </cell>
        </row>
        <row r="169">
          <cell r="EJ169">
            <v>128697.14239867682</v>
          </cell>
        </row>
        <row r="187">
          <cell r="EJ187">
            <v>128697.14239867682</v>
          </cell>
        </row>
        <row r="191">
          <cell r="EJ191">
            <v>13367.714162031783</v>
          </cell>
        </row>
        <row r="192">
          <cell r="EJ192">
            <v>13367.714162031783</v>
          </cell>
        </row>
        <row r="196">
          <cell r="EJ196">
            <v>-66606.607754390003</v>
          </cell>
        </row>
        <row r="198">
          <cell r="E198">
            <v>0.26540536549464705</v>
          </cell>
        </row>
        <row r="199">
          <cell r="E199">
            <v>0.26540536549464705</v>
          </cell>
        </row>
        <row r="200">
          <cell r="E200">
            <v>0.58336980040927155</v>
          </cell>
        </row>
        <row r="201">
          <cell r="E201">
            <v>0.58336980040927155</v>
          </cell>
        </row>
        <row r="214">
          <cell r="C214" t="str">
            <v xml:space="preserve">1st Month of Seat Capital </v>
          </cell>
          <cell r="E214">
            <v>1</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row>
        <row r="215">
          <cell r="C215" t="str">
            <v>Months</v>
          </cell>
          <cell r="H215">
            <v>37500</v>
          </cell>
          <cell r="I215">
            <v>37530</v>
          </cell>
          <cell r="J215">
            <v>37561</v>
          </cell>
          <cell r="K215">
            <v>37591</v>
          </cell>
          <cell r="L215">
            <v>37622</v>
          </cell>
          <cell r="M215">
            <v>37653</v>
          </cell>
          <cell r="N215">
            <v>37681</v>
          </cell>
          <cell r="O215">
            <v>37712</v>
          </cell>
          <cell r="P215">
            <v>37742</v>
          </cell>
          <cell r="Q215">
            <v>37773</v>
          </cell>
          <cell r="R215">
            <v>37803</v>
          </cell>
          <cell r="S215">
            <v>37834</v>
          </cell>
          <cell r="T215">
            <v>37865</v>
          </cell>
          <cell r="U215">
            <v>37895</v>
          </cell>
          <cell r="V215">
            <v>37926</v>
          </cell>
          <cell r="W215">
            <v>37956</v>
          </cell>
          <cell r="X215">
            <v>37987</v>
          </cell>
          <cell r="Y215">
            <v>38018</v>
          </cell>
          <cell r="Z215">
            <v>38047</v>
          </cell>
          <cell r="AA215">
            <v>38078</v>
          </cell>
          <cell r="AB215">
            <v>38108</v>
          </cell>
          <cell r="AC215">
            <v>38139</v>
          </cell>
          <cell r="AD215">
            <v>38169</v>
          </cell>
          <cell r="AE215">
            <v>38200</v>
          </cell>
          <cell r="AF215">
            <v>38231</v>
          </cell>
          <cell r="AG215">
            <v>38261</v>
          </cell>
          <cell r="AH215">
            <v>38292</v>
          </cell>
          <cell r="AI215">
            <v>38322</v>
          </cell>
          <cell r="AJ215">
            <v>38353</v>
          </cell>
          <cell r="AK215">
            <v>38384</v>
          </cell>
          <cell r="AL215">
            <v>38412</v>
          </cell>
          <cell r="AM215">
            <v>38443</v>
          </cell>
          <cell r="AN215">
            <v>38473</v>
          </cell>
          <cell r="AO215">
            <v>38504</v>
          </cell>
          <cell r="AP215">
            <v>38534</v>
          </cell>
          <cell r="AQ215">
            <v>38565</v>
          </cell>
          <cell r="AR215">
            <v>38596</v>
          </cell>
          <cell r="AS215">
            <v>38626</v>
          </cell>
          <cell r="AT215">
            <v>38657</v>
          </cell>
          <cell r="AU215">
            <v>38687</v>
          </cell>
          <cell r="AV215">
            <v>38718</v>
          </cell>
          <cell r="AW215">
            <v>38749</v>
          </cell>
          <cell r="AX215">
            <v>38777</v>
          </cell>
          <cell r="AY215">
            <v>38808</v>
          </cell>
          <cell r="AZ215">
            <v>38838</v>
          </cell>
          <cell r="BA215">
            <v>38869</v>
          </cell>
          <cell r="BB215">
            <v>38899</v>
          </cell>
          <cell r="BC215">
            <v>38930</v>
          </cell>
          <cell r="BD215">
            <v>38961</v>
          </cell>
          <cell r="BE215">
            <v>38991</v>
          </cell>
          <cell r="BF215">
            <v>39022</v>
          </cell>
          <cell r="BG215">
            <v>39052</v>
          </cell>
          <cell r="BH215">
            <v>39083</v>
          </cell>
          <cell r="BI215">
            <v>39114</v>
          </cell>
          <cell r="BJ215">
            <v>39142</v>
          </cell>
          <cell r="BK215">
            <v>39173</v>
          </cell>
          <cell r="BL215">
            <v>39203</v>
          </cell>
          <cell r="BM215">
            <v>39234</v>
          </cell>
          <cell r="BN215">
            <v>39264</v>
          </cell>
          <cell r="BO215">
            <v>39295</v>
          </cell>
          <cell r="BP215">
            <v>39326</v>
          </cell>
          <cell r="BQ215">
            <v>39356</v>
          </cell>
          <cell r="BR215">
            <v>39387</v>
          </cell>
          <cell r="BS215">
            <v>39417</v>
          </cell>
          <cell r="BT215">
            <v>39448</v>
          </cell>
          <cell r="BU215">
            <v>39479</v>
          </cell>
          <cell r="BV215">
            <v>39508</v>
          </cell>
          <cell r="BW215">
            <v>39539</v>
          </cell>
          <cell r="BX215">
            <v>39569</v>
          </cell>
          <cell r="BY215">
            <v>39600</v>
          </cell>
          <cell r="BZ215">
            <v>39630</v>
          </cell>
          <cell r="CA215">
            <v>39661</v>
          </cell>
          <cell r="CB215">
            <v>39692</v>
          </cell>
          <cell r="CC215">
            <v>39722</v>
          </cell>
          <cell r="CD215">
            <v>39753</v>
          </cell>
          <cell r="CE215">
            <v>39783</v>
          </cell>
          <cell r="CF215">
            <v>39814</v>
          </cell>
          <cell r="CG215">
            <v>39845</v>
          </cell>
          <cell r="CH215">
            <v>39873</v>
          </cell>
          <cell r="CI215">
            <v>39904</v>
          </cell>
          <cell r="CJ215">
            <v>39934</v>
          </cell>
          <cell r="CK215">
            <v>39965</v>
          </cell>
          <cell r="CL215">
            <v>39995</v>
          </cell>
          <cell r="CM215">
            <v>40026</v>
          </cell>
          <cell r="CN215">
            <v>40057</v>
          </cell>
          <cell r="CO215">
            <v>40087</v>
          </cell>
          <cell r="CP215">
            <v>40118</v>
          </cell>
          <cell r="CQ215">
            <v>40148</v>
          </cell>
          <cell r="CR215">
            <v>40179</v>
          </cell>
          <cell r="CS215">
            <v>40210</v>
          </cell>
          <cell r="CT215">
            <v>40238</v>
          </cell>
          <cell r="CU215">
            <v>40269</v>
          </cell>
          <cell r="CV215">
            <v>40299</v>
          </cell>
          <cell r="CW215">
            <v>40330</v>
          </cell>
          <cell r="CX215">
            <v>40360</v>
          </cell>
          <cell r="CY215">
            <v>40391</v>
          </cell>
          <cell r="CZ215">
            <v>40422</v>
          </cell>
          <cell r="DA215">
            <v>40452</v>
          </cell>
          <cell r="DB215">
            <v>40483</v>
          </cell>
          <cell r="DC215">
            <v>40513</v>
          </cell>
          <cell r="DD215">
            <v>40544</v>
          </cell>
          <cell r="DE215">
            <v>40575</v>
          </cell>
          <cell r="DF215">
            <v>40603</v>
          </cell>
          <cell r="DG215">
            <v>40634</v>
          </cell>
          <cell r="DH215">
            <v>40664</v>
          </cell>
          <cell r="DI215">
            <v>40695</v>
          </cell>
          <cell r="DJ215">
            <v>40725</v>
          </cell>
          <cell r="DK215">
            <v>40756</v>
          </cell>
          <cell r="DL215">
            <v>40787</v>
          </cell>
          <cell r="DM215">
            <v>40817</v>
          </cell>
          <cell r="DN215">
            <v>40848</v>
          </cell>
          <cell r="DO215">
            <v>40878</v>
          </cell>
          <cell r="DP215">
            <v>40909</v>
          </cell>
          <cell r="DQ215">
            <v>40940</v>
          </cell>
          <cell r="DR215">
            <v>40969</v>
          </cell>
          <cell r="DS215">
            <v>41000</v>
          </cell>
          <cell r="DT215">
            <v>41030</v>
          </cell>
          <cell r="DU215">
            <v>41061</v>
          </cell>
          <cell r="DV215">
            <v>41091</v>
          </cell>
          <cell r="DW215">
            <v>41122</v>
          </cell>
          <cell r="DX215">
            <v>41153</v>
          </cell>
          <cell r="DY215">
            <v>41183</v>
          </cell>
          <cell r="DZ215">
            <v>41214</v>
          </cell>
          <cell r="EA215">
            <v>41244</v>
          </cell>
          <cell r="EB215">
            <v>41275</v>
          </cell>
          <cell r="EC215">
            <v>41306</v>
          </cell>
          <cell r="ED215">
            <v>41334</v>
          </cell>
          <cell r="EE215">
            <v>41365</v>
          </cell>
          <cell r="EF215">
            <v>41395</v>
          </cell>
          <cell r="EG215">
            <v>41426</v>
          </cell>
          <cell r="EH215">
            <v>41456</v>
          </cell>
          <cell r="EI215">
            <v>41487</v>
          </cell>
        </row>
        <row r="216">
          <cell r="C216" t="str">
            <v>Monthly FTE Count</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row>
        <row r="218">
          <cell r="C218" t="str">
            <v xml:space="preserve">1st Month of Seat Capital </v>
          </cell>
          <cell r="E218">
            <v>2</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row>
        <row r="219">
          <cell r="C219" t="str">
            <v>Months</v>
          </cell>
          <cell r="H219">
            <v>37500</v>
          </cell>
          <cell r="I219">
            <v>37530</v>
          </cell>
          <cell r="J219">
            <v>37561</v>
          </cell>
          <cell r="K219">
            <v>37591</v>
          </cell>
          <cell r="L219">
            <v>37622</v>
          </cell>
          <cell r="M219">
            <v>37653</v>
          </cell>
          <cell r="N219">
            <v>37681</v>
          </cell>
          <cell r="O219">
            <v>37712</v>
          </cell>
          <cell r="P219">
            <v>37742</v>
          </cell>
          <cell r="Q219">
            <v>37773</v>
          </cell>
          <cell r="R219">
            <v>37803</v>
          </cell>
          <cell r="S219">
            <v>37834</v>
          </cell>
          <cell r="T219">
            <v>37865</v>
          </cell>
          <cell r="U219">
            <v>37895</v>
          </cell>
          <cell r="V219">
            <v>37926</v>
          </cell>
          <cell r="W219">
            <v>37956</v>
          </cell>
          <cell r="X219">
            <v>37987</v>
          </cell>
          <cell r="Y219">
            <v>38018</v>
          </cell>
          <cell r="Z219">
            <v>38047</v>
          </cell>
          <cell r="AA219">
            <v>38078</v>
          </cell>
          <cell r="AB219">
            <v>38108</v>
          </cell>
          <cell r="AC219">
            <v>38139</v>
          </cell>
          <cell r="AD219">
            <v>38169</v>
          </cell>
          <cell r="AE219">
            <v>38200</v>
          </cell>
          <cell r="AF219">
            <v>38231</v>
          </cell>
          <cell r="AG219">
            <v>38261</v>
          </cell>
          <cell r="AH219">
            <v>38292</v>
          </cell>
          <cell r="AI219">
            <v>38322</v>
          </cell>
          <cell r="AJ219">
            <v>38353</v>
          </cell>
          <cell r="AK219">
            <v>38384</v>
          </cell>
          <cell r="AL219">
            <v>38412</v>
          </cell>
          <cell r="AM219">
            <v>38443</v>
          </cell>
          <cell r="AN219">
            <v>38473</v>
          </cell>
          <cell r="AO219">
            <v>38504</v>
          </cell>
          <cell r="AP219">
            <v>38534</v>
          </cell>
          <cell r="AQ219">
            <v>38565</v>
          </cell>
          <cell r="AR219">
            <v>38596</v>
          </cell>
          <cell r="AS219">
            <v>38626</v>
          </cell>
          <cell r="AT219">
            <v>38657</v>
          </cell>
          <cell r="AU219">
            <v>38687</v>
          </cell>
          <cell r="AV219">
            <v>38718</v>
          </cell>
          <cell r="AW219">
            <v>38749</v>
          </cell>
          <cell r="AX219">
            <v>38777</v>
          </cell>
          <cell r="AY219">
            <v>38808</v>
          </cell>
          <cell r="AZ219">
            <v>38838</v>
          </cell>
          <cell r="BA219">
            <v>38869</v>
          </cell>
          <cell r="BB219">
            <v>38899</v>
          </cell>
          <cell r="BC219">
            <v>38930</v>
          </cell>
          <cell r="BD219">
            <v>38961</v>
          </cell>
          <cell r="BE219">
            <v>38991</v>
          </cell>
          <cell r="BF219">
            <v>39022</v>
          </cell>
          <cell r="BG219">
            <v>39052</v>
          </cell>
          <cell r="BH219">
            <v>39083</v>
          </cell>
          <cell r="BI219">
            <v>39114</v>
          </cell>
          <cell r="BJ219">
            <v>39142</v>
          </cell>
          <cell r="BK219">
            <v>39173</v>
          </cell>
          <cell r="BL219">
            <v>39203</v>
          </cell>
          <cell r="BM219">
            <v>39234</v>
          </cell>
          <cell r="BN219">
            <v>39264</v>
          </cell>
          <cell r="BO219">
            <v>39295</v>
          </cell>
          <cell r="BP219">
            <v>39326</v>
          </cell>
          <cell r="BQ219">
            <v>39356</v>
          </cell>
          <cell r="BR219">
            <v>39387</v>
          </cell>
          <cell r="BS219">
            <v>39417</v>
          </cell>
          <cell r="BT219">
            <v>39448</v>
          </cell>
          <cell r="BU219">
            <v>39479</v>
          </cell>
          <cell r="BV219">
            <v>39508</v>
          </cell>
          <cell r="BW219">
            <v>39539</v>
          </cell>
          <cell r="BX219">
            <v>39569</v>
          </cell>
          <cell r="BY219">
            <v>39600</v>
          </cell>
          <cell r="BZ219">
            <v>39630</v>
          </cell>
          <cell r="CA219">
            <v>39661</v>
          </cell>
          <cell r="CB219">
            <v>39692</v>
          </cell>
          <cell r="CC219">
            <v>39722</v>
          </cell>
          <cell r="CD219">
            <v>39753</v>
          </cell>
          <cell r="CE219">
            <v>39783</v>
          </cell>
          <cell r="CF219">
            <v>39814</v>
          </cell>
          <cell r="CG219">
            <v>39845</v>
          </cell>
          <cell r="CH219">
            <v>39873</v>
          </cell>
          <cell r="CI219">
            <v>39904</v>
          </cell>
          <cell r="CJ219">
            <v>39934</v>
          </cell>
          <cell r="CK219">
            <v>39965</v>
          </cell>
          <cell r="CL219">
            <v>39995</v>
          </cell>
          <cell r="CM219">
            <v>40026</v>
          </cell>
          <cell r="CN219">
            <v>40057</v>
          </cell>
          <cell r="CO219">
            <v>40087</v>
          </cell>
          <cell r="CP219">
            <v>40118</v>
          </cell>
          <cell r="CQ219">
            <v>40148</v>
          </cell>
          <cell r="CR219">
            <v>40179</v>
          </cell>
          <cell r="CS219">
            <v>40210</v>
          </cell>
          <cell r="CT219">
            <v>40238</v>
          </cell>
          <cell r="CU219">
            <v>40269</v>
          </cell>
          <cell r="CV219">
            <v>40299</v>
          </cell>
          <cell r="CW219">
            <v>40330</v>
          </cell>
          <cell r="CX219">
            <v>40360</v>
          </cell>
          <cell r="CY219">
            <v>40391</v>
          </cell>
          <cell r="CZ219">
            <v>40422</v>
          </cell>
          <cell r="DA219">
            <v>40452</v>
          </cell>
          <cell r="DB219">
            <v>40483</v>
          </cell>
          <cell r="DC219">
            <v>40513</v>
          </cell>
          <cell r="DD219">
            <v>40544</v>
          </cell>
          <cell r="DE219">
            <v>40575</v>
          </cell>
          <cell r="DF219">
            <v>40603</v>
          </cell>
          <cell r="DG219">
            <v>40634</v>
          </cell>
          <cell r="DH219">
            <v>40664</v>
          </cell>
          <cell r="DI219">
            <v>40695</v>
          </cell>
          <cell r="DJ219">
            <v>40725</v>
          </cell>
          <cell r="DK219">
            <v>40756</v>
          </cell>
          <cell r="DL219">
            <v>40787</v>
          </cell>
          <cell r="DM219">
            <v>40817</v>
          </cell>
          <cell r="DN219">
            <v>40848</v>
          </cell>
          <cell r="DO219">
            <v>40878</v>
          </cell>
          <cell r="DP219">
            <v>40909</v>
          </cell>
          <cell r="DQ219">
            <v>40940</v>
          </cell>
          <cell r="DR219">
            <v>40969</v>
          </cell>
          <cell r="DS219">
            <v>41000</v>
          </cell>
          <cell r="DT219">
            <v>41030</v>
          </cell>
          <cell r="DU219">
            <v>41061</v>
          </cell>
          <cell r="DV219">
            <v>41091</v>
          </cell>
          <cell r="DW219">
            <v>41122</v>
          </cell>
          <cell r="DX219">
            <v>41153</v>
          </cell>
          <cell r="DY219">
            <v>41183</v>
          </cell>
          <cell r="DZ219">
            <v>41214</v>
          </cell>
          <cell r="EA219">
            <v>41244</v>
          </cell>
          <cell r="EB219">
            <v>41275</v>
          </cell>
          <cell r="EC219">
            <v>41306</v>
          </cell>
          <cell r="ED219">
            <v>41334</v>
          </cell>
          <cell r="EE219">
            <v>41365</v>
          </cell>
          <cell r="EF219">
            <v>41395</v>
          </cell>
          <cell r="EG219">
            <v>41426</v>
          </cell>
          <cell r="EH219">
            <v>41456</v>
          </cell>
          <cell r="EI219">
            <v>41487</v>
          </cell>
        </row>
        <row r="220">
          <cell r="C220" t="str">
            <v>Monthly FTE Count</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row>
        <row r="222">
          <cell r="C222" t="str">
            <v xml:space="preserve">1st Month of Seat Capital </v>
          </cell>
          <cell r="E222">
            <v>3</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row>
        <row r="223">
          <cell r="C223" t="str">
            <v>Months</v>
          </cell>
          <cell r="H223">
            <v>37500</v>
          </cell>
          <cell r="I223">
            <v>37530</v>
          </cell>
          <cell r="J223">
            <v>37561</v>
          </cell>
          <cell r="K223">
            <v>37591</v>
          </cell>
          <cell r="L223">
            <v>37622</v>
          </cell>
          <cell r="M223">
            <v>37653</v>
          </cell>
          <cell r="N223">
            <v>37681</v>
          </cell>
          <cell r="O223">
            <v>37712</v>
          </cell>
          <cell r="P223">
            <v>37742</v>
          </cell>
          <cell r="Q223">
            <v>37773</v>
          </cell>
          <cell r="R223">
            <v>37803</v>
          </cell>
          <cell r="S223">
            <v>37834</v>
          </cell>
          <cell r="T223">
            <v>37865</v>
          </cell>
          <cell r="U223">
            <v>37895</v>
          </cell>
          <cell r="V223">
            <v>37926</v>
          </cell>
          <cell r="W223">
            <v>37956</v>
          </cell>
          <cell r="X223">
            <v>37987</v>
          </cell>
          <cell r="Y223">
            <v>38018</v>
          </cell>
          <cell r="Z223">
            <v>38047</v>
          </cell>
          <cell r="AA223">
            <v>38078</v>
          </cell>
          <cell r="AB223">
            <v>38108</v>
          </cell>
          <cell r="AC223">
            <v>38139</v>
          </cell>
          <cell r="AD223">
            <v>38169</v>
          </cell>
          <cell r="AE223">
            <v>38200</v>
          </cell>
          <cell r="AF223">
            <v>38231</v>
          </cell>
          <cell r="AG223">
            <v>38261</v>
          </cell>
          <cell r="AH223">
            <v>38292</v>
          </cell>
          <cell r="AI223">
            <v>38322</v>
          </cell>
          <cell r="AJ223">
            <v>38353</v>
          </cell>
          <cell r="AK223">
            <v>38384</v>
          </cell>
          <cell r="AL223">
            <v>38412</v>
          </cell>
          <cell r="AM223">
            <v>38443</v>
          </cell>
          <cell r="AN223">
            <v>38473</v>
          </cell>
          <cell r="AO223">
            <v>38504</v>
          </cell>
          <cell r="AP223">
            <v>38534</v>
          </cell>
          <cell r="AQ223">
            <v>38565</v>
          </cell>
          <cell r="AR223">
            <v>38596</v>
          </cell>
          <cell r="AS223">
            <v>38626</v>
          </cell>
          <cell r="AT223">
            <v>38657</v>
          </cell>
          <cell r="AU223">
            <v>38687</v>
          </cell>
          <cell r="AV223">
            <v>38718</v>
          </cell>
          <cell r="AW223">
            <v>38749</v>
          </cell>
          <cell r="AX223">
            <v>38777</v>
          </cell>
          <cell r="AY223">
            <v>38808</v>
          </cell>
          <cell r="AZ223">
            <v>38838</v>
          </cell>
          <cell r="BA223">
            <v>38869</v>
          </cell>
          <cell r="BB223">
            <v>38899</v>
          </cell>
          <cell r="BC223">
            <v>38930</v>
          </cell>
          <cell r="BD223">
            <v>38961</v>
          </cell>
          <cell r="BE223">
            <v>38991</v>
          </cell>
          <cell r="BF223">
            <v>39022</v>
          </cell>
          <cell r="BG223">
            <v>39052</v>
          </cell>
          <cell r="BH223">
            <v>39083</v>
          </cell>
          <cell r="BI223">
            <v>39114</v>
          </cell>
          <cell r="BJ223">
            <v>39142</v>
          </cell>
          <cell r="BK223">
            <v>39173</v>
          </cell>
          <cell r="BL223">
            <v>39203</v>
          </cell>
          <cell r="BM223">
            <v>39234</v>
          </cell>
          <cell r="BN223">
            <v>39264</v>
          </cell>
          <cell r="BO223">
            <v>39295</v>
          </cell>
          <cell r="BP223">
            <v>39326</v>
          </cell>
          <cell r="BQ223">
            <v>39356</v>
          </cell>
          <cell r="BR223">
            <v>39387</v>
          </cell>
          <cell r="BS223">
            <v>39417</v>
          </cell>
          <cell r="BT223">
            <v>39448</v>
          </cell>
          <cell r="BU223">
            <v>39479</v>
          </cell>
          <cell r="BV223">
            <v>39508</v>
          </cell>
          <cell r="BW223">
            <v>39539</v>
          </cell>
          <cell r="BX223">
            <v>39569</v>
          </cell>
          <cell r="BY223">
            <v>39600</v>
          </cell>
          <cell r="BZ223">
            <v>39630</v>
          </cell>
          <cell r="CA223">
            <v>39661</v>
          </cell>
          <cell r="CB223">
            <v>39692</v>
          </cell>
          <cell r="CC223">
            <v>39722</v>
          </cell>
          <cell r="CD223">
            <v>39753</v>
          </cell>
          <cell r="CE223">
            <v>39783</v>
          </cell>
          <cell r="CF223">
            <v>39814</v>
          </cell>
          <cell r="CG223">
            <v>39845</v>
          </cell>
          <cell r="CH223">
            <v>39873</v>
          </cell>
          <cell r="CI223">
            <v>39904</v>
          </cell>
          <cell r="CJ223">
            <v>39934</v>
          </cell>
          <cell r="CK223">
            <v>39965</v>
          </cell>
          <cell r="CL223">
            <v>39995</v>
          </cell>
          <cell r="CM223">
            <v>40026</v>
          </cell>
          <cell r="CN223">
            <v>40057</v>
          </cell>
          <cell r="CO223">
            <v>40087</v>
          </cell>
          <cell r="CP223">
            <v>40118</v>
          </cell>
          <cell r="CQ223">
            <v>40148</v>
          </cell>
          <cell r="CR223">
            <v>40179</v>
          </cell>
          <cell r="CS223">
            <v>40210</v>
          </cell>
          <cell r="CT223">
            <v>40238</v>
          </cell>
          <cell r="CU223">
            <v>40269</v>
          </cell>
          <cell r="CV223">
            <v>40299</v>
          </cell>
          <cell r="CW223">
            <v>40330</v>
          </cell>
          <cell r="CX223">
            <v>40360</v>
          </cell>
          <cell r="CY223">
            <v>40391</v>
          </cell>
          <cell r="CZ223">
            <v>40422</v>
          </cell>
          <cell r="DA223">
            <v>40452</v>
          </cell>
          <cell r="DB223">
            <v>40483</v>
          </cell>
          <cell r="DC223">
            <v>40513</v>
          </cell>
          <cell r="DD223">
            <v>40544</v>
          </cell>
          <cell r="DE223">
            <v>40575</v>
          </cell>
          <cell r="DF223">
            <v>40603</v>
          </cell>
          <cell r="DG223">
            <v>40634</v>
          </cell>
          <cell r="DH223">
            <v>40664</v>
          </cell>
          <cell r="DI223">
            <v>40695</v>
          </cell>
          <cell r="DJ223">
            <v>40725</v>
          </cell>
          <cell r="DK223">
            <v>40756</v>
          </cell>
          <cell r="DL223">
            <v>40787</v>
          </cell>
          <cell r="DM223">
            <v>40817</v>
          </cell>
          <cell r="DN223">
            <v>40848</v>
          </cell>
          <cell r="DO223">
            <v>40878</v>
          </cell>
          <cell r="DP223">
            <v>40909</v>
          </cell>
          <cell r="DQ223">
            <v>40940</v>
          </cell>
          <cell r="DR223">
            <v>40969</v>
          </cell>
          <cell r="DS223">
            <v>41000</v>
          </cell>
          <cell r="DT223">
            <v>41030</v>
          </cell>
          <cell r="DU223">
            <v>41061</v>
          </cell>
          <cell r="DV223">
            <v>41091</v>
          </cell>
          <cell r="DW223">
            <v>41122</v>
          </cell>
          <cell r="DX223">
            <v>41153</v>
          </cell>
          <cell r="DY223">
            <v>41183</v>
          </cell>
          <cell r="DZ223">
            <v>41214</v>
          </cell>
          <cell r="EA223">
            <v>41244</v>
          </cell>
          <cell r="EB223">
            <v>41275</v>
          </cell>
          <cell r="EC223">
            <v>41306</v>
          </cell>
          <cell r="ED223">
            <v>41334</v>
          </cell>
          <cell r="EE223">
            <v>41365</v>
          </cell>
          <cell r="EF223">
            <v>41395</v>
          </cell>
          <cell r="EG223">
            <v>41426</v>
          </cell>
          <cell r="EH223">
            <v>41456</v>
          </cell>
          <cell r="EI223">
            <v>41487</v>
          </cell>
        </row>
        <row r="224">
          <cell r="C224" t="str">
            <v>Monthly FTE Count</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row>
        <row r="226">
          <cell r="C226" t="str">
            <v xml:space="preserve">1st Month of Seat Capital </v>
          </cell>
          <cell r="E226">
            <v>4</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row>
        <row r="227">
          <cell r="C227" t="str">
            <v>Months</v>
          </cell>
          <cell r="H227">
            <v>37500</v>
          </cell>
          <cell r="I227">
            <v>37530</v>
          </cell>
          <cell r="J227">
            <v>37561</v>
          </cell>
          <cell r="K227">
            <v>37591</v>
          </cell>
          <cell r="L227">
            <v>37622</v>
          </cell>
          <cell r="M227">
            <v>37653</v>
          </cell>
          <cell r="N227">
            <v>37681</v>
          </cell>
          <cell r="O227">
            <v>37712</v>
          </cell>
          <cell r="P227">
            <v>37742</v>
          </cell>
          <cell r="Q227">
            <v>37773</v>
          </cell>
          <cell r="R227">
            <v>37803</v>
          </cell>
          <cell r="S227">
            <v>37834</v>
          </cell>
          <cell r="T227">
            <v>37865</v>
          </cell>
          <cell r="U227">
            <v>37895</v>
          </cell>
          <cell r="V227">
            <v>37926</v>
          </cell>
          <cell r="W227">
            <v>37956</v>
          </cell>
          <cell r="X227">
            <v>37987</v>
          </cell>
          <cell r="Y227">
            <v>38018</v>
          </cell>
          <cell r="Z227">
            <v>38047</v>
          </cell>
          <cell r="AA227">
            <v>38078</v>
          </cell>
          <cell r="AB227">
            <v>38108</v>
          </cell>
          <cell r="AC227">
            <v>38139</v>
          </cell>
          <cell r="AD227">
            <v>38169</v>
          </cell>
          <cell r="AE227">
            <v>38200</v>
          </cell>
          <cell r="AF227">
            <v>38231</v>
          </cell>
          <cell r="AG227">
            <v>38261</v>
          </cell>
          <cell r="AH227">
            <v>38292</v>
          </cell>
          <cell r="AI227">
            <v>38322</v>
          </cell>
          <cell r="AJ227">
            <v>38353</v>
          </cell>
          <cell r="AK227">
            <v>38384</v>
          </cell>
          <cell r="AL227">
            <v>38412</v>
          </cell>
          <cell r="AM227">
            <v>38443</v>
          </cell>
          <cell r="AN227">
            <v>38473</v>
          </cell>
          <cell r="AO227">
            <v>38504</v>
          </cell>
          <cell r="AP227">
            <v>38534</v>
          </cell>
          <cell r="AQ227">
            <v>38565</v>
          </cell>
          <cell r="AR227">
            <v>38596</v>
          </cell>
          <cell r="AS227">
            <v>38626</v>
          </cell>
          <cell r="AT227">
            <v>38657</v>
          </cell>
          <cell r="AU227">
            <v>38687</v>
          </cell>
          <cell r="AV227">
            <v>38718</v>
          </cell>
          <cell r="AW227">
            <v>38749</v>
          </cell>
          <cell r="AX227">
            <v>38777</v>
          </cell>
          <cell r="AY227">
            <v>38808</v>
          </cell>
          <cell r="AZ227">
            <v>38838</v>
          </cell>
          <cell r="BA227">
            <v>38869</v>
          </cell>
          <cell r="BB227">
            <v>38899</v>
          </cell>
          <cell r="BC227">
            <v>38930</v>
          </cell>
          <cell r="BD227">
            <v>38961</v>
          </cell>
          <cell r="BE227">
            <v>38991</v>
          </cell>
          <cell r="BF227">
            <v>39022</v>
          </cell>
          <cell r="BG227">
            <v>39052</v>
          </cell>
          <cell r="BH227">
            <v>39083</v>
          </cell>
          <cell r="BI227">
            <v>39114</v>
          </cell>
          <cell r="BJ227">
            <v>39142</v>
          </cell>
          <cell r="BK227">
            <v>39173</v>
          </cell>
          <cell r="BL227">
            <v>39203</v>
          </cell>
          <cell r="BM227">
            <v>39234</v>
          </cell>
          <cell r="BN227">
            <v>39264</v>
          </cell>
          <cell r="BO227">
            <v>39295</v>
          </cell>
          <cell r="BP227">
            <v>39326</v>
          </cell>
          <cell r="BQ227">
            <v>39356</v>
          </cell>
          <cell r="BR227">
            <v>39387</v>
          </cell>
          <cell r="BS227">
            <v>39417</v>
          </cell>
          <cell r="BT227">
            <v>39448</v>
          </cell>
          <cell r="BU227">
            <v>39479</v>
          </cell>
          <cell r="BV227">
            <v>39508</v>
          </cell>
          <cell r="BW227">
            <v>39539</v>
          </cell>
          <cell r="BX227">
            <v>39569</v>
          </cell>
          <cell r="BY227">
            <v>39600</v>
          </cell>
          <cell r="BZ227">
            <v>39630</v>
          </cell>
          <cell r="CA227">
            <v>39661</v>
          </cell>
          <cell r="CB227">
            <v>39692</v>
          </cell>
          <cell r="CC227">
            <v>39722</v>
          </cell>
          <cell r="CD227">
            <v>39753</v>
          </cell>
          <cell r="CE227">
            <v>39783</v>
          </cell>
          <cell r="CF227">
            <v>39814</v>
          </cell>
          <cell r="CG227">
            <v>39845</v>
          </cell>
          <cell r="CH227">
            <v>39873</v>
          </cell>
          <cell r="CI227">
            <v>39904</v>
          </cell>
          <cell r="CJ227">
            <v>39934</v>
          </cell>
          <cell r="CK227">
            <v>39965</v>
          </cell>
          <cell r="CL227">
            <v>39995</v>
          </cell>
          <cell r="CM227">
            <v>40026</v>
          </cell>
          <cell r="CN227">
            <v>40057</v>
          </cell>
          <cell r="CO227">
            <v>40087</v>
          </cell>
          <cell r="CP227">
            <v>40118</v>
          </cell>
          <cell r="CQ227">
            <v>40148</v>
          </cell>
          <cell r="CR227">
            <v>40179</v>
          </cell>
          <cell r="CS227">
            <v>40210</v>
          </cell>
          <cell r="CT227">
            <v>40238</v>
          </cell>
          <cell r="CU227">
            <v>40269</v>
          </cell>
          <cell r="CV227">
            <v>40299</v>
          </cell>
          <cell r="CW227">
            <v>40330</v>
          </cell>
          <cell r="CX227">
            <v>40360</v>
          </cell>
          <cell r="CY227">
            <v>40391</v>
          </cell>
          <cell r="CZ227">
            <v>40422</v>
          </cell>
          <cell r="DA227">
            <v>40452</v>
          </cell>
          <cell r="DB227">
            <v>40483</v>
          </cell>
          <cell r="DC227">
            <v>40513</v>
          </cell>
          <cell r="DD227">
            <v>40544</v>
          </cell>
          <cell r="DE227">
            <v>40575</v>
          </cell>
          <cell r="DF227">
            <v>40603</v>
          </cell>
          <cell r="DG227">
            <v>40634</v>
          </cell>
          <cell r="DH227">
            <v>40664</v>
          </cell>
          <cell r="DI227">
            <v>40695</v>
          </cell>
          <cell r="DJ227">
            <v>40725</v>
          </cell>
          <cell r="DK227">
            <v>40756</v>
          </cell>
          <cell r="DL227">
            <v>40787</v>
          </cell>
          <cell r="DM227">
            <v>40817</v>
          </cell>
          <cell r="DN227">
            <v>40848</v>
          </cell>
          <cell r="DO227">
            <v>40878</v>
          </cell>
          <cell r="DP227">
            <v>40909</v>
          </cell>
          <cell r="DQ227">
            <v>40940</v>
          </cell>
          <cell r="DR227">
            <v>40969</v>
          </cell>
          <cell r="DS227">
            <v>41000</v>
          </cell>
          <cell r="DT227">
            <v>41030</v>
          </cell>
          <cell r="DU227">
            <v>41061</v>
          </cell>
          <cell r="DV227">
            <v>41091</v>
          </cell>
          <cell r="DW227">
            <v>41122</v>
          </cell>
          <cell r="DX227">
            <v>41153</v>
          </cell>
          <cell r="DY227">
            <v>41183</v>
          </cell>
          <cell r="DZ227">
            <v>41214</v>
          </cell>
          <cell r="EA227">
            <v>41244</v>
          </cell>
          <cell r="EB227">
            <v>41275</v>
          </cell>
          <cell r="EC227">
            <v>41306</v>
          </cell>
          <cell r="ED227">
            <v>41334</v>
          </cell>
          <cell r="EE227">
            <v>41365</v>
          </cell>
          <cell r="EF227">
            <v>41395</v>
          </cell>
          <cell r="EG227">
            <v>41426</v>
          </cell>
          <cell r="EH227">
            <v>41456</v>
          </cell>
          <cell r="EI227">
            <v>41487</v>
          </cell>
        </row>
        <row r="228">
          <cell r="C228" t="str">
            <v>Monthly FTE Count</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row>
        <row r="230">
          <cell r="C230" t="str">
            <v xml:space="preserve">1st Month of Seat Capital </v>
          </cell>
          <cell r="E230">
            <v>5</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row>
        <row r="231">
          <cell r="C231" t="str">
            <v>Months</v>
          </cell>
          <cell r="H231">
            <v>37500</v>
          </cell>
          <cell r="I231">
            <v>37530</v>
          </cell>
          <cell r="J231">
            <v>37561</v>
          </cell>
          <cell r="K231">
            <v>37591</v>
          </cell>
          <cell r="L231">
            <v>37622</v>
          </cell>
          <cell r="M231">
            <v>37653</v>
          </cell>
          <cell r="N231">
            <v>37681</v>
          </cell>
          <cell r="O231">
            <v>37712</v>
          </cell>
          <cell r="P231">
            <v>37742</v>
          </cell>
          <cell r="Q231">
            <v>37773</v>
          </cell>
          <cell r="R231">
            <v>37803</v>
          </cell>
          <cell r="S231">
            <v>37834</v>
          </cell>
          <cell r="T231">
            <v>37865</v>
          </cell>
          <cell r="U231">
            <v>37895</v>
          </cell>
          <cell r="V231">
            <v>37926</v>
          </cell>
          <cell r="W231">
            <v>37956</v>
          </cell>
          <cell r="X231">
            <v>37987</v>
          </cell>
          <cell r="Y231">
            <v>38018</v>
          </cell>
          <cell r="Z231">
            <v>38047</v>
          </cell>
          <cell r="AA231">
            <v>38078</v>
          </cell>
          <cell r="AB231">
            <v>38108</v>
          </cell>
          <cell r="AC231">
            <v>38139</v>
          </cell>
          <cell r="AD231">
            <v>38169</v>
          </cell>
          <cell r="AE231">
            <v>38200</v>
          </cell>
          <cell r="AF231">
            <v>38231</v>
          </cell>
          <cell r="AG231">
            <v>38261</v>
          </cell>
          <cell r="AH231">
            <v>38292</v>
          </cell>
          <cell r="AI231">
            <v>38322</v>
          </cell>
          <cell r="AJ231">
            <v>38353</v>
          </cell>
          <cell r="AK231">
            <v>38384</v>
          </cell>
          <cell r="AL231">
            <v>38412</v>
          </cell>
          <cell r="AM231">
            <v>38443</v>
          </cell>
          <cell r="AN231">
            <v>38473</v>
          </cell>
          <cell r="AO231">
            <v>38504</v>
          </cell>
          <cell r="AP231">
            <v>38534</v>
          </cell>
          <cell r="AQ231">
            <v>38565</v>
          </cell>
          <cell r="AR231">
            <v>38596</v>
          </cell>
          <cell r="AS231">
            <v>38626</v>
          </cell>
          <cell r="AT231">
            <v>38657</v>
          </cell>
          <cell r="AU231">
            <v>38687</v>
          </cell>
          <cell r="AV231">
            <v>38718</v>
          </cell>
          <cell r="AW231">
            <v>38749</v>
          </cell>
          <cell r="AX231">
            <v>38777</v>
          </cell>
          <cell r="AY231">
            <v>38808</v>
          </cell>
          <cell r="AZ231">
            <v>38838</v>
          </cell>
          <cell r="BA231">
            <v>38869</v>
          </cell>
          <cell r="BB231">
            <v>38899</v>
          </cell>
          <cell r="BC231">
            <v>38930</v>
          </cell>
          <cell r="BD231">
            <v>38961</v>
          </cell>
          <cell r="BE231">
            <v>38991</v>
          </cell>
          <cell r="BF231">
            <v>39022</v>
          </cell>
          <cell r="BG231">
            <v>39052</v>
          </cell>
          <cell r="BH231">
            <v>39083</v>
          </cell>
          <cell r="BI231">
            <v>39114</v>
          </cell>
          <cell r="BJ231">
            <v>39142</v>
          </cell>
          <cell r="BK231">
            <v>39173</v>
          </cell>
          <cell r="BL231">
            <v>39203</v>
          </cell>
          <cell r="BM231">
            <v>39234</v>
          </cell>
          <cell r="BN231">
            <v>39264</v>
          </cell>
          <cell r="BO231">
            <v>39295</v>
          </cell>
          <cell r="BP231">
            <v>39326</v>
          </cell>
          <cell r="BQ231">
            <v>39356</v>
          </cell>
          <cell r="BR231">
            <v>39387</v>
          </cell>
          <cell r="BS231">
            <v>39417</v>
          </cell>
          <cell r="BT231">
            <v>39448</v>
          </cell>
          <cell r="BU231">
            <v>39479</v>
          </cell>
          <cell r="BV231">
            <v>39508</v>
          </cell>
          <cell r="BW231">
            <v>39539</v>
          </cell>
          <cell r="BX231">
            <v>39569</v>
          </cell>
          <cell r="BY231">
            <v>39600</v>
          </cell>
          <cell r="BZ231">
            <v>39630</v>
          </cell>
          <cell r="CA231">
            <v>39661</v>
          </cell>
          <cell r="CB231">
            <v>39692</v>
          </cell>
          <cell r="CC231">
            <v>39722</v>
          </cell>
          <cell r="CD231">
            <v>39753</v>
          </cell>
          <cell r="CE231">
            <v>39783</v>
          </cell>
          <cell r="CF231">
            <v>39814</v>
          </cell>
          <cell r="CG231">
            <v>39845</v>
          </cell>
          <cell r="CH231">
            <v>39873</v>
          </cell>
          <cell r="CI231">
            <v>39904</v>
          </cell>
          <cell r="CJ231">
            <v>39934</v>
          </cell>
          <cell r="CK231">
            <v>39965</v>
          </cell>
          <cell r="CL231">
            <v>39995</v>
          </cell>
          <cell r="CM231">
            <v>40026</v>
          </cell>
          <cell r="CN231">
            <v>40057</v>
          </cell>
          <cell r="CO231">
            <v>40087</v>
          </cell>
          <cell r="CP231">
            <v>40118</v>
          </cell>
          <cell r="CQ231">
            <v>40148</v>
          </cell>
          <cell r="CR231">
            <v>40179</v>
          </cell>
          <cell r="CS231">
            <v>40210</v>
          </cell>
          <cell r="CT231">
            <v>40238</v>
          </cell>
          <cell r="CU231">
            <v>40269</v>
          </cell>
          <cell r="CV231">
            <v>40299</v>
          </cell>
          <cell r="CW231">
            <v>40330</v>
          </cell>
          <cell r="CX231">
            <v>40360</v>
          </cell>
          <cell r="CY231">
            <v>40391</v>
          </cell>
          <cell r="CZ231">
            <v>40422</v>
          </cell>
          <cell r="DA231">
            <v>40452</v>
          </cell>
          <cell r="DB231">
            <v>40483</v>
          </cell>
          <cell r="DC231">
            <v>40513</v>
          </cell>
          <cell r="DD231">
            <v>40544</v>
          </cell>
          <cell r="DE231">
            <v>40575</v>
          </cell>
          <cell r="DF231">
            <v>40603</v>
          </cell>
          <cell r="DG231">
            <v>40634</v>
          </cell>
          <cell r="DH231">
            <v>40664</v>
          </cell>
          <cell r="DI231">
            <v>40695</v>
          </cell>
          <cell r="DJ231">
            <v>40725</v>
          </cell>
          <cell r="DK231">
            <v>40756</v>
          </cell>
          <cell r="DL231">
            <v>40787</v>
          </cell>
          <cell r="DM231">
            <v>40817</v>
          </cell>
          <cell r="DN231">
            <v>40848</v>
          </cell>
          <cell r="DO231">
            <v>40878</v>
          </cell>
          <cell r="DP231">
            <v>40909</v>
          </cell>
          <cell r="DQ231">
            <v>40940</v>
          </cell>
          <cell r="DR231">
            <v>40969</v>
          </cell>
          <cell r="DS231">
            <v>41000</v>
          </cell>
          <cell r="DT231">
            <v>41030</v>
          </cell>
          <cell r="DU231">
            <v>41061</v>
          </cell>
          <cell r="DV231">
            <v>41091</v>
          </cell>
          <cell r="DW231">
            <v>41122</v>
          </cell>
          <cell r="DX231">
            <v>41153</v>
          </cell>
          <cell r="DY231">
            <v>41183</v>
          </cell>
          <cell r="DZ231">
            <v>41214</v>
          </cell>
          <cell r="EA231">
            <v>41244</v>
          </cell>
          <cell r="EB231">
            <v>41275</v>
          </cell>
          <cell r="EC231">
            <v>41306</v>
          </cell>
          <cell r="ED231">
            <v>41334</v>
          </cell>
          <cell r="EE231">
            <v>41365</v>
          </cell>
          <cell r="EF231">
            <v>41395</v>
          </cell>
          <cell r="EG231">
            <v>41426</v>
          </cell>
          <cell r="EH231">
            <v>41456</v>
          </cell>
          <cell r="EI231">
            <v>41487</v>
          </cell>
        </row>
        <row r="232">
          <cell r="C232" t="str">
            <v>Monthly FTE Count</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row>
        <row r="234">
          <cell r="C234" t="str">
            <v xml:space="preserve">1st Month of Seat Capital </v>
          </cell>
          <cell r="E234">
            <v>6</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row>
        <row r="235">
          <cell r="C235" t="str">
            <v>Months</v>
          </cell>
          <cell r="H235">
            <v>37500</v>
          </cell>
          <cell r="I235">
            <v>37530</v>
          </cell>
          <cell r="J235">
            <v>37561</v>
          </cell>
          <cell r="K235">
            <v>37591</v>
          </cell>
          <cell r="L235">
            <v>37622</v>
          </cell>
          <cell r="M235">
            <v>37653</v>
          </cell>
          <cell r="N235">
            <v>37681</v>
          </cell>
          <cell r="O235">
            <v>37712</v>
          </cell>
          <cell r="P235">
            <v>37742</v>
          </cell>
          <cell r="Q235">
            <v>37773</v>
          </cell>
          <cell r="R235">
            <v>37803</v>
          </cell>
          <cell r="S235">
            <v>37834</v>
          </cell>
          <cell r="T235">
            <v>37865</v>
          </cell>
          <cell r="U235">
            <v>37895</v>
          </cell>
          <cell r="V235">
            <v>37926</v>
          </cell>
          <cell r="W235">
            <v>37956</v>
          </cell>
          <cell r="X235">
            <v>37987</v>
          </cell>
          <cell r="Y235">
            <v>38018</v>
          </cell>
          <cell r="Z235">
            <v>38047</v>
          </cell>
          <cell r="AA235">
            <v>38078</v>
          </cell>
          <cell r="AB235">
            <v>38108</v>
          </cell>
          <cell r="AC235">
            <v>38139</v>
          </cell>
          <cell r="AD235">
            <v>38169</v>
          </cell>
          <cell r="AE235">
            <v>38200</v>
          </cell>
          <cell r="AF235">
            <v>38231</v>
          </cell>
          <cell r="AG235">
            <v>38261</v>
          </cell>
          <cell r="AH235">
            <v>38292</v>
          </cell>
          <cell r="AI235">
            <v>38322</v>
          </cell>
          <cell r="AJ235">
            <v>38353</v>
          </cell>
          <cell r="AK235">
            <v>38384</v>
          </cell>
          <cell r="AL235">
            <v>38412</v>
          </cell>
          <cell r="AM235">
            <v>38443</v>
          </cell>
          <cell r="AN235">
            <v>38473</v>
          </cell>
          <cell r="AO235">
            <v>38504</v>
          </cell>
          <cell r="AP235">
            <v>38534</v>
          </cell>
          <cell r="AQ235">
            <v>38565</v>
          </cell>
          <cell r="AR235">
            <v>38596</v>
          </cell>
          <cell r="AS235">
            <v>38626</v>
          </cell>
          <cell r="AT235">
            <v>38657</v>
          </cell>
          <cell r="AU235">
            <v>38687</v>
          </cell>
          <cell r="AV235">
            <v>38718</v>
          </cell>
          <cell r="AW235">
            <v>38749</v>
          </cell>
          <cell r="AX235">
            <v>38777</v>
          </cell>
          <cell r="AY235">
            <v>38808</v>
          </cell>
          <cell r="AZ235">
            <v>38838</v>
          </cell>
          <cell r="BA235">
            <v>38869</v>
          </cell>
          <cell r="BB235">
            <v>38899</v>
          </cell>
          <cell r="BC235">
            <v>38930</v>
          </cell>
          <cell r="BD235">
            <v>38961</v>
          </cell>
          <cell r="BE235">
            <v>38991</v>
          </cell>
          <cell r="BF235">
            <v>39022</v>
          </cell>
          <cell r="BG235">
            <v>39052</v>
          </cell>
          <cell r="BH235">
            <v>39083</v>
          </cell>
          <cell r="BI235">
            <v>39114</v>
          </cell>
          <cell r="BJ235">
            <v>39142</v>
          </cell>
          <cell r="BK235">
            <v>39173</v>
          </cell>
          <cell r="BL235">
            <v>39203</v>
          </cell>
          <cell r="BM235">
            <v>39234</v>
          </cell>
          <cell r="BN235">
            <v>39264</v>
          </cell>
          <cell r="BO235">
            <v>39295</v>
          </cell>
          <cell r="BP235">
            <v>39326</v>
          </cell>
          <cell r="BQ235">
            <v>39356</v>
          </cell>
          <cell r="BR235">
            <v>39387</v>
          </cell>
          <cell r="BS235">
            <v>39417</v>
          </cell>
          <cell r="BT235">
            <v>39448</v>
          </cell>
          <cell r="BU235">
            <v>39479</v>
          </cell>
          <cell r="BV235">
            <v>39508</v>
          </cell>
          <cell r="BW235">
            <v>39539</v>
          </cell>
          <cell r="BX235">
            <v>39569</v>
          </cell>
          <cell r="BY235">
            <v>39600</v>
          </cell>
          <cell r="BZ235">
            <v>39630</v>
          </cell>
          <cell r="CA235">
            <v>39661</v>
          </cell>
          <cell r="CB235">
            <v>39692</v>
          </cell>
          <cell r="CC235">
            <v>39722</v>
          </cell>
          <cell r="CD235">
            <v>39753</v>
          </cell>
          <cell r="CE235">
            <v>39783</v>
          </cell>
          <cell r="CF235">
            <v>39814</v>
          </cell>
          <cell r="CG235">
            <v>39845</v>
          </cell>
          <cell r="CH235">
            <v>39873</v>
          </cell>
          <cell r="CI235">
            <v>39904</v>
          </cell>
          <cell r="CJ235">
            <v>39934</v>
          </cell>
          <cell r="CK235">
            <v>39965</v>
          </cell>
          <cell r="CL235">
            <v>39995</v>
          </cell>
          <cell r="CM235">
            <v>40026</v>
          </cell>
          <cell r="CN235">
            <v>40057</v>
          </cell>
          <cell r="CO235">
            <v>40087</v>
          </cell>
          <cell r="CP235">
            <v>40118</v>
          </cell>
          <cell r="CQ235">
            <v>40148</v>
          </cell>
          <cell r="CR235">
            <v>40179</v>
          </cell>
          <cell r="CS235">
            <v>40210</v>
          </cell>
          <cell r="CT235">
            <v>40238</v>
          </cell>
          <cell r="CU235">
            <v>40269</v>
          </cell>
          <cell r="CV235">
            <v>40299</v>
          </cell>
          <cell r="CW235">
            <v>40330</v>
          </cell>
          <cell r="CX235">
            <v>40360</v>
          </cell>
          <cell r="CY235">
            <v>40391</v>
          </cell>
          <cell r="CZ235">
            <v>40422</v>
          </cell>
          <cell r="DA235">
            <v>40452</v>
          </cell>
          <cell r="DB235">
            <v>40483</v>
          </cell>
          <cell r="DC235">
            <v>40513</v>
          </cell>
          <cell r="DD235">
            <v>40544</v>
          </cell>
          <cell r="DE235">
            <v>40575</v>
          </cell>
          <cell r="DF235">
            <v>40603</v>
          </cell>
          <cell r="DG235">
            <v>40634</v>
          </cell>
          <cell r="DH235">
            <v>40664</v>
          </cell>
          <cell r="DI235">
            <v>40695</v>
          </cell>
          <cell r="DJ235">
            <v>40725</v>
          </cell>
          <cell r="DK235">
            <v>40756</v>
          </cell>
          <cell r="DL235">
            <v>40787</v>
          </cell>
          <cell r="DM235">
            <v>40817</v>
          </cell>
          <cell r="DN235">
            <v>40848</v>
          </cell>
          <cell r="DO235">
            <v>40878</v>
          </cell>
          <cell r="DP235">
            <v>40909</v>
          </cell>
          <cell r="DQ235">
            <v>40940</v>
          </cell>
          <cell r="DR235">
            <v>40969</v>
          </cell>
          <cell r="DS235">
            <v>41000</v>
          </cell>
          <cell r="DT235">
            <v>41030</v>
          </cell>
          <cell r="DU235">
            <v>41061</v>
          </cell>
          <cell r="DV235">
            <v>41091</v>
          </cell>
          <cell r="DW235">
            <v>41122</v>
          </cell>
          <cell r="DX235">
            <v>41153</v>
          </cell>
          <cell r="DY235">
            <v>41183</v>
          </cell>
          <cell r="DZ235">
            <v>41214</v>
          </cell>
          <cell r="EA235">
            <v>41244</v>
          </cell>
          <cell r="EB235">
            <v>41275</v>
          </cell>
          <cell r="EC235">
            <v>41306</v>
          </cell>
          <cell r="ED235">
            <v>41334</v>
          </cell>
          <cell r="EE235">
            <v>41365</v>
          </cell>
          <cell r="EF235">
            <v>41395</v>
          </cell>
          <cell r="EG235">
            <v>41426</v>
          </cell>
          <cell r="EH235">
            <v>41456</v>
          </cell>
          <cell r="EI235">
            <v>41487</v>
          </cell>
        </row>
        <row r="236">
          <cell r="C236" t="str">
            <v>Monthly FTE Count</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row>
        <row r="240">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row>
        <row r="241">
          <cell r="H241">
            <v>37500</v>
          </cell>
          <cell r="I241">
            <v>37530</v>
          </cell>
          <cell r="J241">
            <v>37561</v>
          </cell>
          <cell r="K241">
            <v>37591</v>
          </cell>
          <cell r="L241">
            <v>37622</v>
          </cell>
          <cell r="M241">
            <v>37653</v>
          </cell>
          <cell r="N241">
            <v>37681</v>
          </cell>
          <cell r="O241">
            <v>37712</v>
          </cell>
          <cell r="P241">
            <v>37742</v>
          </cell>
          <cell r="Q241">
            <v>37773</v>
          </cell>
          <cell r="R241">
            <v>37803</v>
          </cell>
          <cell r="S241">
            <v>37834</v>
          </cell>
          <cell r="T241">
            <v>37865</v>
          </cell>
          <cell r="U241">
            <v>37895</v>
          </cell>
          <cell r="V241">
            <v>37926</v>
          </cell>
          <cell r="W241">
            <v>37956</v>
          </cell>
          <cell r="X241">
            <v>37987</v>
          </cell>
          <cell r="Y241">
            <v>38018</v>
          </cell>
          <cell r="Z241">
            <v>38047</v>
          </cell>
          <cell r="AA241">
            <v>38078</v>
          </cell>
          <cell r="AB241">
            <v>38108</v>
          </cell>
          <cell r="AC241">
            <v>38139</v>
          </cell>
          <cell r="AD241">
            <v>38169</v>
          </cell>
          <cell r="AE241">
            <v>38200</v>
          </cell>
          <cell r="AF241">
            <v>38231</v>
          </cell>
          <cell r="AG241">
            <v>38261</v>
          </cell>
          <cell r="AH241">
            <v>38292</v>
          </cell>
          <cell r="AI241">
            <v>38322</v>
          </cell>
          <cell r="AJ241">
            <v>38353</v>
          </cell>
          <cell r="AK241">
            <v>38384</v>
          </cell>
          <cell r="AL241">
            <v>38412</v>
          </cell>
          <cell r="AM241">
            <v>38443</v>
          </cell>
          <cell r="AN241">
            <v>38473</v>
          </cell>
          <cell r="AO241">
            <v>38504</v>
          </cell>
          <cell r="AP241">
            <v>38534</v>
          </cell>
          <cell r="AQ241">
            <v>38565</v>
          </cell>
          <cell r="AR241">
            <v>38596</v>
          </cell>
          <cell r="AS241">
            <v>38626</v>
          </cell>
          <cell r="AT241">
            <v>38657</v>
          </cell>
          <cell r="AU241">
            <v>38687</v>
          </cell>
          <cell r="AV241">
            <v>38718</v>
          </cell>
          <cell r="AW241">
            <v>38749</v>
          </cell>
          <cell r="AX241">
            <v>38777</v>
          </cell>
          <cell r="AY241">
            <v>38808</v>
          </cell>
          <cell r="AZ241">
            <v>38838</v>
          </cell>
          <cell r="BA241">
            <v>38869</v>
          </cell>
          <cell r="BB241">
            <v>38899</v>
          </cell>
          <cell r="BC241">
            <v>38930</v>
          </cell>
          <cell r="BD241">
            <v>38961</v>
          </cell>
          <cell r="BE241">
            <v>38991</v>
          </cell>
          <cell r="BF241">
            <v>39022</v>
          </cell>
          <cell r="BG241">
            <v>39052</v>
          </cell>
          <cell r="BH241">
            <v>39083</v>
          </cell>
          <cell r="BI241">
            <v>39114</v>
          </cell>
          <cell r="BJ241">
            <v>39142</v>
          </cell>
          <cell r="BK241">
            <v>39173</v>
          </cell>
          <cell r="BL241">
            <v>39203</v>
          </cell>
          <cell r="BM241">
            <v>39234</v>
          </cell>
          <cell r="BN241">
            <v>39264</v>
          </cell>
          <cell r="BO241">
            <v>39295</v>
          </cell>
          <cell r="BP241">
            <v>39326</v>
          </cell>
          <cell r="BQ241">
            <v>39356</v>
          </cell>
          <cell r="BR241">
            <v>39387</v>
          </cell>
          <cell r="BS241">
            <v>39417</v>
          </cell>
          <cell r="BT241">
            <v>39448</v>
          </cell>
          <cell r="BU241">
            <v>39479</v>
          </cell>
          <cell r="BV241">
            <v>39508</v>
          </cell>
          <cell r="BW241">
            <v>39539</v>
          </cell>
          <cell r="BX241">
            <v>39569</v>
          </cell>
          <cell r="BY241">
            <v>39600</v>
          </cell>
          <cell r="BZ241">
            <v>39630</v>
          </cell>
          <cell r="CA241">
            <v>39661</v>
          </cell>
          <cell r="CB241">
            <v>39692</v>
          </cell>
          <cell r="CC241">
            <v>39722</v>
          </cell>
          <cell r="CD241">
            <v>39753</v>
          </cell>
          <cell r="CE241">
            <v>39783</v>
          </cell>
          <cell r="CF241">
            <v>39814</v>
          </cell>
          <cell r="CG241">
            <v>39845</v>
          </cell>
          <cell r="CH241">
            <v>39873</v>
          </cell>
          <cell r="CI241">
            <v>39904</v>
          </cell>
          <cell r="CJ241">
            <v>39934</v>
          </cell>
          <cell r="CK241">
            <v>39965</v>
          </cell>
          <cell r="CL241">
            <v>39995</v>
          </cell>
          <cell r="CM241">
            <v>40026</v>
          </cell>
          <cell r="CN241">
            <v>40057</v>
          </cell>
          <cell r="CO241">
            <v>40087</v>
          </cell>
          <cell r="CP241">
            <v>40118</v>
          </cell>
          <cell r="CQ241">
            <v>40148</v>
          </cell>
          <cell r="CR241">
            <v>40179</v>
          </cell>
          <cell r="CS241">
            <v>40210</v>
          </cell>
          <cell r="CT241">
            <v>40238</v>
          </cell>
          <cell r="CU241">
            <v>40269</v>
          </cell>
          <cell r="CV241">
            <v>40299</v>
          </cell>
          <cell r="CW241">
            <v>40330</v>
          </cell>
          <cell r="CX241">
            <v>40360</v>
          </cell>
          <cell r="CY241">
            <v>40391</v>
          </cell>
          <cell r="CZ241">
            <v>40422</v>
          </cell>
          <cell r="DA241">
            <v>40452</v>
          </cell>
          <cell r="DB241">
            <v>40483</v>
          </cell>
          <cell r="DC241">
            <v>40513</v>
          </cell>
          <cell r="DD241">
            <v>40544</v>
          </cell>
          <cell r="DE241">
            <v>40575</v>
          </cell>
          <cell r="DF241">
            <v>40603</v>
          </cell>
          <cell r="DG241">
            <v>40634</v>
          </cell>
          <cell r="DH241">
            <v>40664</v>
          </cell>
          <cell r="DI241">
            <v>40695</v>
          </cell>
          <cell r="DJ241">
            <v>40725</v>
          </cell>
          <cell r="DK241">
            <v>40756</v>
          </cell>
          <cell r="DL241">
            <v>40787</v>
          </cell>
          <cell r="DM241">
            <v>40817</v>
          </cell>
          <cell r="DN241">
            <v>40848</v>
          </cell>
          <cell r="DO241">
            <v>40878</v>
          </cell>
          <cell r="DP241">
            <v>40909</v>
          </cell>
          <cell r="DQ241">
            <v>40940</v>
          </cell>
          <cell r="DR241">
            <v>40969</v>
          </cell>
          <cell r="DS241">
            <v>41000</v>
          </cell>
          <cell r="DT241">
            <v>41030</v>
          </cell>
          <cell r="DU241">
            <v>41061</v>
          </cell>
          <cell r="DV241">
            <v>41091</v>
          </cell>
          <cell r="DW241">
            <v>41122</v>
          </cell>
          <cell r="DX241">
            <v>41153</v>
          </cell>
          <cell r="DY241">
            <v>41183</v>
          </cell>
          <cell r="DZ241">
            <v>41214</v>
          </cell>
          <cell r="EA241">
            <v>41244</v>
          </cell>
          <cell r="EB241">
            <v>41275</v>
          </cell>
          <cell r="EC241">
            <v>41306</v>
          </cell>
          <cell r="ED241">
            <v>41334</v>
          </cell>
          <cell r="EE241">
            <v>41365</v>
          </cell>
          <cell r="EF241">
            <v>41395</v>
          </cell>
          <cell r="EG241">
            <v>41426</v>
          </cell>
          <cell r="EH241">
            <v>41456</v>
          </cell>
          <cell r="EI241">
            <v>41487</v>
          </cell>
        </row>
      </sheetData>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Chart"/>
      <sheetName val="Analysis"/>
      <sheetName val="PERSONS"/>
      <sheetName val="MALES"/>
      <sheetName val="FEMALES"/>
      <sheetName val="PERSONS 5 year"/>
      <sheetName val="MALES 5 year"/>
      <sheetName val="FEMALES 5 year"/>
      <sheetName val="ALL DATA StHAs"/>
      <sheetName val="WK10 Cap Bal Det"/>
      <sheetName val="WK11 GAAP IS Detail"/>
      <sheetName val="WK2 Bill-Exp Inputs"/>
      <sheetName val="WK16 Seat Capital Costs"/>
      <sheetName val="WK1 Key Assumpt"/>
      <sheetName val="3 TCB Summ"/>
      <sheetName val="5 ACN Mgt View"/>
      <sheetName val="6 ACN Mgt Fcst"/>
      <sheetName val="WK12 GAAP BS Detail"/>
      <sheetName val="WK3 Rev Rec Inputs"/>
      <sheetName val="WK5 Tax Cash Pay Inputs"/>
      <sheetName val="WK7 TCB Inputs"/>
      <sheetName val="WK9 Affil Share Inputs"/>
      <sheetName val="WK13 EVA Detail"/>
      <sheetName val="2 Fin Analysis"/>
      <sheetName val="WK14 Yr 1-3 Metrics Source Info"/>
      <sheetName val="WK15 DSO Calc"/>
      <sheetName val="WK4 Cap Ex Inputs"/>
      <sheetName val="WK6 Risk Adj Inputs"/>
      <sheetName val="WK8 Term Provisions"/>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DAvC"/>
      <sheetName val="RefDExR"/>
      <sheetName val="RefDCurr"/>
      <sheetName val="ClaimRecordSpec"/>
      <sheetName val="IncomeRecordSpec"/>
      <sheetName val="PERSONS"/>
      <sheetName val="MA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FMR Coding"/>
      <sheetName val="T04"/>
      <sheetName val="RefDExR"/>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C"/>
      <sheetName val="CHRE"/>
      <sheetName val="NICE"/>
      <sheetName val="NTA"/>
      <sheetName val="Sheet2"/>
      <sheetName val="Sheet3"/>
      <sheetName val="GSCC"/>
      <sheetName val="NHS BT"/>
      <sheetName val="CQC"/>
      <sheetName val="HFEA"/>
      <sheetName val="HPA"/>
      <sheetName val="HTA"/>
      <sheetName val="NHSi"/>
      <sheetName val="MHRA"/>
      <sheetName val="NIBSC"/>
      <sheetName val="NPSA"/>
      <sheetName val="NHS PRO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s>
    <sheetDataSet>
      <sheetData sheetId="0"/>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utput"/>
      <sheetName val="Functions - costs (£)"/>
      <sheetName val="Functions - movement (%)"/>
      <sheetName val="List"/>
      <sheetName val="NAO Cost of Capital Calc"/>
      <sheetName val="Annex"/>
      <sheetName val="Defaults"/>
    </sheetNames>
    <sheetDataSet>
      <sheetData sheetId="0"/>
      <sheetData sheetId="1"/>
      <sheetData sheetId="2"/>
      <sheetData sheetId="3">
        <row r="1">
          <cell r="B1" t="str">
            <v>Communications</v>
          </cell>
        </row>
      </sheetData>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C as at 10505"/>
      <sheetName val="Op Cap plan 0506"/>
      <sheetName val="Op Cap plan 5 yr"/>
      <sheetName val="IT&amp;T plan"/>
      <sheetName val="Estates Bids"/>
      <sheetName val="NHS cap exp 0405"/>
      <sheetName val="available b 0506"/>
      <sheetName val="PDC superc w FT app fig"/>
      <sheetName val="PDC Analysis"/>
      <sheetName val="redistb estates b"/>
      <sheetName val="med equip replacement"/>
      <sheetName val="Unique"/>
      <sheetName val="Interactive inputs &amp; results"/>
      <sheetName val="NHSLA02 - Commentary"/>
      <sheetName val="NHSLA04 - I&amp;E Budget Profile"/>
      <sheetName val="OldPCT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emplate"/>
      <sheetName val="Introduction"/>
      <sheetName val="ALB01 P07"/>
      <sheetName val="ALB01 P06"/>
      <sheetName val="ALB02 P07"/>
      <sheetName val="ALB03 P07"/>
      <sheetName val="ALB04 P07"/>
      <sheetName val="ALB04 P03"/>
      <sheetName val="ALB05 P07"/>
      <sheetName val="ALB05 P03"/>
      <sheetName val="ALB05 P04"/>
      <sheetName val="ALB05 P05"/>
      <sheetName val="ALB05 P06"/>
      <sheetName val="ALB06 P07"/>
      <sheetName val="ALB06 P06"/>
      <sheetName val="ALB07 P07"/>
      <sheetName val="ALB07 P06"/>
      <sheetName val="ALB07 P14"/>
      <sheetName val="ALB08 P07"/>
      <sheetName val="ALB07 P05"/>
      <sheetName val="ALB08 P03"/>
      <sheetName val="ALB08 P04"/>
      <sheetName val="ALB08 P05"/>
      <sheetName val="ALB08 P06"/>
      <sheetName val="ALB09 P07"/>
      <sheetName val="ALB09 P06"/>
      <sheetName val="ALB10 P07"/>
      <sheetName val="NHSLA01 P07"/>
      <sheetName val="NHSLA02 P07"/>
      <sheetName val="NHSLA03 P07"/>
      <sheetName val="NHSLA04 P07"/>
      <sheetName val="NHSLA05 P07"/>
      <sheetName val="NHSLA06 P07"/>
      <sheetName val="NHSLA07 P07"/>
      <sheetName val="Validations"/>
      <sheetName val="Annex"/>
      <sheetName val="Unique"/>
      <sheetName val="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nt 12 with ERO changes"/>
      <sheetName val="2003-04"/>
      <sheetName val="2004-05"/>
      <sheetName val="2005-06"/>
      <sheetName val="2006-07"/>
      <sheetName val="2007-08"/>
      <sheetName val="Near cash tracker"/>
      <sheetName val="RAB code"/>
      <sheetName val="Acc auth"/>
      <sheetName val="DH Subprogrammes"/>
      <sheetName val="Other codes"/>
      <sheetName val="RAB codes"/>
      <sheetName val="RFC Codes"/>
      <sheetName val="DEL AME Codes"/>
      <sheetName val="Assumption Inputs"/>
      <sheetName val="By CC"/>
      <sheetName val="Data"/>
    </sheetNames>
    <sheetDataSet>
      <sheetData sheetId="0" refreshError="1">
        <row r="3">
          <cell r="B3" t="str">
            <v>E15</v>
          </cell>
          <cell r="F3">
            <v>1</v>
          </cell>
          <cell r="G3">
            <v>110402</v>
          </cell>
          <cell r="K3">
            <v>0</v>
          </cell>
          <cell r="M3" t="str">
            <v>AME*(non-dept &amp; non-bud but in TME)</v>
          </cell>
          <cell r="N3" t="str">
            <v>Capital*(non-dept &amp; non-bud but in TME)</v>
          </cell>
          <cell r="Q3" t="str">
            <v>no</v>
          </cell>
          <cell r="X3" t="str">
            <v xml:space="preserve"> </v>
          </cell>
          <cell r="Y3" t="str">
            <v xml:space="preserve"> </v>
          </cell>
          <cell r="Z3" t="str">
            <v xml:space="preserve"> </v>
          </cell>
        </row>
        <row r="4">
          <cell r="B4" t="str">
            <v>E15</v>
          </cell>
          <cell r="F4">
            <v>1</v>
          </cell>
          <cell r="G4">
            <v>110403</v>
          </cell>
          <cell r="K4">
            <v>0</v>
          </cell>
          <cell r="M4" t="str">
            <v>AME*(non-dept &amp; non-bud but in TME)</v>
          </cell>
          <cell r="N4" t="str">
            <v>Capital*(non-dept &amp; non-bud but in TME)</v>
          </cell>
          <cell r="Q4" t="str">
            <v>no</v>
          </cell>
          <cell r="X4" t="str">
            <v xml:space="preserve"> </v>
          </cell>
          <cell r="Y4" t="str">
            <v xml:space="preserve"> </v>
          </cell>
          <cell r="Z4" t="str">
            <v xml:space="preserve"> </v>
          </cell>
        </row>
        <row r="5">
          <cell r="B5" t="str">
            <v>A15</v>
          </cell>
          <cell r="F5">
            <v>1</v>
          </cell>
          <cell r="G5">
            <v>110101</v>
          </cell>
          <cell r="K5">
            <v>0</v>
          </cell>
          <cell r="M5" t="str">
            <v>DEL</v>
          </cell>
          <cell r="N5" t="str">
            <v>Resource</v>
          </cell>
          <cell r="Q5" t="str">
            <v>yes</v>
          </cell>
          <cell r="X5">
            <v>3459573</v>
          </cell>
          <cell r="Y5" t="str">
            <v xml:space="preserve"> </v>
          </cell>
          <cell r="Z5" t="str">
            <v xml:space="preserve"> </v>
          </cell>
        </row>
        <row r="6">
          <cell r="B6" t="str">
            <v>A15</v>
          </cell>
          <cell r="F6">
            <v>6</v>
          </cell>
          <cell r="G6">
            <v>110101</v>
          </cell>
          <cell r="K6">
            <v>0</v>
          </cell>
          <cell r="M6" t="str">
            <v>DEL</v>
          </cell>
          <cell r="N6" t="str">
            <v>Resource</v>
          </cell>
          <cell r="Q6" t="str">
            <v>yes</v>
          </cell>
          <cell r="X6" t="str">
            <v xml:space="preserve"> </v>
          </cell>
          <cell r="Y6">
            <v>1836867</v>
          </cell>
          <cell r="Z6">
            <v>1836867</v>
          </cell>
        </row>
        <row r="7">
          <cell r="B7" t="str">
            <v>A15</v>
          </cell>
          <cell r="F7">
            <v>2</v>
          </cell>
          <cell r="G7">
            <v>110101</v>
          </cell>
          <cell r="K7">
            <v>0</v>
          </cell>
          <cell r="M7" t="str">
            <v>DEL</v>
          </cell>
          <cell r="N7" t="str">
            <v>Resource</v>
          </cell>
          <cell r="Q7" t="str">
            <v>yes</v>
          </cell>
          <cell r="X7" t="str">
            <v xml:space="preserve"> </v>
          </cell>
          <cell r="Y7" t="str">
            <v xml:space="preserve"> </v>
          </cell>
          <cell r="Z7" t="str">
            <v xml:space="preserve"> </v>
          </cell>
        </row>
        <row r="8">
          <cell r="B8" t="str">
            <v>A15</v>
          </cell>
          <cell r="F8">
            <v>8</v>
          </cell>
          <cell r="G8">
            <v>110101</v>
          </cell>
          <cell r="K8">
            <v>0</v>
          </cell>
          <cell r="M8" t="str">
            <v>DEL</v>
          </cell>
          <cell r="N8" t="str">
            <v>Resource</v>
          </cell>
          <cell r="Q8" t="str">
            <v>yes</v>
          </cell>
          <cell r="X8" t="str">
            <v xml:space="preserve"> </v>
          </cell>
          <cell r="Y8" t="str">
            <v xml:space="preserve"> </v>
          </cell>
          <cell r="Z8" t="str">
            <v xml:space="preserve"> </v>
          </cell>
        </row>
        <row r="9">
          <cell r="B9" t="str">
            <v>A15</v>
          </cell>
          <cell r="F9">
            <v>12</v>
          </cell>
          <cell r="G9">
            <v>110101</v>
          </cell>
          <cell r="K9">
            <v>0</v>
          </cell>
          <cell r="M9" t="str">
            <v>DEL</v>
          </cell>
          <cell r="N9" t="str">
            <v>Resource</v>
          </cell>
          <cell r="Q9" t="str">
            <v>yes</v>
          </cell>
          <cell r="X9" t="str">
            <v xml:space="preserve"> </v>
          </cell>
          <cell r="Y9" t="str">
            <v xml:space="preserve"> </v>
          </cell>
          <cell r="Z9" t="str">
            <v xml:space="preserve"> </v>
          </cell>
        </row>
        <row r="10">
          <cell r="B10" t="str">
            <v>A15</v>
          </cell>
          <cell r="F10">
            <v>2</v>
          </cell>
          <cell r="G10">
            <v>110101</v>
          </cell>
          <cell r="K10">
            <v>0</v>
          </cell>
          <cell r="M10" t="str">
            <v>DEL</v>
          </cell>
          <cell r="N10" t="str">
            <v>Resource</v>
          </cell>
          <cell r="Q10" t="str">
            <v>yes</v>
          </cell>
          <cell r="X10" t="str">
            <v xml:space="preserve"> </v>
          </cell>
          <cell r="Y10">
            <v>3459573</v>
          </cell>
          <cell r="Z10">
            <v>3459573</v>
          </cell>
        </row>
        <row r="11">
          <cell r="B11" t="str">
            <v>A15</v>
          </cell>
          <cell r="F11">
            <v>2</v>
          </cell>
          <cell r="G11">
            <v>110101</v>
          </cell>
          <cell r="K11">
            <v>0</v>
          </cell>
          <cell r="M11" t="str">
            <v>DEL</v>
          </cell>
          <cell r="N11" t="str">
            <v>Resource</v>
          </cell>
          <cell r="Q11" t="str">
            <v>yes</v>
          </cell>
          <cell r="X11" t="str">
            <v xml:space="preserve"> </v>
          </cell>
          <cell r="Y11">
            <v>-2010000</v>
          </cell>
          <cell r="Z11">
            <v>-2010000</v>
          </cell>
        </row>
        <row r="12">
          <cell r="B12" t="str">
            <v>A15</v>
          </cell>
          <cell r="F12">
            <v>3</v>
          </cell>
          <cell r="G12">
            <v>110101</v>
          </cell>
          <cell r="K12">
            <v>0</v>
          </cell>
          <cell r="M12" t="str">
            <v>DEL</v>
          </cell>
          <cell r="N12" t="str">
            <v>Resource</v>
          </cell>
          <cell r="Q12" t="str">
            <v>yes</v>
          </cell>
          <cell r="X12" t="str">
            <v xml:space="preserve"> </v>
          </cell>
          <cell r="Y12" t="str">
            <v xml:space="preserve"> </v>
          </cell>
          <cell r="Z12" t="str">
            <v xml:space="preserve"> </v>
          </cell>
        </row>
        <row r="13">
          <cell r="B13" t="str">
            <v>A15</v>
          </cell>
          <cell r="F13">
            <v>9</v>
          </cell>
          <cell r="G13">
            <v>110201</v>
          </cell>
          <cell r="K13" t="str">
            <v>PSS</v>
          </cell>
          <cell r="M13" t="str">
            <v>DEL</v>
          </cell>
          <cell r="N13" t="str">
            <v>Resource</v>
          </cell>
          <cell r="Q13" t="str">
            <v>yes</v>
          </cell>
          <cell r="X13" t="str">
            <v xml:space="preserve"> </v>
          </cell>
          <cell r="Y13" t="str">
            <v xml:space="preserve"> </v>
          </cell>
          <cell r="Z13" t="str">
            <v xml:space="preserve"> </v>
          </cell>
        </row>
        <row r="14">
          <cell r="B14" t="str">
            <v>A15</v>
          </cell>
          <cell r="F14">
            <v>9</v>
          </cell>
          <cell r="G14">
            <v>110306</v>
          </cell>
          <cell r="K14">
            <v>0</v>
          </cell>
          <cell r="M14" t="str">
            <v>DEL</v>
          </cell>
          <cell r="N14" t="str">
            <v>Resource</v>
          </cell>
          <cell r="Q14" t="str">
            <v>yes</v>
          </cell>
          <cell r="X14" t="str">
            <v xml:space="preserve"> </v>
          </cell>
          <cell r="Y14" t="str">
            <v xml:space="preserve"> </v>
          </cell>
          <cell r="Z14" t="str">
            <v xml:space="preserve"> </v>
          </cell>
        </row>
        <row r="15">
          <cell r="B15" t="str">
            <v>A15</v>
          </cell>
          <cell r="F15">
            <v>9</v>
          </cell>
          <cell r="G15">
            <v>110306</v>
          </cell>
          <cell r="K15">
            <v>0</v>
          </cell>
          <cell r="M15" t="str">
            <v>DEL</v>
          </cell>
          <cell r="N15" t="str">
            <v>Resource</v>
          </cell>
          <cell r="Q15" t="str">
            <v>yes</v>
          </cell>
          <cell r="X15" t="str">
            <v xml:space="preserve"> </v>
          </cell>
          <cell r="Y15" t="str">
            <v xml:space="preserve"> </v>
          </cell>
          <cell r="Z15" t="str">
            <v xml:space="preserve"> </v>
          </cell>
        </row>
        <row r="16">
          <cell r="B16" t="str">
            <v>A15</v>
          </cell>
          <cell r="F16">
            <v>9</v>
          </cell>
          <cell r="G16">
            <v>110306</v>
          </cell>
          <cell r="K16">
            <v>0</v>
          </cell>
          <cell r="M16" t="str">
            <v>DEL</v>
          </cell>
          <cell r="N16" t="str">
            <v>Resource</v>
          </cell>
          <cell r="Q16" t="str">
            <v>yes</v>
          </cell>
          <cell r="X16" t="str">
            <v xml:space="preserve"> </v>
          </cell>
          <cell r="Y16" t="str">
            <v xml:space="preserve"> </v>
          </cell>
          <cell r="Z16" t="str">
            <v xml:space="preserve"> </v>
          </cell>
        </row>
        <row r="17">
          <cell r="B17" t="str">
            <v>A15</v>
          </cell>
          <cell r="F17">
            <v>9</v>
          </cell>
          <cell r="G17">
            <v>110401</v>
          </cell>
          <cell r="K17">
            <v>0</v>
          </cell>
          <cell r="M17" t="str">
            <v>DEL</v>
          </cell>
          <cell r="N17" t="str">
            <v>Resource</v>
          </cell>
          <cell r="Q17" t="str">
            <v>yes</v>
          </cell>
          <cell r="X17" t="str">
            <v xml:space="preserve"> </v>
          </cell>
          <cell r="Y17" t="str">
            <v xml:space="preserve"> </v>
          </cell>
          <cell r="Z17" t="str">
            <v xml:space="preserve"> </v>
          </cell>
        </row>
        <row r="18">
          <cell r="B18" t="str">
            <v>A15</v>
          </cell>
          <cell r="F18">
            <v>9</v>
          </cell>
          <cell r="G18">
            <v>110401</v>
          </cell>
          <cell r="K18">
            <v>0</v>
          </cell>
          <cell r="M18" t="str">
            <v>DEL</v>
          </cell>
          <cell r="N18" t="str">
            <v>Resource</v>
          </cell>
          <cell r="Q18" t="str">
            <v>yes</v>
          </cell>
          <cell r="X18" t="str">
            <v xml:space="preserve"> </v>
          </cell>
          <cell r="Y18" t="str">
            <v xml:space="preserve"> </v>
          </cell>
          <cell r="Z18" t="str">
            <v xml:space="preserve"> </v>
          </cell>
        </row>
        <row r="19">
          <cell r="B19" t="str">
            <v>A15</v>
          </cell>
          <cell r="F19">
            <v>9</v>
          </cell>
          <cell r="G19">
            <v>110407</v>
          </cell>
          <cell r="K19">
            <v>0</v>
          </cell>
          <cell r="M19" t="str">
            <v>DEL</v>
          </cell>
          <cell r="N19" t="str">
            <v>Resource</v>
          </cell>
          <cell r="Q19" t="str">
            <v>yes</v>
          </cell>
          <cell r="X19" t="str">
            <v xml:space="preserve"> </v>
          </cell>
          <cell r="Y19" t="str">
            <v xml:space="preserve"> </v>
          </cell>
          <cell r="Z19" t="str">
            <v xml:space="preserve"> </v>
          </cell>
        </row>
        <row r="20">
          <cell r="B20" t="str">
            <v>A15</v>
          </cell>
          <cell r="F20">
            <v>1</v>
          </cell>
          <cell r="G20">
            <v>110201</v>
          </cell>
          <cell r="K20" t="str">
            <v>PSS</v>
          </cell>
          <cell r="M20" t="str">
            <v>DEL</v>
          </cell>
          <cell r="N20" t="str">
            <v>Resource</v>
          </cell>
          <cell r="Q20" t="str">
            <v>yes</v>
          </cell>
          <cell r="X20">
            <v>5728</v>
          </cell>
          <cell r="Y20" t="str">
            <v xml:space="preserve"> </v>
          </cell>
          <cell r="Z20" t="str">
            <v xml:space="preserve"> </v>
          </cell>
        </row>
        <row r="21">
          <cell r="B21" t="str">
            <v>A15</v>
          </cell>
          <cell r="F21">
            <v>2</v>
          </cell>
          <cell r="G21">
            <v>110201</v>
          </cell>
          <cell r="K21" t="str">
            <v>PSS</v>
          </cell>
          <cell r="M21" t="str">
            <v>DEL</v>
          </cell>
          <cell r="N21" t="str">
            <v>Resource</v>
          </cell>
          <cell r="Q21" t="str">
            <v>yes</v>
          </cell>
          <cell r="X21" t="str">
            <v xml:space="preserve"> </v>
          </cell>
          <cell r="Y21" t="str">
            <v xml:space="preserve"> </v>
          </cell>
          <cell r="Z21" t="str">
            <v xml:space="preserve"> </v>
          </cell>
        </row>
        <row r="22">
          <cell r="B22" t="str">
            <v>A15</v>
          </cell>
          <cell r="F22">
            <v>2</v>
          </cell>
          <cell r="G22">
            <v>110201</v>
          </cell>
          <cell r="K22" t="str">
            <v>PSS</v>
          </cell>
          <cell r="M22" t="str">
            <v>DEL</v>
          </cell>
          <cell r="N22" t="str">
            <v>Resource</v>
          </cell>
          <cell r="Q22" t="str">
            <v>yes</v>
          </cell>
          <cell r="X22" t="str">
            <v xml:space="preserve"> </v>
          </cell>
          <cell r="Y22">
            <v>5728</v>
          </cell>
          <cell r="Z22">
            <v>5728</v>
          </cell>
        </row>
        <row r="23">
          <cell r="B23" t="str">
            <v>A15</v>
          </cell>
          <cell r="F23">
            <v>12</v>
          </cell>
          <cell r="G23">
            <v>110201</v>
          </cell>
          <cell r="K23" t="str">
            <v>PSS</v>
          </cell>
          <cell r="M23" t="str">
            <v>DEL</v>
          </cell>
          <cell r="N23" t="str">
            <v>Resource</v>
          </cell>
          <cell r="Q23" t="str">
            <v>yes</v>
          </cell>
          <cell r="X23" t="str">
            <v xml:space="preserve"> </v>
          </cell>
          <cell r="Y23" t="str">
            <v xml:space="preserve"> </v>
          </cell>
          <cell r="Z23" t="str">
            <v xml:space="preserve"> </v>
          </cell>
        </row>
        <row r="24">
          <cell r="B24" t="str">
            <v>A15</v>
          </cell>
          <cell r="F24">
            <v>12</v>
          </cell>
          <cell r="G24">
            <v>110202</v>
          </cell>
          <cell r="K24" t="str">
            <v>PSS</v>
          </cell>
          <cell r="M24" t="str">
            <v>non-budget</v>
          </cell>
          <cell r="N24" t="str">
            <v>non-budget</v>
          </cell>
          <cell r="Q24" t="str">
            <v>yes</v>
          </cell>
          <cell r="X24">
            <v>6387365</v>
          </cell>
          <cell r="Y24" t="str">
            <v xml:space="preserve"> </v>
          </cell>
          <cell r="Z24" t="str">
            <v xml:space="preserve"> </v>
          </cell>
        </row>
        <row r="25">
          <cell r="B25" t="str">
            <v>A15</v>
          </cell>
          <cell r="F25">
            <v>1</v>
          </cell>
          <cell r="G25">
            <v>110302</v>
          </cell>
          <cell r="K25">
            <v>0</v>
          </cell>
          <cell r="M25" t="str">
            <v>DEL</v>
          </cell>
          <cell r="N25" t="str">
            <v>Resource</v>
          </cell>
          <cell r="Q25" t="str">
            <v>yes</v>
          </cell>
          <cell r="X25">
            <v>5959</v>
          </cell>
          <cell r="Y25" t="str">
            <v xml:space="preserve"> </v>
          </cell>
          <cell r="Z25" t="str">
            <v xml:space="preserve"> </v>
          </cell>
        </row>
        <row r="26">
          <cell r="B26" t="str">
            <v>A15</v>
          </cell>
          <cell r="F26">
            <v>3</v>
          </cell>
          <cell r="G26">
            <v>110302</v>
          </cell>
          <cell r="K26">
            <v>0</v>
          </cell>
          <cell r="M26" t="str">
            <v>DEL</v>
          </cell>
          <cell r="N26" t="str">
            <v>Resource</v>
          </cell>
          <cell r="Q26" t="str">
            <v>yes</v>
          </cell>
          <cell r="X26">
            <v>2465</v>
          </cell>
          <cell r="Y26" t="str">
            <v xml:space="preserve"> </v>
          </cell>
          <cell r="Z26" t="str">
            <v xml:space="preserve"> </v>
          </cell>
        </row>
        <row r="27">
          <cell r="B27" t="str">
            <v>A15</v>
          </cell>
          <cell r="F27">
            <v>2</v>
          </cell>
          <cell r="G27">
            <v>110302</v>
          </cell>
          <cell r="K27">
            <v>0</v>
          </cell>
          <cell r="M27" t="str">
            <v>DEL</v>
          </cell>
          <cell r="N27" t="str">
            <v>Resource</v>
          </cell>
          <cell r="Q27" t="str">
            <v>yes</v>
          </cell>
          <cell r="X27" t="str">
            <v xml:space="preserve"> </v>
          </cell>
          <cell r="Y27">
            <v>5959</v>
          </cell>
          <cell r="Z27">
            <v>5959</v>
          </cell>
        </row>
        <row r="28">
          <cell r="B28" t="str">
            <v>A15</v>
          </cell>
          <cell r="F28">
            <v>3</v>
          </cell>
          <cell r="G28">
            <v>110302</v>
          </cell>
          <cell r="K28">
            <v>0</v>
          </cell>
          <cell r="M28" t="str">
            <v>DEL</v>
          </cell>
          <cell r="N28" t="str">
            <v>Resource</v>
          </cell>
          <cell r="Q28" t="str">
            <v>yes</v>
          </cell>
          <cell r="X28" t="str">
            <v xml:space="preserve"> </v>
          </cell>
          <cell r="Y28" t="str">
            <v xml:space="preserve"> </v>
          </cell>
          <cell r="Z28" t="str">
            <v xml:space="preserve"> </v>
          </cell>
        </row>
        <row r="29">
          <cell r="B29" t="str">
            <v>A15</v>
          </cell>
          <cell r="F29">
            <v>12</v>
          </cell>
          <cell r="G29">
            <v>110202</v>
          </cell>
          <cell r="K29" t="str">
            <v>PSS</v>
          </cell>
          <cell r="M29" t="str">
            <v>non-budget</v>
          </cell>
          <cell r="N29" t="str">
            <v>non-budget</v>
          </cell>
          <cell r="Q29" t="str">
            <v>yes</v>
          </cell>
          <cell r="X29">
            <v>191181</v>
          </cell>
          <cell r="Y29" t="str">
            <v xml:space="preserve"> </v>
          </cell>
          <cell r="Z29" t="str">
            <v xml:space="preserve"> </v>
          </cell>
        </row>
        <row r="30">
          <cell r="B30" t="str">
            <v>A15</v>
          </cell>
          <cell r="F30">
            <v>1</v>
          </cell>
          <cell r="G30">
            <v>110306</v>
          </cell>
          <cell r="K30">
            <v>0</v>
          </cell>
          <cell r="M30" t="str">
            <v>DEL</v>
          </cell>
          <cell r="N30" t="str">
            <v>Resource</v>
          </cell>
          <cell r="Q30" t="str">
            <v>yes</v>
          </cell>
          <cell r="X30">
            <v>86032</v>
          </cell>
          <cell r="Y30" t="str">
            <v xml:space="preserve"> </v>
          </cell>
          <cell r="Z30" t="str">
            <v xml:space="preserve"> </v>
          </cell>
        </row>
        <row r="31">
          <cell r="B31" t="str">
            <v>A15</v>
          </cell>
          <cell r="F31">
            <v>6</v>
          </cell>
          <cell r="G31">
            <v>110306</v>
          </cell>
          <cell r="K31">
            <v>0</v>
          </cell>
          <cell r="M31" t="str">
            <v>DEL</v>
          </cell>
          <cell r="N31" t="str">
            <v>Resource</v>
          </cell>
          <cell r="Q31" t="str">
            <v>yes</v>
          </cell>
          <cell r="X31">
            <v>110</v>
          </cell>
          <cell r="Y31" t="str">
            <v xml:space="preserve"> </v>
          </cell>
          <cell r="Z31" t="str">
            <v xml:space="preserve"> </v>
          </cell>
        </row>
        <row r="32">
          <cell r="B32" t="str">
            <v>A15</v>
          </cell>
          <cell r="F32">
            <v>2</v>
          </cell>
          <cell r="G32">
            <v>110306</v>
          </cell>
          <cell r="K32">
            <v>0</v>
          </cell>
          <cell r="M32" t="str">
            <v>DEL</v>
          </cell>
          <cell r="N32" t="str">
            <v>Resource</v>
          </cell>
          <cell r="Q32" t="str">
            <v>yes</v>
          </cell>
          <cell r="X32" t="str">
            <v xml:space="preserve"> </v>
          </cell>
          <cell r="Y32">
            <v>86032</v>
          </cell>
          <cell r="Z32">
            <v>86032</v>
          </cell>
        </row>
        <row r="33">
          <cell r="B33" t="str">
            <v>A15</v>
          </cell>
          <cell r="F33">
            <v>1</v>
          </cell>
          <cell r="G33">
            <v>110306</v>
          </cell>
          <cell r="K33">
            <v>0</v>
          </cell>
          <cell r="M33" t="str">
            <v>DEL</v>
          </cell>
          <cell r="N33" t="str">
            <v>Resource</v>
          </cell>
          <cell r="Q33" t="str">
            <v>yes</v>
          </cell>
          <cell r="X33">
            <v>24851</v>
          </cell>
          <cell r="Y33" t="str">
            <v xml:space="preserve"> </v>
          </cell>
          <cell r="Z33" t="str">
            <v xml:space="preserve"> </v>
          </cell>
        </row>
        <row r="34">
          <cell r="B34" t="str">
            <v>A15</v>
          </cell>
          <cell r="F34">
            <v>3</v>
          </cell>
          <cell r="G34">
            <v>110306</v>
          </cell>
          <cell r="K34">
            <v>0</v>
          </cell>
          <cell r="M34" t="str">
            <v>DEL</v>
          </cell>
          <cell r="N34" t="str">
            <v>Resource</v>
          </cell>
          <cell r="Q34" t="str">
            <v>yes</v>
          </cell>
          <cell r="X34">
            <v>500</v>
          </cell>
          <cell r="Y34" t="str">
            <v xml:space="preserve"> </v>
          </cell>
          <cell r="Z34" t="str">
            <v xml:space="preserve"> </v>
          </cell>
        </row>
        <row r="35">
          <cell r="B35" t="str">
            <v>A15</v>
          </cell>
          <cell r="F35">
            <v>2</v>
          </cell>
          <cell r="G35">
            <v>110306</v>
          </cell>
          <cell r="K35">
            <v>0</v>
          </cell>
          <cell r="M35" t="str">
            <v>DEL</v>
          </cell>
          <cell r="N35" t="str">
            <v>Resource</v>
          </cell>
          <cell r="Q35" t="str">
            <v>yes</v>
          </cell>
          <cell r="X35" t="str">
            <v xml:space="preserve"> </v>
          </cell>
          <cell r="Y35">
            <v>24851</v>
          </cell>
          <cell r="Z35">
            <v>24851</v>
          </cell>
        </row>
        <row r="36">
          <cell r="B36" t="str">
            <v>A15</v>
          </cell>
          <cell r="F36">
            <v>3</v>
          </cell>
          <cell r="G36">
            <v>110306</v>
          </cell>
          <cell r="K36">
            <v>0</v>
          </cell>
          <cell r="M36" t="str">
            <v>DEL</v>
          </cell>
          <cell r="N36" t="str">
            <v>Resource</v>
          </cell>
          <cell r="Q36" t="str">
            <v>yes</v>
          </cell>
          <cell r="X36" t="str">
            <v xml:space="preserve"> </v>
          </cell>
          <cell r="Y36" t="str">
            <v xml:space="preserve"> </v>
          </cell>
          <cell r="Z36" t="str">
            <v xml:space="preserve"> </v>
          </cell>
        </row>
        <row r="37">
          <cell r="B37" t="str">
            <v>A15</v>
          </cell>
          <cell r="F37">
            <v>1</v>
          </cell>
          <cell r="G37">
            <v>110401</v>
          </cell>
          <cell r="K37">
            <v>0</v>
          </cell>
          <cell r="M37" t="str">
            <v>DEL</v>
          </cell>
          <cell r="N37" t="str">
            <v>Resource</v>
          </cell>
          <cell r="Q37" t="str">
            <v>yes</v>
          </cell>
          <cell r="X37">
            <v>133093</v>
          </cell>
          <cell r="Y37" t="str">
            <v xml:space="preserve"> </v>
          </cell>
          <cell r="Z37" t="str">
            <v xml:space="preserve"> </v>
          </cell>
        </row>
        <row r="38">
          <cell r="B38" t="str">
            <v>A15</v>
          </cell>
          <cell r="F38">
            <v>1</v>
          </cell>
          <cell r="G38">
            <v>110401</v>
          </cell>
          <cell r="K38">
            <v>0</v>
          </cell>
          <cell r="M38" t="str">
            <v>DEL</v>
          </cell>
          <cell r="N38" t="str">
            <v>Resource</v>
          </cell>
          <cell r="Q38" t="str">
            <v>yes</v>
          </cell>
          <cell r="X38">
            <v>8215</v>
          </cell>
          <cell r="Y38" t="str">
            <v xml:space="preserve"> </v>
          </cell>
          <cell r="Z38" t="str">
            <v xml:space="preserve"> </v>
          </cell>
        </row>
        <row r="39">
          <cell r="B39" t="str">
            <v>A15</v>
          </cell>
          <cell r="F39">
            <v>6</v>
          </cell>
          <cell r="G39">
            <v>110401</v>
          </cell>
          <cell r="K39">
            <v>0</v>
          </cell>
          <cell r="M39" t="str">
            <v>DEL</v>
          </cell>
          <cell r="N39" t="str">
            <v>Resource</v>
          </cell>
          <cell r="Q39" t="str">
            <v>yes</v>
          </cell>
          <cell r="X39">
            <v>-12000</v>
          </cell>
          <cell r="Y39">
            <v>-11000</v>
          </cell>
          <cell r="Z39" t="str">
            <v xml:space="preserve"> </v>
          </cell>
        </row>
        <row r="40">
          <cell r="B40" t="str">
            <v>A15</v>
          </cell>
          <cell r="F40">
            <v>6</v>
          </cell>
          <cell r="G40">
            <v>110401</v>
          </cell>
          <cell r="K40">
            <v>0</v>
          </cell>
          <cell r="M40" t="str">
            <v>DEL</v>
          </cell>
          <cell r="N40" t="str">
            <v>Resource</v>
          </cell>
          <cell r="Q40" t="str">
            <v>yes</v>
          </cell>
          <cell r="X40">
            <v>-18000</v>
          </cell>
          <cell r="Y40">
            <v>-20000</v>
          </cell>
          <cell r="Z40">
            <v>-22000</v>
          </cell>
        </row>
        <row r="41">
          <cell r="B41" t="str">
            <v>A15</v>
          </cell>
          <cell r="F41">
            <v>6</v>
          </cell>
          <cell r="G41">
            <v>110401</v>
          </cell>
          <cell r="K41">
            <v>0</v>
          </cell>
          <cell r="M41" t="str">
            <v>DEL</v>
          </cell>
          <cell r="N41" t="str">
            <v>Resource</v>
          </cell>
          <cell r="Q41" t="str">
            <v>yes</v>
          </cell>
          <cell r="X41">
            <v>-3715</v>
          </cell>
          <cell r="Y41" t="str">
            <v xml:space="preserve"> </v>
          </cell>
          <cell r="Z41" t="str">
            <v xml:space="preserve"> </v>
          </cell>
        </row>
        <row r="42">
          <cell r="B42" t="str">
            <v>A15</v>
          </cell>
          <cell r="F42">
            <v>6</v>
          </cell>
          <cell r="G42">
            <v>110401</v>
          </cell>
          <cell r="K42">
            <v>0</v>
          </cell>
          <cell r="M42" t="str">
            <v>DEL</v>
          </cell>
          <cell r="N42" t="str">
            <v>Resource</v>
          </cell>
          <cell r="Q42" t="str">
            <v>yes</v>
          </cell>
          <cell r="X42">
            <v>-110</v>
          </cell>
          <cell r="Y42" t="str">
            <v xml:space="preserve"> </v>
          </cell>
          <cell r="Z42" t="str">
            <v xml:space="preserve"> </v>
          </cell>
        </row>
        <row r="43">
          <cell r="B43" t="str">
            <v>A15</v>
          </cell>
          <cell r="F43">
            <v>6</v>
          </cell>
          <cell r="G43">
            <v>110401</v>
          </cell>
          <cell r="K43">
            <v>0</v>
          </cell>
          <cell r="M43" t="str">
            <v>DEL</v>
          </cell>
          <cell r="N43" t="str">
            <v>Resource</v>
          </cell>
          <cell r="Q43" t="str">
            <v>yes</v>
          </cell>
          <cell r="X43">
            <v>314</v>
          </cell>
          <cell r="Y43">
            <v>314</v>
          </cell>
          <cell r="Z43">
            <v>314</v>
          </cell>
        </row>
        <row r="44">
          <cell r="B44" t="str">
            <v>A15</v>
          </cell>
          <cell r="F44">
            <v>6</v>
          </cell>
          <cell r="G44">
            <v>110401</v>
          </cell>
          <cell r="K44">
            <v>0</v>
          </cell>
          <cell r="M44" t="str">
            <v>DEL</v>
          </cell>
          <cell r="N44" t="str">
            <v>Resource</v>
          </cell>
          <cell r="Q44" t="str">
            <v>yes</v>
          </cell>
          <cell r="X44">
            <v>40600</v>
          </cell>
          <cell r="Y44">
            <v>39600</v>
          </cell>
          <cell r="Z44">
            <v>39600</v>
          </cell>
        </row>
        <row r="45">
          <cell r="B45" t="str">
            <v>A15</v>
          </cell>
          <cell r="F45">
            <v>6</v>
          </cell>
          <cell r="G45">
            <v>110401</v>
          </cell>
          <cell r="K45">
            <v>0</v>
          </cell>
          <cell r="M45" t="str">
            <v>DEL</v>
          </cell>
          <cell r="N45" t="str">
            <v>Resource</v>
          </cell>
          <cell r="Q45" t="str">
            <v>yes</v>
          </cell>
          <cell r="X45">
            <v>798</v>
          </cell>
          <cell r="Y45">
            <v>798</v>
          </cell>
          <cell r="Z45">
            <v>798</v>
          </cell>
        </row>
        <row r="46">
          <cell r="B46" t="str">
            <v>A15</v>
          </cell>
          <cell r="F46">
            <v>6</v>
          </cell>
          <cell r="G46">
            <v>110401</v>
          </cell>
          <cell r="K46">
            <v>0</v>
          </cell>
          <cell r="M46" t="str">
            <v>DEL</v>
          </cell>
          <cell r="N46" t="str">
            <v>Resource</v>
          </cell>
          <cell r="Q46" t="str">
            <v>yes</v>
          </cell>
          <cell r="X46">
            <v>-3000</v>
          </cell>
          <cell r="Y46" t="str">
            <v xml:space="preserve"> </v>
          </cell>
          <cell r="Z46" t="str">
            <v xml:space="preserve"> </v>
          </cell>
        </row>
        <row r="47">
          <cell r="B47" t="str">
            <v>A15</v>
          </cell>
          <cell r="F47">
            <v>6</v>
          </cell>
          <cell r="G47">
            <v>110401</v>
          </cell>
          <cell r="K47">
            <v>0</v>
          </cell>
          <cell r="M47" t="str">
            <v>DEL</v>
          </cell>
          <cell r="N47" t="str">
            <v>Resource</v>
          </cell>
          <cell r="Q47" t="str">
            <v>yes</v>
          </cell>
          <cell r="X47" t="str">
            <v xml:space="preserve"> </v>
          </cell>
          <cell r="Y47" t="str">
            <v xml:space="preserve"> </v>
          </cell>
          <cell r="Z47" t="str">
            <v xml:space="preserve"> </v>
          </cell>
        </row>
        <row r="48">
          <cell r="B48" t="str">
            <v>A15</v>
          </cell>
          <cell r="F48">
            <v>6</v>
          </cell>
          <cell r="G48">
            <v>110401</v>
          </cell>
          <cell r="K48">
            <v>0</v>
          </cell>
          <cell r="M48" t="str">
            <v>DEL</v>
          </cell>
          <cell r="N48" t="str">
            <v>Resource</v>
          </cell>
          <cell r="Q48" t="str">
            <v>yes</v>
          </cell>
          <cell r="X48">
            <v>3012</v>
          </cell>
          <cell r="Y48" t="str">
            <v xml:space="preserve"> </v>
          </cell>
          <cell r="Z48" t="str">
            <v xml:space="preserve"> </v>
          </cell>
        </row>
        <row r="49">
          <cell r="B49" t="str">
            <v>A15</v>
          </cell>
          <cell r="F49">
            <v>2</v>
          </cell>
          <cell r="G49">
            <v>110401</v>
          </cell>
          <cell r="K49">
            <v>0</v>
          </cell>
          <cell r="M49" t="str">
            <v>DEL</v>
          </cell>
          <cell r="N49" t="str">
            <v>Resource</v>
          </cell>
          <cell r="Q49" t="str">
            <v>yes</v>
          </cell>
          <cell r="X49" t="str">
            <v xml:space="preserve"> </v>
          </cell>
          <cell r="Y49" t="str">
            <v xml:space="preserve"> </v>
          </cell>
          <cell r="Z49" t="str">
            <v xml:space="preserve"> </v>
          </cell>
        </row>
        <row r="50">
          <cell r="B50" t="str">
            <v>A15</v>
          </cell>
          <cell r="F50">
            <v>4</v>
          </cell>
          <cell r="G50">
            <v>110401</v>
          </cell>
          <cell r="K50">
            <v>0</v>
          </cell>
          <cell r="M50" t="str">
            <v>DEL</v>
          </cell>
          <cell r="N50" t="str">
            <v>Resource</v>
          </cell>
          <cell r="Q50" t="str">
            <v>yes</v>
          </cell>
          <cell r="X50" t="str">
            <v xml:space="preserve"> </v>
          </cell>
          <cell r="Y50" t="str">
            <v xml:space="preserve"> </v>
          </cell>
          <cell r="Z50" t="str">
            <v xml:space="preserve"> </v>
          </cell>
        </row>
        <row r="51">
          <cell r="B51" t="str">
            <v>A15</v>
          </cell>
          <cell r="F51">
            <v>2</v>
          </cell>
          <cell r="G51">
            <v>110401</v>
          </cell>
          <cell r="K51">
            <v>0</v>
          </cell>
          <cell r="M51" t="str">
            <v>DEL</v>
          </cell>
          <cell r="N51" t="str">
            <v>Resource</v>
          </cell>
          <cell r="Q51" t="str">
            <v>yes</v>
          </cell>
          <cell r="X51" t="str">
            <v xml:space="preserve"> </v>
          </cell>
          <cell r="Y51">
            <v>132415</v>
          </cell>
          <cell r="Z51">
            <v>125058</v>
          </cell>
        </row>
        <row r="52">
          <cell r="B52" t="str">
            <v>A15</v>
          </cell>
          <cell r="F52">
            <v>2</v>
          </cell>
          <cell r="G52">
            <v>110401</v>
          </cell>
          <cell r="K52">
            <v>0</v>
          </cell>
          <cell r="M52" t="str">
            <v>DEL</v>
          </cell>
          <cell r="N52" t="str">
            <v>Resource</v>
          </cell>
          <cell r="Q52" t="str">
            <v>yes</v>
          </cell>
          <cell r="X52" t="str">
            <v xml:space="preserve"> </v>
          </cell>
          <cell r="Y52">
            <v>8215</v>
          </cell>
          <cell r="Z52">
            <v>8215</v>
          </cell>
        </row>
        <row r="53">
          <cell r="B53" t="str">
            <v>A15</v>
          </cell>
          <cell r="F53">
            <v>6</v>
          </cell>
          <cell r="G53">
            <v>110401</v>
          </cell>
          <cell r="K53">
            <v>0</v>
          </cell>
          <cell r="M53" t="str">
            <v>DEL</v>
          </cell>
          <cell r="N53" t="str">
            <v>Resource</v>
          </cell>
          <cell r="Q53" t="str">
            <v>yes</v>
          </cell>
          <cell r="X53" t="str">
            <v xml:space="preserve"> </v>
          </cell>
          <cell r="Y53" t="str">
            <v xml:space="preserve"> </v>
          </cell>
          <cell r="Z53" t="str">
            <v xml:space="preserve"> </v>
          </cell>
        </row>
        <row r="54">
          <cell r="B54" t="str">
            <v>A15</v>
          </cell>
          <cell r="F54">
            <v>6</v>
          </cell>
          <cell r="G54">
            <v>110401</v>
          </cell>
          <cell r="K54">
            <v>0</v>
          </cell>
          <cell r="M54" t="str">
            <v>DEL</v>
          </cell>
          <cell r="N54" t="str">
            <v>Resource</v>
          </cell>
          <cell r="Q54" t="str">
            <v>yes</v>
          </cell>
          <cell r="X54" t="str">
            <v xml:space="preserve"> </v>
          </cell>
          <cell r="Y54" t="str">
            <v xml:space="preserve"> </v>
          </cell>
          <cell r="Z54" t="str">
            <v xml:space="preserve"> </v>
          </cell>
        </row>
        <row r="55">
          <cell r="B55" t="str">
            <v>A15</v>
          </cell>
          <cell r="F55">
            <v>6</v>
          </cell>
          <cell r="G55">
            <v>110401</v>
          </cell>
          <cell r="K55">
            <v>0</v>
          </cell>
          <cell r="M55" t="str">
            <v>DEL</v>
          </cell>
          <cell r="N55" t="str">
            <v>Resource</v>
          </cell>
          <cell r="Q55" t="str">
            <v>yes</v>
          </cell>
          <cell r="X55" t="str">
            <v xml:space="preserve"> </v>
          </cell>
          <cell r="Y55" t="str">
            <v xml:space="preserve"> </v>
          </cell>
          <cell r="Z55" t="str">
            <v xml:space="preserve"> </v>
          </cell>
        </row>
        <row r="56">
          <cell r="B56" t="str">
            <v>A15</v>
          </cell>
          <cell r="F56">
            <v>6</v>
          </cell>
          <cell r="G56">
            <v>110401</v>
          </cell>
          <cell r="K56">
            <v>0</v>
          </cell>
          <cell r="M56" t="str">
            <v>DEL</v>
          </cell>
          <cell r="N56" t="str">
            <v>Resource</v>
          </cell>
          <cell r="Q56" t="str">
            <v>yes</v>
          </cell>
          <cell r="X56" t="str">
            <v xml:space="preserve"> </v>
          </cell>
          <cell r="Y56" t="str">
            <v xml:space="preserve"> </v>
          </cell>
          <cell r="Z56" t="str">
            <v xml:space="preserve"> </v>
          </cell>
        </row>
        <row r="57">
          <cell r="B57" t="str">
            <v>A15</v>
          </cell>
          <cell r="F57">
            <v>3</v>
          </cell>
          <cell r="G57">
            <v>110401</v>
          </cell>
          <cell r="K57">
            <v>0</v>
          </cell>
          <cell r="M57" t="str">
            <v>DEL</v>
          </cell>
          <cell r="N57" t="str">
            <v>Resource</v>
          </cell>
          <cell r="Q57" t="str">
            <v>yes</v>
          </cell>
          <cell r="X57" t="str">
            <v xml:space="preserve"> </v>
          </cell>
          <cell r="Y57" t="str">
            <v xml:space="preserve"> </v>
          </cell>
          <cell r="Z57" t="str">
            <v xml:space="preserve"> </v>
          </cell>
        </row>
        <row r="58">
          <cell r="B58" t="str">
            <v>A15</v>
          </cell>
          <cell r="F58">
            <v>6</v>
          </cell>
          <cell r="G58">
            <v>110401</v>
          </cell>
          <cell r="K58">
            <v>0</v>
          </cell>
          <cell r="M58" t="str">
            <v>DEL</v>
          </cell>
          <cell r="N58" t="str">
            <v>Resource</v>
          </cell>
          <cell r="Q58" t="str">
            <v>yes</v>
          </cell>
          <cell r="X58" t="str">
            <v xml:space="preserve"> </v>
          </cell>
          <cell r="Y58" t="str">
            <v xml:space="preserve"> </v>
          </cell>
          <cell r="Z58" t="str">
            <v xml:space="preserve"> </v>
          </cell>
        </row>
        <row r="59">
          <cell r="B59" t="str">
            <v>A15</v>
          </cell>
          <cell r="F59">
            <v>6</v>
          </cell>
          <cell r="G59">
            <v>110401</v>
          </cell>
          <cell r="K59">
            <v>0</v>
          </cell>
          <cell r="M59" t="str">
            <v>DEL</v>
          </cell>
          <cell r="N59" t="str">
            <v>Resource</v>
          </cell>
          <cell r="Q59" t="str">
            <v>yes</v>
          </cell>
          <cell r="X59" t="str">
            <v xml:space="preserve"> </v>
          </cell>
          <cell r="Y59" t="str">
            <v xml:space="preserve"> </v>
          </cell>
          <cell r="Z59" t="str">
            <v xml:space="preserve"> </v>
          </cell>
        </row>
        <row r="60">
          <cell r="B60" t="str">
            <v>A15</v>
          </cell>
          <cell r="F60">
            <v>6</v>
          </cell>
          <cell r="G60">
            <v>110401</v>
          </cell>
          <cell r="K60">
            <v>0</v>
          </cell>
          <cell r="M60" t="str">
            <v>DEL</v>
          </cell>
          <cell r="N60" t="str">
            <v>Resource</v>
          </cell>
          <cell r="Q60" t="str">
            <v>yes</v>
          </cell>
          <cell r="X60">
            <v>-97</v>
          </cell>
          <cell r="Y60">
            <v>-101</v>
          </cell>
          <cell r="Z60">
            <v>-106</v>
          </cell>
        </row>
        <row r="61">
          <cell r="B61" t="str">
            <v>A15</v>
          </cell>
          <cell r="F61">
            <v>5</v>
          </cell>
          <cell r="G61">
            <v>110401</v>
          </cell>
          <cell r="K61">
            <v>0</v>
          </cell>
          <cell r="M61" t="str">
            <v>DEL</v>
          </cell>
          <cell r="N61" t="str">
            <v>Resource</v>
          </cell>
          <cell r="Q61" t="str">
            <v>yes</v>
          </cell>
          <cell r="X61">
            <v>-118</v>
          </cell>
          <cell r="Y61">
            <v>-118</v>
          </cell>
          <cell r="Z61">
            <v>-118</v>
          </cell>
        </row>
        <row r="62">
          <cell r="B62" t="str">
            <v>A15</v>
          </cell>
          <cell r="F62">
            <v>6</v>
          </cell>
          <cell r="G62">
            <v>110401</v>
          </cell>
          <cell r="K62">
            <v>0</v>
          </cell>
          <cell r="M62" t="str">
            <v>DEL</v>
          </cell>
          <cell r="N62" t="str">
            <v>Resource</v>
          </cell>
          <cell r="Q62" t="str">
            <v>yes</v>
          </cell>
          <cell r="X62" t="str">
            <v xml:space="preserve"> </v>
          </cell>
          <cell r="Y62" t="str">
            <v xml:space="preserve"> </v>
          </cell>
          <cell r="Z62" t="str">
            <v xml:space="preserve"> </v>
          </cell>
        </row>
        <row r="63">
          <cell r="B63" t="str">
            <v>A15</v>
          </cell>
          <cell r="F63">
            <v>6</v>
          </cell>
          <cell r="G63">
            <v>110401</v>
          </cell>
          <cell r="K63">
            <v>0</v>
          </cell>
          <cell r="M63" t="str">
            <v>DEL</v>
          </cell>
          <cell r="N63" t="str">
            <v>Resource</v>
          </cell>
          <cell r="Q63" t="str">
            <v>yes</v>
          </cell>
          <cell r="X63" t="str">
            <v xml:space="preserve"> </v>
          </cell>
          <cell r="Y63" t="str">
            <v xml:space="preserve"> </v>
          </cell>
          <cell r="Z63" t="str">
            <v xml:space="preserve"> </v>
          </cell>
        </row>
        <row r="64">
          <cell r="B64" t="str">
            <v>A15</v>
          </cell>
          <cell r="F64">
            <v>3</v>
          </cell>
          <cell r="G64">
            <v>110401</v>
          </cell>
          <cell r="K64">
            <v>0</v>
          </cell>
          <cell r="M64" t="str">
            <v>DEL</v>
          </cell>
          <cell r="N64" t="str">
            <v>Resource</v>
          </cell>
          <cell r="Q64" t="str">
            <v>yes</v>
          </cell>
          <cell r="X64" t="str">
            <v xml:space="preserve"> </v>
          </cell>
          <cell r="Y64" t="str">
            <v xml:space="preserve"> </v>
          </cell>
          <cell r="Z64" t="str">
            <v xml:space="preserve"> </v>
          </cell>
        </row>
        <row r="65">
          <cell r="B65" t="str">
            <v>A15</v>
          </cell>
          <cell r="F65">
            <v>4</v>
          </cell>
          <cell r="G65">
            <v>110401</v>
          </cell>
          <cell r="K65">
            <v>0</v>
          </cell>
          <cell r="M65" t="str">
            <v>DEL</v>
          </cell>
          <cell r="N65" t="str">
            <v>Resource</v>
          </cell>
          <cell r="Q65" t="str">
            <v>yes</v>
          </cell>
          <cell r="X65" t="str">
            <v xml:space="preserve"> </v>
          </cell>
          <cell r="Y65" t="str">
            <v xml:space="preserve"> </v>
          </cell>
          <cell r="Z65" t="str">
            <v xml:space="preserve"> </v>
          </cell>
        </row>
        <row r="66">
          <cell r="B66" t="str">
            <v>A15</v>
          </cell>
          <cell r="F66">
            <v>12</v>
          </cell>
          <cell r="G66">
            <v>110401</v>
          </cell>
          <cell r="K66">
            <v>0</v>
          </cell>
          <cell r="M66" t="str">
            <v>DEL</v>
          </cell>
          <cell r="N66" t="str">
            <v>Resource</v>
          </cell>
          <cell r="Q66" t="str">
            <v>yes</v>
          </cell>
          <cell r="X66">
            <v>25</v>
          </cell>
          <cell r="Y66" t="str">
            <v xml:space="preserve"> </v>
          </cell>
          <cell r="Z66" t="str">
            <v xml:space="preserve"> </v>
          </cell>
        </row>
        <row r="67">
          <cell r="B67" t="str">
            <v>A15</v>
          </cell>
          <cell r="F67">
            <v>12</v>
          </cell>
          <cell r="G67">
            <v>110401</v>
          </cell>
          <cell r="K67">
            <v>0</v>
          </cell>
          <cell r="M67" t="str">
            <v>DEL</v>
          </cell>
          <cell r="N67" t="str">
            <v>Resource</v>
          </cell>
          <cell r="Q67" t="str">
            <v>yes</v>
          </cell>
          <cell r="X67">
            <v>13844</v>
          </cell>
          <cell r="Y67" t="str">
            <v xml:space="preserve"> </v>
          </cell>
          <cell r="Z67" t="str">
            <v xml:space="preserve"> </v>
          </cell>
        </row>
        <row r="68">
          <cell r="B68" t="str">
            <v>A15</v>
          </cell>
          <cell r="F68">
            <v>12</v>
          </cell>
          <cell r="G68">
            <v>110401</v>
          </cell>
          <cell r="K68">
            <v>0</v>
          </cell>
          <cell r="M68" t="str">
            <v>DEL</v>
          </cell>
          <cell r="N68" t="str">
            <v>Resource</v>
          </cell>
          <cell r="Q68" t="str">
            <v>yes</v>
          </cell>
          <cell r="X68" t="str">
            <v xml:space="preserve"> </v>
          </cell>
          <cell r="Y68" t="str">
            <v xml:space="preserve"> </v>
          </cell>
          <cell r="Z68" t="str">
            <v xml:space="preserve"> </v>
          </cell>
        </row>
        <row r="69">
          <cell r="B69" t="str">
            <v>A15</v>
          </cell>
          <cell r="F69">
            <v>12</v>
          </cell>
          <cell r="G69">
            <v>110401</v>
          </cell>
          <cell r="K69">
            <v>0</v>
          </cell>
          <cell r="M69" t="str">
            <v>DEL</v>
          </cell>
          <cell r="N69" t="str">
            <v>Resource</v>
          </cell>
          <cell r="Q69" t="str">
            <v>yes</v>
          </cell>
          <cell r="X69">
            <v>15288</v>
          </cell>
          <cell r="Y69" t="str">
            <v xml:space="preserve"> </v>
          </cell>
          <cell r="Z69" t="str">
            <v xml:space="preserve"> </v>
          </cell>
          <cell r="AA69" t="str">
            <v>R</v>
          </cell>
        </row>
        <row r="70">
          <cell r="B70" t="str">
            <v>A15</v>
          </cell>
          <cell r="F70">
            <v>12</v>
          </cell>
          <cell r="G70">
            <v>110401</v>
          </cell>
          <cell r="K70">
            <v>0</v>
          </cell>
          <cell r="M70" t="str">
            <v>DEL</v>
          </cell>
          <cell r="N70" t="str">
            <v>Resource</v>
          </cell>
          <cell r="Q70" t="str">
            <v>yes</v>
          </cell>
          <cell r="X70">
            <v>6631</v>
          </cell>
          <cell r="Y70" t="str">
            <v xml:space="preserve"> </v>
          </cell>
          <cell r="Z70" t="str">
            <v xml:space="preserve"> </v>
          </cell>
          <cell r="AA70" t="str">
            <v>R</v>
          </cell>
        </row>
        <row r="71">
          <cell r="B71" t="str">
            <v>A15</v>
          </cell>
          <cell r="F71">
            <v>12</v>
          </cell>
          <cell r="G71">
            <v>110401</v>
          </cell>
          <cell r="K71">
            <v>0</v>
          </cell>
          <cell r="M71" t="str">
            <v>DEL</v>
          </cell>
          <cell r="N71" t="str">
            <v>Resource</v>
          </cell>
          <cell r="Q71" t="str">
            <v>yes</v>
          </cell>
          <cell r="X71">
            <v>-36000</v>
          </cell>
          <cell r="Y71" t="str">
            <v xml:space="preserve"> </v>
          </cell>
          <cell r="Z71" t="str">
            <v xml:space="preserve"> </v>
          </cell>
        </row>
        <row r="72">
          <cell r="B72" t="str">
            <v>A15</v>
          </cell>
          <cell r="F72">
            <v>12</v>
          </cell>
          <cell r="G72">
            <v>110401</v>
          </cell>
          <cell r="K72">
            <v>0</v>
          </cell>
          <cell r="M72" t="str">
            <v>DEL</v>
          </cell>
          <cell r="N72" t="str">
            <v>Resource</v>
          </cell>
          <cell r="Q72" t="str">
            <v>yes</v>
          </cell>
          <cell r="X72">
            <v>-1059</v>
          </cell>
          <cell r="Y72" t="str">
            <v xml:space="preserve"> </v>
          </cell>
          <cell r="Z72" t="str">
            <v xml:space="preserve"> </v>
          </cell>
        </row>
        <row r="73">
          <cell r="B73" t="str">
            <v>A15</v>
          </cell>
          <cell r="F73">
            <v>12</v>
          </cell>
          <cell r="G73">
            <v>110407</v>
          </cell>
          <cell r="K73">
            <v>0</v>
          </cell>
          <cell r="M73" t="str">
            <v>DEL</v>
          </cell>
          <cell r="N73" t="str">
            <v>Resource</v>
          </cell>
          <cell r="Q73" t="str">
            <v>yes</v>
          </cell>
          <cell r="X73" t="str">
            <v xml:space="preserve"> </v>
          </cell>
          <cell r="Y73" t="str">
            <v xml:space="preserve"> </v>
          </cell>
          <cell r="Z73" t="str">
            <v xml:space="preserve"> </v>
          </cell>
        </row>
        <row r="74">
          <cell r="B74" t="str">
            <v>A15</v>
          </cell>
          <cell r="F74">
            <v>12</v>
          </cell>
          <cell r="G74">
            <v>110407</v>
          </cell>
          <cell r="K74">
            <v>0</v>
          </cell>
          <cell r="M74" t="str">
            <v>DEL</v>
          </cell>
          <cell r="N74" t="str">
            <v>Resource</v>
          </cell>
          <cell r="Q74" t="str">
            <v>yes</v>
          </cell>
          <cell r="X74">
            <v>-557</v>
          </cell>
          <cell r="Y74" t="str">
            <v xml:space="preserve"> </v>
          </cell>
          <cell r="Z74" t="str">
            <v xml:space="preserve"> </v>
          </cell>
        </row>
        <row r="75">
          <cell r="B75" t="str">
            <v>A15</v>
          </cell>
          <cell r="F75">
            <v>1</v>
          </cell>
          <cell r="G75">
            <v>110405</v>
          </cell>
          <cell r="K75">
            <v>0</v>
          </cell>
          <cell r="M75" t="str">
            <v>DEL</v>
          </cell>
          <cell r="N75" t="str">
            <v>Resource</v>
          </cell>
          <cell r="Q75" t="str">
            <v>yes</v>
          </cell>
          <cell r="X75" t="str">
            <v xml:space="preserve"> </v>
          </cell>
          <cell r="Y75" t="str">
            <v xml:space="preserve"> </v>
          </cell>
          <cell r="Z75" t="str">
            <v xml:space="preserve"> </v>
          </cell>
        </row>
        <row r="76">
          <cell r="B76" t="str">
            <v>A15</v>
          </cell>
          <cell r="F76">
            <v>1</v>
          </cell>
          <cell r="G76">
            <v>110407</v>
          </cell>
          <cell r="K76">
            <v>0</v>
          </cell>
          <cell r="M76" t="str">
            <v>DEL</v>
          </cell>
          <cell r="N76" t="str">
            <v>Resource</v>
          </cell>
          <cell r="Q76" t="str">
            <v>yes</v>
          </cell>
          <cell r="X76">
            <v>14000</v>
          </cell>
          <cell r="Y76" t="str">
            <v xml:space="preserve"> </v>
          </cell>
          <cell r="Z76" t="str">
            <v xml:space="preserve"> </v>
          </cell>
        </row>
        <row r="77">
          <cell r="B77" t="str">
            <v>A15</v>
          </cell>
          <cell r="F77">
            <v>6</v>
          </cell>
          <cell r="G77">
            <v>110407</v>
          </cell>
          <cell r="K77">
            <v>0</v>
          </cell>
          <cell r="M77" t="str">
            <v>DEL</v>
          </cell>
          <cell r="N77" t="str">
            <v>Resource</v>
          </cell>
          <cell r="Q77" t="str">
            <v>yes</v>
          </cell>
          <cell r="X77">
            <v>1777</v>
          </cell>
          <cell r="Y77">
            <v>2329</v>
          </cell>
          <cell r="Z77">
            <v>2901</v>
          </cell>
        </row>
        <row r="78">
          <cell r="B78" t="str">
            <v>A15</v>
          </cell>
          <cell r="F78">
            <v>2</v>
          </cell>
          <cell r="G78">
            <v>110407</v>
          </cell>
          <cell r="K78">
            <v>0</v>
          </cell>
          <cell r="M78" t="str">
            <v>DEL</v>
          </cell>
          <cell r="N78" t="str">
            <v>Resource</v>
          </cell>
          <cell r="Q78" t="str">
            <v>yes</v>
          </cell>
          <cell r="X78" t="str">
            <v xml:space="preserve"> </v>
          </cell>
          <cell r="Y78" t="str">
            <v xml:space="preserve"> </v>
          </cell>
          <cell r="Z78" t="str">
            <v xml:space="preserve"> </v>
          </cell>
        </row>
        <row r="79">
          <cell r="B79" t="str">
            <v>A15</v>
          </cell>
          <cell r="F79">
            <v>3</v>
          </cell>
          <cell r="G79">
            <v>110407</v>
          </cell>
          <cell r="K79">
            <v>0</v>
          </cell>
          <cell r="M79" t="str">
            <v>DEL</v>
          </cell>
          <cell r="N79" t="str">
            <v>Resource</v>
          </cell>
          <cell r="Q79" t="str">
            <v>yes</v>
          </cell>
          <cell r="X79" t="str">
            <v xml:space="preserve"> </v>
          </cell>
          <cell r="Y79" t="str">
            <v xml:space="preserve"> </v>
          </cell>
          <cell r="Z79" t="str">
            <v xml:space="preserve"> </v>
          </cell>
        </row>
        <row r="80">
          <cell r="B80" t="str">
            <v>A15</v>
          </cell>
          <cell r="F80">
            <v>2</v>
          </cell>
          <cell r="G80">
            <v>110407</v>
          </cell>
          <cell r="K80">
            <v>0</v>
          </cell>
          <cell r="M80" t="str">
            <v>DEL</v>
          </cell>
          <cell r="N80" t="str">
            <v>Resource</v>
          </cell>
          <cell r="Q80" t="str">
            <v>yes</v>
          </cell>
          <cell r="X80" t="str">
            <v xml:space="preserve"> </v>
          </cell>
          <cell r="Y80">
            <v>14000</v>
          </cell>
          <cell r="Z80">
            <v>14000</v>
          </cell>
        </row>
        <row r="81">
          <cell r="B81" t="str">
            <v>A15</v>
          </cell>
          <cell r="F81">
            <v>6</v>
          </cell>
          <cell r="G81">
            <v>110407</v>
          </cell>
          <cell r="K81">
            <v>0</v>
          </cell>
          <cell r="M81" t="str">
            <v>DEL</v>
          </cell>
          <cell r="N81" t="str">
            <v>Resource</v>
          </cell>
          <cell r="Q81" t="str">
            <v>yes</v>
          </cell>
          <cell r="X81" t="str">
            <v xml:space="preserve"> </v>
          </cell>
          <cell r="Y81" t="str">
            <v xml:space="preserve"> </v>
          </cell>
          <cell r="Z81" t="str">
            <v xml:space="preserve"> </v>
          </cell>
        </row>
        <row r="82">
          <cell r="B82" t="str">
            <v>A15</v>
          </cell>
          <cell r="F82">
            <v>6</v>
          </cell>
          <cell r="G82">
            <v>110407</v>
          </cell>
          <cell r="K82">
            <v>0</v>
          </cell>
          <cell r="M82" t="str">
            <v>DEL</v>
          </cell>
          <cell r="N82" t="str">
            <v>Resource</v>
          </cell>
          <cell r="Q82" t="str">
            <v>yes</v>
          </cell>
          <cell r="X82" t="str">
            <v xml:space="preserve"> </v>
          </cell>
          <cell r="Y82" t="str">
            <v xml:space="preserve"> </v>
          </cell>
          <cell r="Z82" t="str">
            <v xml:space="preserve"> </v>
          </cell>
        </row>
        <row r="83">
          <cell r="B83" t="str">
            <v>A15</v>
          </cell>
          <cell r="F83">
            <v>3</v>
          </cell>
          <cell r="G83">
            <v>110407</v>
          </cell>
          <cell r="K83">
            <v>0</v>
          </cell>
          <cell r="M83" t="str">
            <v>DEL</v>
          </cell>
          <cell r="N83" t="str">
            <v>Resource</v>
          </cell>
          <cell r="Q83" t="str">
            <v>yes</v>
          </cell>
          <cell r="X83" t="str">
            <v xml:space="preserve"> </v>
          </cell>
          <cell r="Y83" t="str">
            <v xml:space="preserve"> </v>
          </cell>
          <cell r="Z83" t="str">
            <v xml:space="preserve"> </v>
          </cell>
        </row>
        <row r="84">
          <cell r="B84" t="str">
            <v>A15</v>
          </cell>
          <cell r="F84">
            <v>1</v>
          </cell>
          <cell r="G84">
            <v>110202</v>
          </cell>
          <cell r="K84" t="str">
            <v>PSS</v>
          </cell>
          <cell r="M84" t="str">
            <v>non-budget</v>
          </cell>
          <cell r="N84" t="str">
            <v>non-budget</v>
          </cell>
          <cell r="Q84" t="str">
            <v>yes</v>
          </cell>
          <cell r="X84" t="str">
            <v xml:space="preserve"> </v>
          </cell>
          <cell r="Y84" t="str">
            <v xml:space="preserve"> </v>
          </cell>
          <cell r="Z84" t="str">
            <v xml:space="preserve"> </v>
          </cell>
        </row>
        <row r="85">
          <cell r="B85" t="str">
            <v>A15</v>
          </cell>
          <cell r="F85">
            <v>3</v>
          </cell>
          <cell r="G85">
            <v>110202</v>
          </cell>
          <cell r="K85" t="str">
            <v>PSS</v>
          </cell>
          <cell r="M85" t="str">
            <v>non-budget</v>
          </cell>
          <cell r="N85" t="str">
            <v>non-budget</v>
          </cell>
          <cell r="Q85" t="str">
            <v>yes</v>
          </cell>
          <cell r="X85" t="str">
            <v xml:space="preserve"> </v>
          </cell>
          <cell r="Y85" t="str">
            <v xml:space="preserve"> </v>
          </cell>
          <cell r="Z85" t="str">
            <v xml:space="preserve"> </v>
          </cell>
        </row>
        <row r="86">
          <cell r="B86" t="str">
            <v>A15</v>
          </cell>
          <cell r="F86">
            <v>6</v>
          </cell>
          <cell r="G86">
            <v>110202</v>
          </cell>
          <cell r="K86" t="str">
            <v>PSS</v>
          </cell>
          <cell r="M86" t="str">
            <v>non-budget</v>
          </cell>
          <cell r="N86" t="str">
            <v>non-budget</v>
          </cell>
          <cell r="Q86" t="str">
            <v>yes</v>
          </cell>
          <cell r="X86" t="str">
            <v xml:space="preserve"> </v>
          </cell>
          <cell r="Y86" t="str">
            <v xml:space="preserve"> </v>
          </cell>
          <cell r="Z86" t="str">
            <v xml:space="preserve"> </v>
          </cell>
        </row>
        <row r="87">
          <cell r="B87" t="str">
            <v>B35</v>
          </cell>
          <cell r="F87">
            <v>1</v>
          </cell>
          <cell r="G87">
            <v>110101</v>
          </cell>
          <cell r="K87">
            <v>0</v>
          </cell>
          <cell r="M87" t="str">
            <v>DEL</v>
          </cell>
          <cell r="N87" t="str">
            <v>Resource</v>
          </cell>
          <cell r="Q87" t="str">
            <v>yes</v>
          </cell>
          <cell r="X87">
            <v>56888691</v>
          </cell>
          <cell r="Y87" t="str">
            <v xml:space="preserve"> </v>
          </cell>
          <cell r="Z87" t="str">
            <v xml:space="preserve"> </v>
          </cell>
        </row>
        <row r="88">
          <cell r="B88" t="str">
            <v>B35</v>
          </cell>
          <cell r="F88">
            <v>1</v>
          </cell>
          <cell r="G88">
            <v>110101</v>
          </cell>
          <cell r="K88">
            <v>0</v>
          </cell>
          <cell r="M88" t="str">
            <v>DEL</v>
          </cell>
          <cell r="N88" t="str">
            <v>Resource</v>
          </cell>
          <cell r="Q88" t="str">
            <v>yes</v>
          </cell>
          <cell r="X88">
            <v>-352020</v>
          </cell>
          <cell r="Y88" t="str">
            <v xml:space="preserve"> </v>
          </cell>
          <cell r="Z88" t="str">
            <v xml:space="preserve"> </v>
          </cell>
        </row>
        <row r="89">
          <cell r="B89" t="str">
            <v>B35</v>
          </cell>
          <cell r="F89">
            <v>1</v>
          </cell>
          <cell r="G89">
            <v>110101</v>
          </cell>
          <cell r="K89">
            <v>0</v>
          </cell>
          <cell r="M89" t="str">
            <v>DEL</v>
          </cell>
          <cell r="N89" t="str">
            <v>Resource</v>
          </cell>
          <cell r="Q89" t="str">
            <v>yes</v>
          </cell>
          <cell r="X89">
            <v>3463</v>
          </cell>
          <cell r="Y89" t="str">
            <v xml:space="preserve"> </v>
          </cell>
          <cell r="Z89" t="str">
            <v xml:space="preserve"> </v>
          </cell>
        </row>
        <row r="90">
          <cell r="B90" t="str">
            <v>B35</v>
          </cell>
          <cell r="F90">
            <v>1</v>
          </cell>
          <cell r="G90">
            <v>110101</v>
          </cell>
          <cell r="K90">
            <v>0</v>
          </cell>
          <cell r="M90" t="str">
            <v>DEL</v>
          </cell>
          <cell r="N90" t="str">
            <v>Resource</v>
          </cell>
          <cell r="Q90" t="str">
            <v>yes</v>
          </cell>
          <cell r="X90">
            <v>-847370</v>
          </cell>
          <cell r="Y90" t="str">
            <v xml:space="preserve"> </v>
          </cell>
          <cell r="Z90" t="str">
            <v xml:space="preserve"> </v>
          </cell>
        </row>
        <row r="91">
          <cell r="B91" t="str">
            <v>B35</v>
          </cell>
          <cell r="F91">
            <v>1</v>
          </cell>
          <cell r="G91">
            <v>110101</v>
          </cell>
          <cell r="K91">
            <v>0</v>
          </cell>
          <cell r="M91" t="str">
            <v>DEL</v>
          </cell>
          <cell r="N91" t="str">
            <v>Resource</v>
          </cell>
          <cell r="Q91" t="str">
            <v>yes</v>
          </cell>
          <cell r="X91">
            <v>877774</v>
          </cell>
          <cell r="Y91" t="str">
            <v xml:space="preserve"> </v>
          </cell>
          <cell r="Z91" t="str">
            <v xml:space="preserve"> </v>
          </cell>
        </row>
        <row r="92">
          <cell r="B92" t="str">
            <v>B35</v>
          </cell>
          <cell r="F92">
            <v>1</v>
          </cell>
          <cell r="G92">
            <v>110101</v>
          </cell>
          <cell r="K92">
            <v>0</v>
          </cell>
          <cell r="M92" t="str">
            <v>DEL</v>
          </cell>
          <cell r="N92" t="str">
            <v>Resource</v>
          </cell>
          <cell r="Q92" t="str">
            <v>yes</v>
          </cell>
          <cell r="X92">
            <v>833340</v>
          </cell>
          <cell r="Y92" t="str">
            <v xml:space="preserve"> </v>
          </cell>
          <cell r="Z92" t="str">
            <v xml:space="preserve"> </v>
          </cell>
        </row>
        <row r="93">
          <cell r="B93" t="str">
            <v>B35</v>
          </cell>
          <cell r="F93">
            <v>3</v>
          </cell>
          <cell r="G93">
            <v>110101</v>
          </cell>
          <cell r="K93">
            <v>0</v>
          </cell>
          <cell r="M93" t="str">
            <v>DEL</v>
          </cell>
          <cell r="N93" t="str">
            <v>Resource</v>
          </cell>
          <cell r="Q93" t="str">
            <v>yes</v>
          </cell>
          <cell r="X93">
            <v>26000</v>
          </cell>
          <cell r="Y93">
            <v>26000</v>
          </cell>
          <cell r="Z93">
            <v>26000</v>
          </cell>
        </row>
        <row r="94">
          <cell r="B94" t="str">
            <v>B35</v>
          </cell>
          <cell r="F94">
            <v>3</v>
          </cell>
          <cell r="G94">
            <v>110101</v>
          </cell>
          <cell r="K94">
            <v>0</v>
          </cell>
          <cell r="M94" t="str">
            <v>DEL</v>
          </cell>
          <cell r="N94" t="str">
            <v>Resource</v>
          </cell>
          <cell r="Q94" t="str">
            <v>yes</v>
          </cell>
          <cell r="X94">
            <v>-5295</v>
          </cell>
          <cell r="Y94" t="str">
            <v xml:space="preserve"> </v>
          </cell>
          <cell r="Z94" t="str">
            <v xml:space="preserve"> </v>
          </cell>
        </row>
        <row r="95">
          <cell r="B95" t="str">
            <v>B35</v>
          </cell>
          <cell r="F95">
            <v>3</v>
          </cell>
          <cell r="G95">
            <v>110101</v>
          </cell>
          <cell r="K95">
            <v>0</v>
          </cell>
          <cell r="M95" t="str">
            <v>DEL</v>
          </cell>
          <cell r="N95" t="str">
            <v>Resource</v>
          </cell>
          <cell r="Q95" t="str">
            <v>yes</v>
          </cell>
          <cell r="X95">
            <v>100000</v>
          </cell>
          <cell r="Y95">
            <v>100000</v>
          </cell>
          <cell r="Z95">
            <v>100000</v>
          </cell>
        </row>
        <row r="96">
          <cell r="B96" t="str">
            <v>B35</v>
          </cell>
          <cell r="F96">
            <v>4</v>
          </cell>
          <cell r="G96">
            <v>110101</v>
          </cell>
          <cell r="K96">
            <v>0</v>
          </cell>
          <cell r="M96" t="str">
            <v>DEL</v>
          </cell>
          <cell r="N96" t="str">
            <v>Resource</v>
          </cell>
          <cell r="Q96" t="str">
            <v>yes</v>
          </cell>
          <cell r="X96">
            <v>447980</v>
          </cell>
          <cell r="Y96">
            <v>467980</v>
          </cell>
          <cell r="Z96">
            <v>487980</v>
          </cell>
        </row>
        <row r="97">
          <cell r="B97" t="str">
            <v>B35</v>
          </cell>
          <cell r="F97">
            <v>4</v>
          </cell>
          <cell r="G97">
            <v>110101</v>
          </cell>
          <cell r="K97">
            <v>0</v>
          </cell>
          <cell r="M97" t="str">
            <v>DEL</v>
          </cell>
          <cell r="N97" t="str">
            <v>Resource</v>
          </cell>
          <cell r="Q97" t="str">
            <v>yes</v>
          </cell>
          <cell r="X97">
            <v>-4897</v>
          </cell>
          <cell r="Y97" t="str">
            <v xml:space="preserve"> </v>
          </cell>
          <cell r="Z97" t="str">
            <v xml:space="preserve"> </v>
          </cell>
        </row>
        <row r="98">
          <cell r="B98" t="str">
            <v>B35</v>
          </cell>
          <cell r="F98">
            <v>4</v>
          </cell>
          <cell r="G98">
            <v>110101</v>
          </cell>
          <cell r="K98">
            <v>0</v>
          </cell>
          <cell r="M98" t="str">
            <v>DEL</v>
          </cell>
          <cell r="N98" t="str">
            <v>Resource</v>
          </cell>
          <cell r="Q98" t="str">
            <v>yes</v>
          </cell>
          <cell r="X98">
            <v>-100000</v>
          </cell>
          <cell r="Y98" t="str">
            <v xml:space="preserve"> </v>
          </cell>
          <cell r="Z98" t="str">
            <v xml:space="preserve"> </v>
          </cell>
        </row>
        <row r="99">
          <cell r="B99" t="str">
            <v>B35</v>
          </cell>
          <cell r="F99">
            <v>4</v>
          </cell>
          <cell r="G99">
            <v>110101</v>
          </cell>
          <cell r="K99">
            <v>0</v>
          </cell>
          <cell r="M99" t="str">
            <v>DEL</v>
          </cell>
          <cell r="N99" t="str">
            <v>Resource</v>
          </cell>
          <cell r="Q99" t="str">
            <v>yes</v>
          </cell>
          <cell r="X99">
            <v>-447980</v>
          </cell>
          <cell r="Y99">
            <v>-467980</v>
          </cell>
          <cell r="Z99">
            <v>-487980</v>
          </cell>
        </row>
        <row r="100">
          <cell r="B100" t="str">
            <v>B35</v>
          </cell>
          <cell r="F100">
            <v>5</v>
          </cell>
          <cell r="G100">
            <v>110101</v>
          </cell>
          <cell r="K100">
            <v>0</v>
          </cell>
          <cell r="M100" t="str">
            <v>DEL</v>
          </cell>
          <cell r="N100" t="str">
            <v>Resource</v>
          </cell>
          <cell r="Q100" t="str">
            <v>yes</v>
          </cell>
          <cell r="X100" t="str">
            <v xml:space="preserve"> </v>
          </cell>
          <cell r="Y100">
            <v>462</v>
          </cell>
          <cell r="Z100">
            <v>462</v>
          </cell>
        </row>
        <row r="101">
          <cell r="B101" t="str">
            <v>B35</v>
          </cell>
          <cell r="F101">
            <v>5</v>
          </cell>
          <cell r="G101">
            <v>110101</v>
          </cell>
          <cell r="K101">
            <v>0</v>
          </cell>
          <cell r="M101" t="str">
            <v>DEL</v>
          </cell>
          <cell r="N101" t="str">
            <v>Resource</v>
          </cell>
          <cell r="Q101" t="str">
            <v>yes</v>
          </cell>
          <cell r="X101">
            <v>-228186</v>
          </cell>
          <cell r="Y101" t="str">
            <v xml:space="preserve"> </v>
          </cell>
          <cell r="Z101" t="str">
            <v xml:space="preserve"> </v>
          </cell>
        </row>
        <row r="102">
          <cell r="B102" t="str">
            <v>B35</v>
          </cell>
          <cell r="F102">
            <v>5</v>
          </cell>
          <cell r="G102">
            <v>110101</v>
          </cell>
          <cell r="K102">
            <v>0</v>
          </cell>
          <cell r="M102" t="str">
            <v>DEL</v>
          </cell>
          <cell r="N102" t="str">
            <v>Resource</v>
          </cell>
          <cell r="Q102" t="str">
            <v>yes</v>
          </cell>
          <cell r="X102">
            <v>60000</v>
          </cell>
          <cell r="Y102" t="str">
            <v xml:space="preserve"> </v>
          </cell>
          <cell r="Z102" t="str">
            <v xml:space="preserve"> </v>
          </cell>
        </row>
        <row r="103">
          <cell r="B103" t="str">
            <v>B35</v>
          </cell>
          <cell r="F103">
            <v>5</v>
          </cell>
          <cell r="G103">
            <v>110101</v>
          </cell>
          <cell r="K103">
            <v>0</v>
          </cell>
          <cell r="M103" t="str">
            <v>DEL</v>
          </cell>
          <cell r="N103" t="str">
            <v>Resource</v>
          </cell>
          <cell r="Q103" t="str">
            <v>yes</v>
          </cell>
          <cell r="X103">
            <v>300000</v>
          </cell>
          <cell r="Y103">
            <v>300000</v>
          </cell>
          <cell r="Z103">
            <v>300000</v>
          </cell>
        </row>
        <row r="104">
          <cell r="B104" t="str">
            <v>B35</v>
          </cell>
          <cell r="F104">
            <v>5</v>
          </cell>
          <cell r="G104">
            <v>110101</v>
          </cell>
          <cell r="K104">
            <v>0</v>
          </cell>
          <cell r="M104" t="str">
            <v>DEL</v>
          </cell>
          <cell r="N104" t="str">
            <v>Resource</v>
          </cell>
          <cell r="Q104" t="str">
            <v>yes</v>
          </cell>
          <cell r="X104">
            <v>20000</v>
          </cell>
          <cell r="Y104">
            <v>20000</v>
          </cell>
          <cell r="Z104">
            <v>20000</v>
          </cell>
        </row>
        <row r="105">
          <cell r="B105" t="str">
            <v>B35</v>
          </cell>
          <cell r="F105">
            <v>5</v>
          </cell>
          <cell r="G105">
            <v>110101</v>
          </cell>
          <cell r="K105">
            <v>0</v>
          </cell>
          <cell r="M105" t="str">
            <v>DEL</v>
          </cell>
          <cell r="N105" t="str">
            <v>Resource</v>
          </cell>
          <cell r="Q105" t="str">
            <v>yes</v>
          </cell>
          <cell r="X105">
            <v>-300000</v>
          </cell>
          <cell r="Y105">
            <v>-300000</v>
          </cell>
          <cell r="Z105">
            <v>-300000</v>
          </cell>
        </row>
        <row r="106">
          <cell r="B106" t="str">
            <v>B35</v>
          </cell>
          <cell r="F106">
            <v>6</v>
          </cell>
          <cell r="G106">
            <v>110101</v>
          </cell>
          <cell r="K106">
            <v>0</v>
          </cell>
          <cell r="M106" t="str">
            <v>DEL</v>
          </cell>
          <cell r="N106" t="str">
            <v>Resource</v>
          </cell>
          <cell r="Q106" t="str">
            <v>yes</v>
          </cell>
          <cell r="X106">
            <v>100000</v>
          </cell>
          <cell r="Y106">
            <v>100000</v>
          </cell>
          <cell r="Z106">
            <v>100000</v>
          </cell>
        </row>
        <row r="107">
          <cell r="B107" t="str">
            <v>B35</v>
          </cell>
          <cell r="F107">
            <v>6</v>
          </cell>
          <cell r="G107">
            <v>110101</v>
          </cell>
          <cell r="K107">
            <v>0</v>
          </cell>
          <cell r="M107" t="str">
            <v>DEL</v>
          </cell>
          <cell r="N107" t="str">
            <v>Resource</v>
          </cell>
          <cell r="Q107" t="str">
            <v>yes</v>
          </cell>
          <cell r="X107">
            <v>200000</v>
          </cell>
          <cell r="Y107" t="str">
            <v xml:space="preserve"> </v>
          </cell>
          <cell r="Z107" t="str">
            <v xml:space="preserve"> </v>
          </cell>
        </row>
        <row r="108">
          <cell r="B108" t="str">
            <v>B35</v>
          </cell>
          <cell r="F108">
            <v>6</v>
          </cell>
          <cell r="G108">
            <v>110101</v>
          </cell>
          <cell r="K108">
            <v>0</v>
          </cell>
          <cell r="M108" t="str">
            <v>DEL</v>
          </cell>
          <cell r="N108" t="str">
            <v>Resource</v>
          </cell>
          <cell r="Q108" t="str">
            <v>yes</v>
          </cell>
          <cell r="X108">
            <v>12000</v>
          </cell>
          <cell r="Y108">
            <v>11000</v>
          </cell>
          <cell r="Z108" t="str">
            <v xml:space="preserve"> </v>
          </cell>
        </row>
        <row r="109">
          <cell r="B109" t="str">
            <v>B35</v>
          </cell>
          <cell r="F109">
            <v>6</v>
          </cell>
          <cell r="G109">
            <v>110101</v>
          </cell>
          <cell r="K109">
            <v>0</v>
          </cell>
          <cell r="M109" t="str">
            <v>DEL</v>
          </cell>
          <cell r="N109" t="str">
            <v>Resource</v>
          </cell>
          <cell r="Q109" t="str">
            <v>yes</v>
          </cell>
          <cell r="X109">
            <v>-314</v>
          </cell>
          <cell r="Y109">
            <v>-314</v>
          </cell>
          <cell r="Z109">
            <v>-314</v>
          </cell>
        </row>
        <row r="110">
          <cell r="B110" t="str">
            <v>B35</v>
          </cell>
          <cell r="F110">
            <v>6</v>
          </cell>
          <cell r="G110">
            <v>110101</v>
          </cell>
          <cell r="K110">
            <v>0</v>
          </cell>
          <cell r="M110" t="str">
            <v>DEL</v>
          </cell>
          <cell r="N110" t="str">
            <v>Resource</v>
          </cell>
          <cell r="Q110" t="str">
            <v>yes</v>
          </cell>
          <cell r="X110">
            <v>50000</v>
          </cell>
          <cell r="Y110">
            <v>50000</v>
          </cell>
          <cell r="Z110">
            <v>50000</v>
          </cell>
        </row>
        <row r="111">
          <cell r="B111" t="str">
            <v>B35</v>
          </cell>
          <cell r="F111">
            <v>6</v>
          </cell>
          <cell r="G111">
            <v>110101</v>
          </cell>
          <cell r="K111">
            <v>0</v>
          </cell>
          <cell r="M111" t="str">
            <v>DEL</v>
          </cell>
          <cell r="N111" t="str">
            <v>Resource</v>
          </cell>
          <cell r="Q111" t="str">
            <v>yes</v>
          </cell>
          <cell r="X111">
            <v>524800</v>
          </cell>
          <cell r="Y111" t="str">
            <v xml:space="preserve"> </v>
          </cell>
          <cell r="Z111" t="str">
            <v xml:space="preserve"> </v>
          </cell>
        </row>
        <row r="112">
          <cell r="B112" t="str">
            <v>B35</v>
          </cell>
          <cell r="F112">
            <v>6</v>
          </cell>
          <cell r="G112">
            <v>110101</v>
          </cell>
          <cell r="K112">
            <v>0</v>
          </cell>
          <cell r="M112" t="str">
            <v>DEL</v>
          </cell>
          <cell r="N112" t="str">
            <v>Resource</v>
          </cell>
          <cell r="Q112" t="str">
            <v>yes</v>
          </cell>
          <cell r="X112">
            <v>-47310</v>
          </cell>
          <cell r="Y112" t="str">
            <v xml:space="preserve"> </v>
          </cell>
          <cell r="Z112" t="str">
            <v xml:space="preserve"> </v>
          </cell>
        </row>
        <row r="113">
          <cell r="B113" t="str">
            <v>B35</v>
          </cell>
          <cell r="F113">
            <v>6</v>
          </cell>
          <cell r="G113">
            <v>110101</v>
          </cell>
          <cell r="K113">
            <v>0</v>
          </cell>
          <cell r="M113" t="str">
            <v>DEL</v>
          </cell>
          <cell r="N113" t="str">
            <v>Resource</v>
          </cell>
          <cell r="Q113" t="str">
            <v>yes</v>
          </cell>
          <cell r="X113">
            <v>138496</v>
          </cell>
          <cell r="Y113">
            <v>138496</v>
          </cell>
          <cell r="Z113">
            <v>138496</v>
          </cell>
        </row>
        <row r="114">
          <cell r="B114" t="str">
            <v>B35</v>
          </cell>
          <cell r="F114">
            <v>6</v>
          </cell>
          <cell r="G114">
            <v>110101</v>
          </cell>
          <cell r="K114">
            <v>0</v>
          </cell>
          <cell r="M114" t="str">
            <v>DEL</v>
          </cell>
          <cell r="N114" t="str">
            <v>Resource</v>
          </cell>
          <cell r="Q114" t="str">
            <v>yes</v>
          </cell>
          <cell r="X114">
            <v>-798</v>
          </cell>
          <cell r="Y114">
            <v>-798</v>
          </cell>
          <cell r="Z114">
            <v>-798</v>
          </cell>
        </row>
        <row r="115">
          <cell r="B115" t="str">
            <v>B35</v>
          </cell>
          <cell r="F115">
            <v>6</v>
          </cell>
          <cell r="G115">
            <v>110101</v>
          </cell>
          <cell r="K115">
            <v>0</v>
          </cell>
          <cell r="M115" t="str">
            <v>DEL</v>
          </cell>
          <cell r="N115" t="str">
            <v>Resource</v>
          </cell>
          <cell r="Q115" t="str">
            <v>yes</v>
          </cell>
          <cell r="X115">
            <v>-20000</v>
          </cell>
          <cell r="Y115">
            <v>-20000</v>
          </cell>
          <cell r="Z115">
            <v>-20000</v>
          </cell>
        </row>
        <row r="116">
          <cell r="B116" t="str">
            <v>B35</v>
          </cell>
          <cell r="F116">
            <v>6</v>
          </cell>
          <cell r="G116">
            <v>110101</v>
          </cell>
          <cell r="K116">
            <v>0</v>
          </cell>
          <cell r="M116" t="str">
            <v>DEL</v>
          </cell>
          <cell r="N116" t="str">
            <v>Resource</v>
          </cell>
          <cell r="Q116" t="str">
            <v>yes</v>
          </cell>
          <cell r="X116">
            <v>-31059</v>
          </cell>
          <cell r="Y116" t="str">
            <v xml:space="preserve"> </v>
          </cell>
          <cell r="Z116" t="str">
            <v xml:space="preserve"> </v>
          </cell>
        </row>
        <row r="117">
          <cell r="B117" t="str">
            <v>B35</v>
          </cell>
          <cell r="F117">
            <v>6</v>
          </cell>
          <cell r="G117">
            <v>110101</v>
          </cell>
          <cell r="K117">
            <v>0</v>
          </cell>
          <cell r="M117" t="str">
            <v>DEL</v>
          </cell>
          <cell r="N117" t="str">
            <v>Resource</v>
          </cell>
          <cell r="Q117" t="str">
            <v>yes</v>
          </cell>
          <cell r="X117">
            <v>26000</v>
          </cell>
          <cell r="Y117">
            <v>26000</v>
          </cell>
          <cell r="Z117">
            <v>26000</v>
          </cell>
        </row>
        <row r="118">
          <cell r="B118" t="str">
            <v>B35</v>
          </cell>
          <cell r="F118">
            <v>6</v>
          </cell>
          <cell r="G118">
            <v>110101</v>
          </cell>
          <cell r="K118">
            <v>0</v>
          </cell>
          <cell r="M118" t="str">
            <v>DEL</v>
          </cell>
          <cell r="N118" t="str">
            <v>Resource</v>
          </cell>
          <cell r="Q118" t="str">
            <v>yes</v>
          </cell>
          <cell r="X118">
            <v>-35200</v>
          </cell>
          <cell r="Y118" t="str">
            <v xml:space="preserve"> </v>
          </cell>
          <cell r="Z118" t="str">
            <v xml:space="preserve"> </v>
          </cell>
        </row>
        <row r="119">
          <cell r="B119" t="str">
            <v>B35</v>
          </cell>
          <cell r="F119">
            <v>6</v>
          </cell>
          <cell r="G119">
            <v>110101</v>
          </cell>
          <cell r="K119">
            <v>0</v>
          </cell>
          <cell r="M119" t="str">
            <v>DEL</v>
          </cell>
          <cell r="N119" t="str">
            <v>Resource</v>
          </cell>
          <cell r="Q119" t="str">
            <v>yes</v>
          </cell>
          <cell r="X119">
            <v>-31941</v>
          </cell>
          <cell r="Y119" t="str">
            <v xml:space="preserve"> </v>
          </cell>
          <cell r="Z119" t="str">
            <v xml:space="preserve"> </v>
          </cell>
        </row>
        <row r="120">
          <cell r="B120" t="str">
            <v>B35</v>
          </cell>
          <cell r="F120">
            <v>6</v>
          </cell>
          <cell r="G120">
            <v>110101</v>
          </cell>
          <cell r="K120">
            <v>0</v>
          </cell>
          <cell r="M120" t="str">
            <v>DEL</v>
          </cell>
          <cell r="N120" t="str">
            <v>Resource</v>
          </cell>
          <cell r="Q120" t="str">
            <v>yes</v>
          </cell>
          <cell r="X120" t="str">
            <v xml:space="preserve"> </v>
          </cell>
          <cell r="Y120">
            <v>-1836867</v>
          </cell>
          <cell r="Z120">
            <v>-1836867</v>
          </cell>
        </row>
        <row r="121">
          <cell r="B121" t="str">
            <v>B35</v>
          </cell>
          <cell r="F121">
            <v>6</v>
          </cell>
          <cell r="G121">
            <v>110101</v>
          </cell>
          <cell r="K121">
            <v>0</v>
          </cell>
          <cell r="M121" t="str">
            <v>DEL</v>
          </cell>
          <cell r="N121" t="str">
            <v>Resource</v>
          </cell>
          <cell r="Q121" t="str">
            <v>yes</v>
          </cell>
          <cell r="X121" t="str">
            <v xml:space="preserve"> </v>
          </cell>
          <cell r="Y121">
            <v>-54310</v>
          </cell>
          <cell r="Z121">
            <v>-68360</v>
          </cell>
        </row>
        <row r="122">
          <cell r="B122" t="str">
            <v>B35</v>
          </cell>
          <cell r="F122">
            <v>6</v>
          </cell>
          <cell r="G122">
            <v>110101</v>
          </cell>
          <cell r="K122">
            <v>0</v>
          </cell>
          <cell r="M122" t="str">
            <v>DEL</v>
          </cell>
          <cell r="N122" t="str">
            <v>Resource</v>
          </cell>
          <cell r="Q122" t="str">
            <v>yes</v>
          </cell>
          <cell r="X122" t="str">
            <v xml:space="preserve"> </v>
          </cell>
          <cell r="Y122">
            <v>-268844</v>
          </cell>
          <cell r="Z122">
            <v>-308844</v>
          </cell>
        </row>
        <row r="123">
          <cell r="B123" t="str">
            <v>B35</v>
          </cell>
          <cell r="F123">
            <v>6</v>
          </cell>
          <cell r="G123">
            <v>110101</v>
          </cell>
          <cell r="K123">
            <v>0</v>
          </cell>
          <cell r="M123" t="str">
            <v>DEL</v>
          </cell>
          <cell r="N123" t="str">
            <v>Resource</v>
          </cell>
          <cell r="Q123" t="str">
            <v>yes</v>
          </cell>
          <cell r="X123" t="str">
            <v xml:space="preserve"> </v>
          </cell>
          <cell r="Y123">
            <v>-2000</v>
          </cell>
          <cell r="Z123">
            <v>-3000</v>
          </cell>
        </row>
        <row r="124">
          <cell r="B124" t="str">
            <v>B35</v>
          </cell>
          <cell r="F124">
            <v>6</v>
          </cell>
          <cell r="G124">
            <v>110101</v>
          </cell>
          <cell r="K124">
            <v>0</v>
          </cell>
          <cell r="M124" t="str">
            <v>DEL</v>
          </cell>
          <cell r="N124" t="str">
            <v>Resource</v>
          </cell>
          <cell r="Q124" t="str">
            <v>yes</v>
          </cell>
          <cell r="X124">
            <v>377000</v>
          </cell>
          <cell r="Y124">
            <v>377000</v>
          </cell>
          <cell r="Z124">
            <v>377000</v>
          </cell>
        </row>
        <row r="125">
          <cell r="B125" t="str">
            <v>B35</v>
          </cell>
          <cell r="F125">
            <v>6</v>
          </cell>
          <cell r="G125">
            <v>110101</v>
          </cell>
          <cell r="K125">
            <v>0</v>
          </cell>
          <cell r="M125" t="str">
            <v>DEL</v>
          </cell>
          <cell r="N125" t="str">
            <v>Resource</v>
          </cell>
          <cell r="Q125" t="str">
            <v>yes</v>
          </cell>
          <cell r="X125" t="str">
            <v xml:space="preserve"> </v>
          </cell>
          <cell r="Y125">
            <v>11000</v>
          </cell>
          <cell r="Z125">
            <v>84000</v>
          </cell>
        </row>
        <row r="126">
          <cell r="B126" t="str">
            <v>B35</v>
          </cell>
          <cell r="F126">
            <v>6</v>
          </cell>
          <cell r="G126">
            <v>110101</v>
          </cell>
          <cell r="K126">
            <v>0</v>
          </cell>
          <cell r="M126" t="str">
            <v>DEL</v>
          </cell>
          <cell r="N126" t="str">
            <v>Resource</v>
          </cell>
          <cell r="Q126" t="str">
            <v>yes</v>
          </cell>
          <cell r="X126" t="str">
            <v xml:space="preserve"> </v>
          </cell>
          <cell r="Y126">
            <v>-37000</v>
          </cell>
          <cell r="Z126">
            <v>-113000</v>
          </cell>
        </row>
        <row r="127">
          <cell r="B127" t="str">
            <v>B35</v>
          </cell>
          <cell r="F127">
            <v>6</v>
          </cell>
          <cell r="G127">
            <v>110101</v>
          </cell>
          <cell r="K127">
            <v>0</v>
          </cell>
          <cell r="M127" t="str">
            <v>DEL</v>
          </cell>
          <cell r="N127" t="str">
            <v>Resource</v>
          </cell>
          <cell r="Q127" t="str">
            <v>yes</v>
          </cell>
          <cell r="X127">
            <v>6715</v>
          </cell>
          <cell r="Y127" t="str">
            <v xml:space="preserve"> </v>
          </cell>
          <cell r="Z127" t="str">
            <v xml:space="preserve"> </v>
          </cell>
        </row>
        <row r="128">
          <cell r="B128" t="str">
            <v>B35</v>
          </cell>
          <cell r="F128">
            <v>6</v>
          </cell>
          <cell r="G128">
            <v>110101</v>
          </cell>
          <cell r="K128">
            <v>0</v>
          </cell>
          <cell r="M128" t="str">
            <v>DEL</v>
          </cell>
          <cell r="N128" t="str">
            <v>Resource</v>
          </cell>
          <cell r="Q128" t="str">
            <v>yes</v>
          </cell>
          <cell r="X128">
            <v>-10000</v>
          </cell>
          <cell r="Y128" t="str">
            <v xml:space="preserve"> </v>
          </cell>
          <cell r="Z128" t="str">
            <v xml:space="preserve"> </v>
          </cell>
        </row>
        <row r="129">
          <cell r="B129" t="str">
            <v>B35</v>
          </cell>
          <cell r="F129">
            <v>6</v>
          </cell>
          <cell r="G129">
            <v>110101</v>
          </cell>
          <cell r="K129">
            <v>0</v>
          </cell>
          <cell r="M129" t="str">
            <v>DEL</v>
          </cell>
          <cell r="N129" t="str">
            <v>Resource</v>
          </cell>
          <cell r="Q129" t="str">
            <v>yes</v>
          </cell>
          <cell r="X129" t="str">
            <v xml:space="preserve"> </v>
          </cell>
          <cell r="Y129">
            <v>1644700</v>
          </cell>
          <cell r="Z129">
            <v>1644700</v>
          </cell>
        </row>
        <row r="130">
          <cell r="B130" t="str">
            <v>B35</v>
          </cell>
          <cell r="F130">
            <v>6</v>
          </cell>
          <cell r="G130">
            <v>110101</v>
          </cell>
          <cell r="K130">
            <v>0</v>
          </cell>
          <cell r="M130" t="str">
            <v>DEL</v>
          </cell>
          <cell r="N130" t="str">
            <v>Resource</v>
          </cell>
          <cell r="Q130" t="str">
            <v>yes</v>
          </cell>
          <cell r="X130">
            <v>10032</v>
          </cell>
          <cell r="Y130" t="str">
            <v xml:space="preserve"> </v>
          </cell>
          <cell r="Z130" t="str">
            <v xml:space="preserve"> </v>
          </cell>
        </row>
        <row r="131">
          <cell r="B131" t="str">
            <v>B35</v>
          </cell>
          <cell r="F131">
            <v>6</v>
          </cell>
          <cell r="G131">
            <v>110101</v>
          </cell>
          <cell r="K131">
            <v>0</v>
          </cell>
          <cell r="M131" t="str">
            <v>DEL</v>
          </cell>
          <cell r="N131" t="str">
            <v>Resource</v>
          </cell>
          <cell r="Q131" t="str">
            <v>yes</v>
          </cell>
          <cell r="X131">
            <v>1130</v>
          </cell>
          <cell r="Y131" t="str">
            <v xml:space="preserve"> </v>
          </cell>
          <cell r="Z131" t="str">
            <v xml:space="preserve"> </v>
          </cell>
        </row>
        <row r="132">
          <cell r="B132" t="str">
            <v>B35</v>
          </cell>
          <cell r="F132">
            <v>6</v>
          </cell>
          <cell r="G132">
            <v>110101</v>
          </cell>
          <cell r="K132">
            <v>0</v>
          </cell>
          <cell r="M132" t="str">
            <v>DEL</v>
          </cell>
          <cell r="N132" t="str">
            <v>Resource</v>
          </cell>
          <cell r="Q132" t="str">
            <v>yes</v>
          </cell>
          <cell r="X132">
            <v>-50000</v>
          </cell>
          <cell r="Y132">
            <v>-50000</v>
          </cell>
          <cell r="Z132">
            <v>-50000</v>
          </cell>
        </row>
        <row r="133">
          <cell r="B133" t="str">
            <v>B35</v>
          </cell>
          <cell r="F133">
            <v>6</v>
          </cell>
          <cell r="G133">
            <v>110101</v>
          </cell>
          <cell r="K133">
            <v>0</v>
          </cell>
          <cell r="M133" t="str">
            <v>DEL</v>
          </cell>
          <cell r="N133" t="str">
            <v>Resource</v>
          </cell>
          <cell r="Q133" t="str">
            <v>yes</v>
          </cell>
          <cell r="X133" t="str">
            <v xml:space="preserve"> </v>
          </cell>
          <cell r="Y133">
            <v>-461900</v>
          </cell>
          <cell r="Z133">
            <v>-461900</v>
          </cell>
        </row>
        <row r="134">
          <cell r="B134" t="str">
            <v>B35</v>
          </cell>
          <cell r="F134">
            <v>12</v>
          </cell>
          <cell r="G134">
            <v>110101</v>
          </cell>
          <cell r="K134">
            <v>0</v>
          </cell>
          <cell r="M134" t="str">
            <v>DEL</v>
          </cell>
          <cell r="N134" t="str">
            <v>Resource</v>
          </cell>
          <cell r="Q134" t="str">
            <v>yes</v>
          </cell>
          <cell r="X134">
            <v>-41549</v>
          </cell>
          <cell r="Y134" t="str">
            <v xml:space="preserve"> </v>
          </cell>
          <cell r="Z134" t="str">
            <v xml:space="preserve"> </v>
          </cell>
        </row>
        <row r="135">
          <cell r="B135" t="str">
            <v>B35</v>
          </cell>
          <cell r="F135">
            <v>12</v>
          </cell>
          <cell r="G135">
            <v>110101</v>
          </cell>
          <cell r="K135">
            <v>0</v>
          </cell>
          <cell r="M135" t="str">
            <v>DEL</v>
          </cell>
          <cell r="N135" t="str">
            <v>Resource</v>
          </cell>
          <cell r="Q135" t="str">
            <v>yes</v>
          </cell>
          <cell r="X135">
            <v>1379</v>
          </cell>
          <cell r="Y135" t="str">
            <v xml:space="preserve"> </v>
          </cell>
          <cell r="Z135" t="str">
            <v xml:space="preserve"> </v>
          </cell>
        </row>
        <row r="136">
          <cell r="B136" t="str">
            <v>B35</v>
          </cell>
          <cell r="F136">
            <v>12</v>
          </cell>
          <cell r="G136">
            <v>110101</v>
          </cell>
          <cell r="K136">
            <v>0</v>
          </cell>
          <cell r="M136" t="str">
            <v>DEL</v>
          </cell>
          <cell r="N136" t="str">
            <v>Resource</v>
          </cell>
          <cell r="Q136" t="str">
            <v>yes</v>
          </cell>
          <cell r="X136">
            <v>100</v>
          </cell>
          <cell r="Y136" t="str">
            <v xml:space="preserve"> </v>
          </cell>
          <cell r="Z136" t="str">
            <v xml:space="preserve"> </v>
          </cell>
        </row>
        <row r="137">
          <cell r="B137" t="str">
            <v>B35</v>
          </cell>
          <cell r="F137">
            <v>12</v>
          </cell>
          <cell r="G137">
            <v>110101</v>
          </cell>
          <cell r="K137">
            <v>0</v>
          </cell>
          <cell r="M137" t="str">
            <v>DEL</v>
          </cell>
          <cell r="N137" t="str">
            <v>Resource</v>
          </cell>
          <cell r="Q137" t="str">
            <v>yes</v>
          </cell>
          <cell r="X137">
            <v>-259</v>
          </cell>
          <cell r="Y137" t="str">
            <v xml:space="preserve"> </v>
          </cell>
          <cell r="Z137" t="str">
            <v xml:space="preserve"> </v>
          </cell>
        </row>
        <row r="138">
          <cell r="B138" t="str">
            <v>B35</v>
          </cell>
          <cell r="F138">
            <v>5</v>
          </cell>
          <cell r="G138">
            <v>110101</v>
          </cell>
          <cell r="K138">
            <v>0</v>
          </cell>
          <cell r="M138" t="str">
            <v>DEL</v>
          </cell>
          <cell r="N138" t="str">
            <v>Resource</v>
          </cell>
          <cell r="Q138" t="str">
            <v>yes</v>
          </cell>
          <cell r="X138" t="str">
            <v xml:space="preserve"> </v>
          </cell>
          <cell r="Y138">
            <v>-462</v>
          </cell>
          <cell r="Z138">
            <v>-462</v>
          </cell>
        </row>
        <row r="139">
          <cell r="B139" t="str">
            <v>B35</v>
          </cell>
          <cell r="F139">
            <v>6</v>
          </cell>
          <cell r="G139">
            <v>110101</v>
          </cell>
          <cell r="K139">
            <v>0</v>
          </cell>
          <cell r="M139" t="str">
            <v>DEL</v>
          </cell>
          <cell r="N139" t="str">
            <v>Resource</v>
          </cell>
          <cell r="Q139" t="str">
            <v>yes</v>
          </cell>
          <cell r="X139">
            <v>31059</v>
          </cell>
          <cell r="Y139" t="str">
            <v xml:space="preserve"> </v>
          </cell>
          <cell r="Z139" t="str">
            <v xml:space="preserve"> </v>
          </cell>
        </row>
        <row r="140">
          <cell r="B140" t="str">
            <v>B35</v>
          </cell>
          <cell r="F140">
            <v>12</v>
          </cell>
          <cell r="G140">
            <v>110101</v>
          </cell>
          <cell r="K140">
            <v>0</v>
          </cell>
          <cell r="M140" t="str">
            <v>DEL</v>
          </cell>
          <cell r="N140" t="str">
            <v>Resource</v>
          </cell>
          <cell r="Q140" t="str">
            <v>yes</v>
          </cell>
          <cell r="X140">
            <v>130913</v>
          </cell>
          <cell r="Y140" t="str">
            <v xml:space="preserve"> </v>
          </cell>
          <cell r="Z140" t="str">
            <v xml:space="preserve"> </v>
          </cell>
        </row>
        <row r="141">
          <cell r="B141" t="str">
            <v>B35</v>
          </cell>
          <cell r="F141">
            <v>12</v>
          </cell>
          <cell r="G141">
            <v>110101</v>
          </cell>
          <cell r="K141">
            <v>0</v>
          </cell>
          <cell r="M141" t="str">
            <v>DEL</v>
          </cell>
          <cell r="N141" t="str">
            <v>Resource</v>
          </cell>
          <cell r="Q141" t="str">
            <v>yes</v>
          </cell>
          <cell r="X141">
            <v>-5500</v>
          </cell>
          <cell r="Y141" t="str">
            <v xml:space="preserve"> </v>
          </cell>
          <cell r="Z141" t="str">
            <v xml:space="preserve"> </v>
          </cell>
        </row>
        <row r="142">
          <cell r="B142" t="str">
            <v>B35</v>
          </cell>
          <cell r="F142">
            <v>12</v>
          </cell>
          <cell r="G142">
            <v>110101</v>
          </cell>
          <cell r="K142">
            <v>0</v>
          </cell>
          <cell r="M142" t="str">
            <v>DEL</v>
          </cell>
          <cell r="N142" t="str">
            <v>Resource</v>
          </cell>
          <cell r="Q142" t="str">
            <v>yes</v>
          </cell>
          <cell r="X142">
            <v>10712</v>
          </cell>
          <cell r="Y142" t="str">
            <v xml:space="preserve"> </v>
          </cell>
          <cell r="Z142" t="str">
            <v xml:space="preserve"> </v>
          </cell>
        </row>
        <row r="143">
          <cell r="B143" t="str">
            <v>B35</v>
          </cell>
          <cell r="F143">
            <v>12</v>
          </cell>
          <cell r="G143">
            <v>110101</v>
          </cell>
          <cell r="K143">
            <v>0</v>
          </cell>
          <cell r="M143" t="str">
            <v>DEL</v>
          </cell>
          <cell r="N143" t="str">
            <v>Resource</v>
          </cell>
          <cell r="Q143" t="str">
            <v>yes</v>
          </cell>
          <cell r="X143">
            <v>-1200</v>
          </cell>
          <cell r="Y143" t="str">
            <v xml:space="preserve"> </v>
          </cell>
          <cell r="Z143" t="str">
            <v xml:space="preserve"> </v>
          </cell>
        </row>
        <row r="144">
          <cell r="B144" t="str">
            <v>B35</v>
          </cell>
          <cell r="F144">
            <v>12</v>
          </cell>
          <cell r="G144">
            <v>110101</v>
          </cell>
          <cell r="K144">
            <v>0</v>
          </cell>
          <cell r="M144" t="str">
            <v>DEL</v>
          </cell>
          <cell r="N144" t="str">
            <v>Resource</v>
          </cell>
          <cell r="Q144" t="str">
            <v>yes</v>
          </cell>
          <cell r="X144">
            <v>-670</v>
          </cell>
          <cell r="Y144" t="str">
            <v xml:space="preserve"> </v>
          </cell>
          <cell r="Z144" t="str">
            <v xml:space="preserve"> </v>
          </cell>
        </row>
        <row r="145">
          <cell r="B145" t="str">
            <v>B35</v>
          </cell>
          <cell r="F145">
            <v>3</v>
          </cell>
          <cell r="G145">
            <v>110101</v>
          </cell>
          <cell r="K145">
            <v>0</v>
          </cell>
          <cell r="M145" t="str">
            <v>DEL</v>
          </cell>
          <cell r="N145" t="str">
            <v>Resource</v>
          </cell>
          <cell r="Q145" t="str">
            <v>yes</v>
          </cell>
          <cell r="X145">
            <v>-26000</v>
          </cell>
          <cell r="Y145">
            <v>-26000</v>
          </cell>
          <cell r="Z145">
            <v>-26000</v>
          </cell>
        </row>
        <row r="146">
          <cell r="B146" t="str">
            <v>B35</v>
          </cell>
          <cell r="F146">
            <v>4</v>
          </cell>
          <cell r="G146">
            <v>110101</v>
          </cell>
          <cell r="K146">
            <v>0</v>
          </cell>
          <cell r="M146" t="str">
            <v>DEL</v>
          </cell>
          <cell r="N146" t="str">
            <v>Resource</v>
          </cell>
          <cell r="Q146" t="str">
            <v>yes</v>
          </cell>
          <cell r="X146">
            <v>-60000</v>
          </cell>
          <cell r="Y146">
            <v>-90000</v>
          </cell>
          <cell r="Z146">
            <v>-120000</v>
          </cell>
        </row>
        <row r="147">
          <cell r="B147" t="str">
            <v>B35</v>
          </cell>
          <cell r="F147">
            <v>6</v>
          </cell>
          <cell r="G147">
            <v>110101</v>
          </cell>
          <cell r="K147">
            <v>0</v>
          </cell>
          <cell r="M147" t="str">
            <v>DEL</v>
          </cell>
          <cell r="N147" t="str">
            <v>Resource</v>
          </cell>
          <cell r="Q147" t="str">
            <v>yes</v>
          </cell>
          <cell r="X147" t="str">
            <v xml:space="preserve"> </v>
          </cell>
          <cell r="Y147" t="str">
            <v xml:space="preserve"> </v>
          </cell>
          <cell r="Z147" t="str">
            <v xml:space="preserve"> </v>
          </cell>
        </row>
        <row r="148">
          <cell r="B148" t="str">
            <v>B35</v>
          </cell>
          <cell r="F148">
            <v>6</v>
          </cell>
          <cell r="G148">
            <v>110101</v>
          </cell>
          <cell r="K148">
            <v>0</v>
          </cell>
          <cell r="M148" t="str">
            <v>DEL</v>
          </cell>
          <cell r="N148" t="str">
            <v>Resource</v>
          </cell>
          <cell r="Q148" t="str">
            <v>yes</v>
          </cell>
          <cell r="X148" t="str">
            <v xml:space="preserve"> </v>
          </cell>
          <cell r="Y148" t="str">
            <v xml:space="preserve"> </v>
          </cell>
          <cell r="Z148" t="str">
            <v xml:space="preserve"> </v>
          </cell>
        </row>
        <row r="149">
          <cell r="B149" t="str">
            <v>B35</v>
          </cell>
          <cell r="F149">
            <v>2</v>
          </cell>
          <cell r="G149">
            <v>110101</v>
          </cell>
          <cell r="K149">
            <v>0</v>
          </cell>
          <cell r="M149" t="str">
            <v>DEL</v>
          </cell>
          <cell r="N149" t="str">
            <v>Resource</v>
          </cell>
          <cell r="Q149" t="str">
            <v>yes</v>
          </cell>
          <cell r="X149" t="str">
            <v xml:space="preserve"> </v>
          </cell>
          <cell r="Y149" t="str">
            <v xml:space="preserve"> </v>
          </cell>
          <cell r="Z149" t="str">
            <v xml:space="preserve"> </v>
          </cell>
        </row>
        <row r="150">
          <cell r="B150" t="str">
            <v>B35</v>
          </cell>
          <cell r="F150">
            <v>4</v>
          </cell>
          <cell r="G150">
            <v>110101</v>
          </cell>
          <cell r="K150">
            <v>0</v>
          </cell>
          <cell r="M150" t="str">
            <v>DEL</v>
          </cell>
          <cell r="N150" t="str">
            <v>Resource</v>
          </cell>
          <cell r="Q150" t="str">
            <v>yes</v>
          </cell>
          <cell r="X150" t="str">
            <v xml:space="preserve"> </v>
          </cell>
          <cell r="Y150" t="str">
            <v xml:space="preserve"> </v>
          </cell>
          <cell r="Z150" t="str">
            <v xml:space="preserve"> </v>
          </cell>
        </row>
        <row r="151">
          <cell r="B151" t="str">
            <v>B35</v>
          </cell>
          <cell r="F151">
            <v>4</v>
          </cell>
          <cell r="G151">
            <v>110101</v>
          </cell>
          <cell r="K151">
            <v>0</v>
          </cell>
          <cell r="M151" t="str">
            <v>DEL</v>
          </cell>
          <cell r="N151" t="str">
            <v>Resource</v>
          </cell>
          <cell r="Q151" t="str">
            <v>yes</v>
          </cell>
          <cell r="X151" t="str">
            <v xml:space="preserve"> </v>
          </cell>
          <cell r="Y151" t="str">
            <v xml:space="preserve"> </v>
          </cell>
          <cell r="Z151" t="str">
            <v xml:space="preserve"> </v>
          </cell>
        </row>
        <row r="152">
          <cell r="B152" t="str">
            <v>B35</v>
          </cell>
          <cell r="F152">
            <v>8</v>
          </cell>
          <cell r="G152">
            <v>110101</v>
          </cell>
          <cell r="K152">
            <v>0</v>
          </cell>
          <cell r="M152" t="str">
            <v>DEL</v>
          </cell>
          <cell r="N152" t="str">
            <v>Resource</v>
          </cell>
          <cell r="Q152" t="str">
            <v>yes</v>
          </cell>
          <cell r="X152" t="str">
            <v xml:space="preserve"> </v>
          </cell>
          <cell r="Y152" t="str">
            <v xml:space="preserve"> </v>
          </cell>
          <cell r="Z152" t="str">
            <v xml:space="preserve"> </v>
          </cell>
        </row>
        <row r="153">
          <cell r="B153" t="str">
            <v>B35</v>
          </cell>
          <cell r="F153">
            <v>12</v>
          </cell>
          <cell r="G153">
            <v>110101</v>
          </cell>
          <cell r="K153">
            <v>0</v>
          </cell>
          <cell r="M153" t="str">
            <v>DEL</v>
          </cell>
          <cell r="N153" t="str">
            <v>Resource</v>
          </cell>
          <cell r="Q153" t="str">
            <v>yes</v>
          </cell>
          <cell r="X153">
            <v>-10712</v>
          </cell>
          <cell r="Y153" t="str">
            <v xml:space="preserve"> </v>
          </cell>
          <cell r="Z153" t="str">
            <v xml:space="preserve"> </v>
          </cell>
        </row>
        <row r="154">
          <cell r="B154" t="str">
            <v>B35</v>
          </cell>
          <cell r="F154">
            <v>12</v>
          </cell>
          <cell r="G154">
            <v>110101</v>
          </cell>
          <cell r="K154">
            <v>0</v>
          </cell>
          <cell r="M154" t="str">
            <v>DEL</v>
          </cell>
          <cell r="N154" t="str">
            <v>Resource</v>
          </cell>
          <cell r="Q154" t="str">
            <v>yes</v>
          </cell>
          <cell r="X154">
            <v>-1379</v>
          </cell>
          <cell r="Y154" t="str">
            <v xml:space="preserve"> </v>
          </cell>
          <cell r="Z154" t="str">
            <v xml:space="preserve"> </v>
          </cell>
        </row>
        <row r="155">
          <cell r="B155" t="str">
            <v>B35</v>
          </cell>
          <cell r="F155">
            <v>12</v>
          </cell>
          <cell r="G155">
            <v>110101</v>
          </cell>
          <cell r="K155">
            <v>0</v>
          </cell>
          <cell r="M155" t="str">
            <v>DEL</v>
          </cell>
          <cell r="N155" t="str">
            <v>Resource</v>
          </cell>
          <cell r="Q155" t="str">
            <v>yes</v>
          </cell>
          <cell r="X155">
            <v>1200</v>
          </cell>
          <cell r="Y155" t="str">
            <v xml:space="preserve"> </v>
          </cell>
          <cell r="Z155" t="str">
            <v xml:space="preserve"> </v>
          </cell>
        </row>
        <row r="156">
          <cell r="B156" t="str">
            <v>B35</v>
          </cell>
          <cell r="F156">
            <v>12</v>
          </cell>
          <cell r="G156">
            <v>110101</v>
          </cell>
          <cell r="K156">
            <v>0</v>
          </cell>
          <cell r="M156" t="str">
            <v>DEL</v>
          </cell>
          <cell r="N156" t="str">
            <v>Resource</v>
          </cell>
          <cell r="Q156" t="str">
            <v>yes</v>
          </cell>
          <cell r="X156">
            <v>10000</v>
          </cell>
          <cell r="Y156" t="str">
            <v xml:space="preserve"> </v>
          </cell>
          <cell r="Z156" t="str">
            <v xml:space="preserve"> </v>
          </cell>
        </row>
        <row r="157">
          <cell r="B157" t="str">
            <v>B35</v>
          </cell>
          <cell r="F157">
            <v>12</v>
          </cell>
          <cell r="G157">
            <v>110101</v>
          </cell>
          <cell r="K157">
            <v>0</v>
          </cell>
          <cell r="M157" t="str">
            <v>DEL</v>
          </cell>
          <cell r="N157" t="str">
            <v>Resource</v>
          </cell>
          <cell r="Q157" t="str">
            <v>yes</v>
          </cell>
          <cell r="X157">
            <v>-2256</v>
          </cell>
          <cell r="Y157" t="str">
            <v xml:space="preserve"> </v>
          </cell>
          <cell r="Z157" t="str">
            <v xml:space="preserve"> </v>
          </cell>
        </row>
        <row r="158">
          <cell r="B158" t="str">
            <v>B35</v>
          </cell>
          <cell r="F158">
            <v>12</v>
          </cell>
          <cell r="G158">
            <v>110101</v>
          </cell>
          <cell r="K158">
            <v>0</v>
          </cell>
          <cell r="M158" t="str">
            <v>DEL</v>
          </cell>
          <cell r="N158" t="str">
            <v>Resource</v>
          </cell>
          <cell r="Q158" t="str">
            <v>yes</v>
          </cell>
          <cell r="X158">
            <v>3000</v>
          </cell>
          <cell r="Y158" t="str">
            <v xml:space="preserve"> </v>
          </cell>
          <cell r="Z158" t="str">
            <v xml:space="preserve"> </v>
          </cell>
        </row>
        <row r="159">
          <cell r="B159" t="str">
            <v>B35</v>
          </cell>
          <cell r="F159">
            <v>12</v>
          </cell>
          <cell r="G159">
            <v>110101</v>
          </cell>
          <cell r="K159">
            <v>0</v>
          </cell>
          <cell r="M159" t="str">
            <v>DEL</v>
          </cell>
          <cell r="N159" t="str">
            <v>Resource</v>
          </cell>
          <cell r="Q159" t="str">
            <v>yes</v>
          </cell>
          <cell r="X159">
            <v>200000</v>
          </cell>
          <cell r="Y159" t="str">
            <v xml:space="preserve"> </v>
          </cell>
          <cell r="Z159" t="str">
            <v xml:space="preserve"> </v>
          </cell>
        </row>
        <row r="160">
          <cell r="B160" t="str">
            <v>B35</v>
          </cell>
          <cell r="F160">
            <v>4</v>
          </cell>
          <cell r="G160">
            <v>110101</v>
          </cell>
          <cell r="K160">
            <v>0</v>
          </cell>
          <cell r="M160" t="str">
            <v>DEL</v>
          </cell>
          <cell r="N160" t="str">
            <v>Resource</v>
          </cell>
          <cell r="Q160" t="str">
            <v>yes</v>
          </cell>
          <cell r="X160" t="str">
            <v xml:space="preserve"> </v>
          </cell>
          <cell r="Y160" t="str">
            <v xml:space="preserve"> </v>
          </cell>
          <cell r="Z160" t="str">
            <v xml:space="preserve"> </v>
          </cell>
        </row>
        <row r="161">
          <cell r="B161" t="str">
            <v>B35</v>
          </cell>
          <cell r="F161">
            <v>12</v>
          </cell>
          <cell r="G161">
            <v>110101</v>
          </cell>
          <cell r="K161">
            <v>0</v>
          </cell>
          <cell r="M161" t="str">
            <v>DEL</v>
          </cell>
          <cell r="N161" t="str">
            <v>Resource</v>
          </cell>
          <cell r="Q161" t="str">
            <v>yes</v>
          </cell>
          <cell r="X161" t="str">
            <v xml:space="preserve"> </v>
          </cell>
          <cell r="Y161" t="str">
            <v xml:space="preserve"> </v>
          </cell>
          <cell r="Z161" t="str">
            <v xml:space="preserve"> </v>
          </cell>
        </row>
        <row r="162">
          <cell r="B162" t="str">
            <v>B35</v>
          </cell>
          <cell r="F162">
            <v>12</v>
          </cell>
          <cell r="G162">
            <v>110101</v>
          </cell>
          <cell r="K162">
            <v>0</v>
          </cell>
          <cell r="M162" t="str">
            <v>DEL</v>
          </cell>
          <cell r="N162" t="str">
            <v>Resource</v>
          </cell>
          <cell r="Q162" t="str">
            <v>yes</v>
          </cell>
          <cell r="X162" t="str">
            <v xml:space="preserve"> </v>
          </cell>
          <cell r="Y162" t="str">
            <v xml:space="preserve"> </v>
          </cell>
          <cell r="Z162" t="str">
            <v xml:space="preserve"> </v>
          </cell>
        </row>
        <row r="163">
          <cell r="B163" t="str">
            <v>B35</v>
          </cell>
          <cell r="F163">
            <v>12</v>
          </cell>
          <cell r="G163">
            <v>110101</v>
          </cell>
          <cell r="K163">
            <v>0</v>
          </cell>
          <cell r="M163" t="str">
            <v>DEL</v>
          </cell>
          <cell r="N163" t="str">
            <v>Resource</v>
          </cell>
          <cell r="Q163" t="str">
            <v>yes</v>
          </cell>
          <cell r="X163" t="str">
            <v xml:space="preserve"> </v>
          </cell>
          <cell r="Y163" t="str">
            <v xml:space="preserve"> </v>
          </cell>
          <cell r="Z163" t="str">
            <v xml:space="preserve"> </v>
          </cell>
        </row>
        <row r="164">
          <cell r="B164" t="str">
            <v>B35</v>
          </cell>
          <cell r="F164">
            <v>12</v>
          </cell>
          <cell r="G164">
            <v>110101</v>
          </cell>
          <cell r="K164">
            <v>0</v>
          </cell>
          <cell r="M164" t="str">
            <v>DEL</v>
          </cell>
          <cell r="N164" t="str">
            <v>Resource</v>
          </cell>
          <cell r="Q164" t="str">
            <v>yes</v>
          </cell>
          <cell r="X164" t="str">
            <v xml:space="preserve"> </v>
          </cell>
          <cell r="Y164" t="str">
            <v xml:space="preserve"> </v>
          </cell>
          <cell r="Z164" t="str">
            <v xml:space="preserve"> </v>
          </cell>
        </row>
        <row r="165">
          <cell r="B165" t="str">
            <v>B35</v>
          </cell>
          <cell r="F165">
            <v>12</v>
          </cell>
          <cell r="G165">
            <v>110101</v>
          </cell>
          <cell r="K165">
            <v>0</v>
          </cell>
          <cell r="M165" t="str">
            <v>DEL</v>
          </cell>
          <cell r="N165" t="str">
            <v>Resource</v>
          </cell>
          <cell r="Q165" t="str">
            <v>yes</v>
          </cell>
          <cell r="X165">
            <v>131976</v>
          </cell>
          <cell r="Y165" t="str">
            <v xml:space="preserve"> </v>
          </cell>
          <cell r="Z165" t="str">
            <v xml:space="preserve"> </v>
          </cell>
          <cell r="AA165" t="str">
            <v>R</v>
          </cell>
        </row>
        <row r="166">
          <cell r="B166" t="str">
            <v>B35</v>
          </cell>
          <cell r="F166">
            <v>12</v>
          </cell>
          <cell r="G166">
            <v>110101</v>
          </cell>
          <cell r="K166">
            <v>0</v>
          </cell>
          <cell r="M166" t="str">
            <v>DEL</v>
          </cell>
          <cell r="N166" t="str">
            <v>Resource</v>
          </cell>
          <cell r="Q166" t="str">
            <v>yes</v>
          </cell>
          <cell r="X166">
            <v>105</v>
          </cell>
          <cell r="Y166" t="str">
            <v xml:space="preserve"> </v>
          </cell>
          <cell r="Z166" t="str">
            <v xml:space="preserve"> </v>
          </cell>
        </row>
        <row r="167">
          <cell r="B167" t="str">
            <v>B35</v>
          </cell>
          <cell r="F167">
            <v>12</v>
          </cell>
          <cell r="G167">
            <v>110101</v>
          </cell>
          <cell r="K167">
            <v>0</v>
          </cell>
          <cell r="M167" t="str">
            <v>DEL</v>
          </cell>
          <cell r="N167" t="str">
            <v>Resource</v>
          </cell>
          <cell r="Q167" t="str">
            <v>yes</v>
          </cell>
          <cell r="X167">
            <v>47</v>
          </cell>
          <cell r="Y167">
            <v>47</v>
          </cell>
          <cell r="Z167">
            <v>47</v>
          </cell>
        </row>
        <row r="168">
          <cell r="B168" t="str">
            <v>B35</v>
          </cell>
          <cell r="F168">
            <v>3</v>
          </cell>
          <cell r="G168">
            <v>110101</v>
          </cell>
          <cell r="K168">
            <v>0</v>
          </cell>
          <cell r="M168" t="str">
            <v>DEL</v>
          </cell>
          <cell r="N168" t="str">
            <v>Resource</v>
          </cell>
          <cell r="Q168" t="str">
            <v>yes</v>
          </cell>
          <cell r="X168" t="str">
            <v xml:space="preserve"> </v>
          </cell>
          <cell r="Y168" t="str">
            <v xml:space="preserve"> </v>
          </cell>
          <cell r="Z168" t="str">
            <v xml:space="preserve"> </v>
          </cell>
        </row>
        <row r="169">
          <cell r="B169" t="str">
            <v>B35</v>
          </cell>
          <cell r="F169">
            <v>12</v>
          </cell>
          <cell r="G169">
            <v>110101</v>
          </cell>
          <cell r="K169">
            <v>0</v>
          </cell>
          <cell r="M169" t="str">
            <v>DEL</v>
          </cell>
          <cell r="N169" t="str">
            <v>Resource</v>
          </cell>
          <cell r="Q169" t="str">
            <v>yes</v>
          </cell>
          <cell r="X169">
            <v>18985</v>
          </cell>
          <cell r="Y169" t="str">
            <v xml:space="preserve"> </v>
          </cell>
          <cell r="Z169" t="str">
            <v xml:space="preserve"> </v>
          </cell>
        </row>
        <row r="170">
          <cell r="B170" t="str">
            <v>B35</v>
          </cell>
          <cell r="F170">
            <v>3</v>
          </cell>
          <cell r="G170">
            <v>110101</v>
          </cell>
          <cell r="K170">
            <v>0</v>
          </cell>
          <cell r="M170" t="str">
            <v>DEL</v>
          </cell>
          <cell r="N170" t="str">
            <v>Resource</v>
          </cell>
          <cell r="Q170" t="str">
            <v>yes</v>
          </cell>
          <cell r="X170" t="str">
            <v xml:space="preserve"> </v>
          </cell>
          <cell r="Y170" t="str">
            <v xml:space="preserve"> </v>
          </cell>
          <cell r="Z170" t="str">
            <v xml:space="preserve"> </v>
          </cell>
        </row>
        <row r="171">
          <cell r="B171" t="str">
            <v>B35</v>
          </cell>
          <cell r="F171">
            <v>5</v>
          </cell>
          <cell r="G171">
            <v>110101</v>
          </cell>
          <cell r="K171">
            <v>0</v>
          </cell>
          <cell r="M171" t="str">
            <v>DEL</v>
          </cell>
          <cell r="N171" t="str">
            <v>Resource</v>
          </cell>
          <cell r="Q171" t="str">
            <v>yes</v>
          </cell>
          <cell r="X171" t="str">
            <v xml:space="preserve"> </v>
          </cell>
          <cell r="Y171">
            <v>4251</v>
          </cell>
          <cell r="Z171" t="str">
            <v xml:space="preserve"> </v>
          </cell>
        </row>
        <row r="172">
          <cell r="B172" t="str">
            <v>B35</v>
          </cell>
          <cell r="F172">
            <v>12</v>
          </cell>
          <cell r="G172">
            <v>110101</v>
          </cell>
          <cell r="K172">
            <v>0</v>
          </cell>
          <cell r="M172" t="str">
            <v>DEL</v>
          </cell>
          <cell r="N172" t="str">
            <v>Resource</v>
          </cell>
          <cell r="Q172" t="str">
            <v>yes</v>
          </cell>
          <cell r="X172">
            <v>12300</v>
          </cell>
          <cell r="Y172" t="str">
            <v xml:space="preserve"> </v>
          </cell>
          <cell r="Z172" t="str">
            <v xml:space="preserve"> </v>
          </cell>
        </row>
        <row r="173">
          <cell r="B173" t="str">
            <v>B35</v>
          </cell>
          <cell r="F173">
            <v>2</v>
          </cell>
          <cell r="G173">
            <v>110101</v>
          </cell>
          <cell r="K173">
            <v>0</v>
          </cell>
          <cell r="M173" t="str">
            <v>DEL</v>
          </cell>
          <cell r="N173" t="str">
            <v>Resource</v>
          </cell>
          <cell r="Q173" t="str">
            <v>yes</v>
          </cell>
          <cell r="X173" t="str">
            <v xml:space="preserve"> </v>
          </cell>
          <cell r="Y173">
            <v>56872076</v>
          </cell>
          <cell r="Z173">
            <v>56872076</v>
          </cell>
        </row>
        <row r="174">
          <cell r="B174" t="str">
            <v>B35</v>
          </cell>
          <cell r="F174">
            <v>2</v>
          </cell>
          <cell r="G174">
            <v>110101</v>
          </cell>
          <cell r="K174">
            <v>0</v>
          </cell>
          <cell r="M174" t="str">
            <v>DEL</v>
          </cell>
          <cell r="N174" t="str">
            <v>Resource</v>
          </cell>
          <cell r="Q174" t="str">
            <v>yes</v>
          </cell>
          <cell r="X174" t="str">
            <v xml:space="preserve"> </v>
          </cell>
          <cell r="Y174">
            <v>6432000</v>
          </cell>
          <cell r="Z174">
            <v>13545000</v>
          </cell>
        </row>
        <row r="175">
          <cell r="B175" t="str">
            <v>B38</v>
          </cell>
          <cell r="F175">
            <v>1</v>
          </cell>
          <cell r="G175">
            <v>110302</v>
          </cell>
          <cell r="K175">
            <v>0</v>
          </cell>
          <cell r="M175" t="str">
            <v>DEL</v>
          </cell>
          <cell r="N175" t="str">
            <v>Resource</v>
          </cell>
          <cell r="Q175" t="str">
            <v>no</v>
          </cell>
          <cell r="X175">
            <v>28</v>
          </cell>
          <cell r="Y175" t="str">
            <v xml:space="preserve"> </v>
          </cell>
          <cell r="Z175" t="str">
            <v xml:space="preserve"> </v>
          </cell>
        </row>
        <row r="176">
          <cell r="B176" t="str">
            <v>B38</v>
          </cell>
          <cell r="F176">
            <v>2</v>
          </cell>
          <cell r="G176">
            <v>110302</v>
          </cell>
          <cell r="K176">
            <v>0</v>
          </cell>
          <cell r="M176" t="str">
            <v>DEL</v>
          </cell>
          <cell r="N176" t="str">
            <v>Resource</v>
          </cell>
          <cell r="Q176" t="str">
            <v>no</v>
          </cell>
          <cell r="X176" t="str">
            <v xml:space="preserve"> </v>
          </cell>
          <cell r="Y176">
            <v>28</v>
          </cell>
          <cell r="Z176">
            <v>28</v>
          </cell>
        </row>
        <row r="177">
          <cell r="B177" t="str">
            <v>B38</v>
          </cell>
          <cell r="F177">
            <v>9</v>
          </cell>
          <cell r="G177">
            <v>110401</v>
          </cell>
          <cell r="K177">
            <v>0</v>
          </cell>
          <cell r="M177" t="str">
            <v>DEL</v>
          </cell>
          <cell r="N177" t="str">
            <v>Resource</v>
          </cell>
          <cell r="Q177" t="str">
            <v>no</v>
          </cell>
          <cell r="X177" t="str">
            <v xml:space="preserve"> </v>
          </cell>
          <cell r="Y177" t="str">
            <v xml:space="preserve"> </v>
          </cell>
          <cell r="Z177" t="str">
            <v xml:space="preserve"> </v>
          </cell>
        </row>
        <row r="178">
          <cell r="B178" t="str">
            <v>B38</v>
          </cell>
          <cell r="F178">
            <v>1</v>
          </cell>
          <cell r="G178">
            <v>110401</v>
          </cell>
          <cell r="K178">
            <v>0</v>
          </cell>
          <cell r="M178" t="str">
            <v>DEL</v>
          </cell>
          <cell r="N178" t="str">
            <v>Resource</v>
          </cell>
          <cell r="Q178" t="str">
            <v>no</v>
          </cell>
          <cell r="X178">
            <v>644</v>
          </cell>
          <cell r="Y178" t="str">
            <v xml:space="preserve"> </v>
          </cell>
          <cell r="Z178" t="str">
            <v xml:space="preserve"> </v>
          </cell>
        </row>
        <row r="179">
          <cell r="B179" t="str">
            <v>B35</v>
          </cell>
          <cell r="F179">
            <v>2</v>
          </cell>
          <cell r="G179">
            <v>110101</v>
          </cell>
          <cell r="K179">
            <v>0</v>
          </cell>
          <cell r="M179" t="str">
            <v>DEL</v>
          </cell>
          <cell r="N179" t="str">
            <v>Resource</v>
          </cell>
          <cell r="Q179" t="str">
            <v>yes</v>
          </cell>
          <cell r="X179" t="str">
            <v xml:space="preserve"> </v>
          </cell>
          <cell r="Y179">
            <v>256677</v>
          </cell>
          <cell r="Z179">
            <v>256908</v>
          </cell>
        </row>
        <row r="180">
          <cell r="B180" t="str">
            <v>B35</v>
          </cell>
          <cell r="F180">
            <v>2</v>
          </cell>
          <cell r="G180">
            <v>110101</v>
          </cell>
          <cell r="K180">
            <v>0</v>
          </cell>
          <cell r="M180" t="str">
            <v>DEL</v>
          </cell>
          <cell r="N180" t="str">
            <v>Resource</v>
          </cell>
          <cell r="Q180" t="str">
            <v>yes</v>
          </cell>
          <cell r="X180" t="str">
            <v xml:space="preserve"> </v>
          </cell>
          <cell r="Y180">
            <v>2010000</v>
          </cell>
          <cell r="Z180">
            <v>2010000</v>
          </cell>
        </row>
        <row r="181">
          <cell r="B181" t="str">
            <v>B35</v>
          </cell>
          <cell r="F181">
            <v>2</v>
          </cell>
          <cell r="G181">
            <v>110101</v>
          </cell>
          <cell r="K181">
            <v>0</v>
          </cell>
          <cell r="M181" t="str">
            <v>DEL</v>
          </cell>
          <cell r="N181" t="str">
            <v>Resource</v>
          </cell>
          <cell r="Q181" t="str">
            <v>yes</v>
          </cell>
          <cell r="X181" t="str">
            <v xml:space="preserve"> </v>
          </cell>
          <cell r="Y181">
            <v>-352020</v>
          </cell>
          <cell r="Z181">
            <v>-352020</v>
          </cell>
        </row>
        <row r="182">
          <cell r="B182" t="str">
            <v>B35</v>
          </cell>
          <cell r="F182">
            <v>2</v>
          </cell>
          <cell r="G182">
            <v>110101</v>
          </cell>
          <cell r="K182">
            <v>0</v>
          </cell>
          <cell r="M182" t="str">
            <v>DEL</v>
          </cell>
          <cell r="N182" t="str">
            <v>Resource</v>
          </cell>
          <cell r="Q182" t="str">
            <v>yes</v>
          </cell>
          <cell r="X182" t="str">
            <v xml:space="preserve"> </v>
          </cell>
          <cell r="Y182">
            <v>462</v>
          </cell>
          <cell r="Z182">
            <v>462</v>
          </cell>
        </row>
        <row r="183">
          <cell r="B183" t="str">
            <v>B35</v>
          </cell>
          <cell r="F183">
            <v>2</v>
          </cell>
          <cell r="G183">
            <v>110101</v>
          </cell>
          <cell r="K183">
            <v>0</v>
          </cell>
          <cell r="M183" t="str">
            <v>DEL</v>
          </cell>
          <cell r="N183" t="str">
            <v>Resource</v>
          </cell>
          <cell r="Q183" t="str">
            <v>yes</v>
          </cell>
          <cell r="X183" t="str">
            <v xml:space="preserve"> </v>
          </cell>
          <cell r="Y183">
            <v>-847370</v>
          </cell>
          <cell r="Z183">
            <v>-847370</v>
          </cell>
        </row>
        <row r="184">
          <cell r="B184" t="str">
            <v>B35</v>
          </cell>
          <cell r="F184">
            <v>2</v>
          </cell>
          <cell r="G184">
            <v>110101</v>
          </cell>
          <cell r="K184">
            <v>0</v>
          </cell>
          <cell r="M184" t="str">
            <v>DEL</v>
          </cell>
          <cell r="N184" t="str">
            <v>Resource</v>
          </cell>
          <cell r="Q184" t="str">
            <v>yes</v>
          </cell>
          <cell r="X184" t="str">
            <v xml:space="preserve"> </v>
          </cell>
          <cell r="Y184">
            <v>877774</v>
          </cell>
          <cell r="Z184">
            <v>877774</v>
          </cell>
        </row>
        <row r="185">
          <cell r="B185" t="str">
            <v>B35</v>
          </cell>
          <cell r="F185">
            <v>2</v>
          </cell>
          <cell r="G185">
            <v>110101</v>
          </cell>
          <cell r="K185">
            <v>0</v>
          </cell>
          <cell r="M185" t="str">
            <v>DEL</v>
          </cell>
          <cell r="N185" t="str">
            <v>Resource</v>
          </cell>
          <cell r="Q185" t="str">
            <v>yes</v>
          </cell>
          <cell r="X185" t="str">
            <v xml:space="preserve"> </v>
          </cell>
          <cell r="Y185">
            <v>933340</v>
          </cell>
          <cell r="Z185">
            <v>983340</v>
          </cell>
        </row>
        <row r="186">
          <cell r="B186" t="str">
            <v>B35</v>
          </cell>
          <cell r="F186">
            <v>6</v>
          </cell>
          <cell r="G186">
            <v>110101</v>
          </cell>
          <cell r="K186">
            <v>0</v>
          </cell>
          <cell r="M186" t="str">
            <v>DEL</v>
          </cell>
          <cell r="N186" t="str">
            <v>Resource</v>
          </cell>
          <cell r="Q186" t="str">
            <v>yes</v>
          </cell>
          <cell r="X186" t="str">
            <v xml:space="preserve"> </v>
          </cell>
          <cell r="Y186" t="str">
            <v xml:space="preserve"> </v>
          </cell>
          <cell r="Z186" t="str">
            <v xml:space="preserve"> </v>
          </cell>
        </row>
        <row r="187">
          <cell r="B187" t="str">
            <v>B35</v>
          </cell>
          <cell r="F187">
            <v>6</v>
          </cell>
          <cell r="G187">
            <v>110101</v>
          </cell>
          <cell r="K187">
            <v>0</v>
          </cell>
          <cell r="M187" t="str">
            <v>DEL</v>
          </cell>
          <cell r="N187" t="str">
            <v>Resource</v>
          </cell>
          <cell r="Q187" t="str">
            <v>yes</v>
          </cell>
          <cell r="X187" t="str">
            <v xml:space="preserve"> </v>
          </cell>
          <cell r="Y187" t="str">
            <v xml:space="preserve"> </v>
          </cell>
          <cell r="Z187" t="str">
            <v xml:space="preserve"> </v>
          </cell>
        </row>
        <row r="188">
          <cell r="B188" t="str">
            <v>B38</v>
          </cell>
          <cell r="F188">
            <v>12</v>
          </cell>
          <cell r="G188">
            <v>110407</v>
          </cell>
          <cell r="K188">
            <v>0</v>
          </cell>
          <cell r="M188" t="str">
            <v>DEL</v>
          </cell>
          <cell r="N188" t="str">
            <v>Resource</v>
          </cell>
          <cell r="Q188" t="str">
            <v>no</v>
          </cell>
          <cell r="X188" t="str">
            <v xml:space="preserve"> </v>
          </cell>
          <cell r="Y188" t="str">
            <v xml:space="preserve"> </v>
          </cell>
          <cell r="Z188" t="str">
            <v xml:space="preserve"> </v>
          </cell>
        </row>
        <row r="189">
          <cell r="B189" t="str">
            <v>B38</v>
          </cell>
          <cell r="F189">
            <v>2</v>
          </cell>
          <cell r="G189">
            <v>110401</v>
          </cell>
          <cell r="K189">
            <v>0</v>
          </cell>
          <cell r="M189" t="str">
            <v>DEL</v>
          </cell>
          <cell r="N189" t="str">
            <v>Resource</v>
          </cell>
          <cell r="Q189" t="str">
            <v>no</v>
          </cell>
          <cell r="X189" t="str">
            <v xml:space="preserve"> </v>
          </cell>
          <cell r="Y189">
            <v>644</v>
          </cell>
          <cell r="Z189">
            <v>644</v>
          </cell>
        </row>
        <row r="190">
          <cell r="B190" t="str">
            <v>B35</v>
          </cell>
          <cell r="F190">
            <v>6</v>
          </cell>
          <cell r="G190">
            <v>110101</v>
          </cell>
          <cell r="K190">
            <v>0</v>
          </cell>
          <cell r="M190" t="str">
            <v>DEL</v>
          </cell>
          <cell r="N190" t="str">
            <v>Resource</v>
          </cell>
          <cell r="Q190" t="str">
            <v>yes</v>
          </cell>
          <cell r="X190" t="str">
            <v xml:space="preserve"> </v>
          </cell>
          <cell r="Y190" t="str">
            <v xml:space="preserve"> </v>
          </cell>
          <cell r="Z190" t="str">
            <v xml:space="preserve"> </v>
          </cell>
        </row>
        <row r="191">
          <cell r="B191" t="str">
            <v>B35</v>
          </cell>
          <cell r="F191">
            <v>6</v>
          </cell>
          <cell r="G191">
            <v>110101</v>
          </cell>
          <cell r="K191">
            <v>0</v>
          </cell>
          <cell r="M191" t="str">
            <v>DEL</v>
          </cell>
          <cell r="N191" t="str">
            <v>Resource</v>
          </cell>
          <cell r="Q191" t="str">
            <v>yes</v>
          </cell>
          <cell r="X191" t="str">
            <v xml:space="preserve"> </v>
          </cell>
          <cell r="Y191" t="str">
            <v xml:space="preserve"> </v>
          </cell>
          <cell r="Z191" t="str">
            <v xml:space="preserve"> </v>
          </cell>
        </row>
        <row r="192">
          <cell r="B192" t="str">
            <v>B38</v>
          </cell>
          <cell r="F192">
            <v>1</v>
          </cell>
          <cell r="G192">
            <v>110407</v>
          </cell>
          <cell r="K192">
            <v>0</v>
          </cell>
          <cell r="M192" t="str">
            <v>DEL</v>
          </cell>
          <cell r="N192" t="str">
            <v>Resource</v>
          </cell>
          <cell r="Q192" t="str">
            <v>no</v>
          </cell>
          <cell r="X192">
            <v>50</v>
          </cell>
          <cell r="Y192" t="str">
            <v xml:space="preserve"> </v>
          </cell>
          <cell r="Z192" t="str">
            <v xml:space="preserve"> </v>
          </cell>
        </row>
        <row r="193">
          <cell r="B193" t="str">
            <v>B38</v>
          </cell>
          <cell r="F193">
            <v>2</v>
          </cell>
          <cell r="G193">
            <v>110407</v>
          </cell>
          <cell r="K193">
            <v>0</v>
          </cell>
          <cell r="M193" t="str">
            <v>DEL</v>
          </cell>
          <cell r="N193" t="str">
            <v>Resource</v>
          </cell>
          <cell r="Q193" t="str">
            <v>no</v>
          </cell>
          <cell r="X193" t="str">
            <v xml:space="preserve"> </v>
          </cell>
          <cell r="Y193">
            <v>50</v>
          </cell>
          <cell r="Z193">
            <v>50</v>
          </cell>
        </row>
        <row r="194">
          <cell r="B194" t="str">
            <v>B38</v>
          </cell>
          <cell r="F194">
            <v>6</v>
          </cell>
          <cell r="G194">
            <v>110407</v>
          </cell>
          <cell r="K194">
            <v>0</v>
          </cell>
          <cell r="M194" t="str">
            <v>DEL</v>
          </cell>
          <cell r="N194" t="str">
            <v>Resource</v>
          </cell>
          <cell r="Q194" t="str">
            <v>no</v>
          </cell>
          <cell r="X194" t="str">
            <v xml:space="preserve"> </v>
          </cell>
          <cell r="Y194" t="str">
            <v xml:space="preserve"> </v>
          </cell>
          <cell r="Z194" t="str">
            <v xml:space="preserve"> </v>
          </cell>
        </row>
        <row r="195">
          <cell r="B195" t="str">
            <v>B85</v>
          </cell>
          <cell r="F195">
            <v>9</v>
          </cell>
          <cell r="G195">
            <v>110401</v>
          </cell>
          <cell r="K195">
            <v>0</v>
          </cell>
          <cell r="M195" t="str">
            <v>DEL</v>
          </cell>
          <cell r="N195" t="str">
            <v>Resource</v>
          </cell>
          <cell r="Q195" t="str">
            <v>no</v>
          </cell>
          <cell r="X195" t="str">
            <v xml:space="preserve"> </v>
          </cell>
          <cell r="Y195" t="str">
            <v xml:space="preserve"> </v>
          </cell>
          <cell r="Z195" t="str">
            <v xml:space="preserve"> </v>
          </cell>
        </row>
        <row r="196">
          <cell r="B196" t="str">
            <v>B35</v>
          </cell>
          <cell r="F196">
            <v>6</v>
          </cell>
          <cell r="G196">
            <v>110101</v>
          </cell>
          <cell r="K196">
            <v>0</v>
          </cell>
          <cell r="M196" t="str">
            <v>DEL</v>
          </cell>
          <cell r="N196" t="str">
            <v>Resource</v>
          </cell>
          <cell r="Q196" t="str">
            <v>yes</v>
          </cell>
          <cell r="X196" t="str">
            <v xml:space="preserve"> </v>
          </cell>
          <cell r="Y196" t="str">
            <v xml:space="preserve"> </v>
          </cell>
          <cell r="Z196" t="str">
            <v xml:space="preserve"> </v>
          </cell>
        </row>
        <row r="197">
          <cell r="B197" t="str">
            <v>B85</v>
          </cell>
          <cell r="F197">
            <v>1</v>
          </cell>
          <cell r="G197">
            <v>110401</v>
          </cell>
          <cell r="K197">
            <v>0</v>
          </cell>
          <cell r="M197" t="str">
            <v>DEL</v>
          </cell>
          <cell r="N197" t="str">
            <v>Resource</v>
          </cell>
          <cell r="Q197" t="str">
            <v>no</v>
          </cell>
          <cell r="X197">
            <v>60</v>
          </cell>
          <cell r="Y197" t="str">
            <v xml:space="preserve"> </v>
          </cell>
          <cell r="Z197" t="str">
            <v xml:space="preserve"> </v>
          </cell>
        </row>
        <row r="198">
          <cell r="B198" t="str">
            <v>B85</v>
          </cell>
          <cell r="F198">
            <v>2</v>
          </cell>
          <cell r="G198">
            <v>110401</v>
          </cell>
          <cell r="K198">
            <v>0</v>
          </cell>
          <cell r="M198" t="str">
            <v>DEL</v>
          </cell>
          <cell r="N198" t="str">
            <v>Resource</v>
          </cell>
          <cell r="Q198" t="str">
            <v>no</v>
          </cell>
          <cell r="X198" t="str">
            <v xml:space="preserve"> </v>
          </cell>
          <cell r="Y198">
            <v>60</v>
          </cell>
          <cell r="Z198">
            <v>60</v>
          </cell>
        </row>
        <row r="199">
          <cell r="B199" t="str">
            <v>B90</v>
          </cell>
          <cell r="F199">
            <v>1</v>
          </cell>
          <cell r="G199">
            <v>110101</v>
          </cell>
          <cell r="K199">
            <v>0</v>
          </cell>
          <cell r="M199" t="str">
            <v>DEL</v>
          </cell>
          <cell r="N199" t="str">
            <v>Resource</v>
          </cell>
          <cell r="Q199" t="str">
            <v>no</v>
          </cell>
          <cell r="X199">
            <v>393401</v>
          </cell>
          <cell r="Y199" t="str">
            <v xml:space="preserve"> </v>
          </cell>
          <cell r="Z199" t="str">
            <v xml:space="preserve"> </v>
          </cell>
        </row>
        <row r="200">
          <cell r="B200" t="str">
            <v>B90</v>
          </cell>
          <cell r="F200">
            <v>1</v>
          </cell>
          <cell r="G200">
            <v>110101</v>
          </cell>
          <cell r="K200">
            <v>0</v>
          </cell>
          <cell r="M200" t="str">
            <v>DEL</v>
          </cell>
          <cell r="N200" t="str">
            <v>Resource</v>
          </cell>
          <cell r="Q200" t="str">
            <v>no</v>
          </cell>
          <cell r="X200">
            <v>18000</v>
          </cell>
          <cell r="Y200" t="str">
            <v xml:space="preserve"> </v>
          </cell>
          <cell r="Z200" t="str">
            <v xml:space="preserve"> </v>
          </cell>
        </row>
        <row r="201">
          <cell r="B201" t="str">
            <v>B90</v>
          </cell>
          <cell r="F201">
            <v>2</v>
          </cell>
          <cell r="G201">
            <v>110101</v>
          </cell>
          <cell r="K201">
            <v>0</v>
          </cell>
          <cell r="M201" t="str">
            <v>DEL</v>
          </cell>
          <cell r="N201" t="str">
            <v>Resource</v>
          </cell>
          <cell r="Q201" t="str">
            <v>no</v>
          </cell>
          <cell r="X201" t="str">
            <v xml:space="preserve"> </v>
          </cell>
          <cell r="Y201">
            <v>393401</v>
          </cell>
          <cell r="Z201">
            <v>393401</v>
          </cell>
        </row>
        <row r="202">
          <cell r="B202" t="str">
            <v>B90</v>
          </cell>
          <cell r="F202">
            <v>2</v>
          </cell>
          <cell r="G202">
            <v>110101</v>
          </cell>
          <cell r="K202">
            <v>0</v>
          </cell>
          <cell r="M202" t="str">
            <v>DEL</v>
          </cell>
          <cell r="N202" t="str">
            <v>Resource</v>
          </cell>
          <cell r="Q202" t="str">
            <v>no</v>
          </cell>
          <cell r="X202" t="str">
            <v xml:space="preserve"> </v>
          </cell>
          <cell r="Y202">
            <v>64000</v>
          </cell>
          <cell r="Z202">
            <v>139000</v>
          </cell>
        </row>
        <row r="203">
          <cell r="B203" t="str">
            <v>B90</v>
          </cell>
          <cell r="F203">
            <v>2</v>
          </cell>
          <cell r="G203">
            <v>110101</v>
          </cell>
          <cell r="K203">
            <v>0</v>
          </cell>
          <cell r="M203" t="str">
            <v>DEL</v>
          </cell>
          <cell r="N203" t="str">
            <v>Resource</v>
          </cell>
          <cell r="Q203" t="str">
            <v>no</v>
          </cell>
          <cell r="X203" t="str">
            <v xml:space="preserve"> </v>
          </cell>
          <cell r="Y203">
            <v>18000</v>
          </cell>
          <cell r="Z203">
            <v>18000</v>
          </cell>
        </row>
        <row r="204">
          <cell r="B204" t="str">
            <v>B35</v>
          </cell>
          <cell r="F204">
            <v>6</v>
          </cell>
          <cell r="G204">
            <v>110101</v>
          </cell>
          <cell r="K204">
            <v>0</v>
          </cell>
          <cell r="M204" t="str">
            <v>DEL</v>
          </cell>
          <cell r="N204" t="str">
            <v>Resource</v>
          </cell>
          <cell r="Q204" t="str">
            <v>yes</v>
          </cell>
          <cell r="X204" t="str">
            <v xml:space="preserve"> </v>
          </cell>
          <cell r="Y204" t="str">
            <v xml:space="preserve"> </v>
          </cell>
          <cell r="Z204" t="str">
            <v xml:space="preserve"> </v>
          </cell>
        </row>
        <row r="205">
          <cell r="B205" t="str">
            <v>B90</v>
          </cell>
          <cell r="F205">
            <v>12</v>
          </cell>
          <cell r="G205">
            <v>110101</v>
          </cell>
          <cell r="K205">
            <v>0</v>
          </cell>
          <cell r="M205" t="str">
            <v>DEL</v>
          </cell>
          <cell r="N205" t="str">
            <v>Resource</v>
          </cell>
          <cell r="Q205" t="str">
            <v>no</v>
          </cell>
          <cell r="X205" t="str">
            <v xml:space="preserve"> </v>
          </cell>
          <cell r="Y205" t="str">
            <v xml:space="preserve"> </v>
          </cell>
          <cell r="Z205" t="str">
            <v xml:space="preserve"> </v>
          </cell>
        </row>
        <row r="206">
          <cell r="B206" t="str">
            <v>B90</v>
          </cell>
          <cell r="F206">
            <v>1</v>
          </cell>
          <cell r="G206">
            <v>110201</v>
          </cell>
          <cell r="K206" t="str">
            <v>PSS</v>
          </cell>
          <cell r="M206" t="str">
            <v>DEL</v>
          </cell>
          <cell r="N206" t="str">
            <v>Resource</v>
          </cell>
          <cell r="Q206" t="str">
            <v>no</v>
          </cell>
          <cell r="X206">
            <v>10092</v>
          </cell>
          <cell r="Y206" t="str">
            <v xml:space="preserve"> </v>
          </cell>
          <cell r="Z206" t="str">
            <v xml:space="preserve"> </v>
          </cell>
        </row>
        <row r="207">
          <cell r="B207" t="str">
            <v>B90</v>
          </cell>
          <cell r="F207">
            <v>6</v>
          </cell>
          <cell r="G207">
            <v>110201</v>
          </cell>
          <cell r="K207" t="str">
            <v>PSS</v>
          </cell>
          <cell r="M207" t="str">
            <v>DEL</v>
          </cell>
          <cell r="N207" t="str">
            <v>Resource</v>
          </cell>
          <cell r="Q207" t="str">
            <v>no</v>
          </cell>
          <cell r="X207">
            <v>5745</v>
          </cell>
          <cell r="Y207" t="str">
            <v xml:space="preserve"> </v>
          </cell>
          <cell r="Z207" t="str">
            <v xml:space="preserve"> </v>
          </cell>
        </row>
        <row r="208">
          <cell r="B208" t="str">
            <v>B90</v>
          </cell>
          <cell r="F208">
            <v>6</v>
          </cell>
          <cell r="G208">
            <v>110201</v>
          </cell>
          <cell r="K208" t="str">
            <v>PSS</v>
          </cell>
          <cell r="M208" t="str">
            <v>DEL</v>
          </cell>
          <cell r="N208" t="str">
            <v>Resource</v>
          </cell>
          <cell r="Q208" t="str">
            <v>no</v>
          </cell>
          <cell r="X208">
            <v>630</v>
          </cell>
          <cell r="Y208" t="str">
            <v xml:space="preserve"> </v>
          </cell>
          <cell r="Z208" t="str">
            <v xml:space="preserve"> </v>
          </cell>
        </row>
        <row r="209">
          <cell r="B209" t="str">
            <v>B90</v>
          </cell>
          <cell r="F209">
            <v>6</v>
          </cell>
          <cell r="G209">
            <v>110201</v>
          </cell>
          <cell r="K209" t="str">
            <v>PSS</v>
          </cell>
          <cell r="M209" t="str">
            <v>DEL</v>
          </cell>
          <cell r="N209" t="str">
            <v>Resource</v>
          </cell>
          <cell r="Q209" t="str">
            <v>no</v>
          </cell>
          <cell r="X209">
            <v>-630</v>
          </cell>
          <cell r="Y209" t="str">
            <v xml:space="preserve"> </v>
          </cell>
          <cell r="Z209" t="str">
            <v xml:space="preserve"> </v>
          </cell>
        </row>
        <row r="210">
          <cell r="B210" t="str">
            <v>B90</v>
          </cell>
          <cell r="F210">
            <v>2</v>
          </cell>
          <cell r="G210">
            <v>110201</v>
          </cell>
          <cell r="K210" t="str">
            <v>PSS</v>
          </cell>
          <cell r="M210" t="str">
            <v>DEL</v>
          </cell>
          <cell r="N210" t="str">
            <v>Resource</v>
          </cell>
          <cell r="Q210" t="str">
            <v>no</v>
          </cell>
          <cell r="X210" t="str">
            <v xml:space="preserve"> </v>
          </cell>
          <cell r="Y210">
            <v>10092</v>
          </cell>
          <cell r="Z210">
            <v>10092</v>
          </cell>
        </row>
        <row r="211">
          <cell r="B211" t="str">
            <v>B90</v>
          </cell>
          <cell r="F211">
            <v>1</v>
          </cell>
          <cell r="G211">
            <v>110302</v>
          </cell>
          <cell r="K211">
            <v>0</v>
          </cell>
          <cell r="M211" t="str">
            <v>DEL</v>
          </cell>
          <cell r="N211" t="str">
            <v>Resource</v>
          </cell>
          <cell r="Q211" t="str">
            <v>no</v>
          </cell>
          <cell r="X211">
            <v>365</v>
          </cell>
          <cell r="Y211" t="str">
            <v xml:space="preserve"> </v>
          </cell>
          <cell r="Z211" t="str">
            <v xml:space="preserve"> </v>
          </cell>
        </row>
        <row r="212">
          <cell r="B212" t="str">
            <v>B90</v>
          </cell>
          <cell r="F212">
            <v>2</v>
          </cell>
          <cell r="G212">
            <v>110302</v>
          </cell>
          <cell r="K212">
            <v>0</v>
          </cell>
          <cell r="M212" t="str">
            <v>DEL</v>
          </cell>
          <cell r="N212" t="str">
            <v>Resource</v>
          </cell>
          <cell r="Q212" t="str">
            <v>no</v>
          </cell>
          <cell r="X212" t="str">
            <v xml:space="preserve"> </v>
          </cell>
          <cell r="Y212">
            <v>365</v>
          </cell>
          <cell r="Z212">
            <v>365</v>
          </cell>
        </row>
        <row r="213">
          <cell r="B213" t="str">
            <v>B90</v>
          </cell>
          <cell r="F213">
            <v>1</v>
          </cell>
          <cell r="G213">
            <v>110306</v>
          </cell>
          <cell r="K213">
            <v>0</v>
          </cell>
          <cell r="M213" t="str">
            <v>DEL</v>
          </cell>
          <cell r="N213" t="str">
            <v>Resource</v>
          </cell>
          <cell r="Q213" t="str">
            <v>no</v>
          </cell>
          <cell r="X213">
            <v>18909</v>
          </cell>
          <cell r="Y213" t="str">
            <v xml:space="preserve"> </v>
          </cell>
          <cell r="Z213" t="str">
            <v xml:space="preserve"> </v>
          </cell>
        </row>
        <row r="214">
          <cell r="B214" t="str">
            <v>B90</v>
          </cell>
          <cell r="F214">
            <v>6</v>
          </cell>
          <cell r="G214">
            <v>110306</v>
          </cell>
          <cell r="K214">
            <v>0</v>
          </cell>
          <cell r="M214" t="str">
            <v>DEL</v>
          </cell>
          <cell r="N214" t="str">
            <v>Resource</v>
          </cell>
          <cell r="Q214" t="str">
            <v>no</v>
          </cell>
          <cell r="X214">
            <v>-452</v>
          </cell>
          <cell r="Y214" t="str">
            <v xml:space="preserve"> </v>
          </cell>
          <cell r="Z214" t="str">
            <v xml:space="preserve"> </v>
          </cell>
        </row>
        <row r="215">
          <cell r="B215" t="str">
            <v>B35</v>
          </cell>
          <cell r="F215">
            <v>6</v>
          </cell>
          <cell r="G215">
            <v>110101</v>
          </cell>
          <cell r="K215">
            <v>0</v>
          </cell>
          <cell r="M215" t="str">
            <v>DEL</v>
          </cell>
          <cell r="N215" t="str">
            <v>Resource</v>
          </cell>
          <cell r="Q215" t="str">
            <v>yes</v>
          </cell>
          <cell r="X215" t="str">
            <v xml:space="preserve"> </v>
          </cell>
          <cell r="Y215" t="str">
            <v xml:space="preserve"> </v>
          </cell>
          <cell r="Z215" t="str">
            <v xml:space="preserve"> </v>
          </cell>
        </row>
        <row r="216">
          <cell r="B216" t="str">
            <v>B35</v>
          </cell>
          <cell r="F216">
            <v>6</v>
          </cell>
          <cell r="G216">
            <v>110101</v>
          </cell>
          <cell r="K216">
            <v>0</v>
          </cell>
          <cell r="M216" t="str">
            <v>DEL</v>
          </cell>
          <cell r="N216" t="str">
            <v>Resource</v>
          </cell>
          <cell r="Q216" t="str">
            <v>yes</v>
          </cell>
          <cell r="X216" t="str">
            <v xml:space="preserve"> </v>
          </cell>
          <cell r="Y216" t="str">
            <v xml:space="preserve"> </v>
          </cell>
          <cell r="Z216" t="str">
            <v xml:space="preserve"> </v>
          </cell>
        </row>
        <row r="217">
          <cell r="B217" t="str">
            <v>B90</v>
          </cell>
          <cell r="F217">
            <v>6</v>
          </cell>
          <cell r="G217">
            <v>110306</v>
          </cell>
          <cell r="K217">
            <v>0</v>
          </cell>
          <cell r="M217" t="str">
            <v>DEL</v>
          </cell>
          <cell r="N217" t="str">
            <v>Resource</v>
          </cell>
          <cell r="Q217" t="str">
            <v>no</v>
          </cell>
          <cell r="X217">
            <v>-630</v>
          </cell>
          <cell r="Y217" t="str">
            <v xml:space="preserve"> </v>
          </cell>
          <cell r="Z217" t="str">
            <v xml:space="preserve"> </v>
          </cell>
        </row>
        <row r="218">
          <cell r="B218" t="str">
            <v>B90</v>
          </cell>
          <cell r="F218">
            <v>6</v>
          </cell>
          <cell r="G218">
            <v>110306</v>
          </cell>
          <cell r="K218">
            <v>0</v>
          </cell>
          <cell r="M218" t="str">
            <v>DEL</v>
          </cell>
          <cell r="N218" t="str">
            <v>Resource</v>
          </cell>
          <cell r="Q218" t="str">
            <v>no</v>
          </cell>
          <cell r="X218">
            <v>-625</v>
          </cell>
          <cell r="Y218" t="str">
            <v xml:space="preserve"> </v>
          </cell>
          <cell r="Z218" t="str">
            <v xml:space="preserve"> </v>
          </cell>
        </row>
        <row r="219">
          <cell r="B219" t="str">
            <v>B35</v>
          </cell>
          <cell r="F219">
            <v>6</v>
          </cell>
          <cell r="G219">
            <v>110101</v>
          </cell>
          <cell r="K219">
            <v>0</v>
          </cell>
          <cell r="M219" t="str">
            <v>DEL</v>
          </cell>
          <cell r="N219" t="str">
            <v>Resource</v>
          </cell>
          <cell r="Q219" t="str">
            <v>yes</v>
          </cell>
          <cell r="X219" t="str">
            <v xml:space="preserve"> </v>
          </cell>
          <cell r="Y219" t="str">
            <v xml:space="preserve"> </v>
          </cell>
          <cell r="Z219" t="str">
            <v xml:space="preserve"> </v>
          </cell>
        </row>
        <row r="220">
          <cell r="B220" t="str">
            <v>B90</v>
          </cell>
          <cell r="F220">
            <v>6</v>
          </cell>
          <cell r="G220">
            <v>110306</v>
          </cell>
          <cell r="K220">
            <v>0</v>
          </cell>
          <cell r="M220" t="str">
            <v>DEL</v>
          </cell>
          <cell r="N220" t="str">
            <v>Resource</v>
          </cell>
          <cell r="Q220" t="str">
            <v>no</v>
          </cell>
          <cell r="X220">
            <v>630</v>
          </cell>
          <cell r="Y220" t="str">
            <v xml:space="preserve"> </v>
          </cell>
          <cell r="Z220" t="str">
            <v xml:space="preserve"> </v>
          </cell>
        </row>
        <row r="221">
          <cell r="B221" t="str">
            <v>B90</v>
          </cell>
          <cell r="F221">
            <v>2</v>
          </cell>
          <cell r="G221">
            <v>110306</v>
          </cell>
          <cell r="K221">
            <v>0</v>
          </cell>
          <cell r="M221" t="str">
            <v>DEL</v>
          </cell>
          <cell r="N221" t="str">
            <v>Resource</v>
          </cell>
          <cell r="Q221" t="str">
            <v>no</v>
          </cell>
          <cell r="X221" t="str">
            <v xml:space="preserve"> </v>
          </cell>
          <cell r="Y221">
            <v>18909</v>
          </cell>
          <cell r="Z221">
            <v>18909</v>
          </cell>
        </row>
        <row r="222">
          <cell r="B222" t="str">
            <v>B35</v>
          </cell>
          <cell r="F222">
            <v>6</v>
          </cell>
          <cell r="G222">
            <v>110101</v>
          </cell>
          <cell r="K222">
            <v>0</v>
          </cell>
          <cell r="M222" t="str">
            <v>DEL</v>
          </cell>
          <cell r="N222" t="str">
            <v>Resource</v>
          </cell>
          <cell r="Q222" t="str">
            <v>yes</v>
          </cell>
          <cell r="X222" t="str">
            <v xml:space="preserve"> </v>
          </cell>
          <cell r="Y222" t="str">
            <v xml:space="preserve"> </v>
          </cell>
          <cell r="Z222" t="str">
            <v xml:space="preserve"> </v>
          </cell>
        </row>
        <row r="223">
          <cell r="B223" t="str">
            <v>B90</v>
          </cell>
          <cell r="F223">
            <v>9</v>
          </cell>
          <cell r="G223">
            <v>110101</v>
          </cell>
          <cell r="K223">
            <v>0</v>
          </cell>
          <cell r="M223" t="str">
            <v>DEL</v>
          </cell>
          <cell r="N223" t="str">
            <v>Resource</v>
          </cell>
          <cell r="Q223" t="str">
            <v>no</v>
          </cell>
          <cell r="X223" t="str">
            <v xml:space="preserve"> </v>
          </cell>
          <cell r="Y223" t="str">
            <v xml:space="preserve"> </v>
          </cell>
          <cell r="Z223" t="str">
            <v xml:space="preserve"> </v>
          </cell>
        </row>
        <row r="224">
          <cell r="B224" t="str">
            <v>G20</v>
          </cell>
          <cell r="F224">
            <v>1</v>
          </cell>
          <cell r="G224">
            <v>110101</v>
          </cell>
          <cell r="K224">
            <v>0</v>
          </cell>
          <cell r="M224" t="str">
            <v>DEL</v>
          </cell>
          <cell r="N224" t="str">
            <v>Resource</v>
          </cell>
          <cell r="Q224" t="str">
            <v>no</v>
          </cell>
          <cell r="X224">
            <v>39321</v>
          </cell>
          <cell r="Y224" t="str">
            <v xml:space="preserve"> </v>
          </cell>
          <cell r="Z224" t="str">
            <v xml:space="preserve"> </v>
          </cell>
        </row>
        <row r="225">
          <cell r="B225" t="str">
            <v>G20</v>
          </cell>
          <cell r="F225">
            <v>1</v>
          </cell>
          <cell r="G225">
            <v>110102</v>
          </cell>
          <cell r="K225">
            <v>0</v>
          </cell>
          <cell r="M225" t="str">
            <v>DEL</v>
          </cell>
          <cell r="N225" t="str">
            <v>Resource</v>
          </cell>
          <cell r="Q225" t="str">
            <v>no</v>
          </cell>
          <cell r="X225">
            <v>26221</v>
          </cell>
          <cell r="Y225" t="str">
            <v xml:space="preserve"> </v>
          </cell>
          <cell r="Z225" t="str">
            <v xml:space="preserve"> </v>
          </cell>
        </row>
        <row r="226">
          <cell r="B226" t="str">
            <v>G20</v>
          </cell>
          <cell r="F226">
            <v>1</v>
          </cell>
          <cell r="G226">
            <v>110201</v>
          </cell>
          <cell r="K226" t="str">
            <v>PSS</v>
          </cell>
          <cell r="M226" t="str">
            <v>DEL</v>
          </cell>
          <cell r="N226" t="str">
            <v>Resource</v>
          </cell>
          <cell r="Q226" t="str">
            <v>no</v>
          </cell>
          <cell r="X226" t="str">
            <v xml:space="preserve"> </v>
          </cell>
          <cell r="Y226" t="str">
            <v xml:space="preserve"> </v>
          </cell>
          <cell r="Z226" t="str">
            <v xml:space="preserve"> </v>
          </cell>
        </row>
        <row r="227">
          <cell r="B227" t="str">
            <v>G20</v>
          </cell>
          <cell r="F227">
            <v>2</v>
          </cell>
          <cell r="G227">
            <v>110101</v>
          </cell>
          <cell r="K227">
            <v>0</v>
          </cell>
          <cell r="M227" t="str">
            <v>DEL</v>
          </cell>
          <cell r="N227" t="str">
            <v>Resource</v>
          </cell>
          <cell r="Q227" t="str">
            <v>no</v>
          </cell>
          <cell r="X227" t="str">
            <v xml:space="preserve"> </v>
          </cell>
          <cell r="Y227">
            <v>39321</v>
          </cell>
          <cell r="Z227">
            <v>39321</v>
          </cell>
        </row>
        <row r="228">
          <cell r="B228" t="str">
            <v>E05</v>
          </cell>
          <cell r="F228">
            <v>12</v>
          </cell>
          <cell r="G228">
            <v>110101</v>
          </cell>
          <cell r="K228">
            <v>0</v>
          </cell>
          <cell r="M228" t="str">
            <v>DEL</v>
          </cell>
          <cell r="N228" t="str">
            <v>Capital</v>
          </cell>
          <cell r="Q228" t="str">
            <v>no</v>
          </cell>
          <cell r="X228" t="str">
            <v xml:space="preserve"> </v>
          </cell>
          <cell r="Y228" t="str">
            <v xml:space="preserve"> </v>
          </cell>
          <cell r="Z228" t="str">
            <v xml:space="preserve"> </v>
          </cell>
        </row>
        <row r="229">
          <cell r="B229" t="str">
            <v>G20</v>
          </cell>
          <cell r="F229">
            <v>2</v>
          </cell>
          <cell r="G229">
            <v>110102</v>
          </cell>
          <cell r="K229">
            <v>0</v>
          </cell>
          <cell r="M229" t="str">
            <v>DEL</v>
          </cell>
          <cell r="N229" t="str">
            <v>Resource</v>
          </cell>
          <cell r="Q229" t="str">
            <v>no</v>
          </cell>
          <cell r="X229" t="str">
            <v xml:space="preserve"> </v>
          </cell>
          <cell r="Y229">
            <v>26221</v>
          </cell>
          <cell r="Z229">
            <v>26221</v>
          </cell>
        </row>
        <row r="230">
          <cell r="B230" t="str">
            <v>B35</v>
          </cell>
          <cell r="F230">
            <v>3</v>
          </cell>
          <cell r="G230">
            <v>110101</v>
          </cell>
          <cell r="K230">
            <v>0</v>
          </cell>
          <cell r="M230" t="str">
            <v>DEL</v>
          </cell>
          <cell r="N230" t="str">
            <v>Resource</v>
          </cell>
          <cell r="Q230" t="str">
            <v>yes</v>
          </cell>
          <cell r="X230" t="str">
            <v xml:space="preserve"> </v>
          </cell>
          <cell r="Y230" t="str">
            <v xml:space="preserve"> </v>
          </cell>
          <cell r="Z230" t="str">
            <v xml:space="preserve"> </v>
          </cell>
        </row>
        <row r="231">
          <cell r="B231" t="str">
            <v>B35</v>
          </cell>
          <cell r="F231">
            <v>3</v>
          </cell>
          <cell r="G231">
            <v>110101</v>
          </cell>
          <cell r="K231">
            <v>0</v>
          </cell>
          <cell r="M231" t="str">
            <v>DEL</v>
          </cell>
          <cell r="N231" t="str">
            <v>Resource</v>
          </cell>
          <cell r="Q231" t="str">
            <v>yes</v>
          </cell>
          <cell r="X231" t="str">
            <v xml:space="preserve"> </v>
          </cell>
          <cell r="Y231" t="str">
            <v xml:space="preserve"> </v>
          </cell>
          <cell r="Z231" t="str">
            <v xml:space="preserve"> </v>
          </cell>
        </row>
        <row r="232">
          <cell r="B232" t="str">
            <v>E06</v>
          </cell>
          <cell r="F232">
            <v>12</v>
          </cell>
          <cell r="G232">
            <v>110101</v>
          </cell>
          <cell r="K232">
            <v>0</v>
          </cell>
          <cell r="M232" t="str">
            <v>DEL</v>
          </cell>
          <cell r="N232" t="str">
            <v>Capital</v>
          </cell>
          <cell r="Q232" t="str">
            <v>no</v>
          </cell>
          <cell r="X232" t="str">
            <v xml:space="preserve"> </v>
          </cell>
          <cell r="Y232" t="str">
            <v xml:space="preserve"> </v>
          </cell>
          <cell r="Z232" t="str">
            <v xml:space="preserve"> </v>
          </cell>
        </row>
        <row r="233">
          <cell r="B233" t="str">
            <v>B35</v>
          </cell>
          <cell r="F233">
            <v>3</v>
          </cell>
          <cell r="G233">
            <v>110101</v>
          </cell>
          <cell r="K233">
            <v>0</v>
          </cell>
          <cell r="M233" t="str">
            <v>DEL</v>
          </cell>
          <cell r="N233" t="str">
            <v>Resource</v>
          </cell>
          <cell r="Q233" t="str">
            <v>yes</v>
          </cell>
          <cell r="X233" t="str">
            <v xml:space="preserve"> </v>
          </cell>
          <cell r="Y233" t="str">
            <v xml:space="preserve"> </v>
          </cell>
          <cell r="Z233" t="str">
            <v xml:space="preserve"> </v>
          </cell>
        </row>
        <row r="234">
          <cell r="B234" t="str">
            <v>B35</v>
          </cell>
          <cell r="F234">
            <v>6</v>
          </cell>
          <cell r="G234">
            <v>110101</v>
          </cell>
          <cell r="K234">
            <v>0</v>
          </cell>
          <cell r="M234" t="str">
            <v>DEL</v>
          </cell>
          <cell r="N234" t="str">
            <v>Resource</v>
          </cell>
          <cell r="Q234" t="str">
            <v>yes</v>
          </cell>
          <cell r="X234" t="str">
            <v xml:space="preserve"> </v>
          </cell>
          <cell r="Y234" t="str">
            <v xml:space="preserve"> </v>
          </cell>
          <cell r="Z234" t="str">
            <v xml:space="preserve"> </v>
          </cell>
        </row>
        <row r="235">
          <cell r="B235" t="str">
            <v>B35</v>
          </cell>
          <cell r="F235">
            <v>6</v>
          </cell>
          <cell r="G235">
            <v>110101</v>
          </cell>
          <cell r="K235">
            <v>0</v>
          </cell>
          <cell r="M235" t="str">
            <v>DEL</v>
          </cell>
          <cell r="N235" t="str">
            <v>Resource</v>
          </cell>
          <cell r="Q235" t="str">
            <v>yes</v>
          </cell>
          <cell r="X235" t="str">
            <v xml:space="preserve"> </v>
          </cell>
          <cell r="Y235" t="str">
            <v xml:space="preserve"> </v>
          </cell>
          <cell r="Z235" t="str">
            <v xml:space="preserve"> </v>
          </cell>
        </row>
        <row r="236">
          <cell r="B236" t="str">
            <v>B35</v>
          </cell>
          <cell r="F236">
            <v>6</v>
          </cell>
          <cell r="G236">
            <v>110101</v>
          </cell>
          <cell r="K236">
            <v>0</v>
          </cell>
          <cell r="M236" t="str">
            <v>DEL</v>
          </cell>
          <cell r="N236" t="str">
            <v>Resource</v>
          </cell>
          <cell r="Q236" t="str">
            <v>yes</v>
          </cell>
          <cell r="X236" t="str">
            <v xml:space="preserve"> </v>
          </cell>
          <cell r="Y236" t="str">
            <v xml:space="preserve"> </v>
          </cell>
          <cell r="Z236" t="str">
            <v xml:space="preserve"> </v>
          </cell>
        </row>
        <row r="237">
          <cell r="B237" t="str">
            <v>B35</v>
          </cell>
          <cell r="F237">
            <v>6</v>
          </cell>
          <cell r="G237">
            <v>110101</v>
          </cell>
          <cell r="K237">
            <v>0</v>
          </cell>
          <cell r="M237" t="str">
            <v>DEL</v>
          </cell>
          <cell r="N237" t="str">
            <v>Resource</v>
          </cell>
          <cell r="Q237" t="str">
            <v>yes</v>
          </cell>
          <cell r="X237" t="str">
            <v xml:space="preserve"> </v>
          </cell>
          <cell r="Y237" t="str">
            <v xml:space="preserve"> </v>
          </cell>
          <cell r="Z237" t="str">
            <v xml:space="preserve"> </v>
          </cell>
        </row>
        <row r="238">
          <cell r="B238" t="str">
            <v>B35</v>
          </cell>
          <cell r="F238">
            <v>3</v>
          </cell>
          <cell r="G238">
            <v>110101</v>
          </cell>
          <cell r="K238">
            <v>0</v>
          </cell>
          <cell r="M238" t="str">
            <v>DEL</v>
          </cell>
          <cell r="N238" t="str">
            <v>Resource</v>
          </cell>
          <cell r="Q238" t="str">
            <v>yes</v>
          </cell>
          <cell r="X238" t="str">
            <v xml:space="preserve"> </v>
          </cell>
          <cell r="Y238" t="str">
            <v xml:space="preserve"> </v>
          </cell>
          <cell r="Z238" t="str">
            <v xml:space="preserve"> </v>
          </cell>
        </row>
        <row r="239">
          <cell r="B239" t="str">
            <v>B35</v>
          </cell>
          <cell r="F239">
            <v>3</v>
          </cell>
          <cell r="G239">
            <v>110101</v>
          </cell>
          <cell r="K239">
            <v>0</v>
          </cell>
          <cell r="M239" t="str">
            <v>DEL</v>
          </cell>
          <cell r="N239" t="str">
            <v>Resource</v>
          </cell>
          <cell r="Q239" t="str">
            <v>yes</v>
          </cell>
          <cell r="X239" t="str">
            <v xml:space="preserve"> </v>
          </cell>
          <cell r="Y239" t="str">
            <v xml:space="preserve"> </v>
          </cell>
          <cell r="Z239" t="str">
            <v xml:space="preserve"> </v>
          </cell>
        </row>
        <row r="240">
          <cell r="B240" t="str">
            <v>B35</v>
          </cell>
          <cell r="F240">
            <v>3</v>
          </cell>
          <cell r="G240">
            <v>110101</v>
          </cell>
          <cell r="K240">
            <v>0</v>
          </cell>
          <cell r="M240" t="str">
            <v>DEL</v>
          </cell>
          <cell r="N240" t="str">
            <v>Resource</v>
          </cell>
          <cell r="Q240" t="str">
            <v>yes</v>
          </cell>
          <cell r="X240" t="str">
            <v xml:space="preserve"> </v>
          </cell>
          <cell r="Y240" t="str">
            <v xml:space="preserve"> </v>
          </cell>
          <cell r="Z240" t="str">
            <v xml:space="preserve"> </v>
          </cell>
        </row>
        <row r="241">
          <cell r="B241" t="str">
            <v>E10</v>
          </cell>
          <cell r="F241">
            <v>12</v>
          </cell>
          <cell r="G241">
            <v>110101</v>
          </cell>
          <cell r="K241">
            <v>0</v>
          </cell>
          <cell r="M241" t="str">
            <v>DEL</v>
          </cell>
          <cell r="N241" t="str">
            <v>Capital</v>
          </cell>
          <cell r="Q241" t="str">
            <v>no</v>
          </cell>
          <cell r="X241" t="str">
            <v xml:space="preserve"> </v>
          </cell>
          <cell r="Y241" t="str">
            <v xml:space="preserve"> </v>
          </cell>
          <cell r="Z241" t="str">
            <v xml:space="preserve"> </v>
          </cell>
        </row>
        <row r="242">
          <cell r="B242" t="str">
            <v>B35</v>
          </cell>
          <cell r="F242">
            <v>3</v>
          </cell>
          <cell r="G242">
            <v>110101</v>
          </cell>
          <cell r="K242">
            <v>0</v>
          </cell>
          <cell r="M242" t="str">
            <v>DEL</v>
          </cell>
          <cell r="N242" t="str">
            <v>Resource</v>
          </cell>
          <cell r="Q242" t="str">
            <v>yes</v>
          </cell>
          <cell r="X242" t="str">
            <v xml:space="preserve"> </v>
          </cell>
          <cell r="Y242" t="str">
            <v xml:space="preserve"> </v>
          </cell>
          <cell r="Z242" t="str">
            <v xml:space="preserve"> </v>
          </cell>
        </row>
        <row r="243">
          <cell r="B243" t="str">
            <v>B35</v>
          </cell>
          <cell r="F243">
            <v>3</v>
          </cell>
          <cell r="G243">
            <v>110101</v>
          </cell>
          <cell r="K243">
            <v>0</v>
          </cell>
          <cell r="M243" t="str">
            <v>DEL</v>
          </cell>
          <cell r="N243" t="str">
            <v>Resource</v>
          </cell>
          <cell r="Q243" t="str">
            <v>yes</v>
          </cell>
          <cell r="X243" t="str">
            <v xml:space="preserve"> </v>
          </cell>
          <cell r="Y243" t="str">
            <v xml:space="preserve"> </v>
          </cell>
          <cell r="Z243" t="str">
            <v xml:space="preserve"> </v>
          </cell>
        </row>
        <row r="244">
          <cell r="B244" t="str">
            <v>B35</v>
          </cell>
          <cell r="F244">
            <v>3</v>
          </cell>
          <cell r="G244">
            <v>110101</v>
          </cell>
          <cell r="K244">
            <v>0</v>
          </cell>
          <cell r="M244" t="str">
            <v>DEL</v>
          </cell>
          <cell r="N244" t="str">
            <v>Resource</v>
          </cell>
          <cell r="Q244" t="str">
            <v>yes</v>
          </cell>
          <cell r="X244" t="str">
            <v xml:space="preserve"> </v>
          </cell>
          <cell r="Y244" t="str">
            <v xml:space="preserve"> </v>
          </cell>
          <cell r="Z244" t="str">
            <v xml:space="preserve"> </v>
          </cell>
        </row>
        <row r="245">
          <cell r="B245" t="str">
            <v>B35</v>
          </cell>
          <cell r="F245">
            <v>3</v>
          </cell>
          <cell r="G245">
            <v>110101</v>
          </cell>
          <cell r="K245">
            <v>0</v>
          </cell>
          <cell r="M245" t="str">
            <v>DEL</v>
          </cell>
          <cell r="N245" t="str">
            <v>Resource</v>
          </cell>
          <cell r="Q245" t="str">
            <v>yes</v>
          </cell>
          <cell r="X245" t="str">
            <v xml:space="preserve"> </v>
          </cell>
          <cell r="Y245" t="str">
            <v xml:space="preserve"> </v>
          </cell>
          <cell r="Z245" t="str">
            <v xml:space="preserve"> </v>
          </cell>
        </row>
        <row r="246">
          <cell r="B246" t="str">
            <v>B35</v>
          </cell>
          <cell r="F246">
            <v>4</v>
          </cell>
          <cell r="G246">
            <v>110101</v>
          </cell>
          <cell r="K246">
            <v>0</v>
          </cell>
          <cell r="M246" t="str">
            <v>DEL</v>
          </cell>
          <cell r="N246" t="str">
            <v>Resource</v>
          </cell>
          <cell r="Q246" t="str">
            <v>yes</v>
          </cell>
          <cell r="X246" t="str">
            <v xml:space="preserve"> </v>
          </cell>
          <cell r="Y246" t="str">
            <v xml:space="preserve"> </v>
          </cell>
          <cell r="Z246" t="str">
            <v xml:space="preserve"> </v>
          </cell>
        </row>
        <row r="247">
          <cell r="B247" t="str">
            <v>E10</v>
          </cell>
          <cell r="F247">
            <v>12</v>
          </cell>
          <cell r="G247">
            <v>110101</v>
          </cell>
          <cell r="K247">
            <v>0</v>
          </cell>
          <cell r="M247" t="str">
            <v>non-budget</v>
          </cell>
          <cell r="N247" t="str">
            <v>non-budget</v>
          </cell>
          <cell r="Q247" t="str">
            <v>no</v>
          </cell>
          <cell r="X247">
            <v>100000</v>
          </cell>
          <cell r="Y247" t="str">
            <v xml:space="preserve"> </v>
          </cell>
          <cell r="Z247" t="str">
            <v xml:space="preserve"> </v>
          </cell>
        </row>
        <row r="248">
          <cell r="B248" t="str">
            <v>E11</v>
          </cell>
          <cell r="F248">
            <v>12</v>
          </cell>
          <cell r="G248">
            <v>110101</v>
          </cell>
          <cell r="K248">
            <v>0</v>
          </cell>
          <cell r="M248" t="str">
            <v>DEL</v>
          </cell>
          <cell r="N248" t="str">
            <v>Capital</v>
          </cell>
          <cell r="Q248" t="str">
            <v>no</v>
          </cell>
          <cell r="X248" t="str">
            <v xml:space="preserve"> </v>
          </cell>
          <cell r="Y248" t="str">
            <v xml:space="preserve"> </v>
          </cell>
          <cell r="Z248" t="str">
            <v xml:space="preserve"> </v>
          </cell>
        </row>
        <row r="249">
          <cell r="B249" t="str">
            <v>B35</v>
          </cell>
          <cell r="F249">
            <v>4</v>
          </cell>
          <cell r="G249">
            <v>110101</v>
          </cell>
          <cell r="K249">
            <v>0</v>
          </cell>
          <cell r="M249" t="str">
            <v>DEL</v>
          </cell>
          <cell r="N249" t="str">
            <v>Resource</v>
          </cell>
          <cell r="Q249" t="str">
            <v>yes</v>
          </cell>
          <cell r="X249" t="str">
            <v xml:space="preserve"> </v>
          </cell>
          <cell r="Y249" t="str">
            <v xml:space="preserve"> </v>
          </cell>
          <cell r="Z249" t="str">
            <v xml:space="preserve"> </v>
          </cell>
        </row>
        <row r="250">
          <cell r="B250" t="str">
            <v>B35</v>
          </cell>
          <cell r="F250">
            <v>4</v>
          </cell>
          <cell r="G250">
            <v>110101</v>
          </cell>
          <cell r="K250">
            <v>0</v>
          </cell>
          <cell r="M250" t="str">
            <v>DEL</v>
          </cell>
          <cell r="N250" t="str">
            <v>Resource</v>
          </cell>
          <cell r="Q250" t="str">
            <v>yes</v>
          </cell>
          <cell r="X250" t="str">
            <v xml:space="preserve"> </v>
          </cell>
          <cell r="Y250" t="str">
            <v xml:space="preserve"> </v>
          </cell>
          <cell r="Z250" t="str">
            <v xml:space="preserve"> </v>
          </cell>
        </row>
        <row r="251">
          <cell r="B251" t="str">
            <v>B35</v>
          </cell>
          <cell r="F251">
            <v>3</v>
          </cell>
          <cell r="G251">
            <v>110201</v>
          </cell>
          <cell r="K251" t="str">
            <v>PSS</v>
          </cell>
          <cell r="M251" t="str">
            <v>DEL</v>
          </cell>
          <cell r="N251" t="str">
            <v>Resource</v>
          </cell>
          <cell r="Q251" t="str">
            <v>yes</v>
          </cell>
          <cell r="X251">
            <v>-100000</v>
          </cell>
          <cell r="Y251">
            <v>-100000</v>
          </cell>
          <cell r="Z251">
            <v>-100000</v>
          </cell>
        </row>
        <row r="252">
          <cell r="B252" t="str">
            <v>B35</v>
          </cell>
          <cell r="F252">
            <v>12</v>
          </cell>
          <cell r="G252">
            <v>110101</v>
          </cell>
          <cell r="K252">
            <v>0</v>
          </cell>
          <cell r="M252" t="str">
            <v>DEL</v>
          </cell>
          <cell r="N252" t="str">
            <v>Resource</v>
          </cell>
          <cell r="Q252" t="str">
            <v>yes</v>
          </cell>
          <cell r="X252">
            <v>-500</v>
          </cell>
          <cell r="Y252">
            <v>-500</v>
          </cell>
          <cell r="Z252">
            <v>-500</v>
          </cell>
        </row>
        <row r="253">
          <cell r="B253" t="str">
            <v>B35</v>
          </cell>
          <cell r="F253">
            <v>12</v>
          </cell>
          <cell r="G253">
            <v>110101</v>
          </cell>
          <cell r="K253">
            <v>0</v>
          </cell>
          <cell r="M253" t="str">
            <v>DEL</v>
          </cell>
          <cell r="N253" t="str">
            <v>Resource</v>
          </cell>
          <cell r="Q253" t="str">
            <v>yes</v>
          </cell>
          <cell r="X253">
            <v>-1430</v>
          </cell>
          <cell r="Y253" t="str">
            <v xml:space="preserve"> </v>
          </cell>
          <cell r="Z253" t="str">
            <v xml:space="preserve"> </v>
          </cell>
        </row>
        <row r="254">
          <cell r="B254" t="str">
            <v>B35</v>
          </cell>
          <cell r="F254">
            <v>12</v>
          </cell>
          <cell r="G254">
            <v>110101</v>
          </cell>
          <cell r="K254">
            <v>0</v>
          </cell>
          <cell r="M254" t="str">
            <v>DEL</v>
          </cell>
          <cell r="N254" t="str">
            <v>Resource</v>
          </cell>
          <cell r="Q254" t="str">
            <v>yes</v>
          </cell>
          <cell r="X254">
            <v>1333</v>
          </cell>
          <cell r="Y254" t="str">
            <v xml:space="preserve"> </v>
          </cell>
          <cell r="Z254" t="str">
            <v xml:space="preserve"> </v>
          </cell>
        </row>
        <row r="255">
          <cell r="B255" t="str">
            <v>B35</v>
          </cell>
          <cell r="F255">
            <v>9</v>
          </cell>
          <cell r="G255">
            <v>110101</v>
          </cell>
          <cell r="K255">
            <v>0</v>
          </cell>
          <cell r="M255" t="str">
            <v>DEL</v>
          </cell>
          <cell r="N255" t="str">
            <v>Resource</v>
          </cell>
          <cell r="Q255" t="str">
            <v>yes</v>
          </cell>
          <cell r="X255" t="str">
            <v xml:space="preserve"> </v>
          </cell>
          <cell r="Y255" t="str">
            <v xml:space="preserve"> </v>
          </cell>
          <cell r="Z255" t="str">
            <v xml:space="preserve"> </v>
          </cell>
        </row>
        <row r="256">
          <cell r="B256" t="str">
            <v>B35</v>
          </cell>
          <cell r="F256">
            <v>9</v>
          </cell>
          <cell r="G256">
            <v>110101</v>
          </cell>
          <cell r="K256">
            <v>0</v>
          </cell>
          <cell r="M256" t="str">
            <v>DEL</v>
          </cell>
          <cell r="N256" t="str">
            <v>Resource</v>
          </cell>
          <cell r="Q256" t="str">
            <v>yes</v>
          </cell>
          <cell r="X256" t="str">
            <v xml:space="preserve"> </v>
          </cell>
          <cell r="Y256" t="str">
            <v xml:space="preserve"> </v>
          </cell>
          <cell r="Z256" t="str">
            <v xml:space="preserve"> </v>
          </cell>
        </row>
        <row r="257">
          <cell r="B257" t="str">
            <v>B35</v>
          </cell>
          <cell r="F257">
            <v>9</v>
          </cell>
          <cell r="G257">
            <v>110101</v>
          </cell>
          <cell r="K257">
            <v>0</v>
          </cell>
          <cell r="M257" t="str">
            <v>DEL</v>
          </cell>
          <cell r="N257" t="str">
            <v>Resource</v>
          </cell>
          <cell r="Q257" t="str">
            <v>yes</v>
          </cell>
          <cell r="X257" t="str">
            <v xml:space="preserve"> </v>
          </cell>
          <cell r="Y257" t="str">
            <v xml:space="preserve"> </v>
          </cell>
          <cell r="Z257" t="str">
            <v xml:space="preserve"> </v>
          </cell>
        </row>
        <row r="258">
          <cell r="B258" t="str">
            <v>B35</v>
          </cell>
          <cell r="F258">
            <v>9</v>
          </cell>
          <cell r="G258">
            <v>110101</v>
          </cell>
          <cell r="K258">
            <v>0</v>
          </cell>
          <cell r="M258" t="str">
            <v>DEL</v>
          </cell>
          <cell r="N258" t="str">
            <v>Resource</v>
          </cell>
          <cell r="Q258" t="str">
            <v>yes</v>
          </cell>
          <cell r="X258" t="str">
            <v xml:space="preserve"> </v>
          </cell>
          <cell r="Y258" t="str">
            <v xml:space="preserve"> </v>
          </cell>
          <cell r="Z258" t="str">
            <v xml:space="preserve"> </v>
          </cell>
        </row>
        <row r="259">
          <cell r="B259" t="str">
            <v>E15</v>
          </cell>
          <cell r="F259">
            <v>12</v>
          </cell>
          <cell r="G259">
            <v>110101</v>
          </cell>
          <cell r="K259">
            <v>0</v>
          </cell>
          <cell r="M259" t="str">
            <v>DEL</v>
          </cell>
          <cell r="N259" t="str">
            <v>Capital</v>
          </cell>
          <cell r="Q259" t="str">
            <v>no</v>
          </cell>
          <cell r="X259">
            <v>-5000</v>
          </cell>
          <cell r="Y259" t="str">
            <v xml:space="preserve"> </v>
          </cell>
          <cell r="Z259" t="str">
            <v xml:space="preserve"> </v>
          </cell>
        </row>
        <row r="260">
          <cell r="B260" t="str">
            <v>E15</v>
          </cell>
          <cell r="F260">
            <v>12</v>
          </cell>
          <cell r="G260">
            <v>110101</v>
          </cell>
          <cell r="K260">
            <v>0</v>
          </cell>
          <cell r="M260" t="str">
            <v>DEL</v>
          </cell>
          <cell r="N260" t="str">
            <v>Capital</v>
          </cell>
          <cell r="Q260" t="str">
            <v>no</v>
          </cell>
          <cell r="X260" t="str">
            <v xml:space="preserve"> </v>
          </cell>
          <cell r="Y260" t="str">
            <v xml:space="preserve"> </v>
          </cell>
          <cell r="Z260" t="str">
            <v xml:space="preserve"> </v>
          </cell>
        </row>
        <row r="261">
          <cell r="B261" t="str">
            <v>E15</v>
          </cell>
          <cell r="F261">
            <v>12</v>
          </cell>
          <cell r="G261">
            <v>110101</v>
          </cell>
          <cell r="K261">
            <v>0</v>
          </cell>
          <cell r="M261" t="str">
            <v>DEL</v>
          </cell>
          <cell r="N261" t="str">
            <v>Capital</v>
          </cell>
          <cell r="Q261" t="str">
            <v>no</v>
          </cell>
          <cell r="X261" t="str">
            <v xml:space="preserve"> </v>
          </cell>
          <cell r="Y261" t="str">
            <v xml:space="preserve"> </v>
          </cell>
          <cell r="Z261" t="str">
            <v xml:space="preserve"> </v>
          </cell>
        </row>
        <row r="262">
          <cell r="B262" t="str">
            <v>B35</v>
          </cell>
          <cell r="F262">
            <v>6</v>
          </cell>
          <cell r="G262">
            <v>110101</v>
          </cell>
          <cell r="K262">
            <v>0</v>
          </cell>
          <cell r="M262" t="str">
            <v>DEL</v>
          </cell>
          <cell r="N262" t="str">
            <v>Resource</v>
          </cell>
          <cell r="Q262" t="str">
            <v>yes</v>
          </cell>
          <cell r="X262" t="str">
            <v xml:space="preserve"> </v>
          </cell>
          <cell r="Y262" t="str">
            <v xml:space="preserve"> </v>
          </cell>
          <cell r="Z262" t="str">
            <v xml:space="preserve"> </v>
          </cell>
        </row>
        <row r="263">
          <cell r="B263" t="str">
            <v>B35</v>
          </cell>
          <cell r="F263">
            <v>6</v>
          </cell>
          <cell r="G263">
            <v>110101</v>
          </cell>
          <cell r="K263">
            <v>0</v>
          </cell>
          <cell r="M263" t="str">
            <v>DEL</v>
          </cell>
          <cell r="N263" t="str">
            <v>Resource</v>
          </cell>
          <cell r="Q263" t="str">
            <v>yes</v>
          </cell>
          <cell r="X263">
            <v>3817</v>
          </cell>
          <cell r="Y263">
            <v>3817</v>
          </cell>
          <cell r="Z263">
            <v>3817</v>
          </cell>
        </row>
        <row r="264">
          <cell r="B264" t="str">
            <v>B35</v>
          </cell>
          <cell r="F264">
            <v>6</v>
          </cell>
          <cell r="G264">
            <v>110101</v>
          </cell>
          <cell r="K264">
            <v>0</v>
          </cell>
          <cell r="M264" t="str">
            <v>DEL</v>
          </cell>
          <cell r="N264" t="str">
            <v>Resource</v>
          </cell>
          <cell r="Q264" t="str">
            <v>yes</v>
          </cell>
          <cell r="X264" t="str">
            <v xml:space="preserve"> </v>
          </cell>
          <cell r="Y264" t="str">
            <v xml:space="preserve"> </v>
          </cell>
          <cell r="Z264" t="str">
            <v xml:space="preserve"> </v>
          </cell>
        </row>
        <row r="265">
          <cell r="B265" t="str">
            <v>B35</v>
          </cell>
          <cell r="F265">
            <v>4</v>
          </cell>
          <cell r="G265">
            <v>110101</v>
          </cell>
          <cell r="K265">
            <v>0</v>
          </cell>
          <cell r="M265" t="str">
            <v>DEL</v>
          </cell>
          <cell r="N265" t="str">
            <v>Resource</v>
          </cell>
          <cell r="Q265" t="str">
            <v>yes</v>
          </cell>
          <cell r="X265">
            <v>-100000</v>
          </cell>
          <cell r="Y265" t="str">
            <v xml:space="preserve"> </v>
          </cell>
          <cell r="Z265" t="str">
            <v xml:space="preserve"> </v>
          </cell>
        </row>
        <row r="266">
          <cell r="B266" t="str">
            <v>B35</v>
          </cell>
          <cell r="F266">
            <v>6</v>
          </cell>
          <cell r="G266">
            <v>110101</v>
          </cell>
          <cell r="K266">
            <v>0</v>
          </cell>
          <cell r="M266" t="str">
            <v>DEL</v>
          </cell>
          <cell r="N266" t="str">
            <v>Resource</v>
          </cell>
          <cell r="Q266" t="str">
            <v>yes</v>
          </cell>
          <cell r="X266" t="str">
            <v xml:space="preserve"> </v>
          </cell>
          <cell r="Y266" t="str">
            <v xml:space="preserve"> </v>
          </cell>
          <cell r="Z266" t="str">
            <v xml:space="preserve"> </v>
          </cell>
        </row>
        <row r="267">
          <cell r="B267" t="str">
            <v>B35</v>
          </cell>
          <cell r="F267">
            <v>5</v>
          </cell>
          <cell r="G267">
            <v>110101</v>
          </cell>
          <cell r="K267">
            <v>0</v>
          </cell>
          <cell r="M267" t="str">
            <v>DEL</v>
          </cell>
          <cell r="N267" t="str">
            <v>Resource</v>
          </cell>
          <cell r="Q267" t="str">
            <v>yes</v>
          </cell>
          <cell r="X267">
            <v>5150</v>
          </cell>
          <cell r="Y267" t="str">
            <v xml:space="preserve"> </v>
          </cell>
          <cell r="Z267" t="str">
            <v xml:space="preserve"> </v>
          </cell>
        </row>
        <row r="268">
          <cell r="B268" t="str">
            <v>B35</v>
          </cell>
          <cell r="F268">
            <v>6</v>
          </cell>
          <cell r="G268">
            <v>110101</v>
          </cell>
          <cell r="K268">
            <v>0</v>
          </cell>
          <cell r="M268" t="str">
            <v>DEL</v>
          </cell>
          <cell r="N268" t="str">
            <v>Resource</v>
          </cell>
          <cell r="Q268" t="str">
            <v>yes</v>
          </cell>
          <cell r="X268" t="str">
            <v xml:space="preserve"> </v>
          </cell>
          <cell r="Y268" t="str">
            <v xml:space="preserve"> </v>
          </cell>
          <cell r="Z268" t="str">
            <v xml:space="preserve"> </v>
          </cell>
        </row>
        <row r="269">
          <cell r="B269" t="str">
            <v>B35</v>
          </cell>
          <cell r="F269">
            <v>6</v>
          </cell>
          <cell r="G269">
            <v>110101</v>
          </cell>
          <cell r="K269">
            <v>0</v>
          </cell>
          <cell r="M269" t="str">
            <v>DEL</v>
          </cell>
          <cell r="N269" t="str">
            <v>Resource</v>
          </cell>
          <cell r="Q269" t="str">
            <v>yes</v>
          </cell>
          <cell r="X269" t="str">
            <v xml:space="preserve"> </v>
          </cell>
          <cell r="Y269" t="str">
            <v xml:space="preserve"> </v>
          </cell>
          <cell r="Z269" t="str">
            <v xml:space="preserve"> </v>
          </cell>
        </row>
        <row r="270">
          <cell r="B270" t="str">
            <v>E15</v>
          </cell>
          <cell r="F270">
            <v>12</v>
          </cell>
          <cell r="G270">
            <v>110101</v>
          </cell>
          <cell r="K270">
            <v>0</v>
          </cell>
          <cell r="M270" t="str">
            <v>DEL</v>
          </cell>
          <cell r="N270" t="str">
            <v>Capital</v>
          </cell>
          <cell r="Q270" t="str">
            <v>no</v>
          </cell>
          <cell r="Y270" t="str">
            <v xml:space="preserve"> </v>
          </cell>
          <cell r="Z270" t="str">
            <v xml:space="preserve"> </v>
          </cell>
        </row>
        <row r="271">
          <cell r="B271" t="str">
            <v>B35</v>
          </cell>
          <cell r="F271">
            <v>6</v>
          </cell>
          <cell r="G271">
            <v>110101</v>
          </cell>
          <cell r="K271">
            <v>0</v>
          </cell>
          <cell r="M271" t="str">
            <v>DEL</v>
          </cell>
          <cell r="N271" t="str">
            <v>Resource</v>
          </cell>
          <cell r="Q271" t="str">
            <v>yes</v>
          </cell>
          <cell r="X271" t="str">
            <v xml:space="preserve"> </v>
          </cell>
          <cell r="Y271" t="str">
            <v xml:space="preserve"> </v>
          </cell>
          <cell r="Z271" t="str">
            <v xml:space="preserve"> </v>
          </cell>
        </row>
        <row r="272">
          <cell r="B272" t="str">
            <v>B35</v>
          </cell>
          <cell r="F272">
            <v>6</v>
          </cell>
          <cell r="G272">
            <v>110101</v>
          </cell>
          <cell r="K272">
            <v>0</v>
          </cell>
          <cell r="M272" t="str">
            <v>DEL</v>
          </cell>
          <cell r="N272" t="str">
            <v>Resource</v>
          </cell>
          <cell r="Q272" t="str">
            <v>yes</v>
          </cell>
          <cell r="X272" t="str">
            <v xml:space="preserve"> </v>
          </cell>
          <cell r="Y272" t="str">
            <v xml:space="preserve"> </v>
          </cell>
          <cell r="Z272" t="str">
            <v xml:space="preserve"> </v>
          </cell>
        </row>
        <row r="273">
          <cell r="B273" t="str">
            <v>E16</v>
          </cell>
          <cell r="F273">
            <v>12</v>
          </cell>
          <cell r="G273">
            <v>110101</v>
          </cell>
          <cell r="K273">
            <v>0</v>
          </cell>
          <cell r="M273" t="str">
            <v>DEL</v>
          </cell>
          <cell r="N273" t="str">
            <v>Capital</v>
          </cell>
          <cell r="Q273" t="str">
            <v>no</v>
          </cell>
          <cell r="X273" t="str">
            <v xml:space="preserve"> </v>
          </cell>
          <cell r="Y273" t="str">
            <v xml:space="preserve"> </v>
          </cell>
          <cell r="Z273" t="str">
            <v xml:space="preserve"> </v>
          </cell>
        </row>
        <row r="274">
          <cell r="B274" t="str">
            <v>B35</v>
          </cell>
          <cell r="F274">
            <v>3</v>
          </cell>
          <cell r="G274">
            <v>110201</v>
          </cell>
          <cell r="K274" t="str">
            <v>PSS</v>
          </cell>
          <cell r="M274" t="str">
            <v>DEL</v>
          </cell>
          <cell r="N274" t="str">
            <v>Resource</v>
          </cell>
          <cell r="Q274" t="str">
            <v>yes</v>
          </cell>
          <cell r="X274">
            <v>791</v>
          </cell>
          <cell r="Y274" t="str">
            <v xml:space="preserve"> </v>
          </cell>
          <cell r="Z274" t="str">
            <v xml:space="preserve"> </v>
          </cell>
        </row>
        <row r="275">
          <cell r="B275" t="str">
            <v>B35</v>
          </cell>
          <cell r="F275">
            <v>3</v>
          </cell>
          <cell r="G275">
            <v>110201</v>
          </cell>
          <cell r="K275" t="str">
            <v>PSS</v>
          </cell>
          <cell r="M275" t="str">
            <v>DEL</v>
          </cell>
          <cell r="N275" t="str">
            <v>Resource</v>
          </cell>
          <cell r="Q275" t="str">
            <v>yes</v>
          </cell>
          <cell r="X275" t="str">
            <v xml:space="preserve"> </v>
          </cell>
          <cell r="Y275" t="str">
            <v xml:space="preserve"> </v>
          </cell>
          <cell r="Z275" t="str">
            <v xml:space="preserve"> </v>
          </cell>
        </row>
        <row r="276">
          <cell r="B276" t="str">
            <v>B35</v>
          </cell>
          <cell r="F276">
            <v>4</v>
          </cell>
          <cell r="G276">
            <v>110101</v>
          </cell>
          <cell r="K276">
            <v>0</v>
          </cell>
          <cell r="M276" t="str">
            <v>DEL</v>
          </cell>
          <cell r="N276" t="str">
            <v>Resource</v>
          </cell>
          <cell r="Q276" t="str">
            <v>yes</v>
          </cell>
          <cell r="X276" t="str">
            <v xml:space="preserve"> </v>
          </cell>
          <cell r="Y276" t="str">
            <v xml:space="preserve"> </v>
          </cell>
          <cell r="Z276" t="str">
            <v xml:space="preserve"> </v>
          </cell>
        </row>
        <row r="277">
          <cell r="B277" t="str">
            <v>B35</v>
          </cell>
          <cell r="F277">
            <v>4</v>
          </cell>
          <cell r="G277">
            <v>110101</v>
          </cell>
          <cell r="K277">
            <v>0</v>
          </cell>
          <cell r="M277" t="str">
            <v>DEL</v>
          </cell>
          <cell r="N277" t="str">
            <v>Resource</v>
          </cell>
          <cell r="Q277" t="str">
            <v>yes</v>
          </cell>
          <cell r="X277" t="str">
            <v xml:space="preserve"> </v>
          </cell>
          <cell r="Y277" t="str">
            <v xml:space="preserve"> </v>
          </cell>
          <cell r="Z277" t="str">
            <v xml:space="preserve"> </v>
          </cell>
        </row>
        <row r="278">
          <cell r="B278" t="str">
            <v>B35</v>
          </cell>
          <cell r="F278">
            <v>4</v>
          </cell>
          <cell r="G278">
            <v>110101</v>
          </cell>
          <cell r="K278">
            <v>0</v>
          </cell>
          <cell r="M278" t="str">
            <v>DEL</v>
          </cell>
          <cell r="N278" t="str">
            <v>Resource</v>
          </cell>
          <cell r="Q278" t="str">
            <v>yes</v>
          </cell>
          <cell r="X278" t="str">
            <v xml:space="preserve"> </v>
          </cell>
          <cell r="Y278" t="str">
            <v xml:space="preserve"> </v>
          </cell>
          <cell r="Z278" t="str">
            <v xml:space="preserve"> </v>
          </cell>
        </row>
        <row r="279">
          <cell r="B279" t="str">
            <v>B90</v>
          </cell>
          <cell r="F279">
            <v>9</v>
          </cell>
          <cell r="G279">
            <v>110201</v>
          </cell>
          <cell r="K279" t="str">
            <v>PSS</v>
          </cell>
          <cell r="M279" t="str">
            <v>DEL</v>
          </cell>
          <cell r="N279" t="str">
            <v>Resource</v>
          </cell>
          <cell r="Q279" t="str">
            <v>no</v>
          </cell>
          <cell r="X279" t="str">
            <v xml:space="preserve"> </v>
          </cell>
          <cell r="Y279" t="str">
            <v xml:space="preserve"> </v>
          </cell>
          <cell r="Z279" t="str">
            <v xml:space="preserve"> </v>
          </cell>
        </row>
        <row r="280">
          <cell r="B280" t="str">
            <v>B90</v>
          </cell>
          <cell r="F280">
            <v>9</v>
          </cell>
          <cell r="G280">
            <v>110201</v>
          </cell>
          <cell r="K280" t="str">
            <v>PSS</v>
          </cell>
          <cell r="M280" t="str">
            <v>DEL</v>
          </cell>
          <cell r="N280" t="str">
            <v>Resource</v>
          </cell>
          <cell r="Q280" t="str">
            <v>no</v>
          </cell>
          <cell r="X280" t="str">
            <v xml:space="preserve"> </v>
          </cell>
          <cell r="Y280" t="str">
            <v xml:space="preserve"> </v>
          </cell>
          <cell r="Z280" t="str">
            <v xml:space="preserve"> </v>
          </cell>
        </row>
        <row r="281">
          <cell r="B281" t="str">
            <v>B35</v>
          </cell>
          <cell r="F281">
            <v>4</v>
          </cell>
          <cell r="G281">
            <v>110101</v>
          </cell>
          <cell r="K281">
            <v>0</v>
          </cell>
          <cell r="M281" t="str">
            <v>DEL</v>
          </cell>
          <cell r="N281" t="str">
            <v>Resource</v>
          </cell>
          <cell r="Q281" t="str">
            <v>yes</v>
          </cell>
          <cell r="X281" t="str">
            <v xml:space="preserve"> </v>
          </cell>
          <cell r="Y281" t="str">
            <v xml:space="preserve"> </v>
          </cell>
          <cell r="Z281" t="str">
            <v xml:space="preserve"> </v>
          </cell>
        </row>
        <row r="282">
          <cell r="B282" t="str">
            <v>B35</v>
          </cell>
          <cell r="F282">
            <v>4</v>
          </cell>
          <cell r="G282">
            <v>110101</v>
          </cell>
          <cell r="K282">
            <v>0</v>
          </cell>
          <cell r="M282" t="str">
            <v>DEL</v>
          </cell>
          <cell r="N282" t="str">
            <v>Resource</v>
          </cell>
          <cell r="Q282" t="str">
            <v>yes</v>
          </cell>
          <cell r="X282">
            <v>-17800</v>
          </cell>
          <cell r="Y282">
            <v>-17800</v>
          </cell>
          <cell r="Z282">
            <v>-17800</v>
          </cell>
        </row>
        <row r="283">
          <cell r="B283" t="str">
            <v>B35</v>
          </cell>
          <cell r="F283">
            <v>4</v>
          </cell>
          <cell r="G283">
            <v>110101</v>
          </cell>
          <cell r="K283">
            <v>0</v>
          </cell>
          <cell r="M283" t="str">
            <v>DEL</v>
          </cell>
          <cell r="N283" t="str">
            <v>Resource</v>
          </cell>
          <cell r="Q283" t="str">
            <v>yes</v>
          </cell>
          <cell r="X283" t="str">
            <v xml:space="preserve"> </v>
          </cell>
          <cell r="Y283" t="str">
            <v xml:space="preserve"> </v>
          </cell>
          <cell r="Z283" t="str">
            <v xml:space="preserve"> </v>
          </cell>
        </row>
        <row r="284">
          <cell r="B284" t="str">
            <v>B35</v>
          </cell>
          <cell r="F284">
            <v>4</v>
          </cell>
          <cell r="G284">
            <v>110101</v>
          </cell>
          <cell r="K284">
            <v>0</v>
          </cell>
          <cell r="M284" t="str">
            <v>DEL</v>
          </cell>
          <cell r="N284" t="str">
            <v>Resource</v>
          </cell>
          <cell r="Q284" t="str">
            <v>yes</v>
          </cell>
          <cell r="X284">
            <v>-600</v>
          </cell>
          <cell r="Y284" t="str">
            <v xml:space="preserve"> </v>
          </cell>
          <cell r="Z284" t="str">
            <v xml:space="preserve"> </v>
          </cell>
        </row>
        <row r="285">
          <cell r="B285" t="str">
            <v>B35</v>
          </cell>
          <cell r="F285">
            <v>4</v>
          </cell>
          <cell r="G285">
            <v>110101</v>
          </cell>
          <cell r="K285">
            <v>0</v>
          </cell>
          <cell r="M285" t="str">
            <v>DEL</v>
          </cell>
          <cell r="N285" t="str">
            <v>Resource</v>
          </cell>
          <cell r="Q285" t="str">
            <v>yes</v>
          </cell>
          <cell r="X285" t="str">
            <v xml:space="preserve"> </v>
          </cell>
          <cell r="Y285" t="str">
            <v xml:space="preserve"> </v>
          </cell>
          <cell r="Z285" t="str">
            <v xml:space="preserve"> </v>
          </cell>
        </row>
        <row r="286">
          <cell r="B286" t="str">
            <v>B35</v>
          </cell>
          <cell r="F286">
            <v>9</v>
          </cell>
          <cell r="G286">
            <v>110101</v>
          </cell>
          <cell r="K286">
            <v>0</v>
          </cell>
          <cell r="M286" t="str">
            <v>DEL</v>
          </cell>
          <cell r="N286" t="str">
            <v>Resource</v>
          </cell>
          <cell r="Q286" t="str">
            <v>yes</v>
          </cell>
          <cell r="X286" t="str">
            <v xml:space="preserve"> </v>
          </cell>
          <cell r="Y286" t="str">
            <v xml:space="preserve"> </v>
          </cell>
          <cell r="Z286" t="str">
            <v xml:space="preserve"> </v>
          </cell>
        </row>
        <row r="287">
          <cell r="B287" t="str">
            <v>B35</v>
          </cell>
          <cell r="F287">
            <v>12</v>
          </cell>
          <cell r="G287">
            <v>110101</v>
          </cell>
          <cell r="K287">
            <v>0</v>
          </cell>
          <cell r="M287" t="str">
            <v>non-budget</v>
          </cell>
          <cell r="N287" t="str">
            <v>non-budget</v>
          </cell>
          <cell r="Q287" t="str">
            <v>yes</v>
          </cell>
          <cell r="X287">
            <v>-100000</v>
          </cell>
          <cell r="Y287" t="str">
            <v xml:space="preserve"> </v>
          </cell>
          <cell r="Z287" t="str">
            <v xml:space="preserve"> </v>
          </cell>
        </row>
        <row r="288">
          <cell r="B288" t="str">
            <v>B35</v>
          </cell>
          <cell r="F288">
            <v>12</v>
          </cell>
          <cell r="G288">
            <v>110101</v>
          </cell>
          <cell r="K288">
            <v>0</v>
          </cell>
          <cell r="M288" t="str">
            <v>DEL</v>
          </cell>
          <cell r="N288" t="str">
            <v>Resource</v>
          </cell>
          <cell r="Q288" t="str">
            <v>yes</v>
          </cell>
        </row>
        <row r="289">
          <cell r="B289" t="str">
            <v>B35</v>
          </cell>
          <cell r="F289">
            <v>9</v>
          </cell>
          <cell r="G289">
            <v>110101</v>
          </cell>
          <cell r="K289">
            <v>0</v>
          </cell>
          <cell r="M289" t="str">
            <v>DEL</v>
          </cell>
          <cell r="N289" t="str">
            <v>Resource</v>
          </cell>
          <cell r="Q289" t="str">
            <v>yes</v>
          </cell>
          <cell r="X289" t="str">
            <v xml:space="preserve"> </v>
          </cell>
          <cell r="Y289" t="str">
            <v xml:space="preserve"> </v>
          </cell>
          <cell r="Z289" t="str">
            <v xml:space="preserve"> </v>
          </cell>
        </row>
        <row r="290">
          <cell r="B290" t="str">
            <v>B35</v>
          </cell>
          <cell r="F290">
            <v>9</v>
          </cell>
          <cell r="G290">
            <v>110101</v>
          </cell>
          <cell r="K290">
            <v>0</v>
          </cell>
          <cell r="M290" t="str">
            <v>DEL</v>
          </cell>
          <cell r="N290" t="str">
            <v>Resource</v>
          </cell>
          <cell r="Q290" t="str">
            <v>yes</v>
          </cell>
          <cell r="X290" t="str">
            <v xml:space="preserve"> </v>
          </cell>
          <cell r="Y290" t="str">
            <v xml:space="preserve"> </v>
          </cell>
          <cell r="Z290" t="str">
            <v xml:space="preserve"> </v>
          </cell>
        </row>
        <row r="291">
          <cell r="B291" t="str">
            <v>B35</v>
          </cell>
          <cell r="F291">
            <v>9</v>
          </cell>
          <cell r="G291">
            <v>110101</v>
          </cell>
          <cell r="K291">
            <v>0</v>
          </cell>
          <cell r="M291" t="str">
            <v>DEL</v>
          </cell>
          <cell r="N291" t="str">
            <v>Resource</v>
          </cell>
          <cell r="Q291" t="str">
            <v>yes</v>
          </cell>
          <cell r="X291" t="str">
            <v xml:space="preserve"> </v>
          </cell>
          <cell r="Y291" t="str">
            <v xml:space="preserve"> </v>
          </cell>
          <cell r="Z291" t="str">
            <v xml:space="preserve"> </v>
          </cell>
        </row>
        <row r="292">
          <cell r="B292" t="str">
            <v>B35</v>
          </cell>
          <cell r="F292">
            <v>9</v>
          </cell>
          <cell r="G292">
            <v>110101</v>
          </cell>
          <cell r="K292">
            <v>0</v>
          </cell>
          <cell r="M292" t="str">
            <v>DEL</v>
          </cell>
          <cell r="N292" t="str">
            <v>Resource</v>
          </cell>
          <cell r="Q292" t="str">
            <v>yes</v>
          </cell>
          <cell r="X292" t="str">
            <v xml:space="preserve"> </v>
          </cell>
          <cell r="Y292" t="str">
            <v xml:space="preserve"> </v>
          </cell>
          <cell r="Z292" t="str">
            <v xml:space="preserve"> </v>
          </cell>
        </row>
        <row r="293">
          <cell r="B293" t="str">
            <v>B35</v>
          </cell>
          <cell r="F293">
            <v>12</v>
          </cell>
          <cell r="G293">
            <v>110101</v>
          </cell>
          <cell r="K293">
            <v>0</v>
          </cell>
          <cell r="M293" t="str">
            <v>DEL</v>
          </cell>
          <cell r="N293" t="str">
            <v>Resource</v>
          </cell>
          <cell r="Q293" t="str">
            <v>yes</v>
          </cell>
        </row>
        <row r="294">
          <cell r="B294" t="str">
            <v>B35</v>
          </cell>
          <cell r="F294">
            <v>9</v>
          </cell>
          <cell r="G294">
            <v>110101</v>
          </cell>
          <cell r="K294">
            <v>0</v>
          </cell>
          <cell r="M294" t="str">
            <v>DEL</v>
          </cell>
          <cell r="N294" t="str">
            <v>Resource</v>
          </cell>
          <cell r="Q294" t="str">
            <v>yes</v>
          </cell>
          <cell r="X294" t="str">
            <v xml:space="preserve"> </v>
          </cell>
          <cell r="Y294" t="str">
            <v xml:space="preserve"> </v>
          </cell>
          <cell r="Z294" t="str">
            <v xml:space="preserve"> </v>
          </cell>
        </row>
        <row r="295">
          <cell r="B295" t="str">
            <v>B35</v>
          </cell>
          <cell r="F295">
            <v>11</v>
          </cell>
          <cell r="G295">
            <v>110101</v>
          </cell>
          <cell r="K295">
            <v>0</v>
          </cell>
          <cell r="M295" t="str">
            <v>DEL</v>
          </cell>
          <cell r="N295" t="str">
            <v>Resource</v>
          </cell>
          <cell r="Q295" t="str">
            <v>yes</v>
          </cell>
          <cell r="X295">
            <v>1336</v>
          </cell>
          <cell r="Y295">
            <v>1427</v>
          </cell>
          <cell r="Z295">
            <v>1261</v>
          </cell>
        </row>
        <row r="296">
          <cell r="B296" t="str">
            <v>B35</v>
          </cell>
          <cell r="F296">
            <v>1</v>
          </cell>
          <cell r="G296">
            <v>110103</v>
          </cell>
          <cell r="K296">
            <v>0</v>
          </cell>
          <cell r="M296" t="str">
            <v>DEL</v>
          </cell>
          <cell r="N296" t="str">
            <v>Resource</v>
          </cell>
          <cell r="Q296" t="str">
            <v>yes</v>
          </cell>
          <cell r="X296">
            <v>4770636</v>
          </cell>
          <cell r="Y296" t="str">
            <v xml:space="preserve"> </v>
          </cell>
          <cell r="Z296" t="str">
            <v xml:space="preserve"> </v>
          </cell>
        </row>
        <row r="297">
          <cell r="B297" t="str">
            <v>B35</v>
          </cell>
          <cell r="F297">
            <v>4</v>
          </cell>
          <cell r="G297">
            <v>110103</v>
          </cell>
          <cell r="K297">
            <v>0</v>
          </cell>
          <cell r="M297" t="str">
            <v>DEL</v>
          </cell>
          <cell r="N297" t="str">
            <v>Resource</v>
          </cell>
          <cell r="Q297" t="str">
            <v>yes</v>
          </cell>
          <cell r="X297" t="str">
            <v xml:space="preserve"> </v>
          </cell>
          <cell r="Y297" t="str">
            <v xml:space="preserve"> </v>
          </cell>
          <cell r="Z297" t="str">
            <v xml:space="preserve"> </v>
          </cell>
        </row>
        <row r="298">
          <cell r="B298" t="str">
            <v>B35</v>
          </cell>
          <cell r="F298">
            <v>2</v>
          </cell>
          <cell r="G298">
            <v>110103</v>
          </cell>
          <cell r="K298">
            <v>0</v>
          </cell>
          <cell r="M298" t="str">
            <v>DEL</v>
          </cell>
          <cell r="N298" t="str">
            <v>Resource</v>
          </cell>
          <cell r="Q298" t="str">
            <v>yes</v>
          </cell>
          <cell r="X298" t="str">
            <v xml:space="preserve"> </v>
          </cell>
          <cell r="Y298">
            <v>4770636</v>
          </cell>
          <cell r="Z298">
            <v>4770636</v>
          </cell>
        </row>
        <row r="299">
          <cell r="B299" t="str">
            <v>B35</v>
          </cell>
          <cell r="F299">
            <v>1</v>
          </cell>
          <cell r="G299">
            <v>110201</v>
          </cell>
          <cell r="K299" t="str">
            <v>PSS</v>
          </cell>
          <cell r="M299" t="str">
            <v>DEL</v>
          </cell>
          <cell r="N299" t="str">
            <v>Resource</v>
          </cell>
          <cell r="Q299" t="str">
            <v>yes</v>
          </cell>
          <cell r="X299" t="str">
            <v xml:space="preserve"> </v>
          </cell>
          <cell r="Y299" t="str">
            <v xml:space="preserve"> </v>
          </cell>
          <cell r="Z299" t="str">
            <v xml:space="preserve"> </v>
          </cell>
        </row>
        <row r="300">
          <cell r="B300" t="str">
            <v>B35</v>
          </cell>
          <cell r="F300">
            <v>1</v>
          </cell>
          <cell r="G300">
            <v>110201</v>
          </cell>
          <cell r="K300" t="str">
            <v>PSS</v>
          </cell>
          <cell r="M300" t="str">
            <v>DEL</v>
          </cell>
          <cell r="N300" t="str">
            <v>Resource</v>
          </cell>
          <cell r="Q300" t="str">
            <v>yes</v>
          </cell>
          <cell r="X300">
            <v>206422</v>
          </cell>
          <cell r="Y300" t="str">
            <v xml:space="preserve"> </v>
          </cell>
          <cell r="Z300" t="str">
            <v xml:space="preserve"> </v>
          </cell>
        </row>
        <row r="301">
          <cell r="B301" t="str">
            <v>B35</v>
          </cell>
          <cell r="F301">
            <v>1</v>
          </cell>
          <cell r="G301">
            <v>110201</v>
          </cell>
          <cell r="K301" t="str">
            <v>PSS</v>
          </cell>
          <cell r="M301" t="str">
            <v>DEL</v>
          </cell>
          <cell r="N301" t="str">
            <v>Resource</v>
          </cell>
          <cell r="Q301" t="str">
            <v>yes</v>
          </cell>
          <cell r="X301">
            <v>174291</v>
          </cell>
          <cell r="Y301" t="str">
            <v xml:space="preserve"> </v>
          </cell>
          <cell r="Z301" t="str">
            <v xml:space="preserve"> </v>
          </cell>
        </row>
        <row r="302">
          <cell r="B302" t="str">
            <v>B35</v>
          </cell>
          <cell r="F302">
            <v>1</v>
          </cell>
          <cell r="G302">
            <v>110201</v>
          </cell>
          <cell r="K302" t="str">
            <v>PSS</v>
          </cell>
          <cell r="M302" t="str">
            <v>DEL</v>
          </cell>
          <cell r="N302" t="str">
            <v>Resource</v>
          </cell>
          <cell r="Q302" t="str">
            <v>yes</v>
          </cell>
          <cell r="X302">
            <v>-46118</v>
          </cell>
          <cell r="Y302" t="str">
            <v xml:space="preserve"> </v>
          </cell>
          <cell r="Z302" t="str">
            <v xml:space="preserve"> </v>
          </cell>
        </row>
        <row r="303">
          <cell r="B303" t="str">
            <v>N10</v>
          </cell>
          <cell r="F303">
            <v>12</v>
          </cell>
          <cell r="G303">
            <v>110101</v>
          </cell>
          <cell r="K303">
            <v>0</v>
          </cell>
          <cell r="M303" t="str">
            <v>DEL</v>
          </cell>
          <cell r="N303" t="str">
            <v>Capital</v>
          </cell>
          <cell r="Q303" t="str">
            <v>no</v>
          </cell>
          <cell r="X303" t="str">
            <v xml:space="preserve"> </v>
          </cell>
          <cell r="Y303" t="str">
            <v xml:space="preserve"> </v>
          </cell>
          <cell r="Z303" t="str">
            <v xml:space="preserve"> </v>
          </cell>
        </row>
        <row r="304">
          <cell r="B304" t="str">
            <v>B35</v>
          </cell>
          <cell r="F304">
            <v>4</v>
          </cell>
          <cell r="G304">
            <v>110201</v>
          </cell>
          <cell r="K304" t="str">
            <v>PSS</v>
          </cell>
          <cell r="M304" t="str">
            <v>DEL</v>
          </cell>
          <cell r="N304" t="str">
            <v>Resource</v>
          </cell>
          <cell r="Q304" t="str">
            <v>yes</v>
          </cell>
          <cell r="X304">
            <v>550</v>
          </cell>
          <cell r="Y304">
            <v>500</v>
          </cell>
          <cell r="Z304">
            <v>500</v>
          </cell>
        </row>
        <row r="305">
          <cell r="B305" t="str">
            <v>B35</v>
          </cell>
          <cell r="F305">
            <v>4</v>
          </cell>
          <cell r="G305">
            <v>110201</v>
          </cell>
          <cell r="K305" t="str">
            <v>PSS</v>
          </cell>
          <cell r="M305" t="str">
            <v>DEL</v>
          </cell>
          <cell r="N305" t="str">
            <v>Resource</v>
          </cell>
          <cell r="Q305" t="str">
            <v>yes</v>
          </cell>
          <cell r="X305" t="str">
            <v xml:space="preserve"> </v>
          </cell>
          <cell r="Y305">
            <v>1000</v>
          </cell>
          <cell r="Z305">
            <v>1000</v>
          </cell>
        </row>
        <row r="306">
          <cell r="B306" t="str">
            <v>B90</v>
          </cell>
          <cell r="F306">
            <v>9</v>
          </cell>
          <cell r="G306">
            <v>110306</v>
          </cell>
          <cell r="K306">
            <v>0</v>
          </cell>
          <cell r="M306" t="str">
            <v>DEL</v>
          </cell>
          <cell r="N306" t="str">
            <v>Resource</v>
          </cell>
          <cell r="Q306" t="str">
            <v>no</v>
          </cell>
          <cell r="X306" t="str">
            <v xml:space="preserve"> </v>
          </cell>
          <cell r="Y306" t="str">
            <v xml:space="preserve"> </v>
          </cell>
          <cell r="Z306" t="str">
            <v xml:space="preserve"> </v>
          </cell>
        </row>
        <row r="307">
          <cell r="B307" t="str">
            <v>B90</v>
          </cell>
          <cell r="F307">
            <v>9</v>
          </cell>
          <cell r="G307">
            <v>110306</v>
          </cell>
          <cell r="K307">
            <v>0</v>
          </cell>
          <cell r="M307" t="str">
            <v>DEL</v>
          </cell>
          <cell r="N307" t="str">
            <v>Resource</v>
          </cell>
          <cell r="Q307" t="str">
            <v>no</v>
          </cell>
          <cell r="X307" t="str">
            <v xml:space="preserve"> </v>
          </cell>
          <cell r="Y307" t="str">
            <v xml:space="preserve"> </v>
          </cell>
          <cell r="Z307" t="str">
            <v xml:space="preserve"> </v>
          </cell>
        </row>
        <row r="308">
          <cell r="B308" t="str">
            <v>B90</v>
          </cell>
          <cell r="F308">
            <v>9</v>
          </cell>
          <cell r="G308">
            <v>110401</v>
          </cell>
          <cell r="K308">
            <v>0</v>
          </cell>
          <cell r="M308" t="str">
            <v>DEL</v>
          </cell>
          <cell r="N308" t="str">
            <v>Resource</v>
          </cell>
          <cell r="Q308" t="str">
            <v>no</v>
          </cell>
          <cell r="X308" t="str">
            <v xml:space="preserve"> </v>
          </cell>
          <cell r="Y308" t="str">
            <v xml:space="preserve"> </v>
          </cell>
          <cell r="Z308" t="str">
            <v xml:space="preserve"> </v>
          </cell>
        </row>
        <row r="309">
          <cell r="B309" t="str">
            <v>B90</v>
          </cell>
          <cell r="F309">
            <v>12</v>
          </cell>
          <cell r="G309">
            <v>110401</v>
          </cell>
          <cell r="K309">
            <v>0</v>
          </cell>
          <cell r="M309" t="str">
            <v>DEL</v>
          </cell>
          <cell r="N309" t="str">
            <v>Resource</v>
          </cell>
          <cell r="Q309" t="str">
            <v>no</v>
          </cell>
          <cell r="X309">
            <v>-4300</v>
          </cell>
          <cell r="Y309" t="str">
            <v xml:space="preserve"> </v>
          </cell>
          <cell r="Z309" t="str">
            <v xml:space="preserve"> </v>
          </cell>
        </row>
        <row r="310">
          <cell r="B310" t="str">
            <v>B35</v>
          </cell>
          <cell r="F310">
            <v>4</v>
          </cell>
          <cell r="G310">
            <v>110201</v>
          </cell>
          <cell r="K310" t="str">
            <v>PSS</v>
          </cell>
          <cell r="M310" t="str">
            <v>DEL</v>
          </cell>
          <cell r="N310" t="str">
            <v>Resource</v>
          </cell>
          <cell r="Q310" t="str">
            <v>yes</v>
          </cell>
          <cell r="X310">
            <v>-94857</v>
          </cell>
          <cell r="Y310" t="str">
            <v xml:space="preserve"> </v>
          </cell>
          <cell r="Z310" t="str">
            <v xml:space="preserve"> </v>
          </cell>
        </row>
        <row r="311">
          <cell r="B311" t="str">
            <v>B35</v>
          </cell>
          <cell r="F311">
            <v>4</v>
          </cell>
          <cell r="G311">
            <v>110201</v>
          </cell>
          <cell r="K311" t="str">
            <v>PSS</v>
          </cell>
          <cell r="M311" t="str">
            <v>DEL</v>
          </cell>
          <cell r="N311" t="str">
            <v>Resource</v>
          </cell>
          <cell r="Q311" t="str">
            <v>yes</v>
          </cell>
          <cell r="X311" t="str">
            <v xml:space="preserve"> </v>
          </cell>
          <cell r="Y311">
            <v>1000</v>
          </cell>
          <cell r="Z311">
            <v>1000</v>
          </cell>
        </row>
        <row r="312">
          <cell r="B312" t="str">
            <v>B90</v>
          </cell>
          <cell r="F312">
            <v>12</v>
          </cell>
          <cell r="G312">
            <v>110407</v>
          </cell>
          <cell r="K312">
            <v>0</v>
          </cell>
          <cell r="M312" t="str">
            <v>DEL</v>
          </cell>
          <cell r="N312" t="str">
            <v>Resource</v>
          </cell>
          <cell r="Q312" t="str">
            <v>no</v>
          </cell>
          <cell r="X312" t="str">
            <v xml:space="preserve"> </v>
          </cell>
          <cell r="Y312" t="str">
            <v xml:space="preserve"> </v>
          </cell>
          <cell r="Z312" t="str">
            <v xml:space="preserve"> </v>
          </cell>
        </row>
        <row r="313">
          <cell r="B313" t="str">
            <v>B90</v>
          </cell>
          <cell r="F313">
            <v>12</v>
          </cell>
          <cell r="G313">
            <v>110407</v>
          </cell>
          <cell r="K313">
            <v>0</v>
          </cell>
          <cell r="M313" t="str">
            <v>DEL</v>
          </cell>
          <cell r="N313" t="str">
            <v>Resource</v>
          </cell>
          <cell r="Q313" t="str">
            <v>no</v>
          </cell>
          <cell r="X313">
            <v>81</v>
          </cell>
          <cell r="Y313" t="str">
            <v xml:space="preserve"> </v>
          </cell>
          <cell r="Z313" t="str">
            <v xml:space="preserve"> </v>
          </cell>
        </row>
        <row r="314">
          <cell r="B314" t="str">
            <v>B90</v>
          </cell>
          <cell r="F314">
            <v>12</v>
          </cell>
          <cell r="G314">
            <v>110407</v>
          </cell>
          <cell r="K314">
            <v>0</v>
          </cell>
          <cell r="M314" t="str">
            <v>DEL</v>
          </cell>
          <cell r="N314" t="str">
            <v>Resource</v>
          </cell>
          <cell r="Q314" t="str">
            <v>no</v>
          </cell>
          <cell r="X314" t="str">
            <v xml:space="preserve"> </v>
          </cell>
          <cell r="Y314" t="str">
            <v xml:space="preserve"> </v>
          </cell>
          <cell r="Z314" t="str">
            <v xml:space="preserve"> </v>
          </cell>
        </row>
        <row r="315">
          <cell r="B315" t="str">
            <v>B35</v>
          </cell>
          <cell r="F315">
            <v>4</v>
          </cell>
          <cell r="G315">
            <v>110201</v>
          </cell>
          <cell r="K315" t="str">
            <v>PSS</v>
          </cell>
          <cell r="M315" t="str">
            <v>DEL</v>
          </cell>
          <cell r="N315" t="str">
            <v>Resource</v>
          </cell>
          <cell r="Q315" t="str">
            <v>yes</v>
          </cell>
          <cell r="X315">
            <v>-2</v>
          </cell>
          <cell r="Y315" t="str">
            <v xml:space="preserve"> </v>
          </cell>
          <cell r="Z315" t="str">
            <v xml:space="preserve"> </v>
          </cell>
        </row>
        <row r="316">
          <cell r="B316" t="str">
            <v>B35</v>
          </cell>
          <cell r="F316">
            <v>3</v>
          </cell>
          <cell r="G316">
            <v>110302</v>
          </cell>
          <cell r="K316">
            <v>0</v>
          </cell>
          <cell r="M316" t="str">
            <v>DEL</v>
          </cell>
          <cell r="N316" t="str">
            <v>Resource</v>
          </cell>
          <cell r="Q316" t="str">
            <v>yes</v>
          </cell>
          <cell r="X316" t="str">
            <v xml:space="preserve"> </v>
          </cell>
          <cell r="Y316" t="str">
            <v xml:space="preserve"> </v>
          </cell>
          <cell r="Z316" t="str">
            <v xml:space="preserve"> </v>
          </cell>
        </row>
        <row r="317">
          <cell r="B317" t="str">
            <v>B90</v>
          </cell>
          <cell r="F317">
            <v>12</v>
          </cell>
          <cell r="G317">
            <v>110407</v>
          </cell>
          <cell r="K317">
            <v>0</v>
          </cell>
          <cell r="M317" t="str">
            <v>DEL</v>
          </cell>
          <cell r="N317" t="str">
            <v>Resource</v>
          </cell>
          <cell r="Q317" t="str">
            <v>no</v>
          </cell>
          <cell r="X317">
            <v>53</v>
          </cell>
          <cell r="Y317" t="str">
            <v xml:space="preserve"> </v>
          </cell>
          <cell r="Z317" t="str">
            <v xml:space="preserve"> </v>
          </cell>
        </row>
        <row r="318">
          <cell r="B318" t="str">
            <v>B90</v>
          </cell>
          <cell r="F318">
            <v>1</v>
          </cell>
          <cell r="G318">
            <v>110401</v>
          </cell>
          <cell r="K318">
            <v>0</v>
          </cell>
          <cell r="M318" t="str">
            <v>DEL</v>
          </cell>
          <cell r="N318" t="str">
            <v>Resource</v>
          </cell>
          <cell r="Q318" t="str">
            <v>no</v>
          </cell>
          <cell r="X318">
            <v>916</v>
          </cell>
          <cell r="Y318" t="str">
            <v xml:space="preserve"> </v>
          </cell>
          <cell r="Z318" t="str">
            <v xml:space="preserve"> </v>
          </cell>
        </row>
        <row r="319">
          <cell r="B319" t="str">
            <v>E15</v>
          </cell>
          <cell r="F319">
            <v>11</v>
          </cell>
          <cell r="G319">
            <v>110101</v>
          </cell>
          <cell r="K319">
            <v>0</v>
          </cell>
          <cell r="M319" t="str">
            <v>DEL</v>
          </cell>
          <cell r="N319" t="str">
            <v>Capital</v>
          </cell>
          <cell r="Q319" t="str">
            <v>no</v>
          </cell>
          <cell r="X319">
            <v>125</v>
          </cell>
          <cell r="Y319">
            <v>64</v>
          </cell>
          <cell r="Z319">
            <v>31</v>
          </cell>
        </row>
        <row r="320">
          <cell r="B320" t="str">
            <v>B35</v>
          </cell>
          <cell r="F320">
            <v>3</v>
          </cell>
          <cell r="G320">
            <v>110302</v>
          </cell>
          <cell r="K320">
            <v>0</v>
          </cell>
          <cell r="M320" t="str">
            <v>DEL</v>
          </cell>
          <cell r="N320" t="str">
            <v>Resource</v>
          </cell>
          <cell r="Q320" t="str">
            <v>yes</v>
          </cell>
          <cell r="X320" t="str">
            <v xml:space="preserve"> </v>
          </cell>
          <cell r="Y320" t="str">
            <v xml:space="preserve"> </v>
          </cell>
          <cell r="Z320" t="str">
            <v xml:space="preserve"> </v>
          </cell>
        </row>
        <row r="321">
          <cell r="B321" t="str">
            <v>G20</v>
          </cell>
          <cell r="F321">
            <v>4</v>
          </cell>
          <cell r="G321">
            <v>110101</v>
          </cell>
          <cell r="K321">
            <v>0</v>
          </cell>
          <cell r="M321" t="str">
            <v>DEL</v>
          </cell>
          <cell r="N321" t="str">
            <v>Resource</v>
          </cell>
          <cell r="Q321" t="str">
            <v>no</v>
          </cell>
          <cell r="X321" t="str">
            <v xml:space="preserve"> </v>
          </cell>
          <cell r="Y321" t="str">
            <v xml:space="preserve"> </v>
          </cell>
          <cell r="Z321" t="str">
            <v xml:space="preserve"> </v>
          </cell>
        </row>
        <row r="322">
          <cell r="B322" t="str">
            <v>B35</v>
          </cell>
          <cell r="F322">
            <v>4</v>
          </cell>
          <cell r="G322">
            <v>110201</v>
          </cell>
          <cell r="K322" t="str">
            <v>PSS</v>
          </cell>
          <cell r="M322" t="str">
            <v>DEL</v>
          </cell>
          <cell r="N322" t="str">
            <v>Resource</v>
          </cell>
          <cell r="Q322" t="str">
            <v>yes</v>
          </cell>
          <cell r="X322" t="str">
            <v xml:space="preserve"> </v>
          </cell>
          <cell r="Y322">
            <v>215120</v>
          </cell>
          <cell r="Z322">
            <v>197437</v>
          </cell>
        </row>
        <row r="323">
          <cell r="B323" t="str">
            <v>B35</v>
          </cell>
          <cell r="F323">
            <v>4</v>
          </cell>
          <cell r="G323">
            <v>110201</v>
          </cell>
          <cell r="K323" t="str">
            <v>PSS</v>
          </cell>
          <cell r="M323" t="str">
            <v>DEL</v>
          </cell>
          <cell r="N323" t="str">
            <v>Resource</v>
          </cell>
          <cell r="Q323" t="str">
            <v>yes</v>
          </cell>
          <cell r="X323">
            <v>2</v>
          </cell>
          <cell r="Y323" t="str">
            <v xml:space="preserve"> </v>
          </cell>
          <cell r="Z323" t="str">
            <v xml:space="preserve"> </v>
          </cell>
        </row>
        <row r="324">
          <cell r="B324" t="str">
            <v>B35</v>
          </cell>
          <cell r="F324">
            <v>4</v>
          </cell>
          <cell r="G324">
            <v>110201</v>
          </cell>
          <cell r="K324" t="str">
            <v>PSS</v>
          </cell>
          <cell r="M324" t="str">
            <v>DEL</v>
          </cell>
          <cell r="N324" t="str">
            <v>Resource</v>
          </cell>
          <cell r="Q324" t="str">
            <v>yes</v>
          </cell>
          <cell r="X324">
            <v>100000</v>
          </cell>
          <cell r="Y324" t="str">
            <v xml:space="preserve"> </v>
          </cell>
          <cell r="Z324" t="str">
            <v xml:space="preserve"> </v>
          </cell>
        </row>
        <row r="325">
          <cell r="B325" t="str">
            <v>B35</v>
          </cell>
          <cell r="F325">
            <v>4</v>
          </cell>
          <cell r="G325">
            <v>110201</v>
          </cell>
          <cell r="K325" t="str">
            <v>PSS</v>
          </cell>
          <cell r="M325" t="str">
            <v>DEL</v>
          </cell>
          <cell r="N325" t="str">
            <v>Resource</v>
          </cell>
          <cell r="Q325" t="str">
            <v>yes</v>
          </cell>
          <cell r="X325">
            <v>754</v>
          </cell>
          <cell r="Y325" t="str">
            <v xml:space="preserve"> </v>
          </cell>
          <cell r="Z325" t="str">
            <v xml:space="preserve"> </v>
          </cell>
        </row>
        <row r="326">
          <cell r="B326" t="str">
            <v>B35</v>
          </cell>
          <cell r="F326">
            <v>6</v>
          </cell>
          <cell r="G326">
            <v>110201</v>
          </cell>
          <cell r="K326" t="str">
            <v>PSS</v>
          </cell>
          <cell r="M326" t="str">
            <v>DEL</v>
          </cell>
          <cell r="N326" t="str">
            <v>Resource</v>
          </cell>
          <cell r="Q326" t="str">
            <v>yes</v>
          </cell>
          <cell r="X326">
            <v>-5745</v>
          </cell>
          <cell r="Y326" t="str">
            <v xml:space="preserve"> </v>
          </cell>
          <cell r="Z326" t="str">
            <v xml:space="preserve"> </v>
          </cell>
        </row>
        <row r="327">
          <cell r="B327" t="str">
            <v>B35</v>
          </cell>
          <cell r="F327">
            <v>9</v>
          </cell>
          <cell r="G327">
            <v>110201</v>
          </cell>
          <cell r="K327" t="str">
            <v>PSS</v>
          </cell>
          <cell r="M327" t="str">
            <v>DEL</v>
          </cell>
          <cell r="N327" t="str">
            <v>Resource</v>
          </cell>
          <cell r="Q327" t="str">
            <v>yes</v>
          </cell>
          <cell r="X327" t="str">
            <v xml:space="preserve"> </v>
          </cell>
          <cell r="Y327" t="str">
            <v xml:space="preserve"> </v>
          </cell>
          <cell r="Z327" t="str">
            <v xml:space="preserve"> </v>
          </cell>
        </row>
        <row r="328">
          <cell r="B328" t="str">
            <v>B35</v>
          </cell>
          <cell r="F328">
            <v>6</v>
          </cell>
          <cell r="G328">
            <v>110201</v>
          </cell>
          <cell r="K328" t="str">
            <v>PSS</v>
          </cell>
          <cell r="M328" t="str">
            <v>DEL</v>
          </cell>
          <cell r="N328" t="str">
            <v>Resource</v>
          </cell>
          <cell r="Q328" t="str">
            <v>yes</v>
          </cell>
          <cell r="X328" t="str">
            <v xml:space="preserve"> </v>
          </cell>
          <cell r="Y328" t="str">
            <v xml:space="preserve"> </v>
          </cell>
          <cell r="Z328" t="str">
            <v xml:space="preserve"> </v>
          </cell>
        </row>
        <row r="329">
          <cell r="B329" t="str">
            <v>B35</v>
          </cell>
          <cell r="F329">
            <v>2</v>
          </cell>
          <cell r="G329">
            <v>110201</v>
          </cell>
          <cell r="K329" t="str">
            <v>PSS</v>
          </cell>
          <cell r="M329" t="str">
            <v>DEL</v>
          </cell>
          <cell r="N329" t="str">
            <v>Resource</v>
          </cell>
          <cell r="Q329" t="str">
            <v>yes</v>
          </cell>
          <cell r="X329" t="str">
            <v xml:space="preserve"> </v>
          </cell>
          <cell r="Y329" t="str">
            <v xml:space="preserve"> </v>
          </cell>
          <cell r="Z329" t="str">
            <v xml:space="preserve"> </v>
          </cell>
        </row>
        <row r="330">
          <cell r="B330" t="str">
            <v>B35</v>
          </cell>
          <cell r="F330">
            <v>9</v>
          </cell>
          <cell r="G330">
            <v>110201</v>
          </cell>
          <cell r="K330" t="str">
            <v>PSS</v>
          </cell>
          <cell r="M330" t="str">
            <v>DEL</v>
          </cell>
          <cell r="N330" t="str">
            <v>Resource</v>
          </cell>
          <cell r="Q330" t="str">
            <v>yes</v>
          </cell>
          <cell r="X330" t="str">
            <v xml:space="preserve"> </v>
          </cell>
          <cell r="Y330" t="str">
            <v xml:space="preserve"> </v>
          </cell>
          <cell r="Z330" t="str">
            <v xml:space="preserve"> </v>
          </cell>
        </row>
        <row r="331">
          <cell r="B331" t="str">
            <v>B35</v>
          </cell>
          <cell r="F331">
            <v>9</v>
          </cell>
          <cell r="G331">
            <v>110201</v>
          </cell>
          <cell r="K331" t="str">
            <v>PSS</v>
          </cell>
          <cell r="M331" t="str">
            <v>DEL</v>
          </cell>
          <cell r="N331" t="str">
            <v>Resource</v>
          </cell>
          <cell r="Q331" t="str">
            <v>yes</v>
          </cell>
          <cell r="X331" t="str">
            <v xml:space="preserve"> </v>
          </cell>
          <cell r="Y331" t="str">
            <v xml:space="preserve"> </v>
          </cell>
          <cell r="Z331" t="str">
            <v xml:space="preserve"> </v>
          </cell>
        </row>
        <row r="332">
          <cell r="B332" t="str">
            <v>B35</v>
          </cell>
          <cell r="F332">
            <v>4</v>
          </cell>
          <cell r="G332">
            <v>110201</v>
          </cell>
          <cell r="K332" t="str">
            <v>PSS</v>
          </cell>
          <cell r="M332" t="str">
            <v>DEL</v>
          </cell>
          <cell r="N332" t="str">
            <v>Resource</v>
          </cell>
          <cell r="Q332" t="str">
            <v>yes</v>
          </cell>
          <cell r="X332" t="str">
            <v xml:space="preserve"> </v>
          </cell>
          <cell r="Y332" t="str">
            <v xml:space="preserve"> </v>
          </cell>
          <cell r="Z332" t="str">
            <v xml:space="preserve"> </v>
          </cell>
        </row>
        <row r="333">
          <cell r="B333" t="str">
            <v>B35</v>
          </cell>
          <cell r="F333">
            <v>4</v>
          </cell>
          <cell r="G333">
            <v>110201</v>
          </cell>
          <cell r="K333" t="str">
            <v>PSS</v>
          </cell>
          <cell r="M333" t="str">
            <v>DEL</v>
          </cell>
          <cell r="N333" t="str">
            <v>Resource</v>
          </cell>
          <cell r="Q333" t="str">
            <v>yes</v>
          </cell>
          <cell r="X333" t="str">
            <v xml:space="preserve"> </v>
          </cell>
          <cell r="Y333" t="str">
            <v xml:space="preserve"> </v>
          </cell>
          <cell r="Z333" t="str">
            <v xml:space="preserve"> </v>
          </cell>
        </row>
        <row r="334">
          <cell r="B334" t="str">
            <v>B35</v>
          </cell>
          <cell r="F334">
            <v>9</v>
          </cell>
          <cell r="G334">
            <v>110201</v>
          </cell>
          <cell r="K334" t="str">
            <v>PSS</v>
          </cell>
          <cell r="M334" t="str">
            <v>DEL</v>
          </cell>
          <cell r="N334" t="str">
            <v>Resource</v>
          </cell>
          <cell r="Q334" t="str">
            <v>yes</v>
          </cell>
          <cell r="X334" t="str">
            <v xml:space="preserve"> </v>
          </cell>
          <cell r="Y334" t="str">
            <v xml:space="preserve"> </v>
          </cell>
          <cell r="Z334" t="str">
            <v xml:space="preserve"> </v>
          </cell>
        </row>
        <row r="335">
          <cell r="B335" t="str">
            <v>B35</v>
          </cell>
          <cell r="F335">
            <v>2</v>
          </cell>
          <cell r="G335">
            <v>110201</v>
          </cell>
          <cell r="K335" t="str">
            <v>PSS</v>
          </cell>
          <cell r="M335" t="str">
            <v>DEL</v>
          </cell>
          <cell r="N335" t="str">
            <v>Resource</v>
          </cell>
          <cell r="Q335" t="str">
            <v>yes</v>
          </cell>
          <cell r="X335" t="str">
            <v xml:space="preserve"> </v>
          </cell>
          <cell r="Y335">
            <v>256422</v>
          </cell>
          <cell r="Z335">
            <v>296422</v>
          </cell>
        </row>
        <row r="336">
          <cell r="B336" t="str">
            <v>B35</v>
          </cell>
          <cell r="F336">
            <v>2</v>
          </cell>
          <cell r="G336">
            <v>110201</v>
          </cell>
          <cell r="K336" t="str">
            <v>PSS</v>
          </cell>
          <cell r="M336" t="str">
            <v>DEL</v>
          </cell>
          <cell r="N336" t="str">
            <v>Resource</v>
          </cell>
          <cell r="Q336" t="str">
            <v>yes</v>
          </cell>
          <cell r="X336" t="str">
            <v xml:space="preserve"> </v>
          </cell>
          <cell r="Y336">
            <v>-230388</v>
          </cell>
          <cell r="Z336">
            <v>-210388</v>
          </cell>
        </row>
        <row r="337">
          <cell r="B337" t="str">
            <v>B35</v>
          </cell>
          <cell r="F337">
            <v>2</v>
          </cell>
          <cell r="G337">
            <v>110201</v>
          </cell>
          <cell r="K337" t="str">
            <v>PSS</v>
          </cell>
          <cell r="M337" t="str">
            <v>DEL</v>
          </cell>
          <cell r="N337" t="str">
            <v>Resource</v>
          </cell>
          <cell r="Q337" t="str">
            <v>yes</v>
          </cell>
          <cell r="X337" t="str">
            <v xml:space="preserve"> </v>
          </cell>
          <cell r="Y337">
            <v>174291</v>
          </cell>
          <cell r="Z337">
            <v>174291</v>
          </cell>
        </row>
        <row r="338">
          <cell r="B338" t="str">
            <v>B35</v>
          </cell>
          <cell r="F338">
            <v>2</v>
          </cell>
          <cell r="G338">
            <v>110201</v>
          </cell>
          <cell r="K338" t="str">
            <v>PSS</v>
          </cell>
          <cell r="M338" t="str">
            <v>DEL</v>
          </cell>
          <cell r="N338" t="str">
            <v>Resource</v>
          </cell>
          <cell r="Q338" t="str">
            <v>yes</v>
          </cell>
          <cell r="X338" t="str">
            <v xml:space="preserve"> </v>
          </cell>
          <cell r="Y338">
            <v>-20000</v>
          </cell>
          <cell r="Z338">
            <v>-40000</v>
          </cell>
        </row>
        <row r="339">
          <cell r="B339" t="str">
            <v>B35</v>
          </cell>
          <cell r="F339">
            <v>2</v>
          </cell>
          <cell r="G339">
            <v>110201</v>
          </cell>
          <cell r="K339" t="str">
            <v>PSS</v>
          </cell>
          <cell r="M339" t="str">
            <v>DEL</v>
          </cell>
          <cell r="N339" t="str">
            <v>Resource</v>
          </cell>
          <cell r="Q339" t="str">
            <v>yes</v>
          </cell>
          <cell r="X339" t="str">
            <v xml:space="preserve"> </v>
          </cell>
          <cell r="Y339">
            <v>-46118</v>
          </cell>
          <cell r="Z339">
            <v>-46118</v>
          </cell>
        </row>
        <row r="340">
          <cell r="B340" t="str">
            <v>B35</v>
          </cell>
          <cell r="F340">
            <v>6</v>
          </cell>
          <cell r="G340">
            <v>110201</v>
          </cell>
          <cell r="K340" t="str">
            <v>PSS</v>
          </cell>
          <cell r="M340" t="str">
            <v>DEL</v>
          </cell>
          <cell r="N340" t="str">
            <v>Resource</v>
          </cell>
          <cell r="Q340" t="str">
            <v>yes</v>
          </cell>
          <cell r="X340" t="str">
            <v xml:space="preserve"> </v>
          </cell>
          <cell r="Y340" t="str">
            <v xml:space="preserve"> </v>
          </cell>
          <cell r="Z340" t="str">
            <v xml:space="preserve"> </v>
          </cell>
        </row>
        <row r="341">
          <cell r="B341" t="str">
            <v>B35</v>
          </cell>
          <cell r="F341">
            <v>6</v>
          </cell>
          <cell r="G341">
            <v>110201</v>
          </cell>
          <cell r="K341" t="str">
            <v>PSS</v>
          </cell>
          <cell r="M341" t="str">
            <v>DEL</v>
          </cell>
          <cell r="N341" t="str">
            <v>Resource</v>
          </cell>
          <cell r="Q341" t="str">
            <v>yes</v>
          </cell>
          <cell r="X341" t="str">
            <v xml:space="preserve"> </v>
          </cell>
          <cell r="Y341" t="str">
            <v xml:space="preserve"> </v>
          </cell>
          <cell r="Z341" t="str">
            <v xml:space="preserve"> </v>
          </cell>
        </row>
        <row r="342">
          <cell r="B342" t="str">
            <v>B35</v>
          </cell>
          <cell r="F342">
            <v>6</v>
          </cell>
          <cell r="G342">
            <v>110201</v>
          </cell>
          <cell r="K342" t="str">
            <v>PSS</v>
          </cell>
          <cell r="M342" t="str">
            <v>DEL</v>
          </cell>
          <cell r="N342" t="str">
            <v>Resource</v>
          </cell>
          <cell r="Q342" t="str">
            <v>yes</v>
          </cell>
          <cell r="X342" t="str">
            <v xml:space="preserve"> </v>
          </cell>
          <cell r="Y342" t="str">
            <v xml:space="preserve"> </v>
          </cell>
          <cell r="Z342" t="str">
            <v xml:space="preserve"> </v>
          </cell>
        </row>
        <row r="343">
          <cell r="B343" t="str">
            <v>B35</v>
          </cell>
          <cell r="F343">
            <v>3</v>
          </cell>
          <cell r="G343">
            <v>110302</v>
          </cell>
          <cell r="K343">
            <v>0</v>
          </cell>
          <cell r="M343" t="str">
            <v>DEL</v>
          </cell>
          <cell r="N343" t="str">
            <v>Resource</v>
          </cell>
          <cell r="Q343" t="str">
            <v>yes</v>
          </cell>
          <cell r="X343" t="str">
            <v xml:space="preserve"> </v>
          </cell>
          <cell r="Y343" t="str">
            <v xml:space="preserve"> </v>
          </cell>
          <cell r="Z343" t="str">
            <v xml:space="preserve"> </v>
          </cell>
        </row>
        <row r="344">
          <cell r="B344" t="str">
            <v>B35</v>
          </cell>
          <cell r="F344">
            <v>6</v>
          </cell>
          <cell r="G344">
            <v>110201</v>
          </cell>
          <cell r="K344" t="str">
            <v>PSS</v>
          </cell>
          <cell r="M344" t="str">
            <v>DEL</v>
          </cell>
          <cell r="N344" t="str">
            <v>Resource</v>
          </cell>
          <cell r="Q344" t="str">
            <v>yes</v>
          </cell>
          <cell r="X344" t="str">
            <v xml:space="preserve"> </v>
          </cell>
          <cell r="Y344" t="str">
            <v xml:space="preserve"> </v>
          </cell>
          <cell r="Z344" t="str">
            <v xml:space="preserve"> </v>
          </cell>
        </row>
        <row r="345">
          <cell r="B345" t="str">
            <v>B35</v>
          </cell>
          <cell r="F345">
            <v>6</v>
          </cell>
          <cell r="G345">
            <v>110201</v>
          </cell>
          <cell r="K345" t="str">
            <v>PSS</v>
          </cell>
          <cell r="M345" t="str">
            <v>DEL</v>
          </cell>
          <cell r="N345" t="str">
            <v>Resource</v>
          </cell>
          <cell r="Q345" t="str">
            <v>yes</v>
          </cell>
          <cell r="X345" t="str">
            <v xml:space="preserve"> </v>
          </cell>
          <cell r="Y345" t="str">
            <v xml:space="preserve"> </v>
          </cell>
          <cell r="Z345" t="str">
            <v xml:space="preserve"> </v>
          </cell>
        </row>
        <row r="346">
          <cell r="B346" t="str">
            <v>B35</v>
          </cell>
          <cell r="F346">
            <v>6</v>
          </cell>
          <cell r="G346">
            <v>110201</v>
          </cell>
          <cell r="K346" t="str">
            <v>PSS</v>
          </cell>
          <cell r="M346" t="str">
            <v>DEL</v>
          </cell>
          <cell r="N346" t="str">
            <v>Resource</v>
          </cell>
          <cell r="Q346" t="str">
            <v>yes</v>
          </cell>
          <cell r="X346" t="str">
            <v xml:space="preserve"> </v>
          </cell>
          <cell r="Y346" t="str">
            <v xml:space="preserve"> </v>
          </cell>
          <cell r="Z346" t="str">
            <v xml:space="preserve"> </v>
          </cell>
        </row>
        <row r="347">
          <cell r="B347" t="str">
            <v>B35</v>
          </cell>
          <cell r="F347">
            <v>4</v>
          </cell>
          <cell r="G347">
            <v>110201</v>
          </cell>
          <cell r="K347" t="str">
            <v>PSS</v>
          </cell>
          <cell r="M347" t="str">
            <v>DEL</v>
          </cell>
          <cell r="N347" t="str">
            <v>Resource</v>
          </cell>
          <cell r="Q347" t="str">
            <v>yes</v>
          </cell>
          <cell r="X347">
            <v>120</v>
          </cell>
          <cell r="Y347" t="str">
            <v xml:space="preserve"> </v>
          </cell>
          <cell r="Z347" t="str">
            <v xml:space="preserve"> </v>
          </cell>
        </row>
        <row r="348">
          <cell r="B348" t="str">
            <v>B35</v>
          </cell>
          <cell r="F348">
            <v>4</v>
          </cell>
          <cell r="G348">
            <v>110201</v>
          </cell>
          <cell r="K348" t="str">
            <v>PSS</v>
          </cell>
          <cell r="M348" t="str">
            <v>DEL</v>
          </cell>
          <cell r="N348" t="str">
            <v>Resource</v>
          </cell>
          <cell r="Q348" t="str">
            <v>yes</v>
          </cell>
          <cell r="X348">
            <v>750</v>
          </cell>
          <cell r="Y348">
            <v>750</v>
          </cell>
          <cell r="Z348">
            <v>750</v>
          </cell>
        </row>
        <row r="349">
          <cell r="B349" t="str">
            <v>B35</v>
          </cell>
          <cell r="F349">
            <v>6</v>
          </cell>
          <cell r="G349">
            <v>110201</v>
          </cell>
          <cell r="K349" t="str">
            <v>PSS</v>
          </cell>
          <cell r="M349" t="str">
            <v>DEL</v>
          </cell>
          <cell r="N349" t="str">
            <v>Resource</v>
          </cell>
          <cell r="Q349" t="str">
            <v>yes</v>
          </cell>
          <cell r="X349" t="str">
            <v xml:space="preserve"> </v>
          </cell>
          <cell r="Y349" t="str">
            <v xml:space="preserve"> </v>
          </cell>
          <cell r="Z349" t="str">
            <v xml:space="preserve"> </v>
          </cell>
        </row>
        <row r="350">
          <cell r="B350" t="str">
            <v>B35</v>
          </cell>
          <cell r="F350">
            <v>6</v>
          </cell>
          <cell r="G350">
            <v>110201</v>
          </cell>
          <cell r="K350" t="str">
            <v>PSS</v>
          </cell>
          <cell r="M350" t="str">
            <v>DEL</v>
          </cell>
          <cell r="N350" t="str">
            <v>Resource</v>
          </cell>
          <cell r="Q350" t="str">
            <v>yes</v>
          </cell>
          <cell r="X350" t="str">
            <v xml:space="preserve"> </v>
          </cell>
          <cell r="Y350" t="str">
            <v xml:space="preserve"> </v>
          </cell>
          <cell r="Z350" t="str">
            <v xml:space="preserve"> </v>
          </cell>
        </row>
        <row r="351">
          <cell r="B351" t="str">
            <v>B35</v>
          </cell>
          <cell r="F351">
            <v>4</v>
          </cell>
          <cell r="G351">
            <v>110201</v>
          </cell>
          <cell r="K351" t="str">
            <v>PSS</v>
          </cell>
          <cell r="M351" t="str">
            <v>DEL</v>
          </cell>
          <cell r="N351" t="str">
            <v>Resource</v>
          </cell>
          <cell r="Q351" t="str">
            <v>yes</v>
          </cell>
          <cell r="X351" t="str">
            <v xml:space="preserve"> </v>
          </cell>
          <cell r="Y351" t="str">
            <v xml:space="preserve"> </v>
          </cell>
          <cell r="Z351" t="str">
            <v xml:space="preserve"> </v>
          </cell>
        </row>
        <row r="352">
          <cell r="B352" t="str">
            <v>B35</v>
          </cell>
          <cell r="F352">
            <v>4</v>
          </cell>
          <cell r="G352">
            <v>110201</v>
          </cell>
          <cell r="K352" t="str">
            <v>PSS</v>
          </cell>
          <cell r="M352" t="str">
            <v>DEL</v>
          </cell>
          <cell r="N352" t="str">
            <v>Resource</v>
          </cell>
          <cell r="Q352" t="str">
            <v>yes</v>
          </cell>
          <cell r="X352" t="str">
            <v xml:space="preserve"> </v>
          </cell>
          <cell r="Y352" t="str">
            <v xml:space="preserve"> </v>
          </cell>
          <cell r="Z352" t="str">
            <v xml:space="preserve"> </v>
          </cell>
        </row>
        <row r="353">
          <cell r="B353" t="str">
            <v>B35</v>
          </cell>
          <cell r="F353">
            <v>9</v>
          </cell>
          <cell r="G353">
            <v>110302</v>
          </cell>
          <cell r="K353">
            <v>0</v>
          </cell>
          <cell r="M353" t="str">
            <v>DEL</v>
          </cell>
          <cell r="N353" t="str">
            <v>Resource</v>
          </cell>
          <cell r="Q353" t="str">
            <v>yes</v>
          </cell>
          <cell r="X353" t="str">
            <v xml:space="preserve"> </v>
          </cell>
          <cell r="Y353" t="str">
            <v xml:space="preserve"> </v>
          </cell>
          <cell r="Z353" t="str">
            <v xml:space="preserve"> </v>
          </cell>
        </row>
        <row r="354">
          <cell r="B354" t="str">
            <v>B35</v>
          </cell>
          <cell r="F354">
            <v>9</v>
          </cell>
          <cell r="G354">
            <v>110302</v>
          </cell>
          <cell r="K354">
            <v>0</v>
          </cell>
          <cell r="M354" t="str">
            <v>DEL</v>
          </cell>
          <cell r="N354" t="str">
            <v>Resource</v>
          </cell>
          <cell r="Q354" t="str">
            <v>yes</v>
          </cell>
          <cell r="X354" t="str">
            <v xml:space="preserve"> </v>
          </cell>
          <cell r="Y354" t="str">
            <v xml:space="preserve"> </v>
          </cell>
          <cell r="Z354" t="str">
            <v xml:space="preserve"> </v>
          </cell>
        </row>
        <row r="355">
          <cell r="B355" t="str">
            <v>B35</v>
          </cell>
          <cell r="F355">
            <v>9</v>
          </cell>
          <cell r="G355">
            <v>110305</v>
          </cell>
          <cell r="K355">
            <v>0</v>
          </cell>
          <cell r="M355" t="str">
            <v>DEL</v>
          </cell>
          <cell r="N355" t="str">
            <v>Resource</v>
          </cell>
          <cell r="Q355" t="str">
            <v>yes</v>
          </cell>
          <cell r="X355" t="str">
            <v xml:space="preserve"> </v>
          </cell>
          <cell r="Y355" t="str">
            <v xml:space="preserve"> </v>
          </cell>
          <cell r="Z355" t="str">
            <v xml:space="preserve"> </v>
          </cell>
        </row>
        <row r="356">
          <cell r="B356" t="str">
            <v>B35</v>
          </cell>
          <cell r="F356">
            <v>9</v>
          </cell>
          <cell r="G356">
            <v>110305</v>
          </cell>
          <cell r="K356">
            <v>0</v>
          </cell>
          <cell r="M356" t="str">
            <v>DEL</v>
          </cell>
          <cell r="N356" t="str">
            <v>Resource</v>
          </cell>
          <cell r="Q356" t="str">
            <v>yes</v>
          </cell>
          <cell r="X356" t="str">
            <v xml:space="preserve"> </v>
          </cell>
          <cell r="Y356" t="str">
            <v xml:space="preserve"> </v>
          </cell>
          <cell r="Z356" t="str">
            <v xml:space="preserve"> </v>
          </cell>
        </row>
        <row r="357">
          <cell r="B357" t="str">
            <v>B35</v>
          </cell>
          <cell r="F357">
            <v>12</v>
          </cell>
          <cell r="G357">
            <v>110201</v>
          </cell>
          <cell r="K357" t="str">
            <v>PSS</v>
          </cell>
          <cell r="M357" t="str">
            <v>DEL</v>
          </cell>
          <cell r="N357" t="str">
            <v>Resource</v>
          </cell>
          <cell r="Q357" t="str">
            <v>yes</v>
          </cell>
          <cell r="X357">
            <v>-3765</v>
          </cell>
          <cell r="Y357" t="str">
            <v xml:space="preserve"> </v>
          </cell>
          <cell r="Z357" t="str">
            <v xml:space="preserve"> </v>
          </cell>
        </row>
        <row r="358">
          <cell r="B358" t="str">
            <v>B35</v>
          </cell>
          <cell r="F358">
            <v>9</v>
          </cell>
          <cell r="G358">
            <v>110306</v>
          </cell>
          <cell r="K358">
            <v>0</v>
          </cell>
          <cell r="M358" t="str">
            <v>DEL</v>
          </cell>
          <cell r="N358" t="str">
            <v>Resource</v>
          </cell>
          <cell r="Q358" t="str">
            <v>yes</v>
          </cell>
          <cell r="X358" t="str">
            <v xml:space="preserve"> </v>
          </cell>
          <cell r="Y358" t="str">
            <v xml:space="preserve"> </v>
          </cell>
          <cell r="Z358" t="str">
            <v xml:space="preserve"> </v>
          </cell>
        </row>
        <row r="359">
          <cell r="B359" t="str">
            <v>B35</v>
          </cell>
          <cell r="F359">
            <v>9</v>
          </cell>
          <cell r="G359">
            <v>110306</v>
          </cell>
          <cell r="K359">
            <v>0</v>
          </cell>
          <cell r="M359" t="str">
            <v>DEL</v>
          </cell>
          <cell r="N359" t="str">
            <v>Resource</v>
          </cell>
          <cell r="Q359" t="str">
            <v>yes</v>
          </cell>
          <cell r="X359" t="str">
            <v xml:space="preserve"> </v>
          </cell>
          <cell r="Y359" t="str">
            <v xml:space="preserve"> </v>
          </cell>
          <cell r="Z359" t="str">
            <v xml:space="preserve"> </v>
          </cell>
        </row>
        <row r="360">
          <cell r="B360" t="str">
            <v>B35</v>
          </cell>
          <cell r="F360">
            <v>9</v>
          </cell>
          <cell r="G360">
            <v>110306</v>
          </cell>
          <cell r="K360">
            <v>0</v>
          </cell>
          <cell r="M360" t="str">
            <v>DEL</v>
          </cell>
          <cell r="N360" t="str">
            <v>Resource</v>
          </cell>
          <cell r="Q360" t="str">
            <v>yes</v>
          </cell>
          <cell r="X360" t="str">
            <v xml:space="preserve"> </v>
          </cell>
          <cell r="Y360" t="str">
            <v xml:space="preserve"> </v>
          </cell>
          <cell r="Z360" t="str">
            <v xml:space="preserve"> </v>
          </cell>
        </row>
        <row r="361">
          <cell r="B361" t="str">
            <v>B35</v>
          </cell>
          <cell r="F361">
            <v>9</v>
          </cell>
          <cell r="G361">
            <v>110306</v>
          </cell>
          <cell r="K361">
            <v>0</v>
          </cell>
          <cell r="M361" t="str">
            <v>DEL</v>
          </cell>
          <cell r="N361" t="str">
            <v>Resource</v>
          </cell>
          <cell r="Q361" t="str">
            <v>yes</v>
          </cell>
          <cell r="X361" t="str">
            <v xml:space="preserve"> </v>
          </cell>
          <cell r="Y361" t="str">
            <v xml:space="preserve"> </v>
          </cell>
          <cell r="Z361" t="str">
            <v xml:space="preserve"> </v>
          </cell>
        </row>
        <row r="362">
          <cell r="B362" t="str">
            <v>B35</v>
          </cell>
          <cell r="F362">
            <v>12</v>
          </cell>
          <cell r="G362">
            <v>110201</v>
          </cell>
          <cell r="K362" t="str">
            <v>PSS</v>
          </cell>
          <cell r="M362" t="str">
            <v>DEL</v>
          </cell>
          <cell r="N362" t="str">
            <v>Resource</v>
          </cell>
          <cell r="Q362" t="str">
            <v>yes</v>
          </cell>
          <cell r="X362">
            <v>259</v>
          </cell>
          <cell r="Y362" t="str">
            <v xml:space="preserve"> </v>
          </cell>
          <cell r="Z362" t="str">
            <v xml:space="preserve"> </v>
          </cell>
        </row>
        <row r="363">
          <cell r="B363" t="str">
            <v>B35</v>
          </cell>
          <cell r="F363">
            <v>12</v>
          </cell>
          <cell r="G363">
            <v>110201</v>
          </cell>
          <cell r="K363" t="str">
            <v>PSS</v>
          </cell>
          <cell r="M363" t="str">
            <v>DEL</v>
          </cell>
          <cell r="N363" t="str">
            <v>Resource</v>
          </cell>
          <cell r="Q363" t="str">
            <v>yes</v>
          </cell>
          <cell r="X363">
            <v>12</v>
          </cell>
          <cell r="Y363" t="str">
            <v xml:space="preserve"> </v>
          </cell>
          <cell r="Z363" t="str">
            <v xml:space="preserve"> </v>
          </cell>
        </row>
        <row r="364">
          <cell r="B364" t="str">
            <v>B35</v>
          </cell>
          <cell r="F364">
            <v>1</v>
          </cell>
          <cell r="G364">
            <v>110401</v>
          </cell>
          <cell r="K364">
            <v>0</v>
          </cell>
          <cell r="M364" t="str">
            <v>DEL</v>
          </cell>
          <cell r="N364" t="str">
            <v>Resource</v>
          </cell>
          <cell r="Q364" t="str">
            <v>yes</v>
          </cell>
          <cell r="X364">
            <v>1210</v>
          </cell>
          <cell r="Y364" t="str">
            <v xml:space="preserve"> </v>
          </cell>
          <cell r="Z364" t="str">
            <v xml:space="preserve"> </v>
          </cell>
        </row>
        <row r="365">
          <cell r="B365" t="str">
            <v>B35</v>
          </cell>
          <cell r="F365">
            <v>1</v>
          </cell>
          <cell r="G365">
            <v>110401</v>
          </cell>
          <cell r="K365">
            <v>0</v>
          </cell>
          <cell r="M365" t="str">
            <v>DEL</v>
          </cell>
          <cell r="N365" t="str">
            <v>Resource</v>
          </cell>
          <cell r="Q365" t="str">
            <v>yes</v>
          </cell>
          <cell r="X365">
            <v>14040</v>
          </cell>
          <cell r="Y365" t="str">
            <v xml:space="preserve"> </v>
          </cell>
          <cell r="Z365" t="str">
            <v xml:space="preserve"> </v>
          </cell>
        </row>
        <row r="366">
          <cell r="B366" t="str">
            <v>B35</v>
          </cell>
          <cell r="F366">
            <v>9</v>
          </cell>
          <cell r="G366">
            <v>110306</v>
          </cell>
          <cell r="K366">
            <v>0</v>
          </cell>
          <cell r="M366" t="str">
            <v>DEL</v>
          </cell>
          <cell r="N366" t="str">
            <v>Resource</v>
          </cell>
          <cell r="Q366" t="str">
            <v>yes</v>
          </cell>
          <cell r="X366" t="str">
            <v xml:space="preserve"> </v>
          </cell>
          <cell r="Y366" t="str">
            <v xml:space="preserve"> </v>
          </cell>
          <cell r="Z366" t="str">
            <v xml:space="preserve"> </v>
          </cell>
        </row>
        <row r="367">
          <cell r="B367" t="str">
            <v>B35</v>
          </cell>
          <cell r="F367">
            <v>9</v>
          </cell>
          <cell r="G367">
            <v>110306</v>
          </cell>
          <cell r="K367">
            <v>0</v>
          </cell>
          <cell r="M367" t="str">
            <v>DEL</v>
          </cell>
          <cell r="N367" t="str">
            <v>Resource</v>
          </cell>
          <cell r="Q367" t="str">
            <v>yes</v>
          </cell>
          <cell r="X367" t="str">
            <v xml:space="preserve"> </v>
          </cell>
          <cell r="Y367" t="str">
            <v xml:space="preserve"> </v>
          </cell>
          <cell r="Z367" t="str">
            <v xml:space="preserve"> </v>
          </cell>
        </row>
        <row r="368">
          <cell r="B368" t="str">
            <v>B35</v>
          </cell>
          <cell r="F368">
            <v>9</v>
          </cell>
          <cell r="G368">
            <v>110306</v>
          </cell>
          <cell r="K368">
            <v>0</v>
          </cell>
          <cell r="M368" t="str">
            <v>DEL</v>
          </cell>
          <cell r="N368" t="str">
            <v>Resource</v>
          </cell>
          <cell r="Q368" t="str">
            <v>yes</v>
          </cell>
          <cell r="X368" t="str">
            <v xml:space="preserve"> </v>
          </cell>
          <cell r="Y368" t="str">
            <v xml:space="preserve"> </v>
          </cell>
          <cell r="Z368" t="str">
            <v xml:space="preserve"> </v>
          </cell>
        </row>
        <row r="369">
          <cell r="B369" t="str">
            <v>B35</v>
          </cell>
          <cell r="F369">
            <v>9</v>
          </cell>
          <cell r="G369">
            <v>110306</v>
          </cell>
          <cell r="K369">
            <v>0</v>
          </cell>
          <cell r="M369" t="str">
            <v>DEL</v>
          </cell>
          <cell r="N369" t="str">
            <v>Resource</v>
          </cell>
          <cell r="Q369" t="str">
            <v>yes</v>
          </cell>
          <cell r="X369" t="str">
            <v xml:space="preserve"> </v>
          </cell>
          <cell r="Y369" t="str">
            <v xml:space="preserve"> </v>
          </cell>
          <cell r="Z369" t="str">
            <v xml:space="preserve"> </v>
          </cell>
        </row>
        <row r="370">
          <cell r="B370" t="str">
            <v>B35</v>
          </cell>
          <cell r="F370">
            <v>12</v>
          </cell>
          <cell r="G370">
            <v>110201</v>
          </cell>
          <cell r="K370" t="str">
            <v>PSS</v>
          </cell>
          <cell r="M370" t="str">
            <v>DEL</v>
          </cell>
          <cell r="N370" t="str">
            <v>Resource</v>
          </cell>
          <cell r="Q370" t="str">
            <v>yes</v>
          </cell>
          <cell r="X370">
            <v>3765</v>
          </cell>
          <cell r="Y370" t="str">
            <v xml:space="preserve"> </v>
          </cell>
          <cell r="Z370" t="str">
            <v xml:space="preserve"> </v>
          </cell>
        </row>
        <row r="371">
          <cell r="B371" t="str">
            <v>B35</v>
          </cell>
          <cell r="F371">
            <v>12</v>
          </cell>
          <cell r="G371">
            <v>110201</v>
          </cell>
          <cell r="K371" t="str">
            <v>PSS</v>
          </cell>
          <cell r="M371" t="str">
            <v>DEL</v>
          </cell>
          <cell r="N371" t="str">
            <v>Resource</v>
          </cell>
          <cell r="Q371" t="str">
            <v>yes</v>
          </cell>
          <cell r="X371" t="str">
            <v xml:space="preserve"> </v>
          </cell>
          <cell r="Y371" t="str">
            <v xml:space="preserve"> </v>
          </cell>
          <cell r="Z371" t="str">
            <v xml:space="preserve"> </v>
          </cell>
        </row>
        <row r="372">
          <cell r="B372" t="str">
            <v>B35</v>
          </cell>
          <cell r="F372">
            <v>12</v>
          </cell>
          <cell r="G372">
            <v>110201</v>
          </cell>
          <cell r="K372" t="str">
            <v>PSS</v>
          </cell>
          <cell r="M372" t="str">
            <v>DEL</v>
          </cell>
          <cell r="N372" t="str">
            <v>Resource</v>
          </cell>
          <cell r="Q372" t="str">
            <v>yes</v>
          </cell>
          <cell r="X372" t="str">
            <v xml:space="preserve"> </v>
          </cell>
          <cell r="Y372" t="str">
            <v xml:space="preserve"> </v>
          </cell>
          <cell r="Z372" t="str">
            <v xml:space="preserve"> </v>
          </cell>
        </row>
        <row r="373">
          <cell r="B373" t="str">
            <v>B35</v>
          </cell>
          <cell r="F373">
            <v>12</v>
          </cell>
          <cell r="G373">
            <v>110201</v>
          </cell>
          <cell r="K373" t="str">
            <v>PSS</v>
          </cell>
          <cell r="M373" t="str">
            <v>DEL</v>
          </cell>
          <cell r="N373" t="str">
            <v>Resource</v>
          </cell>
          <cell r="Q373" t="str">
            <v>yes</v>
          </cell>
          <cell r="X373">
            <v>-3000</v>
          </cell>
          <cell r="Y373" t="str">
            <v xml:space="preserve"> </v>
          </cell>
          <cell r="Z373" t="str">
            <v xml:space="preserve"> </v>
          </cell>
        </row>
        <row r="374">
          <cell r="B374" t="str">
            <v>B35</v>
          </cell>
          <cell r="F374">
            <v>9</v>
          </cell>
          <cell r="G374">
            <v>110401</v>
          </cell>
          <cell r="K374">
            <v>0</v>
          </cell>
          <cell r="M374" t="str">
            <v>DEL</v>
          </cell>
          <cell r="N374" t="str">
            <v>Resource</v>
          </cell>
          <cell r="Q374" t="str">
            <v>yes</v>
          </cell>
          <cell r="X374" t="str">
            <v xml:space="preserve"> </v>
          </cell>
          <cell r="Y374" t="str">
            <v xml:space="preserve"> </v>
          </cell>
          <cell r="Z374" t="str">
            <v xml:space="preserve"> </v>
          </cell>
        </row>
        <row r="375">
          <cell r="B375" t="str">
            <v>B35</v>
          </cell>
          <cell r="F375">
            <v>9</v>
          </cell>
          <cell r="G375">
            <v>110401</v>
          </cell>
          <cell r="K375">
            <v>0</v>
          </cell>
          <cell r="M375" t="str">
            <v>DEL</v>
          </cell>
          <cell r="N375" t="str">
            <v>Resource</v>
          </cell>
          <cell r="Q375" t="str">
            <v>yes</v>
          </cell>
          <cell r="X375" t="str">
            <v xml:space="preserve"> </v>
          </cell>
          <cell r="Y375" t="str">
            <v xml:space="preserve"> </v>
          </cell>
          <cell r="Z375" t="str">
            <v xml:space="preserve"> </v>
          </cell>
        </row>
        <row r="376">
          <cell r="B376" t="str">
            <v>B35</v>
          </cell>
          <cell r="F376">
            <v>1</v>
          </cell>
          <cell r="G376">
            <v>110302</v>
          </cell>
          <cell r="K376">
            <v>0</v>
          </cell>
          <cell r="M376" t="str">
            <v>DEL</v>
          </cell>
          <cell r="N376" t="str">
            <v>Resource</v>
          </cell>
          <cell r="Q376" t="str">
            <v>yes</v>
          </cell>
          <cell r="X376">
            <v>316051</v>
          </cell>
          <cell r="Y376" t="str">
            <v xml:space="preserve"> </v>
          </cell>
          <cell r="Z376" t="str">
            <v xml:space="preserve"> </v>
          </cell>
        </row>
        <row r="377">
          <cell r="B377" t="str">
            <v>B35</v>
          </cell>
          <cell r="F377">
            <v>1</v>
          </cell>
          <cell r="G377">
            <v>110302</v>
          </cell>
          <cell r="K377">
            <v>0</v>
          </cell>
          <cell r="M377" t="str">
            <v>DEL</v>
          </cell>
          <cell r="N377" t="str">
            <v>Resource</v>
          </cell>
          <cell r="Q377" t="str">
            <v>yes</v>
          </cell>
          <cell r="X377">
            <v>-827</v>
          </cell>
          <cell r="Y377" t="str">
            <v xml:space="preserve"> </v>
          </cell>
          <cell r="Z377" t="str">
            <v xml:space="preserve"> </v>
          </cell>
        </row>
        <row r="378">
          <cell r="B378" t="str">
            <v>B35</v>
          </cell>
          <cell r="F378">
            <v>1</v>
          </cell>
          <cell r="G378">
            <v>110302</v>
          </cell>
          <cell r="K378">
            <v>0</v>
          </cell>
          <cell r="M378" t="str">
            <v>DEL</v>
          </cell>
          <cell r="N378" t="str">
            <v>Resource</v>
          </cell>
          <cell r="Q378" t="str">
            <v>yes</v>
          </cell>
          <cell r="X378" t="str">
            <v xml:space="preserve"> </v>
          </cell>
          <cell r="Y378" t="str">
            <v xml:space="preserve"> </v>
          </cell>
          <cell r="Z378" t="str">
            <v xml:space="preserve"> </v>
          </cell>
        </row>
        <row r="379">
          <cell r="B379" t="str">
            <v>B35</v>
          </cell>
          <cell r="F379">
            <v>1</v>
          </cell>
          <cell r="G379">
            <v>110302</v>
          </cell>
          <cell r="K379">
            <v>0</v>
          </cell>
          <cell r="M379" t="str">
            <v>DEL</v>
          </cell>
          <cell r="N379" t="str">
            <v>Resource</v>
          </cell>
          <cell r="Q379" t="str">
            <v>yes</v>
          </cell>
          <cell r="X379" t="str">
            <v xml:space="preserve"> </v>
          </cell>
          <cell r="Y379" t="str">
            <v xml:space="preserve"> </v>
          </cell>
          <cell r="Z379" t="str">
            <v xml:space="preserve"> </v>
          </cell>
        </row>
        <row r="380">
          <cell r="B380" t="str">
            <v>B35</v>
          </cell>
          <cell r="F380">
            <v>4</v>
          </cell>
          <cell r="G380">
            <v>110302</v>
          </cell>
          <cell r="K380">
            <v>0</v>
          </cell>
          <cell r="M380" t="str">
            <v>DEL</v>
          </cell>
          <cell r="N380" t="str">
            <v>Resource</v>
          </cell>
          <cell r="Q380" t="str">
            <v>yes</v>
          </cell>
          <cell r="X380">
            <v>32</v>
          </cell>
          <cell r="Y380">
            <v>32</v>
          </cell>
          <cell r="Z380">
            <v>32</v>
          </cell>
        </row>
        <row r="381">
          <cell r="B381" t="str">
            <v>B35</v>
          </cell>
          <cell r="F381">
            <v>6</v>
          </cell>
          <cell r="G381">
            <v>110302</v>
          </cell>
          <cell r="K381">
            <v>0</v>
          </cell>
          <cell r="M381" t="str">
            <v>DEL</v>
          </cell>
          <cell r="N381" t="str">
            <v>Resource</v>
          </cell>
          <cell r="Q381" t="str">
            <v>yes</v>
          </cell>
          <cell r="X381">
            <v>-7302</v>
          </cell>
          <cell r="Y381">
            <v>-7302</v>
          </cell>
          <cell r="Z381">
            <v>-7302</v>
          </cell>
        </row>
        <row r="382">
          <cell r="B382" t="str">
            <v>B35</v>
          </cell>
          <cell r="F382">
            <v>6</v>
          </cell>
          <cell r="G382">
            <v>110302</v>
          </cell>
          <cell r="K382">
            <v>0</v>
          </cell>
          <cell r="M382" t="str">
            <v>DEL</v>
          </cell>
          <cell r="N382" t="str">
            <v>Resource</v>
          </cell>
          <cell r="Q382" t="str">
            <v>yes</v>
          </cell>
          <cell r="X382">
            <v>35200</v>
          </cell>
          <cell r="Y382" t="str">
            <v xml:space="preserve"> </v>
          </cell>
          <cell r="Z382" t="str">
            <v xml:space="preserve"> </v>
          </cell>
        </row>
        <row r="383">
          <cell r="B383" t="str">
            <v>B35</v>
          </cell>
          <cell r="F383">
            <v>6</v>
          </cell>
          <cell r="G383">
            <v>110302</v>
          </cell>
          <cell r="K383">
            <v>0</v>
          </cell>
          <cell r="M383" t="str">
            <v>DEL</v>
          </cell>
          <cell r="N383" t="str">
            <v>Resource</v>
          </cell>
          <cell r="Q383" t="str">
            <v>yes</v>
          </cell>
          <cell r="X383" t="str">
            <v xml:space="preserve"> </v>
          </cell>
          <cell r="Y383">
            <v>2000</v>
          </cell>
          <cell r="Z383">
            <v>3000</v>
          </cell>
        </row>
        <row r="384">
          <cell r="B384" t="str">
            <v>B35</v>
          </cell>
          <cell r="F384">
            <v>6</v>
          </cell>
          <cell r="G384">
            <v>110302</v>
          </cell>
          <cell r="K384">
            <v>0</v>
          </cell>
          <cell r="M384" t="str">
            <v>DEL</v>
          </cell>
          <cell r="N384" t="str">
            <v>Resource</v>
          </cell>
          <cell r="Q384" t="str">
            <v>yes</v>
          </cell>
          <cell r="X384">
            <v>-10032</v>
          </cell>
          <cell r="Y384" t="str">
            <v xml:space="preserve"> </v>
          </cell>
          <cell r="Z384" t="str">
            <v xml:space="preserve"> </v>
          </cell>
        </row>
        <row r="385">
          <cell r="B385" t="str">
            <v>B35</v>
          </cell>
          <cell r="F385">
            <v>9</v>
          </cell>
          <cell r="G385">
            <v>110401</v>
          </cell>
          <cell r="K385">
            <v>0</v>
          </cell>
          <cell r="M385" t="str">
            <v>DEL</v>
          </cell>
          <cell r="N385" t="str">
            <v>Resource</v>
          </cell>
          <cell r="Q385" t="str">
            <v>yes</v>
          </cell>
          <cell r="X385" t="str">
            <v xml:space="preserve"> </v>
          </cell>
          <cell r="Y385" t="str">
            <v xml:space="preserve"> </v>
          </cell>
          <cell r="Z385" t="str">
            <v xml:space="preserve"> </v>
          </cell>
        </row>
        <row r="386">
          <cell r="B386" t="str">
            <v>B35</v>
          </cell>
          <cell r="F386">
            <v>12</v>
          </cell>
          <cell r="G386">
            <v>110202</v>
          </cell>
          <cell r="K386" t="str">
            <v>PSS</v>
          </cell>
          <cell r="M386" t="str">
            <v>non-budget</v>
          </cell>
          <cell r="N386" t="str">
            <v>non-budget</v>
          </cell>
          <cell r="Q386" t="str">
            <v>yes</v>
          </cell>
          <cell r="X386">
            <v>10552979</v>
          </cell>
          <cell r="Y386" t="str">
            <v xml:space="preserve"> </v>
          </cell>
          <cell r="Z386" t="str">
            <v xml:space="preserve"> </v>
          </cell>
        </row>
        <row r="387">
          <cell r="B387" t="str">
            <v>B35</v>
          </cell>
          <cell r="F387">
            <v>9</v>
          </cell>
          <cell r="G387">
            <v>110401</v>
          </cell>
          <cell r="K387">
            <v>0</v>
          </cell>
          <cell r="M387" t="str">
            <v>DEL</v>
          </cell>
          <cell r="N387" t="str">
            <v>Resource</v>
          </cell>
          <cell r="Q387" t="str">
            <v>yes</v>
          </cell>
          <cell r="X387" t="str">
            <v xml:space="preserve"> </v>
          </cell>
          <cell r="Y387" t="str">
            <v xml:space="preserve"> </v>
          </cell>
          <cell r="Z387" t="str">
            <v xml:space="preserve"> </v>
          </cell>
        </row>
        <row r="388">
          <cell r="B388" t="str">
            <v>B35</v>
          </cell>
          <cell r="F388">
            <v>9</v>
          </cell>
          <cell r="G388">
            <v>110401</v>
          </cell>
          <cell r="K388">
            <v>0</v>
          </cell>
          <cell r="M388" t="str">
            <v>DEL</v>
          </cell>
          <cell r="N388" t="str">
            <v>Resource</v>
          </cell>
          <cell r="Q388" t="str">
            <v>yes</v>
          </cell>
          <cell r="X388" t="str">
            <v xml:space="preserve"> </v>
          </cell>
          <cell r="Y388" t="str">
            <v xml:space="preserve"> </v>
          </cell>
          <cell r="Z388" t="str">
            <v xml:space="preserve"> </v>
          </cell>
        </row>
        <row r="389">
          <cell r="B389" t="str">
            <v>B35</v>
          </cell>
          <cell r="F389">
            <v>12</v>
          </cell>
          <cell r="G389">
            <v>110202</v>
          </cell>
          <cell r="K389" t="str">
            <v>PSS</v>
          </cell>
          <cell r="M389" t="str">
            <v>non-budget</v>
          </cell>
          <cell r="N389" t="str">
            <v>non-budget</v>
          </cell>
          <cell r="Q389" t="str">
            <v>yes</v>
          </cell>
          <cell r="X389">
            <v>-216462</v>
          </cell>
          <cell r="Y389" t="str">
            <v xml:space="preserve"> </v>
          </cell>
          <cell r="Z389" t="str">
            <v xml:space="preserve"> </v>
          </cell>
        </row>
        <row r="390">
          <cell r="B390" t="str">
            <v>B35</v>
          </cell>
          <cell r="F390">
            <v>9</v>
          </cell>
          <cell r="G390">
            <v>110401</v>
          </cell>
          <cell r="K390">
            <v>0</v>
          </cell>
          <cell r="M390" t="str">
            <v>DEL</v>
          </cell>
          <cell r="N390" t="str">
            <v>Resource</v>
          </cell>
          <cell r="Q390" t="str">
            <v>yes</v>
          </cell>
          <cell r="X390" t="str">
            <v xml:space="preserve"> </v>
          </cell>
          <cell r="Y390" t="str">
            <v xml:space="preserve"> </v>
          </cell>
          <cell r="Z390" t="str">
            <v xml:space="preserve"> </v>
          </cell>
        </row>
        <row r="391">
          <cell r="B391" t="str">
            <v>B35</v>
          </cell>
          <cell r="F391">
            <v>2</v>
          </cell>
          <cell r="G391">
            <v>110302</v>
          </cell>
          <cell r="K391">
            <v>0</v>
          </cell>
          <cell r="M391" t="str">
            <v>DEL</v>
          </cell>
          <cell r="N391" t="str">
            <v>Resource</v>
          </cell>
          <cell r="Q391" t="str">
            <v>yes</v>
          </cell>
          <cell r="X391" t="str">
            <v xml:space="preserve"> </v>
          </cell>
          <cell r="Y391" t="str">
            <v xml:space="preserve"> </v>
          </cell>
          <cell r="Z391" t="str">
            <v xml:space="preserve"> </v>
          </cell>
        </row>
        <row r="392">
          <cell r="B392" t="str">
            <v>B35</v>
          </cell>
          <cell r="F392">
            <v>2</v>
          </cell>
          <cell r="G392">
            <v>110302</v>
          </cell>
          <cell r="K392">
            <v>0</v>
          </cell>
          <cell r="M392" t="str">
            <v>DEL</v>
          </cell>
          <cell r="N392" t="str">
            <v>Resource</v>
          </cell>
          <cell r="Q392" t="str">
            <v>yes</v>
          </cell>
          <cell r="X392" t="str">
            <v xml:space="preserve"> </v>
          </cell>
          <cell r="Y392" t="str">
            <v xml:space="preserve"> </v>
          </cell>
          <cell r="Z392" t="str">
            <v xml:space="preserve"> </v>
          </cell>
        </row>
        <row r="393">
          <cell r="B393" t="str">
            <v>B35</v>
          </cell>
          <cell r="F393">
            <v>4</v>
          </cell>
          <cell r="G393">
            <v>110302</v>
          </cell>
          <cell r="K393">
            <v>0</v>
          </cell>
          <cell r="M393" t="str">
            <v>DEL</v>
          </cell>
          <cell r="N393" t="str">
            <v>Resource</v>
          </cell>
          <cell r="Q393" t="str">
            <v>yes</v>
          </cell>
          <cell r="X393" t="str">
            <v xml:space="preserve"> </v>
          </cell>
          <cell r="Y393" t="str">
            <v xml:space="preserve"> </v>
          </cell>
          <cell r="Z393" t="str">
            <v xml:space="preserve"> </v>
          </cell>
        </row>
        <row r="394">
          <cell r="B394" t="str">
            <v>B35</v>
          </cell>
          <cell r="F394">
            <v>4</v>
          </cell>
          <cell r="G394">
            <v>110302</v>
          </cell>
          <cell r="K394">
            <v>0</v>
          </cell>
          <cell r="M394" t="str">
            <v>DEL</v>
          </cell>
          <cell r="N394" t="str">
            <v>Resource</v>
          </cell>
          <cell r="Q394" t="str">
            <v>yes</v>
          </cell>
          <cell r="X394" t="str">
            <v xml:space="preserve"> </v>
          </cell>
          <cell r="Y394" t="str">
            <v xml:space="preserve"> </v>
          </cell>
          <cell r="Z394" t="str">
            <v xml:space="preserve"> </v>
          </cell>
        </row>
        <row r="395">
          <cell r="B395" t="str">
            <v>B35</v>
          </cell>
          <cell r="F395">
            <v>8</v>
          </cell>
          <cell r="G395">
            <v>110302</v>
          </cell>
          <cell r="K395">
            <v>0</v>
          </cell>
          <cell r="M395" t="str">
            <v>DEL</v>
          </cell>
          <cell r="N395" t="str">
            <v>Resource</v>
          </cell>
          <cell r="Q395" t="str">
            <v>yes</v>
          </cell>
          <cell r="X395" t="str">
            <v xml:space="preserve"> </v>
          </cell>
          <cell r="Y395" t="str">
            <v xml:space="preserve"> </v>
          </cell>
          <cell r="Z395" t="str">
            <v xml:space="preserve"> </v>
          </cell>
        </row>
        <row r="396">
          <cell r="B396" t="str">
            <v>B35</v>
          </cell>
          <cell r="F396">
            <v>9</v>
          </cell>
          <cell r="G396">
            <v>110401</v>
          </cell>
          <cell r="K396">
            <v>0</v>
          </cell>
          <cell r="M396" t="str">
            <v>DEL</v>
          </cell>
          <cell r="N396" t="str">
            <v>Resource</v>
          </cell>
          <cell r="Q396" t="str">
            <v>yes</v>
          </cell>
          <cell r="X396" t="str">
            <v xml:space="preserve"> </v>
          </cell>
          <cell r="Y396" t="str">
            <v xml:space="preserve"> </v>
          </cell>
          <cell r="Z396" t="str">
            <v xml:space="preserve"> </v>
          </cell>
        </row>
        <row r="397">
          <cell r="B397" t="str">
            <v>B35</v>
          </cell>
          <cell r="F397">
            <v>9</v>
          </cell>
          <cell r="G397">
            <v>110401</v>
          </cell>
          <cell r="K397">
            <v>0</v>
          </cell>
          <cell r="M397" t="str">
            <v>DEL</v>
          </cell>
          <cell r="N397" t="str">
            <v>Resource</v>
          </cell>
          <cell r="Q397" t="str">
            <v>yes</v>
          </cell>
          <cell r="X397" t="str">
            <v xml:space="preserve"> </v>
          </cell>
          <cell r="Y397" t="str">
            <v xml:space="preserve"> </v>
          </cell>
          <cell r="Z397" t="str">
            <v xml:space="preserve"> </v>
          </cell>
        </row>
        <row r="398">
          <cell r="B398" t="str">
            <v>B35</v>
          </cell>
          <cell r="F398">
            <v>9</v>
          </cell>
          <cell r="G398">
            <v>110401</v>
          </cell>
          <cell r="K398">
            <v>0</v>
          </cell>
          <cell r="M398" t="str">
            <v>DEL</v>
          </cell>
          <cell r="N398" t="str">
            <v>Resource</v>
          </cell>
          <cell r="Q398" t="str">
            <v>yes</v>
          </cell>
          <cell r="X398" t="str">
            <v xml:space="preserve"> </v>
          </cell>
          <cell r="Y398" t="str">
            <v xml:space="preserve"> </v>
          </cell>
          <cell r="Z398" t="str">
            <v xml:space="preserve"> </v>
          </cell>
        </row>
        <row r="399">
          <cell r="B399" t="str">
            <v>B35</v>
          </cell>
          <cell r="F399">
            <v>3</v>
          </cell>
          <cell r="G399">
            <v>110302</v>
          </cell>
          <cell r="K399">
            <v>0</v>
          </cell>
          <cell r="M399" t="str">
            <v>DEL</v>
          </cell>
          <cell r="N399" t="str">
            <v>Resource</v>
          </cell>
          <cell r="Q399" t="str">
            <v>yes</v>
          </cell>
          <cell r="X399" t="str">
            <v xml:space="preserve"> </v>
          </cell>
          <cell r="Y399" t="str">
            <v xml:space="preserve"> </v>
          </cell>
          <cell r="Z399" t="str">
            <v xml:space="preserve"> </v>
          </cell>
        </row>
        <row r="400">
          <cell r="B400" t="str">
            <v>B35</v>
          </cell>
          <cell r="F400">
            <v>2</v>
          </cell>
          <cell r="G400">
            <v>110302</v>
          </cell>
          <cell r="K400">
            <v>0</v>
          </cell>
          <cell r="M400" t="str">
            <v>DEL</v>
          </cell>
          <cell r="N400" t="str">
            <v>Resource</v>
          </cell>
          <cell r="Q400" t="str">
            <v>yes</v>
          </cell>
          <cell r="X400" t="str">
            <v xml:space="preserve"> </v>
          </cell>
          <cell r="Y400">
            <v>315507</v>
          </cell>
          <cell r="Z400">
            <v>315507</v>
          </cell>
        </row>
        <row r="401">
          <cell r="B401" t="str">
            <v>B35</v>
          </cell>
          <cell r="F401">
            <v>2</v>
          </cell>
          <cell r="G401">
            <v>110302</v>
          </cell>
          <cell r="K401">
            <v>0</v>
          </cell>
          <cell r="M401" t="str">
            <v>DEL</v>
          </cell>
          <cell r="N401" t="str">
            <v>Resource</v>
          </cell>
          <cell r="Q401" t="str">
            <v>yes</v>
          </cell>
          <cell r="X401" t="str">
            <v xml:space="preserve"> </v>
          </cell>
          <cell r="Y401">
            <v>-872</v>
          </cell>
          <cell r="Z401">
            <v>-872</v>
          </cell>
        </row>
        <row r="402">
          <cell r="B402" t="str">
            <v>B35</v>
          </cell>
          <cell r="F402">
            <v>3</v>
          </cell>
          <cell r="G402">
            <v>110401</v>
          </cell>
          <cell r="K402">
            <v>0</v>
          </cell>
          <cell r="M402" t="str">
            <v>DEL</v>
          </cell>
          <cell r="N402" t="str">
            <v>Resource</v>
          </cell>
          <cell r="Q402" t="str">
            <v>yes</v>
          </cell>
          <cell r="X402" t="str">
            <v xml:space="preserve"> </v>
          </cell>
          <cell r="Y402" t="str">
            <v xml:space="preserve"> </v>
          </cell>
          <cell r="Z402" t="str">
            <v xml:space="preserve"> </v>
          </cell>
        </row>
        <row r="403">
          <cell r="B403" t="str">
            <v>B35</v>
          </cell>
          <cell r="F403">
            <v>6</v>
          </cell>
          <cell r="G403">
            <v>110302</v>
          </cell>
          <cell r="K403">
            <v>0</v>
          </cell>
          <cell r="M403" t="str">
            <v>DEL</v>
          </cell>
          <cell r="N403" t="str">
            <v>Resource</v>
          </cell>
          <cell r="Q403" t="str">
            <v>yes</v>
          </cell>
          <cell r="X403" t="str">
            <v xml:space="preserve"> </v>
          </cell>
          <cell r="Y403" t="str">
            <v xml:space="preserve"> </v>
          </cell>
          <cell r="Z403" t="str">
            <v xml:space="preserve"> </v>
          </cell>
        </row>
        <row r="404">
          <cell r="B404" t="str">
            <v>B35</v>
          </cell>
          <cell r="F404">
            <v>6</v>
          </cell>
          <cell r="G404">
            <v>110302</v>
          </cell>
          <cell r="K404">
            <v>0</v>
          </cell>
          <cell r="M404" t="str">
            <v>DEL</v>
          </cell>
          <cell r="N404" t="str">
            <v>Resource</v>
          </cell>
          <cell r="Q404" t="str">
            <v>yes</v>
          </cell>
          <cell r="X404" t="str">
            <v xml:space="preserve"> </v>
          </cell>
          <cell r="Y404" t="str">
            <v xml:space="preserve"> </v>
          </cell>
          <cell r="Z404" t="str">
            <v xml:space="preserve"> </v>
          </cell>
        </row>
        <row r="405">
          <cell r="B405" t="str">
            <v>B35</v>
          </cell>
          <cell r="F405">
            <v>6</v>
          </cell>
          <cell r="G405">
            <v>110302</v>
          </cell>
          <cell r="K405">
            <v>0</v>
          </cell>
          <cell r="M405" t="str">
            <v>DEL</v>
          </cell>
          <cell r="N405" t="str">
            <v>Resource</v>
          </cell>
          <cell r="Q405" t="str">
            <v>yes</v>
          </cell>
          <cell r="X405" t="str">
            <v xml:space="preserve"> </v>
          </cell>
          <cell r="Y405" t="str">
            <v xml:space="preserve"> </v>
          </cell>
          <cell r="Z405" t="str">
            <v xml:space="preserve"> </v>
          </cell>
        </row>
        <row r="406">
          <cell r="B406" t="str">
            <v>B35</v>
          </cell>
          <cell r="F406">
            <v>6</v>
          </cell>
          <cell r="G406">
            <v>110302</v>
          </cell>
          <cell r="K406">
            <v>0</v>
          </cell>
          <cell r="M406" t="str">
            <v>DEL</v>
          </cell>
          <cell r="N406" t="str">
            <v>Resource</v>
          </cell>
          <cell r="Q406" t="str">
            <v>yes</v>
          </cell>
          <cell r="X406" t="str">
            <v xml:space="preserve"> </v>
          </cell>
          <cell r="Y406" t="str">
            <v xml:space="preserve"> </v>
          </cell>
          <cell r="Z406" t="str">
            <v xml:space="preserve"> </v>
          </cell>
        </row>
        <row r="407">
          <cell r="B407" t="str">
            <v>B35</v>
          </cell>
          <cell r="F407">
            <v>6</v>
          </cell>
          <cell r="G407">
            <v>110302</v>
          </cell>
          <cell r="K407">
            <v>0</v>
          </cell>
          <cell r="M407" t="str">
            <v>DEL</v>
          </cell>
          <cell r="N407" t="str">
            <v>Resource</v>
          </cell>
          <cell r="Q407" t="str">
            <v>yes</v>
          </cell>
          <cell r="X407" t="str">
            <v xml:space="preserve"> </v>
          </cell>
          <cell r="Y407" t="str">
            <v xml:space="preserve"> </v>
          </cell>
          <cell r="Z407" t="str">
            <v xml:space="preserve"> </v>
          </cell>
        </row>
        <row r="408">
          <cell r="B408" t="str">
            <v>B35</v>
          </cell>
          <cell r="F408">
            <v>6</v>
          </cell>
          <cell r="G408">
            <v>110302</v>
          </cell>
          <cell r="K408">
            <v>0</v>
          </cell>
          <cell r="M408" t="str">
            <v>DEL</v>
          </cell>
          <cell r="N408" t="str">
            <v>Resource</v>
          </cell>
          <cell r="Q408" t="str">
            <v>yes</v>
          </cell>
          <cell r="X408" t="str">
            <v xml:space="preserve"> </v>
          </cell>
          <cell r="Y408" t="str">
            <v xml:space="preserve"> </v>
          </cell>
          <cell r="Z408" t="str">
            <v xml:space="preserve"> </v>
          </cell>
        </row>
        <row r="409">
          <cell r="B409" t="str">
            <v>B35</v>
          </cell>
          <cell r="F409">
            <v>6</v>
          </cell>
          <cell r="G409">
            <v>110302</v>
          </cell>
          <cell r="K409">
            <v>0</v>
          </cell>
          <cell r="M409" t="str">
            <v>DEL</v>
          </cell>
          <cell r="N409" t="str">
            <v>Resource</v>
          </cell>
          <cell r="Q409" t="str">
            <v>yes</v>
          </cell>
          <cell r="X409" t="str">
            <v xml:space="preserve"> </v>
          </cell>
          <cell r="Y409" t="str">
            <v xml:space="preserve"> </v>
          </cell>
          <cell r="Z409" t="str">
            <v xml:space="preserve"> </v>
          </cell>
        </row>
        <row r="410">
          <cell r="B410" t="str">
            <v>B35</v>
          </cell>
          <cell r="F410">
            <v>6</v>
          </cell>
          <cell r="G410">
            <v>110302</v>
          </cell>
          <cell r="K410">
            <v>0</v>
          </cell>
          <cell r="M410" t="str">
            <v>DEL</v>
          </cell>
          <cell r="N410" t="str">
            <v>Resource</v>
          </cell>
          <cell r="Q410" t="str">
            <v>yes</v>
          </cell>
          <cell r="X410" t="str">
            <v xml:space="preserve"> </v>
          </cell>
          <cell r="Y410" t="str">
            <v xml:space="preserve"> </v>
          </cell>
          <cell r="Z410" t="str">
            <v xml:space="preserve"> </v>
          </cell>
        </row>
        <row r="411">
          <cell r="B411" t="str">
            <v>B35</v>
          </cell>
          <cell r="F411">
            <v>6</v>
          </cell>
          <cell r="G411">
            <v>110302</v>
          </cell>
          <cell r="K411">
            <v>0</v>
          </cell>
          <cell r="M411" t="str">
            <v>DEL</v>
          </cell>
          <cell r="N411" t="str">
            <v>Resource</v>
          </cell>
          <cell r="Q411" t="str">
            <v>yes</v>
          </cell>
          <cell r="X411" t="str">
            <v xml:space="preserve"> </v>
          </cell>
          <cell r="Y411" t="str">
            <v xml:space="preserve"> </v>
          </cell>
          <cell r="Z411" t="str">
            <v xml:space="preserve"> </v>
          </cell>
        </row>
        <row r="412">
          <cell r="B412" t="str">
            <v>B35</v>
          </cell>
          <cell r="F412">
            <v>4</v>
          </cell>
          <cell r="G412">
            <v>110302</v>
          </cell>
          <cell r="K412">
            <v>0</v>
          </cell>
          <cell r="M412" t="str">
            <v>DEL</v>
          </cell>
          <cell r="N412" t="str">
            <v>Resource</v>
          </cell>
          <cell r="Q412" t="str">
            <v>yes</v>
          </cell>
          <cell r="X412" t="str">
            <v xml:space="preserve"> </v>
          </cell>
          <cell r="Y412" t="str">
            <v xml:space="preserve"> </v>
          </cell>
          <cell r="Z412" t="str">
            <v xml:space="preserve"> </v>
          </cell>
        </row>
        <row r="413">
          <cell r="B413" t="str">
            <v>B35</v>
          </cell>
          <cell r="F413">
            <v>4</v>
          </cell>
          <cell r="G413">
            <v>110302</v>
          </cell>
          <cell r="K413">
            <v>0</v>
          </cell>
          <cell r="M413" t="str">
            <v>DEL</v>
          </cell>
          <cell r="N413" t="str">
            <v>Resource</v>
          </cell>
          <cell r="Q413" t="str">
            <v>yes</v>
          </cell>
          <cell r="X413" t="str">
            <v xml:space="preserve"> </v>
          </cell>
          <cell r="Y413" t="str">
            <v xml:space="preserve"> </v>
          </cell>
          <cell r="Z413" t="str">
            <v xml:space="preserve"> </v>
          </cell>
        </row>
        <row r="414">
          <cell r="B414" t="str">
            <v>B35</v>
          </cell>
          <cell r="F414">
            <v>6</v>
          </cell>
          <cell r="G414">
            <v>110302</v>
          </cell>
          <cell r="K414">
            <v>0</v>
          </cell>
          <cell r="M414" t="str">
            <v>DEL</v>
          </cell>
          <cell r="N414" t="str">
            <v>Resource</v>
          </cell>
          <cell r="Q414" t="str">
            <v>yes</v>
          </cell>
          <cell r="X414" t="str">
            <v xml:space="preserve"> </v>
          </cell>
          <cell r="Y414" t="str">
            <v xml:space="preserve"> </v>
          </cell>
          <cell r="Z414" t="str">
            <v xml:space="preserve"> </v>
          </cell>
        </row>
        <row r="415">
          <cell r="B415" t="str">
            <v>B35</v>
          </cell>
          <cell r="F415">
            <v>6</v>
          </cell>
          <cell r="G415">
            <v>110302</v>
          </cell>
          <cell r="K415">
            <v>0</v>
          </cell>
          <cell r="M415" t="str">
            <v>DEL</v>
          </cell>
          <cell r="N415" t="str">
            <v>Resource</v>
          </cell>
          <cell r="Q415" t="str">
            <v>yes</v>
          </cell>
          <cell r="X415" t="str">
            <v xml:space="preserve"> </v>
          </cell>
          <cell r="Y415" t="str">
            <v xml:space="preserve"> </v>
          </cell>
          <cell r="Z415" t="str">
            <v xml:space="preserve"> </v>
          </cell>
        </row>
        <row r="416">
          <cell r="B416" t="str">
            <v>B35</v>
          </cell>
          <cell r="F416">
            <v>5</v>
          </cell>
          <cell r="G416">
            <v>110302</v>
          </cell>
          <cell r="K416">
            <v>0</v>
          </cell>
          <cell r="M416" t="str">
            <v>DEL</v>
          </cell>
          <cell r="N416" t="str">
            <v>Resource</v>
          </cell>
          <cell r="Q416" t="str">
            <v>yes</v>
          </cell>
          <cell r="X416">
            <v>-32</v>
          </cell>
          <cell r="Y416">
            <v>-32</v>
          </cell>
          <cell r="Z416">
            <v>-32</v>
          </cell>
        </row>
        <row r="417">
          <cell r="B417" t="str">
            <v>B35</v>
          </cell>
          <cell r="F417">
            <v>3</v>
          </cell>
          <cell r="G417">
            <v>110401</v>
          </cell>
          <cell r="K417">
            <v>0</v>
          </cell>
          <cell r="M417" t="str">
            <v>DEL</v>
          </cell>
          <cell r="N417" t="str">
            <v>Resource</v>
          </cell>
          <cell r="Q417" t="str">
            <v>yes</v>
          </cell>
          <cell r="X417" t="str">
            <v xml:space="preserve"> </v>
          </cell>
          <cell r="Y417" t="str">
            <v xml:space="preserve"> </v>
          </cell>
          <cell r="Z417" t="str">
            <v xml:space="preserve"> </v>
          </cell>
        </row>
        <row r="418">
          <cell r="B418" t="str">
            <v>B35</v>
          </cell>
          <cell r="F418">
            <v>3</v>
          </cell>
          <cell r="G418">
            <v>110401</v>
          </cell>
          <cell r="K418">
            <v>0</v>
          </cell>
          <cell r="M418" t="str">
            <v>DEL</v>
          </cell>
          <cell r="N418" t="str">
            <v>Resource</v>
          </cell>
          <cell r="Q418" t="str">
            <v>yes</v>
          </cell>
          <cell r="X418" t="str">
            <v xml:space="preserve"> </v>
          </cell>
          <cell r="Y418" t="str">
            <v xml:space="preserve"> </v>
          </cell>
          <cell r="Z418" t="str">
            <v xml:space="preserve"> </v>
          </cell>
        </row>
        <row r="419">
          <cell r="B419" t="str">
            <v>B35</v>
          </cell>
          <cell r="F419">
            <v>4</v>
          </cell>
          <cell r="G419">
            <v>110302</v>
          </cell>
          <cell r="K419">
            <v>0</v>
          </cell>
          <cell r="M419" t="str">
            <v>DEL</v>
          </cell>
          <cell r="N419" t="str">
            <v>Resource</v>
          </cell>
          <cell r="Q419" t="str">
            <v>yes</v>
          </cell>
          <cell r="X419" t="str">
            <v xml:space="preserve"> </v>
          </cell>
          <cell r="Y419" t="str">
            <v xml:space="preserve"> </v>
          </cell>
          <cell r="Z419" t="str">
            <v xml:space="preserve"> </v>
          </cell>
        </row>
        <row r="420">
          <cell r="B420" t="str">
            <v>B35</v>
          </cell>
          <cell r="F420">
            <v>4</v>
          </cell>
          <cell r="G420">
            <v>110302</v>
          </cell>
          <cell r="K420">
            <v>0</v>
          </cell>
          <cell r="M420" t="str">
            <v>DEL</v>
          </cell>
          <cell r="N420" t="str">
            <v>Resource</v>
          </cell>
          <cell r="Q420" t="str">
            <v>yes</v>
          </cell>
          <cell r="X420" t="str">
            <v xml:space="preserve"> </v>
          </cell>
          <cell r="Y420" t="str">
            <v xml:space="preserve"> </v>
          </cell>
          <cell r="Z420" t="str">
            <v xml:space="preserve"> </v>
          </cell>
        </row>
        <row r="421">
          <cell r="B421" t="str">
            <v>B35</v>
          </cell>
          <cell r="F421">
            <v>9</v>
          </cell>
          <cell r="G421">
            <v>110407</v>
          </cell>
          <cell r="K421">
            <v>0</v>
          </cell>
          <cell r="M421" t="str">
            <v>DEL</v>
          </cell>
          <cell r="N421" t="str">
            <v>Resource</v>
          </cell>
          <cell r="Q421" t="str">
            <v>yes</v>
          </cell>
          <cell r="X421" t="str">
            <v xml:space="preserve"> </v>
          </cell>
          <cell r="Y421" t="str">
            <v xml:space="preserve"> </v>
          </cell>
          <cell r="Z421" t="str">
            <v xml:space="preserve"> </v>
          </cell>
        </row>
        <row r="422">
          <cell r="B422" t="str">
            <v>B90</v>
          </cell>
          <cell r="F422">
            <v>2</v>
          </cell>
          <cell r="G422">
            <v>110401</v>
          </cell>
          <cell r="K422">
            <v>0</v>
          </cell>
          <cell r="M422" t="str">
            <v>DEL</v>
          </cell>
          <cell r="N422" t="str">
            <v>Resource</v>
          </cell>
          <cell r="Q422" t="str">
            <v>no</v>
          </cell>
          <cell r="X422" t="str">
            <v xml:space="preserve"> </v>
          </cell>
          <cell r="Y422">
            <v>916</v>
          </cell>
          <cell r="Z422">
            <v>916</v>
          </cell>
        </row>
        <row r="423">
          <cell r="B423" t="str">
            <v>B35</v>
          </cell>
          <cell r="F423">
            <v>9</v>
          </cell>
          <cell r="G423">
            <v>110503</v>
          </cell>
          <cell r="K423">
            <v>0</v>
          </cell>
          <cell r="M423" t="str">
            <v>DEL</v>
          </cell>
          <cell r="N423" t="str">
            <v>Resource</v>
          </cell>
          <cell r="Q423" t="str">
            <v>yes</v>
          </cell>
          <cell r="X423" t="str">
            <v xml:space="preserve"> </v>
          </cell>
          <cell r="Y423" t="str">
            <v xml:space="preserve"> </v>
          </cell>
          <cell r="Z423" t="str">
            <v xml:space="preserve"> </v>
          </cell>
        </row>
        <row r="424">
          <cell r="B424" t="str">
            <v>B90</v>
          </cell>
          <cell r="F424">
            <v>1</v>
          </cell>
          <cell r="G424">
            <v>110401</v>
          </cell>
          <cell r="K424">
            <v>0</v>
          </cell>
          <cell r="M424" t="str">
            <v>DEL</v>
          </cell>
          <cell r="N424" t="str">
            <v>Resource</v>
          </cell>
          <cell r="Q424" t="str">
            <v>no</v>
          </cell>
          <cell r="X424">
            <v>15404</v>
          </cell>
          <cell r="Y424" t="str">
            <v xml:space="preserve"> </v>
          </cell>
          <cell r="Z424" t="str">
            <v xml:space="preserve"> </v>
          </cell>
        </row>
        <row r="425">
          <cell r="B425" t="str">
            <v>B35</v>
          </cell>
          <cell r="F425">
            <v>9</v>
          </cell>
          <cell r="G425">
            <v>110503</v>
          </cell>
          <cell r="K425">
            <v>0</v>
          </cell>
          <cell r="M425" t="str">
            <v>DEL</v>
          </cell>
          <cell r="N425" t="str">
            <v>Resource</v>
          </cell>
          <cell r="Q425" t="str">
            <v>yes</v>
          </cell>
          <cell r="X425" t="str">
            <v xml:space="preserve"> </v>
          </cell>
          <cell r="Y425" t="str">
            <v xml:space="preserve"> </v>
          </cell>
          <cell r="Z425" t="str">
            <v xml:space="preserve"> </v>
          </cell>
        </row>
        <row r="426">
          <cell r="B426" t="str">
            <v>B35</v>
          </cell>
          <cell r="F426">
            <v>1</v>
          </cell>
          <cell r="G426">
            <v>110305</v>
          </cell>
          <cell r="K426">
            <v>0</v>
          </cell>
          <cell r="M426" t="str">
            <v>DEL</v>
          </cell>
          <cell r="N426" t="str">
            <v>Resource</v>
          </cell>
          <cell r="Q426" t="str">
            <v>yes</v>
          </cell>
          <cell r="X426">
            <v>121500</v>
          </cell>
          <cell r="Y426" t="str">
            <v xml:space="preserve"> </v>
          </cell>
          <cell r="Z426" t="str">
            <v xml:space="preserve"> </v>
          </cell>
        </row>
        <row r="427">
          <cell r="B427" t="str">
            <v>B35</v>
          </cell>
          <cell r="F427">
            <v>1</v>
          </cell>
          <cell r="G427">
            <v>110305</v>
          </cell>
          <cell r="K427">
            <v>0</v>
          </cell>
          <cell r="M427" t="str">
            <v>DEL</v>
          </cell>
          <cell r="N427" t="str">
            <v>Resource</v>
          </cell>
          <cell r="Q427" t="str">
            <v>yes</v>
          </cell>
          <cell r="X427">
            <v>-2000</v>
          </cell>
          <cell r="Y427" t="str">
            <v xml:space="preserve"> </v>
          </cell>
          <cell r="Z427" t="str">
            <v xml:space="preserve"> </v>
          </cell>
        </row>
        <row r="428">
          <cell r="B428" t="str">
            <v>B35</v>
          </cell>
          <cell r="F428">
            <v>6</v>
          </cell>
          <cell r="G428">
            <v>110305</v>
          </cell>
          <cell r="K428">
            <v>0</v>
          </cell>
          <cell r="M428" t="str">
            <v>DEL</v>
          </cell>
          <cell r="N428" t="str">
            <v>Resource</v>
          </cell>
          <cell r="Q428" t="str">
            <v>yes</v>
          </cell>
          <cell r="X428">
            <v>-3</v>
          </cell>
          <cell r="Y428" t="str">
            <v xml:space="preserve"> </v>
          </cell>
          <cell r="Z428" t="str">
            <v xml:space="preserve"> </v>
          </cell>
        </row>
        <row r="429">
          <cell r="B429" t="str">
            <v>B35</v>
          </cell>
          <cell r="F429">
            <v>9</v>
          </cell>
          <cell r="G429">
            <v>110504</v>
          </cell>
          <cell r="K429">
            <v>0</v>
          </cell>
          <cell r="M429" t="str">
            <v>DEL</v>
          </cell>
          <cell r="N429" t="str">
            <v>Resource</v>
          </cell>
          <cell r="Q429" t="str">
            <v>yes</v>
          </cell>
          <cell r="X429" t="str">
            <v xml:space="preserve"> </v>
          </cell>
          <cell r="Y429" t="str">
            <v xml:space="preserve"> </v>
          </cell>
          <cell r="Z429" t="str">
            <v xml:space="preserve"> </v>
          </cell>
        </row>
        <row r="430">
          <cell r="B430" t="str">
            <v>B35</v>
          </cell>
          <cell r="F430">
            <v>9</v>
          </cell>
          <cell r="G430">
            <v>110504</v>
          </cell>
          <cell r="K430">
            <v>0</v>
          </cell>
          <cell r="M430" t="str">
            <v>DEL</v>
          </cell>
          <cell r="N430" t="str">
            <v>Resource</v>
          </cell>
          <cell r="Q430" t="str">
            <v>yes</v>
          </cell>
          <cell r="X430" t="str">
            <v xml:space="preserve"> </v>
          </cell>
          <cell r="Y430" t="str">
            <v xml:space="preserve"> </v>
          </cell>
          <cell r="Z430" t="str">
            <v xml:space="preserve"> </v>
          </cell>
        </row>
        <row r="431">
          <cell r="B431" t="str">
            <v>B35</v>
          </cell>
          <cell r="F431">
            <v>2</v>
          </cell>
          <cell r="G431">
            <v>110305</v>
          </cell>
          <cell r="K431">
            <v>0</v>
          </cell>
          <cell r="M431" t="str">
            <v>DEL</v>
          </cell>
          <cell r="N431" t="str">
            <v>Resource</v>
          </cell>
          <cell r="Q431" t="str">
            <v>yes</v>
          </cell>
          <cell r="X431" t="str">
            <v xml:space="preserve"> </v>
          </cell>
          <cell r="Y431">
            <v>121500</v>
          </cell>
          <cell r="Z431">
            <v>121500</v>
          </cell>
        </row>
        <row r="432">
          <cell r="B432" t="str">
            <v>B35</v>
          </cell>
          <cell r="F432">
            <v>2</v>
          </cell>
          <cell r="G432">
            <v>110305</v>
          </cell>
          <cell r="K432">
            <v>0</v>
          </cell>
          <cell r="M432" t="str">
            <v>DEL</v>
          </cell>
          <cell r="N432" t="str">
            <v>Resource</v>
          </cell>
          <cell r="Q432" t="str">
            <v>yes</v>
          </cell>
          <cell r="X432" t="str">
            <v xml:space="preserve"> </v>
          </cell>
          <cell r="Y432">
            <v>-2000</v>
          </cell>
          <cell r="Z432">
            <v>-2000</v>
          </cell>
        </row>
        <row r="433">
          <cell r="B433" t="str">
            <v>B35</v>
          </cell>
          <cell r="F433">
            <v>6</v>
          </cell>
          <cell r="G433">
            <v>110305</v>
          </cell>
          <cell r="K433">
            <v>0</v>
          </cell>
          <cell r="M433" t="str">
            <v>DEL</v>
          </cell>
          <cell r="N433" t="str">
            <v>Resource</v>
          </cell>
          <cell r="Q433" t="str">
            <v>yes</v>
          </cell>
          <cell r="X433" t="str">
            <v xml:space="preserve"> </v>
          </cell>
          <cell r="Y433" t="str">
            <v xml:space="preserve"> </v>
          </cell>
          <cell r="Z433" t="str">
            <v xml:space="preserve"> </v>
          </cell>
        </row>
        <row r="434">
          <cell r="B434" t="str">
            <v>B35</v>
          </cell>
          <cell r="F434">
            <v>6</v>
          </cell>
          <cell r="G434">
            <v>110305</v>
          </cell>
          <cell r="K434">
            <v>0</v>
          </cell>
          <cell r="M434" t="str">
            <v>DEL</v>
          </cell>
          <cell r="N434" t="str">
            <v>Resource</v>
          </cell>
          <cell r="Q434" t="str">
            <v>yes</v>
          </cell>
          <cell r="X434" t="str">
            <v xml:space="preserve"> </v>
          </cell>
          <cell r="Y434" t="str">
            <v xml:space="preserve"> </v>
          </cell>
          <cell r="Z434" t="str">
            <v xml:space="preserve"> </v>
          </cell>
        </row>
        <row r="435">
          <cell r="B435" t="str">
            <v>B35</v>
          </cell>
          <cell r="F435">
            <v>6</v>
          </cell>
          <cell r="G435">
            <v>110305</v>
          </cell>
          <cell r="K435">
            <v>0</v>
          </cell>
          <cell r="M435" t="str">
            <v>DEL</v>
          </cell>
          <cell r="N435" t="str">
            <v>Resource</v>
          </cell>
          <cell r="Q435" t="str">
            <v>yes</v>
          </cell>
          <cell r="X435" t="str">
            <v xml:space="preserve"> </v>
          </cell>
          <cell r="Y435" t="str">
            <v xml:space="preserve"> </v>
          </cell>
          <cell r="Z435" t="str">
            <v xml:space="preserve"> </v>
          </cell>
        </row>
        <row r="436">
          <cell r="B436" t="str">
            <v>B35</v>
          </cell>
          <cell r="F436">
            <v>1</v>
          </cell>
          <cell r="G436">
            <v>110306</v>
          </cell>
          <cell r="K436">
            <v>0</v>
          </cell>
          <cell r="M436" t="str">
            <v>DEL</v>
          </cell>
          <cell r="N436" t="str">
            <v>Resource</v>
          </cell>
          <cell r="Q436" t="str">
            <v>yes</v>
          </cell>
          <cell r="X436">
            <v>53258</v>
          </cell>
          <cell r="Y436" t="str">
            <v xml:space="preserve"> </v>
          </cell>
          <cell r="Z436" t="str">
            <v xml:space="preserve"> </v>
          </cell>
        </row>
        <row r="437">
          <cell r="B437" t="str">
            <v>B35</v>
          </cell>
          <cell r="F437">
            <v>1</v>
          </cell>
          <cell r="G437">
            <v>110306</v>
          </cell>
          <cell r="K437">
            <v>0</v>
          </cell>
          <cell r="M437" t="str">
            <v>DEL</v>
          </cell>
          <cell r="N437" t="str">
            <v>Resource</v>
          </cell>
          <cell r="Q437" t="str">
            <v>yes</v>
          </cell>
          <cell r="X437">
            <v>-85500</v>
          </cell>
          <cell r="Y437" t="str">
            <v xml:space="preserve"> </v>
          </cell>
          <cell r="Z437" t="str">
            <v xml:space="preserve"> </v>
          </cell>
        </row>
        <row r="438">
          <cell r="B438" t="str">
            <v>B35</v>
          </cell>
          <cell r="F438">
            <v>6</v>
          </cell>
          <cell r="G438">
            <v>110306</v>
          </cell>
          <cell r="K438">
            <v>0</v>
          </cell>
          <cell r="M438" t="str">
            <v>DEL</v>
          </cell>
          <cell r="N438" t="str">
            <v>Resource</v>
          </cell>
          <cell r="Q438" t="str">
            <v>yes</v>
          </cell>
          <cell r="X438" t="str">
            <v xml:space="preserve"> </v>
          </cell>
          <cell r="Y438" t="str">
            <v xml:space="preserve"> </v>
          </cell>
          <cell r="Z438" t="str">
            <v xml:space="preserve"> </v>
          </cell>
        </row>
        <row r="439">
          <cell r="B439" t="str">
            <v>B35</v>
          </cell>
          <cell r="F439">
            <v>9</v>
          </cell>
          <cell r="G439">
            <v>110505</v>
          </cell>
          <cell r="K439">
            <v>0</v>
          </cell>
          <cell r="M439" t="str">
            <v>DEL</v>
          </cell>
          <cell r="N439" t="str">
            <v>Resource</v>
          </cell>
          <cell r="Q439" t="str">
            <v>yes</v>
          </cell>
          <cell r="X439" t="str">
            <v xml:space="preserve"> </v>
          </cell>
          <cell r="Y439" t="str">
            <v xml:space="preserve"> </v>
          </cell>
          <cell r="Z439" t="str">
            <v xml:space="preserve"> </v>
          </cell>
        </row>
        <row r="440">
          <cell r="B440" t="str">
            <v>B35</v>
          </cell>
          <cell r="F440">
            <v>9</v>
          </cell>
          <cell r="G440">
            <v>110505</v>
          </cell>
          <cell r="K440">
            <v>0</v>
          </cell>
          <cell r="M440" t="str">
            <v>DEL</v>
          </cell>
          <cell r="N440" t="str">
            <v>Resource</v>
          </cell>
          <cell r="Q440" t="str">
            <v>yes</v>
          </cell>
          <cell r="X440" t="str">
            <v xml:space="preserve"> </v>
          </cell>
          <cell r="Y440" t="str">
            <v xml:space="preserve"> </v>
          </cell>
          <cell r="Z440" t="str">
            <v xml:space="preserve"> </v>
          </cell>
        </row>
        <row r="441">
          <cell r="B441" t="str">
            <v>B35</v>
          </cell>
          <cell r="F441">
            <v>2</v>
          </cell>
          <cell r="G441">
            <v>110306</v>
          </cell>
          <cell r="K441">
            <v>0</v>
          </cell>
          <cell r="M441" t="str">
            <v>DEL</v>
          </cell>
          <cell r="N441" t="str">
            <v>Resource</v>
          </cell>
          <cell r="Q441" t="str">
            <v>yes</v>
          </cell>
          <cell r="X441" t="str">
            <v xml:space="preserve"> </v>
          </cell>
          <cell r="Y441">
            <v>53258</v>
          </cell>
          <cell r="Z441">
            <v>53258</v>
          </cell>
        </row>
        <row r="442">
          <cell r="B442" t="str">
            <v>B90</v>
          </cell>
          <cell r="F442">
            <v>2</v>
          </cell>
          <cell r="G442">
            <v>110401</v>
          </cell>
          <cell r="K442">
            <v>0</v>
          </cell>
          <cell r="M442" t="str">
            <v>DEL</v>
          </cell>
          <cell r="N442" t="str">
            <v>Resource</v>
          </cell>
          <cell r="Q442" t="str">
            <v>no</v>
          </cell>
          <cell r="X442" t="str">
            <v xml:space="preserve"> </v>
          </cell>
          <cell r="Y442">
            <v>15404</v>
          </cell>
          <cell r="Z442">
            <v>15404</v>
          </cell>
        </row>
        <row r="443">
          <cell r="B443" t="str">
            <v>B90</v>
          </cell>
          <cell r="F443">
            <v>6</v>
          </cell>
          <cell r="G443">
            <v>110401</v>
          </cell>
          <cell r="K443">
            <v>0</v>
          </cell>
          <cell r="M443" t="str">
            <v>DEL</v>
          </cell>
          <cell r="N443" t="str">
            <v>Resource</v>
          </cell>
          <cell r="Q443" t="str">
            <v>no</v>
          </cell>
          <cell r="X443" t="str">
            <v xml:space="preserve"> </v>
          </cell>
          <cell r="Y443" t="str">
            <v xml:space="preserve"> </v>
          </cell>
          <cell r="Z443" t="str">
            <v xml:space="preserve"> </v>
          </cell>
        </row>
        <row r="444">
          <cell r="B444" t="str">
            <v>B90</v>
          </cell>
          <cell r="F444">
            <v>6</v>
          </cell>
          <cell r="G444">
            <v>110401</v>
          </cell>
          <cell r="K444">
            <v>0</v>
          </cell>
          <cell r="M444" t="str">
            <v>DEL</v>
          </cell>
          <cell r="N444" t="str">
            <v>Resource</v>
          </cell>
          <cell r="Q444" t="str">
            <v>no</v>
          </cell>
          <cell r="X444" t="str">
            <v xml:space="preserve"> </v>
          </cell>
          <cell r="Y444" t="str">
            <v xml:space="preserve"> </v>
          </cell>
          <cell r="Z444" t="str">
            <v xml:space="preserve"> </v>
          </cell>
        </row>
        <row r="445">
          <cell r="B445" t="str">
            <v>B90</v>
          </cell>
          <cell r="F445">
            <v>1</v>
          </cell>
          <cell r="G445">
            <v>110407</v>
          </cell>
          <cell r="K445">
            <v>0</v>
          </cell>
          <cell r="M445" t="str">
            <v>DEL</v>
          </cell>
          <cell r="N445" t="str">
            <v>Resource</v>
          </cell>
          <cell r="Q445" t="str">
            <v>no</v>
          </cell>
          <cell r="X445">
            <v>15</v>
          </cell>
          <cell r="Y445" t="str">
            <v xml:space="preserve"> </v>
          </cell>
          <cell r="Z445" t="str">
            <v xml:space="preserve"> </v>
          </cell>
        </row>
        <row r="446">
          <cell r="B446" t="str">
            <v>B90</v>
          </cell>
          <cell r="F446">
            <v>2</v>
          </cell>
          <cell r="G446">
            <v>110407</v>
          </cell>
          <cell r="K446">
            <v>0</v>
          </cell>
          <cell r="M446" t="str">
            <v>DEL</v>
          </cell>
          <cell r="N446" t="str">
            <v>Resource</v>
          </cell>
          <cell r="Q446" t="str">
            <v>no</v>
          </cell>
          <cell r="X446" t="str">
            <v xml:space="preserve"> </v>
          </cell>
          <cell r="Y446">
            <v>15</v>
          </cell>
          <cell r="Z446">
            <v>15</v>
          </cell>
        </row>
        <row r="447">
          <cell r="B447" t="str">
            <v>B90</v>
          </cell>
          <cell r="F447">
            <v>1</v>
          </cell>
          <cell r="G447">
            <v>110407</v>
          </cell>
          <cell r="K447">
            <v>0</v>
          </cell>
          <cell r="M447" t="str">
            <v>DEL</v>
          </cell>
          <cell r="N447" t="str">
            <v>Resource</v>
          </cell>
          <cell r="Q447" t="str">
            <v>no</v>
          </cell>
          <cell r="X447">
            <v>247</v>
          </cell>
          <cell r="Y447" t="str">
            <v xml:space="preserve"> </v>
          </cell>
          <cell r="Z447" t="str">
            <v xml:space="preserve"> </v>
          </cell>
        </row>
        <row r="448">
          <cell r="B448" t="str">
            <v>B35</v>
          </cell>
          <cell r="F448">
            <v>2</v>
          </cell>
          <cell r="G448">
            <v>110306</v>
          </cell>
          <cell r="K448">
            <v>0</v>
          </cell>
          <cell r="M448" t="str">
            <v>DEL</v>
          </cell>
          <cell r="N448" t="str">
            <v>Resource</v>
          </cell>
          <cell r="Q448" t="str">
            <v>yes</v>
          </cell>
          <cell r="X448" t="str">
            <v xml:space="preserve"> </v>
          </cell>
          <cell r="Y448">
            <v>-85500</v>
          </cell>
          <cell r="Z448">
            <v>-85500</v>
          </cell>
        </row>
        <row r="449">
          <cell r="B449" t="str">
            <v>B35</v>
          </cell>
          <cell r="F449">
            <v>6</v>
          </cell>
          <cell r="G449">
            <v>110306</v>
          </cell>
          <cell r="K449">
            <v>0</v>
          </cell>
          <cell r="M449" t="str">
            <v>DEL</v>
          </cell>
          <cell r="N449" t="str">
            <v>Resource</v>
          </cell>
          <cell r="Q449" t="str">
            <v>yes</v>
          </cell>
          <cell r="X449" t="str">
            <v xml:space="preserve"> </v>
          </cell>
          <cell r="Y449" t="str">
            <v xml:space="preserve"> </v>
          </cell>
          <cell r="Z449" t="str">
            <v xml:space="preserve"> </v>
          </cell>
        </row>
        <row r="450">
          <cell r="B450" t="str">
            <v>B90</v>
          </cell>
          <cell r="F450">
            <v>1</v>
          </cell>
          <cell r="G450">
            <v>110407</v>
          </cell>
          <cell r="K450">
            <v>0</v>
          </cell>
          <cell r="M450" t="str">
            <v>DEL</v>
          </cell>
          <cell r="N450" t="str">
            <v>Resource</v>
          </cell>
          <cell r="Q450" t="str">
            <v>no</v>
          </cell>
          <cell r="X450" t="str">
            <v xml:space="preserve"> </v>
          </cell>
          <cell r="Y450" t="str">
            <v xml:space="preserve"> </v>
          </cell>
          <cell r="Z450" t="str">
            <v xml:space="preserve"> </v>
          </cell>
        </row>
        <row r="451">
          <cell r="B451" t="str">
            <v>B90</v>
          </cell>
          <cell r="F451">
            <v>2</v>
          </cell>
          <cell r="G451">
            <v>110407</v>
          </cell>
          <cell r="K451">
            <v>0</v>
          </cell>
          <cell r="M451" t="str">
            <v>DEL</v>
          </cell>
          <cell r="N451" t="str">
            <v>Resource</v>
          </cell>
          <cell r="Q451" t="str">
            <v>no</v>
          </cell>
          <cell r="X451" t="str">
            <v xml:space="preserve"> </v>
          </cell>
          <cell r="Y451">
            <v>247</v>
          </cell>
          <cell r="Z451">
            <v>247</v>
          </cell>
        </row>
        <row r="452">
          <cell r="B452" t="str">
            <v>B90</v>
          </cell>
          <cell r="F452">
            <v>6</v>
          </cell>
          <cell r="G452">
            <v>110407</v>
          </cell>
          <cell r="K452">
            <v>0</v>
          </cell>
          <cell r="M452" t="str">
            <v>DEL</v>
          </cell>
          <cell r="N452" t="str">
            <v>Resource</v>
          </cell>
          <cell r="Q452" t="str">
            <v>no</v>
          </cell>
          <cell r="X452" t="str">
            <v xml:space="preserve"> </v>
          </cell>
          <cell r="Y452" t="str">
            <v xml:space="preserve"> </v>
          </cell>
          <cell r="Z452" t="str">
            <v xml:space="preserve"> </v>
          </cell>
        </row>
        <row r="453">
          <cell r="B453" t="str">
            <v>B95</v>
          </cell>
          <cell r="F453">
            <v>1</v>
          </cell>
          <cell r="G453">
            <v>110101</v>
          </cell>
          <cell r="K453">
            <v>0</v>
          </cell>
          <cell r="M453" t="str">
            <v>DEL</v>
          </cell>
          <cell r="N453" t="str">
            <v>Resource</v>
          </cell>
          <cell r="Q453" t="str">
            <v>no</v>
          </cell>
          <cell r="X453">
            <v>200000</v>
          </cell>
          <cell r="Y453" t="str">
            <v xml:space="preserve"> </v>
          </cell>
          <cell r="Z453" t="str">
            <v xml:space="preserve"> </v>
          </cell>
        </row>
        <row r="454">
          <cell r="B454" t="str">
            <v>B95</v>
          </cell>
          <cell r="F454">
            <v>2</v>
          </cell>
          <cell r="G454">
            <v>110101</v>
          </cell>
          <cell r="K454">
            <v>0</v>
          </cell>
          <cell r="M454" t="str">
            <v>DEL</v>
          </cell>
          <cell r="N454" t="str">
            <v>Resource</v>
          </cell>
          <cell r="Q454" t="str">
            <v>no</v>
          </cell>
          <cell r="X454" t="str">
            <v xml:space="preserve"> </v>
          </cell>
          <cell r="Y454">
            <v>200000</v>
          </cell>
          <cell r="Z454">
            <v>200000</v>
          </cell>
        </row>
        <row r="455">
          <cell r="B455" t="str">
            <v>B35</v>
          </cell>
          <cell r="F455">
            <v>6</v>
          </cell>
          <cell r="G455">
            <v>110306</v>
          </cell>
          <cell r="K455">
            <v>0</v>
          </cell>
          <cell r="M455" t="str">
            <v>DEL</v>
          </cell>
          <cell r="N455" t="str">
            <v>Resource</v>
          </cell>
          <cell r="Q455" t="str">
            <v>yes</v>
          </cell>
          <cell r="X455" t="str">
            <v xml:space="preserve"> </v>
          </cell>
          <cell r="Y455" t="str">
            <v xml:space="preserve"> </v>
          </cell>
          <cell r="Z455" t="str">
            <v xml:space="preserve"> </v>
          </cell>
        </row>
        <row r="456">
          <cell r="B456" t="str">
            <v>B35</v>
          </cell>
          <cell r="F456">
            <v>6</v>
          </cell>
          <cell r="G456">
            <v>110306</v>
          </cell>
          <cell r="K456">
            <v>0</v>
          </cell>
          <cell r="M456" t="str">
            <v>DEL</v>
          </cell>
          <cell r="N456" t="str">
            <v>Resource</v>
          </cell>
          <cell r="Q456" t="str">
            <v>yes</v>
          </cell>
          <cell r="X456">
            <v>500</v>
          </cell>
          <cell r="Y456">
            <v>500</v>
          </cell>
          <cell r="Z456" t="str">
            <v xml:space="preserve"> </v>
          </cell>
        </row>
        <row r="457">
          <cell r="B457" t="str">
            <v>B35</v>
          </cell>
          <cell r="F457">
            <v>9</v>
          </cell>
          <cell r="G457">
            <v>110506</v>
          </cell>
          <cell r="K457">
            <v>0</v>
          </cell>
          <cell r="M457" t="str">
            <v>DEL</v>
          </cell>
          <cell r="N457" t="str">
            <v>Resource</v>
          </cell>
          <cell r="Q457" t="str">
            <v>yes</v>
          </cell>
          <cell r="X457" t="str">
            <v xml:space="preserve"> </v>
          </cell>
          <cell r="Y457" t="str">
            <v xml:space="preserve"> </v>
          </cell>
          <cell r="Z457" t="str">
            <v xml:space="preserve"> </v>
          </cell>
        </row>
        <row r="458">
          <cell r="B458" t="str">
            <v>B35</v>
          </cell>
          <cell r="F458">
            <v>9</v>
          </cell>
          <cell r="G458">
            <v>110901</v>
          </cell>
          <cell r="K458">
            <v>0</v>
          </cell>
          <cell r="M458" t="str">
            <v>DEL</v>
          </cell>
          <cell r="N458" t="str">
            <v>Resource</v>
          </cell>
          <cell r="Q458" t="str">
            <v>yes</v>
          </cell>
          <cell r="X458" t="str">
            <v xml:space="preserve"> </v>
          </cell>
          <cell r="Y458" t="str">
            <v xml:space="preserve"> </v>
          </cell>
          <cell r="Z458" t="str">
            <v xml:space="preserve"> </v>
          </cell>
        </row>
        <row r="459">
          <cell r="B459" t="str">
            <v>B35</v>
          </cell>
          <cell r="F459">
            <v>1</v>
          </cell>
          <cell r="G459">
            <v>110306</v>
          </cell>
          <cell r="K459">
            <v>0</v>
          </cell>
          <cell r="M459" t="str">
            <v>DEL</v>
          </cell>
          <cell r="N459" t="str">
            <v>Resource</v>
          </cell>
          <cell r="Q459" t="str">
            <v>yes</v>
          </cell>
          <cell r="X459">
            <v>21918</v>
          </cell>
          <cell r="Y459" t="str">
            <v xml:space="preserve"> </v>
          </cell>
          <cell r="Z459" t="str">
            <v xml:space="preserve"> </v>
          </cell>
        </row>
        <row r="460">
          <cell r="B460" t="str">
            <v>B35</v>
          </cell>
          <cell r="F460">
            <v>1</v>
          </cell>
          <cell r="G460">
            <v>110306</v>
          </cell>
          <cell r="K460">
            <v>0</v>
          </cell>
          <cell r="M460" t="str">
            <v>DEL</v>
          </cell>
          <cell r="N460" t="str">
            <v>Resource</v>
          </cell>
          <cell r="Q460" t="str">
            <v>yes</v>
          </cell>
          <cell r="X460">
            <v>-29478</v>
          </cell>
          <cell r="Y460" t="str">
            <v xml:space="preserve"> </v>
          </cell>
          <cell r="Z460" t="str">
            <v xml:space="preserve"> </v>
          </cell>
        </row>
        <row r="461">
          <cell r="B461" t="str">
            <v>B35</v>
          </cell>
          <cell r="F461">
            <v>6</v>
          </cell>
          <cell r="G461">
            <v>110306</v>
          </cell>
          <cell r="K461">
            <v>0</v>
          </cell>
          <cell r="M461" t="str">
            <v>DEL</v>
          </cell>
          <cell r="N461" t="str">
            <v>Resource</v>
          </cell>
          <cell r="Q461" t="str">
            <v>yes</v>
          </cell>
          <cell r="X461">
            <v>31941</v>
          </cell>
          <cell r="Y461" t="str">
            <v xml:space="preserve"> </v>
          </cell>
          <cell r="Z461" t="str">
            <v xml:space="preserve"> </v>
          </cell>
        </row>
        <row r="462">
          <cell r="B462" t="str">
            <v>B35</v>
          </cell>
          <cell r="F462">
            <v>6</v>
          </cell>
          <cell r="G462">
            <v>110306</v>
          </cell>
          <cell r="K462">
            <v>0</v>
          </cell>
          <cell r="M462" t="str">
            <v>DEL</v>
          </cell>
          <cell r="N462" t="str">
            <v>Resource</v>
          </cell>
          <cell r="Q462" t="str">
            <v>yes</v>
          </cell>
          <cell r="X462">
            <v>452</v>
          </cell>
          <cell r="Y462" t="str">
            <v xml:space="preserve"> </v>
          </cell>
          <cell r="Z462" t="str">
            <v xml:space="preserve"> </v>
          </cell>
        </row>
        <row r="463">
          <cell r="B463" t="str">
            <v>B35</v>
          </cell>
          <cell r="F463">
            <v>6</v>
          </cell>
          <cell r="G463">
            <v>110306</v>
          </cell>
          <cell r="K463">
            <v>0</v>
          </cell>
          <cell r="M463" t="str">
            <v>DEL</v>
          </cell>
          <cell r="N463" t="str">
            <v>Resource</v>
          </cell>
          <cell r="Q463" t="str">
            <v>yes</v>
          </cell>
          <cell r="X463">
            <v>3</v>
          </cell>
          <cell r="Y463" t="str">
            <v xml:space="preserve"> </v>
          </cell>
          <cell r="Z463" t="str">
            <v xml:space="preserve"> </v>
          </cell>
        </row>
        <row r="464">
          <cell r="B464" t="str">
            <v>B35</v>
          </cell>
          <cell r="F464">
            <v>6</v>
          </cell>
          <cell r="G464">
            <v>110306</v>
          </cell>
          <cell r="K464">
            <v>0</v>
          </cell>
          <cell r="M464" t="str">
            <v>DEL</v>
          </cell>
          <cell r="N464" t="str">
            <v>Resource</v>
          </cell>
          <cell r="Q464" t="str">
            <v>yes</v>
          </cell>
          <cell r="X464">
            <v>-3173</v>
          </cell>
          <cell r="Y464" t="str">
            <v xml:space="preserve"> </v>
          </cell>
          <cell r="Z464" t="str">
            <v xml:space="preserve"> </v>
          </cell>
        </row>
        <row r="465">
          <cell r="B465" t="str">
            <v>B35</v>
          </cell>
          <cell r="F465">
            <v>6</v>
          </cell>
          <cell r="G465">
            <v>110306</v>
          </cell>
          <cell r="K465">
            <v>0</v>
          </cell>
          <cell r="M465" t="str">
            <v>DEL</v>
          </cell>
          <cell r="N465" t="str">
            <v>Resource</v>
          </cell>
          <cell r="Q465" t="str">
            <v>yes</v>
          </cell>
          <cell r="X465">
            <v>-1130</v>
          </cell>
          <cell r="Y465" t="str">
            <v xml:space="preserve"> </v>
          </cell>
          <cell r="Z465" t="str">
            <v xml:space="preserve"> </v>
          </cell>
        </row>
        <row r="466">
          <cell r="B466" t="str">
            <v>B35</v>
          </cell>
          <cell r="F466">
            <v>12</v>
          </cell>
          <cell r="G466">
            <v>110302</v>
          </cell>
          <cell r="K466">
            <v>0</v>
          </cell>
          <cell r="M466" t="str">
            <v>DEL</v>
          </cell>
          <cell r="N466" t="str">
            <v>Resource</v>
          </cell>
          <cell r="Q466" t="str">
            <v>yes</v>
          </cell>
          <cell r="X466">
            <v>8269</v>
          </cell>
          <cell r="Y466" t="str">
            <v xml:space="preserve"> </v>
          </cell>
          <cell r="Z466" t="str">
            <v xml:space="preserve"> </v>
          </cell>
        </row>
        <row r="467">
          <cell r="B467" t="str">
            <v>B35</v>
          </cell>
          <cell r="F467">
            <v>12</v>
          </cell>
          <cell r="G467">
            <v>110302</v>
          </cell>
          <cell r="K467">
            <v>0</v>
          </cell>
          <cell r="M467" t="str">
            <v>DEL</v>
          </cell>
          <cell r="N467" t="str">
            <v>Resource</v>
          </cell>
          <cell r="Q467" t="str">
            <v>yes</v>
          </cell>
          <cell r="X467">
            <v>1500</v>
          </cell>
          <cell r="Y467" t="str">
            <v xml:space="preserve"> </v>
          </cell>
          <cell r="Z467" t="str">
            <v xml:space="preserve"> </v>
          </cell>
        </row>
        <row r="468">
          <cell r="B468" t="str">
            <v>B35</v>
          </cell>
          <cell r="F468">
            <v>2</v>
          </cell>
          <cell r="G468">
            <v>110306</v>
          </cell>
          <cell r="K468">
            <v>0</v>
          </cell>
          <cell r="M468" t="str">
            <v>DEL</v>
          </cell>
          <cell r="N468" t="str">
            <v>Resource</v>
          </cell>
          <cell r="Q468" t="str">
            <v>yes</v>
          </cell>
          <cell r="X468" t="str">
            <v xml:space="preserve"> </v>
          </cell>
          <cell r="Y468">
            <v>21918</v>
          </cell>
          <cell r="Z468">
            <v>21918</v>
          </cell>
        </row>
        <row r="469">
          <cell r="B469" t="str">
            <v>B35</v>
          </cell>
          <cell r="F469">
            <v>2</v>
          </cell>
          <cell r="G469">
            <v>110306</v>
          </cell>
          <cell r="K469">
            <v>0</v>
          </cell>
          <cell r="M469" t="str">
            <v>DEL</v>
          </cell>
          <cell r="N469" t="str">
            <v>Resource</v>
          </cell>
          <cell r="Q469" t="str">
            <v>yes</v>
          </cell>
          <cell r="X469" t="str">
            <v xml:space="preserve"> </v>
          </cell>
          <cell r="Y469">
            <v>-29478</v>
          </cell>
          <cell r="Z469">
            <v>-29478</v>
          </cell>
        </row>
        <row r="470">
          <cell r="B470" t="str">
            <v>B35</v>
          </cell>
          <cell r="F470">
            <v>6</v>
          </cell>
          <cell r="G470">
            <v>110306</v>
          </cell>
          <cell r="K470">
            <v>0</v>
          </cell>
          <cell r="M470" t="str">
            <v>DEL</v>
          </cell>
          <cell r="N470" t="str">
            <v>Resource</v>
          </cell>
          <cell r="Q470" t="str">
            <v>yes</v>
          </cell>
          <cell r="X470" t="str">
            <v xml:space="preserve"> </v>
          </cell>
          <cell r="Y470" t="str">
            <v xml:space="preserve"> </v>
          </cell>
          <cell r="Z470" t="str">
            <v xml:space="preserve"> </v>
          </cell>
        </row>
        <row r="471">
          <cell r="B471" t="str">
            <v>B35</v>
          </cell>
          <cell r="F471">
            <v>12</v>
          </cell>
          <cell r="G471">
            <v>110302</v>
          </cell>
          <cell r="K471">
            <v>0</v>
          </cell>
          <cell r="M471" t="str">
            <v>DEL</v>
          </cell>
          <cell r="N471" t="str">
            <v>Resource</v>
          </cell>
          <cell r="Q471" t="str">
            <v>yes</v>
          </cell>
          <cell r="X471">
            <v>-10000</v>
          </cell>
          <cell r="Y471" t="str">
            <v xml:space="preserve"> </v>
          </cell>
          <cell r="Z471" t="str">
            <v xml:space="preserve"> </v>
          </cell>
        </row>
        <row r="472">
          <cell r="B472" t="str">
            <v>B35</v>
          </cell>
          <cell r="F472">
            <v>12</v>
          </cell>
          <cell r="G472">
            <v>110302</v>
          </cell>
          <cell r="K472">
            <v>0</v>
          </cell>
          <cell r="M472" t="str">
            <v>DEL</v>
          </cell>
          <cell r="N472" t="str">
            <v>Resource</v>
          </cell>
          <cell r="Q472" t="str">
            <v>yes</v>
          </cell>
          <cell r="X472">
            <v>-1150</v>
          </cell>
          <cell r="Y472" t="str">
            <v xml:space="preserve"> </v>
          </cell>
          <cell r="Z472" t="str">
            <v xml:space="preserve"> </v>
          </cell>
        </row>
        <row r="473">
          <cell r="B473" t="str">
            <v>B35</v>
          </cell>
          <cell r="F473">
            <v>12</v>
          </cell>
          <cell r="G473">
            <v>110302</v>
          </cell>
          <cell r="K473">
            <v>0</v>
          </cell>
          <cell r="M473" t="str">
            <v>DEL</v>
          </cell>
          <cell r="N473" t="str">
            <v>Resource</v>
          </cell>
          <cell r="Q473" t="str">
            <v>yes</v>
          </cell>
          <cell r="X473">
            <v>-131147</v>
          </cell>
          <cell r="Y473" t="str">
            <v xml:space="preserve"> </v>
          </cell>
          <cell r="Z473" t="str">
            <v xml:space="preserve"> </v>
          </cell>
        </row>
        <row r="474">
          <cell r="B474" t="str">
            <v>B35</v>
          </cell>
          <cell r="F474">
            <v>1</v>
          </cell>
          <cell r="G474">
            <v>110401</v>
          </cell>
          <cell r="K474">
            <v>0</v>
          </cell>
          <cell r="M474" t="str">
            <v>DEL</v>
          </cell>
          <cell r="N474" t="str">
            <v>Resource</v>
          </cell>
          <cell r="Q474" t="str">
            <v>yes</v>
          </cell>
          <cell r="X474">
            <v>118282</v>
          </cell>
          <cell r="Y474" t="str">
            <v xml:space="preserve"> </v>
          </cell>
          <cell r="Z474" t="str">
            <v xml:space="preserve"> </v>
          </cell>
        </row>
        <row r="475">
          <cell r="B475" t="str">
            <v>B35</v>
          </cell>
          <cell r="F475">
            <v>1</v>
          </cell>
          <cell r="G475">
            <v>110401</v>
          </cell>
          <cell r="K475">
            <v>0</v>
          </cell>
          <cell r="M475" t="str">
            <v>DEL</v>
          </cell>
          <cell r="N475" t="str">
            <v>Resource</v>
          </cell>
          <cell r="Q475" t="str">
            <v>yes</v>
          </cell>
          <cell r="X475">
            <v>-11383</v>
          </cell>
          <cell r="Y475" t="str">
            <v xml:space="preserve"> </v>
          </cell>
          <cell r="Z475" t="str">
            <v xml:space="preserve"> </v>
          </cell>
        </row>
        <row r="476">
          <cell r="B476" t="str">
            <v>B35</v>
          </cell>
          <cell r="F476">
            <v>1</v>
          </cell>
          <cell r="G476">
            <v>110401</v>
          </cell>
          <cell r="K476">
            <v>0</v>
          </cell>
          <cell r="M476" t="str">
            <v>DEL</v>
          </cell>
          <cell r="N476" t="str">
            <v>Resource</v>
          </cell>
          <cell r="Q476" t="str">
            <v>yes</v>
          </cell>
          <cell r="X476">
            <v>-623</v>
          </cell>
          <cell r="Y476" t="str">
            <v xml:space="preserve"> </v>
          </cell>
          <cell r="Z476" t="str">
            <v xml:space="preserve"> </v>
          </cell>
        </row>
        <row r="477">
          <cell r="B477" t="str">
            <v>B35</v>
          </cell>
          <cell r="F477">
            <v>1</v>
          </cell>
          <cell r="G477">
            <v>110401</v>
          </cell>
          <cell r="K477">
            <v>0</v>
          </cell>
          <cell r="M477" t="str">
            <v>DEL</v>
          </cell>
          <cell r="N477" t="str">
            <v>Resource</v>
          </cell>
          <cell r="Q477" t="str">
            <v>yes</v>
          </cell>
          <cell r="X477">
            <v>-2907</v>
          </cell>
          <cell r="Y477" t="str">
            <v xml:space="preserve"> </v>
          </cell>
          <cell r="Z477" t="str">
            <v xml:space="preserve"> </v>
          </cell>
        </row>
        <row r="478">
          <cell r="B478" t="str">
            <v>B35</v>
          </cell>
          <cell r="F478">
            <v>1</v>
          </cell>
          <cell r="G478">
            <v>110401</v>
          </cell>
          <cell r="K478">
            <v>0</v>
          </cell>
          <cell r="M478" t="str">
            <v>DEL</v>
          </cell>
          <cell r="N478" t="str">
            <v>Resource</v>
          </cell>
          <cell r="Q478" t="str">
            <v>yes</v>
          </cell>
          <cell r="X478">
            <v>2227</v>
          </cell>
          <cell r="Y478" t="str">
            <v xml:space="preserve"> </v>
          </cell>
          <cell r="Z478" t="str">
            <v xml:space="preserve"> </v>
          </cell>
        </row>
        <row r="479">
          <cell r="B479" t="str">
            <v>B35</v>
          </cell>
          <cell r="F479">
            <v>6</v>
          </cell>
          <cell r="G479">
            <v>110401</v>
          </cell>
          <cell r="K479">
            <v>0</v>
          </cell>
          <cell r="M479" t="str">
            <v>DEL</v>
          </cell>
          <cell r="N479" t="str">
            <v>Resource</v>
          </cell>
          <cell r="Q479" t="str">
            <v>yes</v>
          </cell>
          <cell r="X479">
            <v>18000</v>
          </cell>
          <cell r="Y479">
            <v>20000</v>
          </cell>
          <cell r="Z479">
            <v>22000</v>
          </cell>
        </row>
        <row r="480">
          <cell r="B480" t="str">
            <v>B35</v>
          </cell>
          <cell r="F480">
            <v>12</v>
          </cell>
          <cell r="G480">
            <v>110302</v>
          </cell>
          <cell r="K480">
            <v>0</v>
          </cell>
          <cell r="M480" t="str">
            <v>DEL</v>
          </cell>
          <cell r="N480" t="str">
            <v>Resource</v>
          </cell>
          <cell r="Q480" t="str">
            <v>yes</v>
          </cell>
          <cell r="X480">
            <v>1328</v>
          </cell>
          <cell r="Y480" t="str">
            <v xml:space="preserve"> </v>
          </cell>
          <cell r="Z480" t="str">
            <v xml:space="preserve"> </v>
          </cell>
        </row>
        <row r="481">
          <cell r="B481" t="str">
            <v>B35</v>
          </cell>
          <cell r="F481">
            <v>12</v>
          </cell>
          <cell r="G481">
            <v>110302</v>
          </cell>
          <cell r="K481">
            <v>0</v>
          </cell>
          <cell r="M481" t="str">
            <v>DEL</v>
          </cell>
          <cell r="N481" t="str">
            <v>Resource</v>
          </cell>
          <cell r="Q481" t="str">
            <v>yes</v>
          </cell>
          <cell r="X481" t="str">
            <v xml:space="preserve"> </v>
          </cell>
          <cell r="Y481" t="str">
            <v xml:space="preserve"> </v>
          </cell>
          <cell r="Z481" t="str">
            <v xml:space="preserve"> </v>
          </cell>
        </row>
        <row r="482">
          <cell r="B482" t="str">
            <v>B35</v>
          </cell>
          <cell r="F482">
            <v>12</v>
          </cell>
          <cell r="G482">
            <v>110302</v>
          </cell>
          <cell r="K482">
            <v>0</v>
          </cell>
          <cell r="M482" t="str">
            <v>DEL</v>
          </cell>
          <cell r="N482" t="str">
            <v>Resource</v>
          </cell>
          <cell r="Q482" t="str">
            <v>yes</v>
          </cell>
          <cell r="X482" t="str">
            <v xml:space="preserve"> </v>
          </cell>
          <cell r="Y482" t="str">
            <v xml:space="preserve"> </v>
          </cell>
          <cell r="Z482" t="str">
            <v xml:space="preserve"> </v>
          </cell>
        </row>
        <row r="483">
          <cell r="B483" t="str">
            <v>B35</v>
          </cell>
          <cell r="F483">
            <v>6</v>
          </cell>
          <cell r="G483">
            <v>110401</v>
          </cell>
          <cell r="K483">
            <v>0</v>
          </cell>
          <cell r="M483" t="str">
            <v>DEL</v>
          </cell>
          <cell r="N483" t="str">
            <v>Resource</v>
          </cell>
          <cell r="Q483" t="str">
            <v>yes</v>
          </cell>
          <cell r="X483">
            <v>-40600</v>
          </cell>
          <cell r="Y483">
            <v>-39600</v>
          </cell>
          <cell r="Z483">
            <v>-39600</v>
          </cell>
        </row>
        <row r="484">
          <cell r="B484" t="str">
            <v>B35</v>
          </cell>
          <cell r="F484">
            <v>6</v>
          </cell>
          <cell r="G484">
            <v>110401</v>
          </cell>
          <cell r="K484">
            <v>0</v>
          </cell>
          <cell r="M484" t="str">
            <v>DEL</v>
          </cell>
          <cell r="N484" t="str">
            <v>Resource</v>
          </cell>
          <cell r="Q484" t="str">
            <v>yes</v>
          </cell>
          <cell r="X484">
            <v>7302</v>
          </cell>
          <cell r="Y484">
            <v>7302</v>
          </cell>
          <cell r="Z484">
            <v>7302</v>
          </cell>
        </row>
        <row r="485">
          <cell r="B485" t="str">
            <v>E10</v>
          </cell>
          <cell r="F485">
            <v>12</v>
          </cell>
          <cell r="G485">
            <v>110202</v>
          </cell>
          <cell r="K485" t="str">
            <v>PSS</v>
          </cell>
          <cell r="M485" t="str">
            <v>non-budget</v>
          </cell>
          <cell r="N485" t="str">
            <v>non-budget</v>
          </cell>
          <cell r="Q485" t="str">
            <v>no</v>
          </cell>
          <cell r="X485">
            <v>20183</v>
          </cell>
          <cell r="Y485" t="str">
            <v xml:space="preserve"> </v>
          </cell>
          <cell r="Z485" t="str">
            <v xml:space="preserve"> </v>
          </cell>
        </row>
        <row r="486">
          <cell r="B486" t="str">
            <v>B35</v>
          </cell>
          <cell r="F486">
            <v>12</v>
          </cell>
          <cell r="G486">
            <v>110302</v>
          </cell>
          <cell r="K486">
            <v>0</v>
          </cell>
          <cell r="M486" t="str">
            <v>DEL</v>
          </cell>
          <cell r="N486" t="str">
            <v>Resource</v>
          </cell>
          <cell r="Q486" t="str">
            <v>yes</v>
          </cell>
          <cell r="X486">
            <v>-838</v>
          </cell>
          <cell r="Y486" t="str">
            <v xml:space="preserve"> </v>
          </cell>
          <cell r="Z486" t="str">
            <v xml:space="preserve"> </v>
          </cell>
        </row>
        <row r="487">
          <cell r="B487" t="str">
            <v>B35</v>
          </cell>
          <cell r="F487">
            <v>6</v>
          </cell>
          <cell r="G487">
            <v>110401</v>
          </cell>
          <cell r="K487">
            <v>0</v>
          </cell>
          <cell r="M487" t="str">
            <v>DEL</v>
          </cell>
          <cell r="N487" t="str">
            <v>Resource</v>
          </cell>
          <cell r="Q487" t="str">
            <v>yes</v>
          </cell>
          <cell r="X487" t="str">
            <v xml:space="preserve"> </v>
          </cell>
          <cell r="Y487" t="str">
            <v xml:space="preserve"> </v>
          </cell>
          <cell r="Z487" t="str">
            <v xml:space="preserve"> </v>
          </cell>
        </row>
        <row r="488">
          <cell r="B488" t="str">
            <v>B35</v>
          </cell>
          <cell r="F488">
            <v>6</v>
          </cell>
          <cell r="G488">
            <v>110401</v>
          </cell>
          <cell r="K488">
            <v>0</v>
          </cell>
          <cell r="M488" t="str">
            <v>DEL</v>
          </cell>
          <cell r="N488" t="str">
            <v>Resource</v>
          </cell>
          <cell r="Q488" t="str">
            <v>yes</v>
          </cell>
          <cell r="X488" t="str">
            <v xml:space="preserve"> </v>
          </cell>
          <cell r="Y488" t="str">
            <v xml:space="preserve"> </v>
          </cell>
          <cell r="Z488" t="str">
            <v xml:space="preserve"> </v>
          </cell>
        </row>
        <row r="489">
          <cell r="B489" t="str">
            <v>B35</v>
          </cell>
          <cell r="F489">
            <v>2</v>
          </cell>
          <cell r="G489">
            <v>110401</v>
          </cell>
          <cell r="K489">
            <v>0</v>
          </cell>
          <cell r="M489" t="str">
            <v>DEL</v>
          </cell>
          <cell r="N489" t="str">
            <v>Resource</v>
          </cell>
          <cell r="Q489" t="str">
            <v>yes</v>
          </cell>
          <cell r="X489" t="str">
            <v xml:space="preserve"> </v>
          </cell>
          <cell r="Y489" t="str">
            <v xml:space="preserve"> </v>
          </cell>
          <cell r="Z489" t="str">
            <v xml:space="preserve"> </v>
          </cell>
        </row>
        <row r="490">
          <cell r="B490" t="str">
            <v>B35</v>
          </cell>
          <cell r="F490">
            <v>4</v>
          </cell>
          <cell r="G490">
            <v>110401</v>
          </cell>
          <cell r="K490">
            <v>0</v>
          </cell>
          <cell r="M490" t="str">
            <v>DEL</v>
          </cell>
          <cell r="N490" t="str">
            <v>Resource</v>
          </cell>
          <cell r="Q490" t="str">
            <v>yes</v>
          </cell>
          <cell r="X490" t="str">
            <v xml:space="preserve"> </v>
          </cell>
          <cell r="Y490" t="str">
            <v xml:space="preserve"> </v>
          </cell>
          <cell r="Z490" t="str">
            <v xml:space="preserve"> </v>
          </cell>
        </row>
        <row r="491">
          <cell r="B491" t="str">
            <v>B35</v>
          </cell>
          <cell r="F491">
            <v>6</v>
          </cell>
          <cell r="G491">
            <v>110401</v>
          </cell>
          <cell r="K491">
            <v>0</v>
          </cell>
          <cell r="M491" t="str">
            <v>DEL</v>
          </cell>
          <cell r="N491" t="str">
            <v>Resource</v>
          </cell>
          <cell r="Q491" t="str">
            <v>yes</v>
          </cell>
          <cell r="X491" t="str">
            <v xml:space="preserve"> </v>
          </cell>
          <cell r="Y491" t="str">
            <v xml:space="preserve"> </v>
          </cell>
          <cell r="Z491" t="str">
            <v xml:space="preserve"> </v>
          </cell>
        </row>
        <row r="492">
          <cell r="B492" t="str">
            <v>B35</v>
          </cell>
          <cell r="F492">
            <v>12</v>
          </cell>
          <cell r="G492">
            <v>110302</v>
          </cell>
          <cell r="K492">
            <v>0</v>
          </cell>
          <cell r="M492" t="str">
            <v>DEL</v>
          </cell>
          <cell r="N492" t="str">
            <v>Resource</v>
          </cell>
          <cell r="Q492" t="str">
            <v>yes</v>
          </cell>
          <cell r="X492">
            <v>505</v>
          </cell>
          <cell r="Y492" t="str">
            <v xml:space="preserve"> </v>
          </cell>
          <cell r="Z492" t="str">
            <v xml:space="preserve"> </v>
          </cell>
        </row>
        <row r="493">
          <cell r="B493" t="str">
            <v>B35</v>
          </cell>
          <cell r="F493">
            <v>6</v>
          </cell>
          <cell r="G493">
            <v>110401</v>
          </cell>
          <cell r="K493">
            <v>0</v>
          </cell>
          <cell r="M493" t="str">
            <v>DEL</v>
          </cell>
          <cell r="N493" t="str">
            <v>Resource</v>
          </cell>
          <cell r="Q493" t="str">
            <v>yes</v>
          </cell>
          <cell r="X493" t="str">
            <v xml:space="preserve"> </v>
          </cell>
          <cell r="Y493" t="str">
            <v xml:space="preserve"> </v>
          </cell>
          <cell r="Z493" t="str">
            <v xml:space="preserve"> </v>
          </cell>
        </row>
        <row r="494">
          <cell r="B494" t="str">
            <v>B35</v>
          </cell>
          <cell r="F494">
            <v>2</v>
          </cell>
          <cell r="G494">
            <v>110401</v>
          </cell>
          <cell r="K494">
            <v>0</v>
          </cell>
          <cell r="M494" t="str">
            <v>DEL</v>
          </cell>
          <cell r="N494" t="str">
            <v>Resource</v>
          </cell>
          <cell r="Q494" t="str">
            <v>yes</v>
          </cell>
          <cell r="X494" t="str">
            <v xml:space="preserve"> </v>
          </cell>
          <cell r="Y494" t="str">
            <v xml:space="preserve"> </v>
          </cell>
          <cell r="Z494" t="str">
            <v xml:space="preserve"> </v>
          </cell>
        </row>
        <row r="495">
          <cell r="B495" t="str">
            <v>B35</v>
          </cell>
          <cell r="F495">
            <v>6</v>
          </cell>
          <cell r="G495">
            <v>110401</v>
          </cell>
          <cell r="K495">
            <v>0</v>
          </cell>
          <cell r="M495" t="str">
            <v>DEL</v>
          </cell>
          <cell r="N495" t="str">
            <v>Resource</v>
          </cell>
          <cell r="Q495" t="str">
            <v>yes</v>
          </cell>
          <cell r="X495" t="str">
            <v xml:space="preserve"> </v>
          </cell>
          <cell r="Y495" t="str">
            <v xml:space="preserve"> </v>
          </cell>
          <cell r="Z495" t="str">
            <v xml:space="preserve"> </v>
          </cell>
        </row>
        <row r="496">
          <cell r="B496" t="str">
            <v>B35</v>
          </cell>
          <cell r="F496">
            <v>3</v>
          </cell>
          <cell r="G496">
            <v>110407</v>
          </cell>
          <cell r="K496">
            <v>0</v>
          </cell>
          <cell r="M496" t="str">
            <v>DEL</v>
          </cell>
          <cell r="N496" t="str">
            <v>Resource</v>
          </cell>
          <cell r="Q496" t="str">
            <v>yes</v>
          </cell>
          <cell r="X496" t="str">
            <v xml:space="preserve"> </v>
          </cell>
          <cell r="Y496" t="str">
            <v xml:space="preserve"> </v>
          </cell>
          <cell r="Z496" t="str">
            <v xml:space="preserve"> </v>
          </cell>
        </row>
        <row r="497">
          <cell r="B497" t="str">
            <v>B35</v>
          </cell>
          <cell r="F497">
            <v>3</v>
          </cell>
          <cell r="G497">
            <v>110407</v>
          </cell>
          <cell r="K497">
            <v>0</v>
          </cell>
          <cell r="M497" t="str">
            <v>DEL</v>
          </cell>
          <cell r="N497" t="str">
            <v>Resource</v>
          </cell>
          <cell r="Q497" t="str">
            <v>yes</v>
          </cell>
          <cell r="X497" t="str">
            <v xml:space="preserve"> </v>
          </cell>
          <cell r="Y497" t="str">
            <v xml:space="preserve"> </v>
          </cell>
          <cell r="Z497" t="str">
            <v xml:space="preserve"> </v>
          </cell>
        </row>
        <row r="498">
          <cell r="B498" t="str">
            <v>B35</v>
          </cell>
          <cell r="F498">
            <v>2</v>
          </cell>
          <cell r="G498">
            <v>110401</v>
          </cell>
          <cell r="K498">
            <v>0</v>
          </cell>
          <cell r="M498" t="str">
            <v>DEL</v>
          </cell>
          <cell r="N498" t="str">
            <v>Resource</v>
          </cell>
          <cell r="Q498" t="str">
            <v>yes</v>
          </cell>
          <cell r="X498" t="str">
            <v xml:space="preserve"> </v>
          </cell>
          <cell r="Y498">
            <v>93348</v>
          </cell>
          <cell r="Z498">
            <v>87474</v>
          </cell>
        </row>
        <row r="499">
          <cell r="B499" t="str">
            <v>B35</v>
          </cell>
          <cell r="F499">
            <v>2</v>
          </cell>
          <cell r="G499">
            <v>110401</v>
          </cell>
          <cell r="K499">
            <v>0</v>
          </cell>
          <cell r="M499" t="str">
            <v>DEL</v>
          </cell>
          <cell r="N499" t="str">
            <v>Resource</v>
          </cell>
          <cell r="Q499" t="str">
            <v>yes</v>
          </cell>
          <cell r="X499" t="str">
            <v xml:space="preserve"> </v>
          </cell>
          <cell r="Y499">
            <v>-850</v>
          </cell>
          <cell r="Z499">
            <v>-850</v>
          </cell>
        </row>
        <row r="500">
          <cell r="B500" t="str">
            <v>B35</v>
          </cell>
          <cell r="F500">
            <v>2</v>
          </cell>
          <cell r="G500">
            <v>110401</v>
          </cell>
          <cell r="K500">
            <v>0</v>
          </cell>
          <cell r="M500" t="str">
            <v>DEL</v>
          </cell>
          <cell r="N500" t="str">
            <v>Resource</v>
          </cell>
          <cell r="Q500" t="str">
            <v>yes</v>
          </cell>
          <cell r="X500" t="str">
            <v xml:space="preserve"> </v>
          </cell>
          <cell r="Y500">
            <v>-12006</v>
          </cell>
          <cell r="Z500">
            <v>-12006</v>
          </cell>
        </row>
        <row r="501">
          <cell r="B501" t="str">
            <v>E10</v>
          </cell>
          <cell r="F501">
            <v>12</v>
          </cell>
          <cell r="G501">
            <v>110202</v>
          </cell>
          <cell r="K501" t="str">
            <v>PSS</v>
          </cell>
          <cell r="M501" t="str">
            <v>non-budget</v>
          </cell>
          <cell r="N501" t="str">
            <v>non-budget</v>
          </cell>
          <cell r="Q501" t="str">
            <v>no</v>
          </cell>
          <cell r="X501">
            <v>-107430</v>
          </cell>
          <cell r="Y501" t="str">
            <v xml:space="preserve"> </v>
          </cell>
          <cell r="Z501" t="str">
            <v xml:space="preserve"> </v>
          </cell>
        </row>
        <row r="502">
          <cell r="B502" t="str">
            <v>B35</v>
          </cell>
          <cell r="F502">
            <v>2</v>
          </cell>
          <cell r="G502">
            <v>110401</v>
          </cell>
          <cell r="K502">
            <v>0</v>
          </cell>
          <cell r="M502" t="str">
            <v>DEL</v>
          </cell>
          <cell r="N502" t="str">
            <v>Resource</v>
          </cell>
          <cell r="Q502" t="str">
            <v>yes</v>
          </cell>
          <cell r="X502" t="str">
            <v xml:space="preserve"> </v>
          </cell>
          <cell r="Y502">
            <v>1210</v>
          </cell>
          <cell r="Z502">
            <v>1210</v>
          </cell>
        </row>
        <row r="503">
          <cell r="B503" t="str">
            <v>B35</v>
          </cell>
          <cell r="F503">
            <v>2</v>
          </cell>
          <cell r="G503">
            <v>110401</v>
          </cell>
          <cell r="K503">
            <v>0</v>
          </cell>
          <cell r="M503" t="str">
            <v>DEL</v>
          </cell>
          <cell r="N503" t="str">
            <v>Resource</v>
          </cell>
          <cell r="Q503" t="str">
            <v>yes</v>
          </cell>
          <cell r="X503" t="str">
            <v xml:space="preserve"> </v>
          </cell>
          <cell r="Y503">
            <v>-2907</v>
          </cell>
          <cell r="Z503">
            <v>-2907</v>
          </cell>
        </row>
        <row r="504">
          <cell r="B504" t="str">
            <v>B35</v>
          </cell>
          <cell r="F504">
            <v>2</v>
          </cell>
          <cell r="G504">
            <v>110401</v>
          </cell>
          <cell r="K504">
            <v>0</v>
          </cell>
          <cell r="M504" t="str">
            <v>DEL</v>
          </cell>
          <cell r="N504" t="str">
            <v>Resource</v>
          </cell>
          <cell r="Q504" t="str">
            <v>yes</v>
          </cell>
          <cell r="X504" t="str">
            <v xml:space="preserve"> </v>
          </cell>
          <cell r="Y504">
            <v>2227</v>
          </cell>
          <cell r="Z504">
            <v>2227</v>
          </cell>
        </row>
        <row r="505">
          <cell r="B505" t="str">
            <v>B35</v>
          </cell>
          <cell r="F505">
            <v>2</v>
          </cell>
          <cell r="G505">
            <v>110401</v>
          </cell>
          <cell r="K505">
            <v>0</v>
          </cell>
          <cell r="M505" t="str">
            <v>DEL</v>
          </cell>
          <cell r="N505" t="str">
            <v>Resource</v>
          </cell>
          <cell r="Q505" t="str">
            <v>yes</v>
          </cell>
          <cell r="X505" t="str">
            <v xml:space="preserve"> </v>
          </cell>
          <cell r="Y505">
            <v>14040</v>
          </cell>
          <cell r="Z505">
            <v>14040</v>
          </cell>
        </row>
        <row r="506">
          <cell r="B506" t="str">
            <v>B35</v>
          </cell>
          <cell r="F506">
            <v>6</v>
          </cell>
          <cell r="G506">
            <v>110401</v>
          </cell>
          <cell r="K506">
            <v>0</v>
          </cell>
          <cell r="M506" t="str">
            <v>DEL</v>
          </cell>
          <cell r="N506" t="str">
            <v>Resource</v>
          </cell>
          <cell r="Q506" t="str">
            <v>yes</v>
          </cell>
          <cell r="X506" t="str">
            <v xml:space="preserve"> </v>
          </cell>
          <cell r="Y506" t="str">
            <v xml:space="preserve"> </v>
          </cell>
          <cell r="Z506" t="str">
            <v xml:space="preserve"> </v>
          </cell>
        </row>
        <row r="507">
          <cell r="B507" t="str">
            <v>B35</v>
          </cell>
          <cell r="F507">
            <v>6</v>
          </cell>
          <cell r="G507">
            <v>110401</v>
          </cell>
          <cell r="K507">
            <v>0</v>
          </cell>
          <cell r="M507" t="str">
            <v>DEL</v>
          </cell>
          <cell r="N507" t="str">
            <v>Resource</v>
          </cell>
          <cell r="Q507" t="str">
            <v>yes</v>
          </cell>
          <cell r="X507" t="str">
            <v xml:space="preserve"> </v>
          </cell>
          <cell r="Y507" t="str">
            <v xml:space="preserve"> </v>
          </cell>
          <cell r="Z507" t="str">
            <v xml:space="preserve"> </v>
          </cell>
        </row>
        <row r="508">
          <cell r="B508" t="str">
            <v>B35</v>
          </cell>
          <cell r="F508">
            <v>6</v>
          </cell>
          <cell r="G508">
            <v>110401</v>
          </cell>
          <cell r="K508">
            <v>0</v>
          </cell>
          <cell r="M508" t="str">
            <v>DEL</v>
          </cell>
          <cell r="N508" t="str">
            <v>Resource</v>
          </cell>
          <cell r="Q508" t="str">
            <v>yes</v>
          </cell>
          <cell r="X508" t="str">
            <v xml:space="preserve"> </v>
          </cell>
          <cell r="Y508" t="str">
            <v xml:space="preserve"> </v>
          </cell>
          <cell r="Z508" t="str">
            <v xml:space="preserve"> </v>
          </cell>
        </row>
        <row r="509">
          <cell r="B509" t="str">
            <v>B95</v>
          </cell>
          <cell r="F509">
            <v>12</v>
          </cell>
          <cell r="G509">
            <v>110101</v>
          </cell>
          <cell r="K509">
            <v>0</v>
          </cell>
          <cell r="M509" t="str">
            <v>DEL</v>
          </cell>
          <cell r="N509" t="str">
            <v>Resource</v>
          </cell>
          <cell r="Q509" t="str">
            <v>no</v>
          </cell>
          <cell r="X509" t="str">
            <v xml:space="preserve"> </v>
          </cell>
          <cell r="Y509" t="str">
            <v xml:space="preserve"> </v>
          </cell>
          <cell r="Z509" t="str">
            <v xml:space="preserve"> </v>
          </cell>
        </row>
        <row r="510">
          <cell r="B510" t="str">
            <v>B95</v>
          </cell>
          <cell r="F510">
            <v>12</v>
          </cell>
          <cell r="G510">
            <v>110101</v>
          </cell>
          <cell r="K510">
            <v>0</v>
          </cell>
          <cell r="M510" t="str">
            <v>DEL</v>
          </cell>
          <cell r="N510" t="str">
            <v>Resource</v>
          </cell>
          <cell r="Q510" t="str">
            <v>no</v>
          </cell>
        </row>
        <row r="511">
          <cell r="B511" t="str">
            <v>B35</v>
          </cell>
          <cell r="F511">
            <v>6</v>
          </cell>
          <cell r="G511">
            <v>110401</v>
          </cell>
          <cell r="K511">
            <v>0</v>
          </cell>
          <cell r="M511" t="str">
            <v>DEL</v>
          </cell>
          <cell r="N511" t="str">
            <v>Resource</v>
          </cell>
          <cell r="Q511" t="str">
            <v>yes</v>
          </cell>
          <cell r="X511" t="str">
            <v xml:space="preserve"> </v>
          </cell>
          <cell r="Y511" t="str">
            <v xml:space="preserve"> </v>
          </cell>
          <cell r="Z511" t="str">
            <v xml:space="preserve"> </v>
          </cell>
        </row>
        <row r="512">
          <cell r="B512" t="str">
            <v>E15</v>
          </cell>
          <cell r="F512">
            <v>12</v>
          </cell>
          <cell r="G512">
            <v>110202</v>
          </cell>
          <cell r="K512" t="str">
            <v>PSS</v>
          </cell>
          <cell r="M512" t="str">
            <v>non-budget</v>
          </cell>
          <cell r="N512" t="str">
            <v>non-budget</v>
          </cell>
          <cell r="Q512" t="str">
            <v>no</v>
          </cell>
          <cell r="X512">
            <v>262349</v>
          </cell>
          <cell r="Y512" t="str">
            <v xml:space="preserve"> </v>
          </cell>
          <cell r="Z512" t="str">
            <v xml:space="preserve"> </v>
          </cell>
        </row>
        <row r="513">
          <cell r="B513" t="str">
            <v>B35</v>
          </cell>
          <cell r="F513">
            <v>6</v>
          </cell>
          <cell r="G513">
            <v>110401</v>
          </cell>
          <cell r="K513">
            <v>0</v>
          </cell>
          <cell r="M513" t="str">
            <v>DEL</v>
          </cell>
          <cell r="N513" t="str">
            <v>Resource</v>
          </cell>
          <cell r="Q513" t="str">
            <v>yes</v>
          </cell>
          <cell r="X513" t="str">
            <v xml:space="preserve"> </v>
          </cell>
          <cell r="Y513" t="str">
            <v xml:space="preserve"> </v>
          </cell>
          <cell r="Z513" t="str">
            <v xml:space="preserve"> </v>
          </cell>
        </row>
        <row r="514">
          <cell r="B514" t="str">
            <v>G20</v>
          </cell>
          <cell r="F514">
            <v>12</v>
          </cell>
          <cell r="G514">
            <v>110202</v>
          </cell>
          <cell r="K514" t="str">
            <v>PSS</v>
          </cell>
          <cell r="M514" t="str">
            <v>non-budget</v>
          </cell>
          <cell r="N514" t="str">
            <v>non-budget</v>
          </cell>
          <cell r="Q514" t="str">
            <v>no</v>
          </cell>
          <cell r="X514">
            <v>45089</v>
          </cell>
          <cell r="Y514" t="str">
            <v xml:space="preserve"> </v>
          </cell>
          <cell r="Z514" t="str">
            <v xml:space="preserve"> </v>
          </cell>
        </row>
        <row r="515">
          <cell r="B515" t="str">
            <v>B35</v>
          </cell>
          <cell r="F515">
            <v>6</v>
          </cell>
          <cell r="G515">
            <v>110401</v>
          </cell>
          <cell r="K515">
            <v>0</v>
          </cell>
          <cell r="M515" t="str">
            <v>DEL</v>
          </cell>
          <cell r="N515" t="str">
            <v>Resource</v>
          </cell>
          <cell r="Q515" t="str">
            <v>yes</v>
          </cell>
          <cell r="X515" t="str">
            <v xml:space="preserve"> </v>
          </cell>
          <cell r="Y515" t="str">
            <v xml:space="preserve"> </v>
          </cell>
          <cell r="Z515" t="str">
            <v xml:space="preserve"> </v>
          </cell>
        </row>
        <row r="516">
          <cell r="B516" t="str">
            <v>B35</v>
          </cell>
          <cell r="F516">
            <v>6</v>
          </cell>
          <cell r="G516">
            <v>110401</v>
          </cell>
          <cell r="K516">
            <v>0</v>
          </cell>
          <cell r="M516" t="str">
            <v>DEL</v>
          </cell>
          <cell r="N516" t="str">
            <v>Resource</v>
          </cell>
          <cell r="Q516" t="str">
            <v>yes</v>
          </cell>
          <cell r="X516" t="str">
            <v xml:space="preserve"> </v>
          </cell>
          <cell r="Y516" t="str">
            <v xml:space="preserve"> </v>
          </cell>
          <cell r="Z516" t="str">
            <v xml:space="preserve"> </v>
          </cell>
        </row>
        <row r="517">
          <cell r="B517" t="str">
            <v>B35</v>
          </cell>
          <cell r="F517">
            <v>6</v>
          </cell>
          <cell r="G517">
            <v>110401</v>
          </cell>
          <cell r="K517">
            <v>0</v>
          </cell>
          <cell r="M517" t="str">
            <v>DEL</v>
          </cell>
          <cell r="N517" t="str">
            <v>Resource</v>
          </cell>
          <cell r="Q517" t="str">
            <v>yes</v>
          </cell>
          <cell r="X517" t="str">
            <v xml:space="preserve"> </v>
          </cell>
          <cell r="Y517" t="str">
            <v xml:space="preserve"> </v>
          </cell>
          <cell r="Z517" t="str">
            <v xml:space="preserve"> </v>
          </cell>
        </row>
        <row r="518">
          <cell r="B518" t="str">
            <v>B95</v>
          </cell>
          <cell r="F518">
            <v>1</v>
          </cell>
          <cell r="G518">
            <v>110302</v>
          </cell>
          <cell r="K518">
            <v>0</v>
          </cell>
          <cell r="M518" t="str">
            <v>DEL</v>
          </cell>
          <cell r="N518" t="str">
            <v>Resource</v>
          </cell>
          <cell r="Q518" t="str">
            <v>no</v>
          </cell>
          <cell r="X518">
            <v>28</v>
          </cell>
          <cell r="Y518" t="str">
            <v xml:space="preserve"> </v>
          </cell>
          <cell r="Z518" t="str">
            <v xml:space="preserve"> </v>
          </cell>
        </row>
        <row r="519">
          <cell r="B519" t="str">
            <v>B35</v>
          </cell>
          <cell r="F519">
            <v>6</v>
          </cell>
          <cell r="G519">
            <v>110401</v>
          </cell>
          <cell r="K519">
            <v>0</v>
          </cell>
          <cell r="M519" t="str">
            <v>DEL</v>
          </cell>
          <cell r="N519" t="str">
            <v>Resource</v>
          </cell>
          <cell r="Q519" t="str">
            <v>yes</v>
          </cell>
          <cell r="X519" t="str">
            <v xml:space="preserve"> </v>
          </cell>
          <cell r="Y519" t="str">
            <v xml:space="preserve"> </v>
          </cell>
          <cell r="Z519" t="str">
            <v xml:space="preserve"> </v>
          </cell>
        </row>
        <row r="520">
          <cell r="B520" t="str">
            <v>B35</v>
          </cell>
          <cell r="F520">
            <v>6</v>
          </cell>
          <cell r="G520">
            <v>110401</v>
          </cell>
          <cell r="K520">
            <v>0</v>
          </cell>
          <cell r="M520" t="str">
            <v>DEL</v>
          </cell>
          <cell r="N520" t="str">
            <v>Resource</v>
          </cell>
          <cell r="Q520" t="str">
            <v>yes</v>
          </cell>
          <cell r="X520" t="str">
            <v xml:space="preserve"> </v>
          </cell>
          <cell r="Y520" t="str">
            <v xml:space="preserve"> </v>
          </cell>
          <cell r="Z520" t="str">
            <v xml:space="preserve"> </v>
          </cell>
        </row>
        <row r="521">
          <cell r="B521" t="str">
            <v>B35</v>
          </cell>
          <cell r="F521">
            <v>3</v>
          </cell>
          <cell r="G521">
            <v>110407</v>
          </cell>
          <cell r="K521">
            <v>0</v>
          </cell>
          <cell r="M521" t="str">
            <v>DEL</v>
          </cell>
          <cell r="N521" t="str">
            <v>Resource</v>
          </cell>
          <cell r="Q521" t="str">
            <v>yes</v>
          </cell>
          <cell r="X521" t="str">
            <v xml:space="preserve"> </v>
          </cell>
          <cell r="Y521" t="str">
            <v xml:space="preserve"> </v>
          </cell>
          <cell r="Z521" t="str">
            <v xml:space="preserve"> </v>
          </cell>
        </row>
        <row r="522">
          <cell r="B522" t="str">
            <v>B35</v>
          </cell>
          <cell r="F522">
            <v>12</v>
          </cell>
          <cell r="G522">
            <v>110305</v>
          </cell>
          <cell r="K522">
            <v>0</v>
          </cell>
          <cell r="M522" t="str">
            <v>DEL</v>
          </cell>
          <cell r="N522" t="str">
            <v>Resource</v>
          </cell>
          <cell r="Q522" t="str">
            <v>yes</v>
          </cell>
          <cell r="X522" t="str">
            <v xml:space="preserve"> </v>
          </cell>
          <cell r="Y522" t="str">
            <v xml:space="preserve"> </v>
          </cell>
          <cell r="Z522" t="str">
            <v xml:space="preserve"> </v>
          </cell>
        </row>
        <row r="523">
          <cell r="B523" t="str">
            <v>N10</v>
          </cell>
          <cell r="F523">
            <v>12</v>
          </cell>
          <cell r="G523">
            <v>110222</v>
          </cell>
          <cell r="K523" t="str">
            <v>PSS</v>
          </cell>
          <cell r="M523" t="str">
            <v>DEL</v>
          </cell>
          <cell r="N523" t="str">
            <v>Capital</v>
          </cell>
          <cell r="Q523" t="str">
            <v>no</v>
          </cell>
          <cell r="X523" t="str">
            <v xml:space="preserve"> </v>
          </cell>
          <cell r="Y523" t="str">
            <v xml:space="preserve"> </v>
          </cell>
          <cell r="Z523" t="str">
            <v xml:space="preserve"> </v>
          </cell>
        </row>
        <row r="524">
          <cell r="B524" t="str">
            <v>B35</v>
          </cell>
          <cell r="F524">
            <v>12</v>
          </cell>
          <cell r="G524">
            <v>110306</v>
          </cell>
          <cell r="K524">
            <v>0</v>
          </cell>
          <cell r="M524" t="str">
            <v>DEL</v>
          </cell>
          <cell r="N524" t="str">
            <v>Resource</v>
          </cell>
          <cell r="Q524" t="str">
            <v>yes</v>
          </cell>
          <cell r="X524">
            <v>2926</v>
          </cell>
          <cell r="Y524" t="str">
            <v xml:space="preserve"> </v>
          </cell>
          <cell r="Z524" t="str">
            <v xml:space="preserve"> </v>
          </cell>
        </row>
        <row r="525">
          <cell r="B525" t="str">
            <v>E15</v>
          </cell>
          <cell r="F525">
            <v>12</v>
          </cell>
          <cell r="G525">
            <v>110201</v>
          </cell>
          <cell r="K525" t="str">
            <v>PSS</v>
          </cell>
          <cell r="M525" t="str">
            <v>DEL</v>
          </cell>
          <cell r="N525" t="str">
            <v>Capital</v>
          </cell>
          <cell r="Q525" t="str">
            <v>no</v>
          </cell>
          <cell r="X525">
            <v>5000</v>
          </cell>
          <cell r="Y525" t="str">
            <v xml:space="preserve"> </v>
          </cell>
          <cell r="Z525" t="str">
            <v xml:space="preserve"> </v>
          </cell>
        </row>
        <row r="526">
          <cell r="B526" t="str">
            <v>B35</v>
          </cell>
          <cell r="F526">
            <v>12</v>
          </cell>
          <cell r="G526">
            <v>110306</v>
          </cell>
          <cell r="K526">
            <v>0</v>
          </cell>
          <cell r="M526" t="str">
            <v>DEL</v>
          </cell>
          <cell r="N526" t="str">
            <v>Resource</v>
          </cell>
          <cell r="Q526" t="str">
            <v>yes</v>
          </cell>
          <cell r="X526">
            <v>-8269</v>
          </cell>
          <cell r="Y526" t="str">
            <v xml:space="preserve"> </v>
          </cell>
          <cell r="Z526" t="str">
            <v xml:space="preserve"> </v>
          </cell>
        </row>
        <row r="527">
          <cell r="B527" t="str">
            <v>B35</v>
          </cell>
          <cell r="F527">
            <v>12</v>
          </cell>
          <cell r="G527">
            <v>110401</v>
          </cell>
          <cell r="K527">
            <v>0</v>
          </cell>
          <cell r="M527" t="str">
            <v>DEL</v>
          </cell>
          <cell r="N527" t="str">
            <v>Resource</v>
          </cell>
          <cell r="Q527" t="str">
            <v>yes</v>
          </cell>
          <cell r="X527">
            <v>4300</v>
          </cell>
          <cell r="Y527" t="str">
            <v xml:space="preserve"> </v>
          </cell>
          <cell r="Z527" t="str">
            <v xml:space="preserve"> </v>
          </cell>
        </row>
        <row r="528">
          <cell r="B528" t="str">
            <v>B35</v>
          </cell>
          <cell r="F528">
            <v>12</v>
          </cell>
          <cell r="G528">
            <v>110401</v>
          </cell>
          <cell r="K528">
            <v>0</v>
          </cell>
          <cell r="M528" t="str">
            <v>DEL</v>
          </cell>
          <cell r="N528" t="str">
            <v>Resource</v>
          </cell>
          <cell r="Q528" t="str">
            <v>yes</v>
          </cell>
          <cell r="X528">
            <v>2431</v>
          </cell>
          <cell r="Y528" t="str">
            <v xml:space="preserve"> </v>
          </cell>
          <cell r="Z528" t="str">
            <v xml:space="preserve"> </v>
          </cell>
        </row>
        <row r="529">
          <cell r="B529" t="str">
            <v>B35</v>
          </cell>
          <cell r="F529">
            <v>12</v>
          </cell>
          <cell r="G529">
            <v>110401</v>
          </cell>
          <cell r="K529">
            <v>0</v>
          </cell>
          <cell r="M529" t="str">
            <v>DEL</v>
          </cell>
          <cell r="N529" t="str">
            <v>Resource</v>
          </cell>
          <cell r="Q529" t="str">
            <v>yes</v>
          </cell>
          <cell r="X529">
            <v>-13844</v>
          </cell>
          <cell r="Y529" t="str">
            <v xml:space="preserve"> </v>
          </cell>
          <cell r="Z529" t="str">
            <v xml:space="preserve"> </v>
          </cell>
        </row>
        <row r="530">
          <cell r="B530" t="str">
            <v>B35</v>
          </cell>
          <cell r="F530">
            <v>12</v>
          </cell>
          <cell r="G530">
            <v>110401</v>
          </cell>
          <cell r="K530">
            <v>0</v>
          </cell>
          <cell r="M530" t="str">
            <v>DEL</v>
          </cell>
          <cell r="N530" t="str">
            <v>Resource</v>
          </cell>
          <cell r="Q530" t="str">
            <v>yes</v>
          </cell>
          <cell r="X530">
            <v>-25</v>
          </cell>
          <cell r="Y530" t="str">
            <v xml:space="preserve"> </v>
          </cell>
          <cell r="Z530" t="str">
            <v xml:space="preserve"> </v>
          </cell>
        </row>
        <row r="531">
          <cell r="B531" t="str">
            <v>B35</v>
          </cell>
          <cell r="F531">
            <v>12</v>
          </cell>
          <cell r="G531">
            <v>110401</v>
          </cell>
          <cell r="K531">
            <v>0</v>
          </cell>
          <cell r="M531" t="str">
            <v>DEL</v>
          </cell>
          <cell r="N531" t="str">
            <v>Resource</v>
          </cell>
          <cell r="Q531" t="str">
            <v>yes</v>
          </cell>
          <cell r="X531">
            <v>-15</v>
          </cell>
          <cell r="Y531" t="str">
            <v xml:space="preserve"> </v>
          </cell>
          <cell r="Z531" t="str">
            <v xml:space="preserve"> </v>
          </cell>
        </row>
        <row r="532">
          <cell r="B532" t="str">
            <v>B35</v>
          </cell>
          <cell r="F532">
            <v>12</v>
          </cell>
          <cell r="G532">
            <v>110401</v>
          </cell>
          <cell r="K532">
            <v>0</v>
          </cell>
          <cell r="M532" t="str">
            <v>DEL</v>
          </cell>
          <cell r="N532" t="str">
            <v>Resource</v>
          </cell>
          <cell r="Q532" t="str">
            <v>yes</v>
          </cell>
          <cell r="X532" t="str">
            <v xml:space="preserve"> </v>
          </cell>
          <cell r="Y532" t="str">
            <v xml:space="preserve"> </v>
          </cell>
          <cell r="Z532" t="str">
            <v xml:space="preserve"> </v>
          </cell>
        </row>
        <row r="533">
          <cell r="B533" t="str">
            <v>B35</v>
          </cell>
          <cell r="F533">
            <v>12</v>
          </cell>
          <cell r="G533">
            <v>110401</v>
          </cell>
          <cell r="K533">
            <v>0</v>
          </cell>
          <cell r="M533" t="str">
            <v>DEL</v>
          </cell>
          <cell r="N533" t="str">
            <v>Resource</v>
          </cell>
          <cell r="Q533" t="str">
            <v>yes</v>
          </cell>
          <cell r="X533" t="str">
            <v xml:space="preserve"> </v>
          </cell>
          <cell r="Y533" t="str">
            <v xml:space="preserve"> </v>
          </cell>
          <cell r="Z533" t="str">
            <v xml:space="preserve"> </v>
          </cell>
        </row>
        <row r="534">
          <cell r="B534" t="str">
            <v>B35</v>
          </cell>
          <cell r="F534">
            <v>12</v>
          </cell>
          <cell r="G534">
            <v>110401</v>
          </cell>
          <cell r="K534">
            <v>0</v>
          </cell>
          <cell r="M534" t="str">
            <v>DEL</v>
          </cell>
          <cell r="N534" t="str">
            <v>Resource</v>
          </cell>
          <cell r="Q534" t="str">
            <v>yes</v>
          </cell>
          <cell r="X534" t="str">
            <v xml:space="preserve"> </v>
          </cell>
          <cell r="Y534" t="str">
            <v xml:space="preserve"> </v>
          </cell>
          <cell r="Z534" t="str">
            <v xml:space="preserve"> </v>
          </cell>
        </row>
        <row r="535">
          <cell r="B535" t="str">
            <v>B35</v>
          </cell>
          <cell r="F535">
            <v>12</v>
          </cell>
          <cell r="G535">
            <v>110401</v>
          </cell>
          <cell r="K535">
            <v>0</v>
          </cell>
          <cell r="M535" t="str">
            <v>DEL</v>
          </cell>
          <cell r="N535" t="str">
            <v>Resource</v>
          </cell>
          <cell r="Q535" t="str">
            <v>yes</v>
          </cell>
          <cell r="X535" t="str">
            <v xml:space="preserve"> </v>
          </cell>
          <cell r="Y535" t="str">
            <v xml:space="preserve"> </v>
          </cell>
          <cell r="Z535" t="str">
            <v xml:space="preserve"> </v>
          </cell>
        </row>
        <row r="536">
          <cell r="B536" t="str">
            <v>B95</v>
          </cell>
          <cell r="F536">
            <v>2</v>
          </cell>
          <cell r="G536">
            <v>110302</v>
          </cell>
          <cell r="K536">
            <v>0</v>
          </cell>
          <cell r="M536" t="str">
            <v>DEL</v>
          </cell>
          <cell r="N536" t="str">
            <v>Resource</v>
          </cell>
          <cell r="Q536" t="str">
            <v>no</v>
          </cell>
          <cell r="X536" t="str">
            <v xml:space="preserve"> </v>
          </cell>
          <cell r="Y536">
            <v>28</v>
          </cell>
          <cell r="Z536">
            <v>28</v>
          </cell>
        </row>
        <row r="537">
          <cell r="B537" t="str">
            <v>B95</v>
          </cell>
          <cell r="F537">
            <v>1</v>
          </cell>
          <cell r="G537">
            <v>110306</v>
          </cell>
          <cell r="K537">
            <v>0</v>
          </cell>
          <cell r="M537" t="str">
            <v>DEL</v>
          </cell>
          <cell r="N537" t="str">
            <v>Resource</v>
          </cell>
          <cell r="Q537" t="str">
            <v>no</v>
          </cell>
          <cell r="X537" t="str">
            <v xml:space="preserve"> </v>
          </cell>
          <cell r="Y537" t="str">
            <v xml:space="preserve"> </v>
          </cell>
          <cell r="Z537" t="str">
            <v xml:space="preserve"> </v>
          </cell>
        </row>
        <row r="538">
          <cell r="B538" t="str">
            <v>B95</v>
          </cell>
          <cell r="F538">
            <v>9</v>
          </cell>
          <cell r="G538">
            <v>110101</v>
          </cell>
          <cell r="K538">
            <v>0</v>
          </cell>
          <cell r="M538" t="str">
            <v>DEL</v>
          </cell>
          <cell r="N538" t="str">
            <v>Resource</v>
          </cell>
          <cell r="Q538" t="str">
            <v>no</v>
          </cell>
          <cell r="X538" t="str">
            <v xml:space="preserve"> </v>
          </cell>
          <cell r="Y538" t="str">
            <v xml:space="preserve"> </v>
          </cell>
          <cell r="Z538" t="str">
            <v xml:space="preserve"> </v>
          </cell>
        </row>
        <row r="539">
          <cell r="B539" t="str">
            <v>B95</v>
          </cell>
          <cell r="F539">
            <v>9</v>
          </cell>
          <cell r="G539">
            <v>110201</v>
          </cell>
          <cell r="K539" t="str">
            <v>PSS</v>
          </cell>
          <cell r="M539" t="str">
            <v>DEL</v>
          </cell>
          <cell r="N539" t="str">
            <v>Resource</v>
          </cell>
          <cell r="Q539" t="str">
            <v>no</v>
          </cell>
          <cell r="X539" t="str">
            <v xml:space="preserve"> </v>
          </cell>
          <cell r="Y539" t="str">
            <v xml:space="preserve"> </v>
          </cell>
          <cell r="Z539" t="str">
            <v xml:space="preserve"> </v>
          </cell>
        </row>
        <row r="540">
          <cell r="B540" t="str">
            <v>B95</v>
          </cell>
          <cell r="F540">
            <v>9</v>
          </cell>
          <cell r="G540">
            <v>110306</v>
          </cell>
          <cell r="K540">
            <v>0</v>
          </cell>
          <cell r="M540" t="str">
            <v>DEL</v>
          </cell>
          <cell r="N540" t="str">
            <v>Resource</v>
          </cell>
          <cell r="Q540" t="str">
            <v>no</v>
          </cell>
          <cell r="X540" t="str">
            <v xml:space="preserve"> </v>
          </cell>
          <cell r="Y540" t="str">
            <v xml:space="preserve"> </v>
          </cell>
          <cell r="Z540" t="str">
            <v xml:space="preserve"> </v>
          </cell>
        </row>
        <row r="541">
          <cell r="B541" t="str">
            <v>B95</v>
          </cell>
          <cell r="F541">
            <v>1</v>
          </cell>
          <cell r="G541">
            <v>110401</v>
          </cell>
          <cell r="K541">
            <v>0</v>
          </cell>
          <cell r="M541" t="str">
            <v>DEL</v>
          </cell>
          <cell r="N541" t="str">
            <v>Resource</v>
          </cell>
          <cell r="Q541" t="str">
            <v>no</v>
          </cell>
          <cell r="X541" t="str">
            <v xml:space="preserve"> </v>
          </cell>
          <cell r="Y541" t="str">
            <v xml:space="preserve"> </v>
          </cell>
          <cell r="Z541" t="str">
            <v xml:space="preserve"> </v>
          </cell>
        </row>
        <row r="542">
          <cell r="B542" t="str">
            <v>B95</v>
          </cell>
          <cell r="F542">
            <v>1</v>
          </cell>
          <cell r="G542">
            <v>110401</v>
          </cell>
          <cell r="K542">
            <v>0</v>
          </cell>
          <cell r="M542" t="str">
            <v>DEL</v>
          </cell>
          <cell r="N542" t="str">
            <v>Resource</v>
          </cell>
          <cell r="Q542" t="str">
            <v>no</v>
          </cell>
          <cell r="X542" t="str">
            <v xml:space="preserve"> </v>
          </cell>
          <cell r="Y542" t="str">
            <v xml:space="preserve"> </v>
          </cell>
          <cell r="Z542" t="str">
            <v xml:space="preserve"> </v>
          </cell>
        </row>
        <row r="543">
          <cell r="B543" t="str">
            <v>B99</v>
          </cell>
          <cell r="F543">
            <v>1</v>
          </cell>
          <cell r="G543">
            <v>110101</v>
          </cell>
          <cell r="K543">
            <v>0</v>
          </cell>
          <cell r="M543" t="str">
            <v>DEL</v>
          </cell>
          <cell r="N543" t="str">
            <v>Resource</v>
          </cell>
          <cell r="Q543" t="str">
            <v>no</v>
          </cell>
          <cell r="X543">
            <v>1003526</v>
          </cell>
          <cell r="Y543" t="str">
            <v xml:space="preserve"> </v>
          </cell>
          <cell r="Z543" t="str">
            <v xml:space="preserve"> </v>
          </cell>
        </row>
        <row r="544">
          <cell r="B544" t="str">
            <v>B99</v>
          </cell>
          <cell r="F544">
            <v>1</v>
          </cell>
          <cell r="G544">
            <v>110101</v>
          </cell>
          <cell r="K544">
            <v>0</v>
          </cell>
          <cell r="M544" t="str">
            <v>DEL</v>
          </cell>
          <cell r="N544" t="str">
            <v>Resource</v>
          </cell>
          <cell r="Q544" t="str">
            <v>no</v>
          </cell>
          <cell r="X544">
            <v>-78958</v>
          </cell>
          <cell r="Y544" t="str">
            <v xml:space="preserve"> </v>
          </cell>
          <cell r="Z544" t="str">
            <v xml:space="preserve"> </v>
          </cell>
        </row>
        <row r="545">
          <cell r="B545" t="str">
            <v>B99</v>
          </cell>
          <cell r="F545">
            <v>1</v>
          </cell>
          <cell r="G545">
            <v>110101</v>
          </cell>
          <cell r="K545">
            <v>0</v>
          </cell>
          <cell r="M545" t="str">
            <v>DEL</v>
          </cell>
          <cell r="N545" t="str">
            <v>Resource</v>
          </cell>
          <cell r="Q545" t="str">
            <v>no</v>
          </cell>
          <cell r="X545">
            <v>11083</v>
          </cell>
          <cell r="Y545" t="str">
            <v xml:space="preserve"> </v>
          </cell>
          <cell r="Z545" t="str">
            <v xml:space="preserve"> </v>
          </cell>
        </row>
        <row r="546">
          <cell r="B546" t="str">
            <v>B99</v>
          </cell>
          <cell r="F546">
            <v>5</v>
          </cell>
          <cell r="G546">
            <v>110101</v>
          </cell>
          <cell r="K546">
            <v>0</v>
          </cell>
          <cell r="M546" t="str">
            <v>DEL</v>
          </cell>
          <cell r="N546" t="str">
            <v>Resource</v>
          </cell>
          <cell r="Q546" t="str">
            <v>no</v>
          </cell>
          <cell r="X546">
            <v>-4604</v>
          </cell>
          <cell r="Y546">
            <v>-4604</v>
          </cell>
          <cell r="Z546">
            <v>-4604</v>
          </cell>
        </row>
        <row r="547">
          <cell r="B547" t="str">
            <v>B99</v>
          </cell>
          <cell r="F547">
            <v>12</v>
          </cell>
          <cell r="G547">
            <v>110101</v>
          </cell>
          <cell r="K547">
            <v>0</v>
          </cell>
          <cell r="M547" t="str">
            <v>DEL</v>
          </cell>
          <cell r="N547" t="str">
            <v>Resource</v>
          </cell>
          <cell r="Q547" t="str">
            <v>no</v>
          </cell>
          <cell r="X547" t="str">
            <v xml:space="preserve"> </v>
          </cell>
          <cell r="Y547" t="str">
            <v xml:space="preserve"> </v>
          </cell>
          <cell r="Z547" t="str">
            <v xml:space="preserve"> </v>
          </cell>
        </row>
        <row r="548">
          <cell r="B548" t="str">
            <v>B99</v>
          </cell>
          <cell r="F548">
            <v>2</v>
          </cell>
          <cell r="G548">
            <v>110101</v>
          </cell>
          <cell r="K548">
            <v>0</v>
          </cell>
          <cell r="M548" t="str">
            <v>DEL</v>
          </cell>
          <cell r="N548" t="str">
            <v>Resource</v>
          </cell>
          <cell r="Q548" t="str">
            <v>no</v>
          </cell>
          <cell r="X548" t="str">
            <v xml:space="preserve"> </v>
          </cell>
          <cell r="Y548">
            <v>1003526</v>
          </cell>
          <cell r="Z548">
            <v>1003526</v>
          </cell>
        </row>
        <row r="549">
          <cell r="B549" t="str">
            <v>B99</v>
          </cell>
          <cell r="F549">
            <v>2</v>
          </cell>
          <cell r="G549">
            <v>110101</v>
          </cell>
          <cell r="K549">
            <v>0</v>
          </cell>
          <cell r="M549" t="str">
            <v>DEL</v>
          </cell>
          <cell r="N549" t="str">
            <v>Resource</v>
          </cell>
          <cell r="Q549" t="str">
            <v>no</v>
          </cell>
          <cell r="X549" t="str">
            <v xml:space="preserve"> </v>
          </cell>
          <cell r="Y549">
            <v>73000</v>
          </cell>
          <cell r="Z549">
            <v>156000</v>
          </cell>
        </row>
        <row r="550">
          <cell r="B550" t="str">
            <v>B99</v>
          </cell>
          <cell r="F550">
            <v>2</v>
          </cell>
          <cell r="G550">
            <v>110101</v>
          </cell>
          <cell r="K550">
            <v>0</v>
          </cell>
          <cell r="M550" t="str">
            <v>DEL</v>
          </cell>
          <cell r="N550" t="str">
            <v>Resource</v>
          </cell>
          <cell r="Q550" t="str">
            <v>no</v>
          </cell>
          <cell r="X550" t="str">
            <v xml:space="preserve"> </v>
          </cell>
          <cell r="Y550">
            <v>-78958</v>
          </cell>
          <cell r="Z550" t="str">
            <v xml:space="preserve"> </v>
          </cell>
        </row>
        <row r="551">
          <cell r="B551" t="str">
            <v>B99</v>
          </cell>
          <cell r="F551">
            <v>2</v>
          </cell>
          <cell r="G551">
            <v>110101</v>
          </cell>
          <cell r="K551">
            <v>0</v>
          </cell>
          <cell r="M551" t="str">
            <v>DEL</v>
          </cell>
          <cell r="N551" t="str">
            <v>Resource</v>
          </cell>
          <cell r="Q551" t="str">
            <v>no</v>
          </cell>
          <cell r="X551" t="str">
            <v xml:space="preserve"> </v>
          </cell>
          <cell r="Y551" t="str">
            <v xml:space="preserve"> </v>
          </cell>
          <cell r="Z551">
            <v>-78958</v>
          </cell>
        </row>
        <row r="552">
          <cell r="B552" t="str">
            <v>B35</v>
          </cell>
          <cell r="F552">
            <v>12</v>
          </cell>
          <cell r="G552">
            <v>110401</v>
          </cell>
          <cell r="K552">
            <v>0</v>
          </cell>
          <cell r="M552" t="str">
            <v>DEL</v>
          </cell>
          <cell r="N552" t="str">
            <v>Resource</v>
          </cell>
          <cell r="Q552" t="str">
            <v>yes</v>
          </cell>
          <cell r="X552" t="str">
            <v xml:space="preserve"> </v>
          </cell>
          <cell r="Y552" t="str">
            <v xml:space="preserve"> </v>
          </cell>
          <cell r="Z552" t="str">
            <v xml:space="preserve"> </v>
          </cell>
        </row>
        <row r="553">
          <cell r="B553" t="str">
            <v>B99</v>
          </cell>
          <cell r="F553">
            <v>2</v>
          </cell>
          <cell r="G553">
            <v>110101</v>
          </cell>
          <cell r="K553">
            <v>0</v>
          </cell>
          <cell r="M553" t="str">
            <v>DEL</v>
          </cell>
          <cell r="N553" t="str">
            <v>Resource</v>
          </cell>
          <cell r="Q553" t="str">
            <v>no</v>
          </cell>
          <cell r="X553" t="str">
            <v xml:space="preserve"> </v>
          </cell>
          <cell r="Y553">
            <v>11083</v>
          </cell>
          <cell r="Z553">
            <v>11083</v>
          </cell>
        </row>
        <row r="554">
          <cell r="B554" t="str">
            <v>B99</v>
          </cell>
          <cell r="F554">
            <v>12</v>
          </cell>
          <cell r="G554">
            <v>110101</v>
          </cell>
          <cell r="K554">
            <v>0</v>
          </cell>
          <cell r="M554" t="str">
            <v>DEL</v>
          </cell>
          <cell r="N554" t="str">
            <v>Resource</v>
          </cell>
          <cell r="Q554" t="str">
            <v>no</v>
          </cell>
          <cell r="X554" t="str">
            <v xml:space="preserve"> </v>
          </cell>
          <cell r="Y554" t="str">
            <v xml:space="preserve"> </v>
          </cell>
          <cell r="Z554" t="str">
            <v xml:space="preserve"> </v>
          </cell>
        </row>
        <row r="555">
          <cell r="B555" t="str">
            <v>B99</v>
          </cell>
          <cell r="F555">
            <v>1</v>
          </cell>
          <cell r="G555">
            <v>110201</v>
          </cell>
          <cell r="K555" t="str">
            <v>PSS</v>
          </cell>
          <cell r="M555" t="str">
            <v>DEL</v>
          </cell>
          <cell r="N555" t="str">
            <v>Resource</v>
          </cell>
          <cell r="Q555" t="str">
            <v>no</v>
          </cell>
          <cell r="X555">
            <v>17</v>
          </cell>
          <cell r="Y555" t="str">
            <v xml:space="preserve"> </v>
          </cell>
          <cell r="Z555" t="str">
            <v xml:space="preserve"> </v>
          </cell>
        </row>
        <row r="556">
          <cell r="B556" t="str">
            <v>B99</v>
          </cell>
          <cell r="F556">
            <v>2</v>
          </cell>
          <cell r="G556">
            <v>110201</v>
          </cell>
          <cell r="K556" t="str">
            <v>PSS</v>
          </cell>
          <cell r="M556" t="str">
            <v>DEL</v>
          </cell>
          <cell r="N556" t="str">
            <v>Resource</v>
          </cell>
          <cell r="Q556" t="str">
            <v>no</v>
          </cell>
          <cell r="X556" t="str">
            <v xml:space="preserve"> </v>
          </cell>
          <cell r="Y556">
            <v>17</v>
          </cell>
          <cell r="Z556">
            <v>17</v>
          </cell>
        </row>
        <row r="557">
          <cell r="B557" t="str">
            <v>B99</v>
          </cell>
          <cell r="F557">
            <v>1</v>
          </cell>
          <cell r="G557">
            <v>110301</v>
          </cell>
          <cell r="K557">
            <v>0</v>
          </cell>
          <cell r="M557" t="str">
            <v>DEL</v>
          </cell>
          <cell r="N557" t="str">
            <v>Resource</v>
          </cell>
          <cell r="Q557" t="str">
            <v>no</v>
          </cell>
          <cell r="X557">
            <v>-4604</v>
          </cell>
          <cell r="Y557" t="str">
            <v xml:space="preserve"> </v>
          </cell>
          <cell r="Z557" t="str">
            <v xml:space="preserve"> </v>
          </cell>
        </row>
        <row r="558">
          <cell r="B558" t="str">
            <v>B35</v>
          </cell>
          <cell r="F558">
            <v>12</v>
          </cell>
          <cell r="G558">
            <v>110401</v>
          </cell>
          <cell r="K558">
            <v>0</v>
          </cell>
          <cell r="M558" t="str">
            <v>DEL</v>
          </cell>
          <cell r="N558" t="str">
            <v>Resource</v>
          </cell>
          <cell r="Q558" t="str">
            <v>yes</v>
          </cell>
          <cell r="X558">
            <v>36000</v>
          </cell>
          <cell r="Y558" t="str">
            <v xml:space="preserve"> </v>
          </cell>
          <cell r="Z558" t="str">
            <v xml:space="preserve"> </v>
          </cell>
        </row>
        <row r="559">
          <cell r="B559" t="str">
            <v>B35</v>
          </cell>
          <cell r="F559">
            <v>12</v>
          </cell>
          <cell r="G559">
            <v>110407</v>
          </cell>
          <cell r="K559">
            <v>0</v>
          </cell>
          <cell r="M559" t="str">
            <v>DEL</v>
          </cell>
          <cell r="N559" t="str">
            <v>Resource</v>
          </cell>
          <cell r="Q559" t="str">
            <v>yes</v>
          </cell>
          <cell r="X559">
            <v>557</v>
          </cell>
          <cell r="Y559" t="str">
            <v xml:space="preserve"> </v>
          </cell>
          <cell r="Z559" t="str">
            <v xml:space="preserve"> </v>
          </cell>
        </row>
        <row r="560">
          <cell r="B560" t="str">
            <v>B35</v>
          </cell>
          <cell r="F560">
            <v>12</v>
          </cell>
          <cell r="G560">
            <v>110407</v>
          </cell>
          <cell r="K560">
            <v>0</v>
          </cell>
          <cell r="M560" t="str">
            <v>DEL</v>
          </cell>
          <cell r="N560" t="str">
            <v>Resource</v>
          </cell>
          <cell r="Q560" t="str">
            <v>yes</v>
          </cell>
          <cell r="X560">
            <v>-53</v>
          </cell>
          <cell r="Y560" t="str">
            <v xml:space="preserve"> </v>
          </cell>
          <cell r="Z560" t="str">
            <v xml:space="preserve"> </v>
          </cell>
        </row>
        <row r="561">
          <cell r="B561" t="str">
            <v>B35</v>
          </cell>
          <cell r="F561">
            <v>12</v>
          </cell>
          <cell r="G561">
            <v>110407</v>
          </cell>
          <cell r="K561">
            <v>0</v>
          </cell>
          <cell r="M561" t="str">
            <v>DEL</v>
          </cell>
          <cell r="N561" t="str">
            <v>Resource</v>
          </cell>
          <cell r="Q561" t="str">
            <v>yes</v>
          </cell>
          <cell r="X561">
            <v>442</v>
          </cell>
          <cell r="Y561" t="str">
            <v xml:space="preserve"> </v>
          </cell>
          <cell r="Z561" t="str">
            <v xml:space="preserve"> </v>
          </cell>
        </row>
        <row r="562">
          <cell r="B562" t="str">
            <v>B35</v>
          </cell>
          <cell r="F562">
            <v>12</v>
          </cell>
          <cell r="G562">
            <v>110407</v>
          </cell>
          <cell r="K562">
            <v>0</v>
          </cell>
          <cell r="M562" t="str">
            <v>DEL</v>
          </cell>
          <cell r="N562" t="str">
            <v>Resource</v>
          </cell>
          <cell r="Q562" t="str">
            <v>yes</v>
          </cell>
          <cell r="X562" t="str">
            <v xml:space="preserve"> </v>
          </cell>
          <cell r="Y562" t="str">
            <v xml:space="preserve"> </v>
          </cell>
          <cell r="Z562" t="str">
            <v xml:space="preserve"> </v>
          </cell>
        </row>
        <row r="563">
          <cell r="B563" t="str">
            <v>B35</v>
          </cell>
          <cell r="F563">
            <v>12</v>
          </cell>
          <cell r="G563">
            <v>110407</v>
          </cell>
          <cell r="K563">
            <v>0</v>
          </cell>
          <cell r="M563" t="str">
            <v>DEL</v>
          </cell>
          <cell r="N563" t="str">
            <v>Resource</v>
          </cell>
          <cell r="Q563" t="str">
            <v>yes</v>
          </cell>
          <cell r="X563" t="str">
            <v xml:space="preserve"> </v>
          </cell>
          <cell r="Y563" t="str">
            <v xml:space="preserve"> </v>
          </cell>
          <cell r="Z563" t="str">
            <v xml:space="preserve"> </v>
          </cell>
        </row>
        <row r="564">
          <cell r="B564" t="str">
            <v>B35</v>
          </cell>
          <cell r="F564">
            <v>12</v>
          </cell>
          <cell r="G564">
            <v>110407</v>
          </cell>
          <cell r="K564">
            <v>0</v>
          </cell>
          <cell r="M564" t="str">
            <v>DEL</v>
          </cell>
          <cell r="N564" t="str">
            <v>Resource</v>
          </cell>
          <cell r="Q564" t="str">
            <v>yes</v>
          </cell>
          <cell r="X564">
            <v>-442</v>
          </cell>
          <cell r="Y564" t="str">
            <v xml:space="preserve"> </v>
          </cell>
          <cell r="Z564" t="str">
            <v xml:space="preserve"> </v>
          </cell>
        </row>
        <row r="565">
          <cell r="B565" t="str">
            <v>B35</v>
          </cell>
          <cell r="F565">
            <v>12</v>
          </cell>
          <cell r="G565">
            <v>110503</v>
          </cell>
          <cell r="K565">
            <v>0</v>
          </cell>
          <cell r="M565" t="str">
            <v>DEL</v>
          </cell>
          <cell r="N565" t="str">
            <v>Resource</v>
          </cell>
          <cell r="Q565" t="str">
            <v>yes</v>
          </cell>
          <cell r="X565" t="str">
            <v xml:space="preserve"> </v>
          </cell>
          <cell r="Y565" t="str">
            <v xml:space="preserve"> </v>
          </cell>
          <cell r="Z565" t="str">
            <v xml:space="preserve"> </v>
          </cell>
        </row>
        <row r="566">
          <cell r="B566" t="str">
            <v>B35</v>
          </cell>
          <cell r="F566">
            <v>12</v>
          </cell>
          <cell r="G566">
            <v>110504</v>
          </cell>
          <cell r="K566">
            <v>0</v>
          </cell>
          <cell r="M566" t="str">
            <v>DEL</v>
          </cell>
          <cell r="N566" t="str">
            <v>Resource</v>
          </cell>
          <cell r="Q566" t="str">
            <v>yes</v>
          </cell>
          <cell r="X566" t="str">
            <v xml:space="preserve"> </v>
          </cell>
          <cell r="Y566" t="str">
            <v xml:space="preserve"> </v>
          </cell>
          <cell r="Z566" t="str">
            <v xml:space="preserve"> </v>
          </cell>
        </row>
        <row r="567">
          <cell r="B567" t="str">
            <v>B35</v>
          </cell>
          <cell r="F567">
            <v>1</v>
          </cell>
          <cell r="G567">
            <v>110401</v>
          </cell>
          <cell r="K567">
            <v>0</v>
          </cell>
          <cell r="M567" t="str">
            <v>DEL</v>
          </cell>
          <cell r="N567" t="str">
            <v>Resource</v>
          </cell>
          <cell r="Q567" t="str">
            <v>yes</v>
          </cell>
          <cell r="X567" t="str">
            <v xml:space="preserve"> </v>
          </cell>
          <cell r="Y567" t="str">
            <v xml:space="preserve"> </v>
          </cell>
          <cell r="Z567" t="str">
            <v xml:space="preserve"> </v>
          </cell>
        </row>
        <row r="568">
          <cell r="B568" t="str">
            <v>B35</v>
          </cell>
          <cell r="F568">
            <v>12</v>
          </cell>
          <cell r="G568">
            <v>110505</v>
          </cell>
          <cell r="K568">
            <v>0</v>
          </cell>
          <cell r="M568" t="str">
            <v>DEL</v>
          </cell>
          <cell r="N568" t="str">
            <v>Resource</v>
          </cell>
          <cell r="Q568" t="str">
            <v>yes</v>
          </cell>
          <cell r="X568" t="str">
            <v xml:space="preserve"> </v>
          </cell>
          <cell r="Y568" t="str">
            <v xml:space="preserve"> </v>
          </cell>
          <cell r="Z568" t="str">
            <v xml:space="preserve"> </v>
          </cell>
        </row>
        <row r="569">
          <cell r="B569" t="str">
            <v>B35</v>
          </cell>
          <cell r="F569">
            <v>12</v>
          </cell>
          <cell r="G569">
            <v>110505</v>
          </cell>
          <cell r="K569">
            <v>0</v>
          </cell>
          <cell r="M569" t="str">
            <v>DEL</v>
          </cell>
          <cell r="N569" t="str">
            <v>Resource</v>
          </cell>
          <cell r="Q569" t="str">
            <v>yes</v>
          </cell>
          <cell r="X569" t="str">
            <v xml:space="preserve"> </v>
          </cell>
          <cell r="Y569" t="str">
            <v xml:space="preserve"> </v>
          </cell>
          <cell r="Z569" t="str">
            <v xml:space="preserve"> </v>
          </cell>
        </row>
        <row r="570">
          <cell r="B570" t="str">
            <v>B35</v>
          </cell>
          <cell r="F570">
            <v>1</v>
          </cell>
          <cell r="G570">
            <v>110405</v>
          </cell>
          <cell r="K570">
            <v>0</v>
          </cell>
          <cell r="M570" t="str">
            <v>DEL</v>
          </cell>
          <cell r="N570" t="str">
            <v>Resource</v>
          </cell>
          <cell r="Q570" t="str">
            <v>yes</v>
          </cell>
          <cell r="X570" t="str">
            <v xml:space="preserve"> </v>
          </cell>
          <cell r="Y570" t="str">
            <v xml:space="preserve"> </v>
          </cell>
          <cell r="Z570" t="str">
            <v xml:space="preserve"> </v>
          </cell>
        </row>
        <row r="571">
          <cell r="B571" t="str">
            <v>B35</v>
          </cell>
          <cell r="F571">
            <v>1</v>
          </cell>
          <cell r="G571">
            <v>110405</v>
          </cell>
          <cell r="K571">
            <v>0</v>
          </cell>
          <cell r="M571" t="str">
            <v>DEL</v>
          </cell>
          <cell r="N571" t="str">
            <v>Resource</v>
          </cell>
          <cell r="Q571" t="str">
            <v>yes</v>
          </cell>
          <cell r="X571" t="str">
            <v xml:space="preserve"> </v>
          </cell>
          <cell r="Y571" t="str">
            <v xml:space="preserve"> </v>
          </cell>
          <cell r="Z571" t="str">
            <v xml:space="preserve"> </v>
          </cell>
        </row>
        <row r="572">
          <cell r="B572" t="str">
            <v>B35</v>
          </cell>
          <cell r="F572">
            <v>1</v>
          </cell>
          <cell r="G572">
            <v>110407</v>
          </cell>
          <cell r="K572">
            <v>0</v>
          </cell>
          <cell r="M572" t="str">
            <v>DEL</v>
          </cell>
          <cell r="N572" t="str">
            <v>Resource</v>
          </cell>
          <cell r="Q572" t="str">
            <v>yes</v>
          </cell>
          <cell r="X572">
            <v>6593</v>
          </cell>
          <cell r="Y572" t="str">
            <v xml:space="preserve"> </v>
          </cell>
          <cell r="Z572" t="str">
            <v xml:space="preserve"> </v>
          </cell>
        </row>
        <row r="573">
          <cell r="B573" t="str">
            <v>B35</v>
          </cell>
          <cell r="F573">
            <v>1</v>
          </cell>
          <cell r="G573">
            <v>110407</v>
          </cell>
          <cell r="K573">
            <v>0</v>
          </cell>
          <cell r="M573" t="str">
            <v>DEL</v>
          </cell>
          <cell r="N573" t="str">
            <v>Resource</v>
          </cell>
          <cell r="Q573" t="str">
            <v>yes</v>
          </cell>
          <cell r="X573">
            <v>-508</v>
          </cell>
          <cell r="Y573" t="str">
            <v xml:space="preserve"> </v>
          </cell>
          <cell r="Z573" t="str">
            <v xml:space="preserve"> </v>
          </cell>
        </row>
        <row r="574">
          <cell r="B574" t="str">
            <v>B35</v>
          </cell>
          <cell r="F574">
            <v>1</v>
          </cell>
          <cell r="G574">
            <v>110407</v>
          </cell>
          <cell r="K574">
            <v>0</v>
          </cell>
          <cell r="M574" t="str">
            <v>DEL</v>
          </cell>
          <cell r="N574" t="str">
            <v>Resource</v>
          </cell>
          <cell r="Q574" t="str">
            <v>yes</v>
          </cell>
          <cell r="X574" t="str">
            <v xml:space="preserve"> </v>
          </cell>
          <cell r="Y574" t="str">
            <v xml:space="preserve"> </v>
          </cell>
          <cell r="Z574" t="str">
            <v xml:space="preserve"> </v>
          </cell>
        </row>
        <row r="575">
          <cell r="B575" t="str">
            <v>B35</v>
          </cell>
          <cell r="F575">
            <v>6</v>
          </cell>
          <cell r="G575">
            <v>110407</v>
          </cell>
          <cell r="K575">
            <v>0</v>
          </cell>
          <cell r="M575" t="str">
            <v>DEL</v>
          </cell>
          <cell r="N575" t="str">
            <v>Resource</v>
          </cell>
          <cell r="Q575" t="str">
            <v>yes</v>
          </cell>
          <cell r="X575">
            <v>-1777</v>
          </cell>
          <cell r="Y575">
            <v>-2329</v>
          </cell>
          <cell r="Z575">
            <v>-2901</v>
          </cell>
        </row>
        <row r="576">
          <cell r="B576" t="str">
            <v>B35</v>
          </cell>
          <cell r="F576">
            <v>12</v>
          </cell>
          <cell r="G576">
            <v>110506</v>
          </cell>
          <cell r="K576">
            <v>0</v>
          </cell>
          <cell r="M576" t="str">
            <v>DEL</v>
          </cell>
          <cell r="N576" t="str">
            <v>Resource</v>
          </cell>
          <cell r="Q576" t="str">
            <v>yes</v>
          </cell>
          <cell r="X576" t="str">
            <v xml:space="preserve"> </v>
          </cell>
          <cell r="Y576" t="str">
            <v xml:space="preserve"> </v>
          </cell>
          <cell r="Z576" t="str">
            <v xml:space="preserve"> </v>
          </cell>
        </row>
        <row r="577">
          <cell r="B577" t="str">
            <v>B35</v>
          </cell>
          <cell r="F577">
            <v>12</v>
          </cell>
          <cell r="G577">
            <v>110506</v>
          </cell>
          <cell r="K577">
            <v>0</v>
          </cell>
          <cell r="M577" t="str">
            <v>DEL</v>
          </cell>
          <cell r="N577" t="str">
            <v>Resource</v>
          </cell>
          <cell r="Q577" t="str">
            <v>yes</v>
          </cell>
          <cell r="X577" t="str">
            <v xml:space="preserve"> </v>
          </cell>
          <cell r="Y577" t="str">
            <v xml:space="preserve"> </v>
          </cell>
          <cell r="Z577" t="str">
            <v xml:space="preserve"> </v>
          </cell>
        </row>
        <row r="578">
          <cell r="B578" t="str">
            <v>B35</v>
          </cell>
          <cell r="F578">
            <v>2</v>
          </cell>
          <cell r="G578">
            <v>110407</v>
          </cell>
          <cell r="K578">
            <v>0</v>
          </cell>
          <cell r="M578" t="str">
            <v>DEL</v>
          </cell>
          <cell r="N578" t="str">
            <v>Resource</v>
          </cell>
          <cell r="Q578" t="str">
            <v>yes</v>
          </cell>
          <cell r="X578" t="str">
            <v xml:space="preserve"> </v>
          </cell>
          <cell r="Y578" t="str">
            <v xml:space="preserve"> </v>
          </cell>
          <cell r="Z578" t="str">
            <v xml:space="preserve"> </v>
          </cell>
        </row>
        <row r="579">
          <cell r="B579" t="str">
            <v>B35</v>
          </cell>
          <cell r="F579">
            <v>4</v>
          </cell>
          <cell r="G579">
            <v>110407</v>
          </cell>
          <cell r="K579">
            <v>0</v>
          </cell>
          <cell r="M579" t="str">
            <v>DEL</v>
          </cell>
          <cell r="N579" t="str">
            <v>Resource</v>
          </cell>
          <cell r="Q579" t="str">
            <v>yes</v>
          </cell>
          <cell r="X579" t="str">
            <v xml:space="preserve"> </v>
          </cell>
          <cell r="Y579" t="str">
            <v xml:space="preserve"> </v>
          </cell>
          <cell r="Z579" t="str">
            <v xml:space="preserve"> </v>
          </cell>
        </row>
        <row r="580">
          <cell r="B580" t="str">
            <v>B35</v>
          </cell>
          <cell r="F580">
            <v>3</v>
          </cell>
          <cell r="G580">
            <v>110407</v>
          </cell>
          <cell r="K580">
            <v>0</v>
          </cell>
          <cell r="M580" t="str">
            <v>DEL</v>
          </cell>
          <cell r="N580" t="str">
            <v>Resource</v>
          </cell>
          <cell r="Q580" t="str">
            <v>yes</v>
          </cell>
          <cell r="X580" t="str">
            <v xml:space="preserve"> </v>
          </cell>
          <cell r="Y580" t="str">
            <v xml:space="preserve"> </v>
          </cell>
          <cell r="Z580" t="str">
            <v xml:space="preserve"> </v>
          </cell>
        </row>
        <row r="581">
          <cell r="B581" t="str">
            <v>B35</v>
          </cell>
          <cell r="F581">
            <v>2</v>
          </cell>
          <cell r="G581">
            <v>110407</v>
          </cell>
          <cell r="K581">
            <v>0</v>
          </cell>
          <cell r="M581" t="str">
            <v>DEL</v>
          </cell>
          <cell r="N581" t="str">
            <v>Resource</v>
          </cell>
          <cell r="Q581" t="str">
            <v>yes</v>
          </cell>
          <cell r="X581" t="str">
            <v xml:space="preserve"> </v>
          </cell>
          <cell r="Y581">
            <v>6693</v>
          </cell>
          <cell r="Z581">
            <v>6693</v>
          </cell>
        </row>
        <row r="582">
          <cell r="B582" t="str">
            <v>B35</v>
          </cell>
          <cell r="F582">
            <v>2</v>
          </cell>
          <cell r="G582">
            <v>110407</v>
          </cell>
          <cell r="K582">
            <v>0</v>
          </cell>
          <cell r="M582" t="str">
            <v>DEL</v>
          </cell>
          <cell r="N582" t="str">
            <v>Resource</v>
          </cell>
          <cell r="Q582" t="str">
            <v>yes</v>
          </cell>
          <cell r="X582" t="str">
            <v xml:space="preserve"> </v>
          </cell>
          <cell r="Y582">
            <v>-508</v>
          </cell>
          <cell r="Z582">
            <v>-508</v>
          </cell>
        </row>
        <row r="583">
          <cell r="B583" t="str">
            <v>B35</v>
          </cell>
          <cell r="F583">
            <v>6</v>
          </cell>
          <cell r="G583">
            <v>110407</v>
          </cell>
          <cell r="K583">
            <v>0</v>
          </cell>
          <cell r="M583" t="str">
            <v>DEL</v>
          </cell>
          <cell r="N583" t="str">
            <v>Resource</v>
          </cell>
          <cell r="Q583" t="str">
            <v>yes</v>
          </cell>
          <cell r="X583" t="str">
            <v xml:space="preserve"> </v>
          </cell>
          <cell r="Y583" t="str">
            <v xml:space="preserve"> </v>
          </cell>
          <cell r="Z583" t="str">
            <v xml:space="preserve"> </v>
          </cell>
        </row>
        <row r="584">
          <cell r="B584" t="str">
            <v>B35</v>
          </cell>
          <cell r="F584">
            <v>6</v>
          </cell>
          <cell r="G584">
            <v>110407</v>
          </cell>
          <cell r="K584">
            <v>0</v>
          </cell>
          <cell r="M584" t="str">
            <v>DEL</v>
          </cell>
          <cell r="N584" t="str">
            <v>Resource</v>
          </cell>
          <cell r="Q584" t="str">
            <v>yes</v>
          </cell>
          <cell r="X584" t="str">
            <v xml:space="preserve"> </v>
          </cell>
          <cell r="Y584" t="str">
            <v xml:space="preserve"> </v>
          </cell>
          <cell r="Z584" t="str">
            <v xml:space="preserve"> </v>
          </cell>
        </row>
        <row r="585">
          <cell r="B585" t="str">
            <v>D20</v>
          </cell>
          <cell r="F585">
            <v>1</v>
          </cell>
          <cell r="G585">
            <v>110301</v>
          </cell>
          <cell r="K585">
            <v>0</v>
          </cell>
          <cell r="M585" t="str">
            <v>DEL</v>
          </cell>
          <cell r="N585" t="str">
            <v>Resource</v>
          </cell>
          <cell r="Q585" t="str">
            <v>yes</v>
          </cell>
          <cell r="X585">
            <v>-25000</v>
          </cell>
          <cell r="Y585" t="str">
            <v xml:space="preserve"> </v>
          </cell>
          <cell r="Z585" t="str">
            <v xml:space="preserve"> </v>
          </cell>
        </row>
        <row r="586">
          <cell r="B586" t="str">
            <v>D20</v>
          </cell>
          <cell r="F586">
            <v>1</v>
          </cell>
          <cell r="G586">
            <v>110301</v>
          </cell>
          <cell r="K586">
            <v>0</v>
          </cell>
          <cell r="M586" t="str">
            <v>DEL</v>
          </cell>
          <cell r="N586" t="str">
            <v>Resource</v>
          </cell>
          <cell r="Q586" t="str">
            <v>yes</v>
          </cell>
          <cell r="X586">
            <v>377000</v>
          </cell>
          <cell r="Y586" t="str">
            <v xml:space="preserve"> </v>
          </cell>
          <cell r="Z586" t="str">
            <v xml:space="preserve"> </v>
          </cell>
        </row>
        <row r="587">
          <cell r="B587" t="str">
            <v>B99</v>
          </cell>
          <cell r="F587">
            <v>1</v>
          </cell>
          <cell r="G587">
            <v>110302</v>
          </cell>
          <cell r="K587">
            <v>0</v>
          </cell>
          <cell r="M587" t="str">
            <v>DEL</v>
          </cell>
          <cell r="N587" t="str">
            <v>Resource</v>
          </cell>
          <cell r="Q587" t="str">
            <v>no</v>
          </cell>
          <cell r="X587">
            <v>3273</v>
          </cell>
          <cell r="Y587" t="str">
            <v xml:space="preserve"> </v>
          </cell>
          <cell r="Z587" t="str">
            <v xml:space="preserve"> </v>
          </cell>
        </row>
        <row r="588">
          <cell r="B588" t="str">
            <v>B99</v>
          </cell>
          <cell r="F588">
            <v>2</v>
          </cell>
          <cell r="G588">
            <v>110302</v>
          </cell>
          <cell r="K588">
            <v>0</v>
          </cell>
          <cell r="M588" t="str">
            <v>DEL</v>
          </cell>
          <cell r="N588" t="str">
            <v>Resource</v>
          </cell>
          <cell r="Q588" t="str">
            <v>no</v>
          </cell>
          <cell r="X588" t="str">
            <v xml:space="preserve"> </v>
          </cell>
          <cell r="Y588">
            <v>3273</v>
          </cell>
          <cell r="Z588">
            <v>3273</v>
          </cell>
        </row>
        <row r="589">
          <cell r="B589" t="str">
            <v>B99</v>
          </cell>
          <cell r="F589">
            <v>1</v>
          </cell>
          <cell r="G589">
            <v>110306</v>
          </cell>
          <cell r="K589">
            <v>0</v>
          </cell>
          <cell r="M589" t="str">
            <v>DEL</v>
          </cell>
          <cell r="N589" t="str">
            <v>Resource</v>
          </cell>
          <cell r="Q589" t="str">
            <v>no</v>
          </cell>
          <cell r="X589">
            <v>7487</v>
          </cell>
          <cell r="Y589" t="str">
            <v xml:space="preserve"> </v>
          </cell>
          <cell r="Z589" t="str">
            <v xml:space="preserve"> </v>
          </cell>
        </row>
        <row r="590">
          <cell r="B590" t="str">
            <v>B35</v>
          </cell>
          <cell r="F590">
            <v>6</v>
          </cell>
          <cell r="G590">
            <v>110407</v>
          </cell>
          <cell r="K590">
            <v>0</v>
          </cell>
          <cell r="M590" t="str">
            <v>DEL</v>
          </cell>
          <cell r="N590" t="str">
            <v>Resource</v>
          </cell>
          <cell r="Q590" t="str">
            <v>yes</v>
          </cell>
          <cell r="X590" t="str">
            <v xml:space="preserve"> </v>
          </cell>
          <cell r="Y590" t="str">
            <v xml:space="preserve"> </v>
          </cell>
          <cell r="Z590" t="str">
            <v xml:space="preserve"> </v>
          </cell>
        </row>
        <row r="591">
          <cell r="B591" t="str">
            <v>B35</v>
          </cell>
          <cell r="F591">
            <v>6</v>
          </cell>
          <cell r="G591">
            <v>110407</v>
          </cell>
          <cell r="K591">
            <v>0</v>
          </cell>
          <cell r="M591" t="str">
            <v>DEL</v>
          </cell>
          <cell r="N591" t="str">
            <v>Resource</v>
          </cell>
          <cell r="Q591" t="str">
            <v>yes</v>
          </cell>
          <cell r="X591" t="str">
            <v xml:space="preserve"> </v>
          </cell>
          <cell r="Y591" t="str">
            <v xml:space="preserve"> </v>
          </cell>
          <cell r="Z591" t="str">
            <v xml:space="preserve"> </v>
          </cell>
        </row>
        <row r="592">
          <cell r="B592" t="str">
            <v>B99</v>
          </cell>
          <cell r="F592">
            <v>6</v>
          </cell>
          <cell r="G592">
            <v>110306</v>
          </cell>
          <cell r="K592">
            <v>0</v>
          </cell>
          <cell r="M592" t="str">
            <v>DEL</v>
          </cell>
          <cell r="N592" t="str">
            <v>Resource</v>
          </cell>
          <cell r="Q592" t="str">
            <v>no</v>
          </cell>
          <cell r="X592">
            <v>3173</v>
          </cell>
          <cell r="Y592" t="str">
            <v xml:space="preserve"> </v>
          </cell>
          <cell r="Z592" t="str">
            <v xml:space="preserve"> </v>
          </cell>
        </row>
        <row r="593">
          <cell r="B593" t="str">
            <v>B99</v>
          </cell>
          <cell r="F593">
            <v>2</v>
          </cell>
          <cell r="G593">
            <v>110306</v>
          </cell>
          <cell r="K593">
            <v>0</v>
          </cell>
          <cell r="M593" t="str">
            <v>DEL</v>
          </cell>
          <cell r="N593" t="str">
            <v>Resource</v>
          </cell>
          <cell r="Q593" t="str">
            <v>no</v>
          </cell>
          <cell r="X593" t="str">
            <v xml:space="preserve"> </v>
          </cell>
          <cell r="Y593">
            <v>7487</v>
          </cell>
          <cell r="Z593">
            <v>7487</v>
          </cell>
        </row>
        <row r="594">
          <cell r="B594" t="str">
            <v>B35</v>
          </cell>
          <cell r="F594">
            <v>6</v>
          </cell>
          <cell r="G594">
            <v>110407</v>
          </cell>
          <cell r="K594">
            <v>0</v>
          </cell>
          <cell r="M594" t="str">
            <v>DEL</v>
          </cell>
          <cell r="N594" t="str">
            <v>Resource</v>
          </cell>
          <cell r="Q594" t="str">
            <v>yes</v>
          </cell>
          <cell r="X594" t="str">
            <v xml:space="preserve"> </v>
          </cell>
          <cell r="Y594" t="str">
            <v xml:space="preserve"> </v>
          </cell>
          <cell r="Z594" t="str">
            <v xml:space="preserve"> </v>
          </cell>
        </row>
        <row r="595">
          <cell r="B595" t="str">
            <v>B99</v>
          </cell>
          <cell r="F595">
            <v>9</v>
          </cell>
          <cell r="G595">
            <v>110101</v>
          </cell>
          <cell r="K595">
            <v>0</v>
          </cell>
          <cell r="M595" t="str">
            <v>DEL</v>
          </cell>
          <cell r="N595" t="str">
            <v>Resource</v>
          </cell>
          <cell r="Q595" t="str">
            <v>no</v>
          </cell>
          <cell r="X595" t="str">
            <v xml:space="preserve"> </v>
          </cell>
          <cell r="Y595" t="str">
            <v xml:space="preserve"> </v>
          </cell>
          <cell r="Z595" t="str">
            <v xml:space="preserve"> </v>
          </cell>
        </row>
        <row r="596">
          <cell r="B596" t="str">
            <v>B99</v>
          </cell>
          <cell r="F596">
            <v>9</v>
          </cell>
          <cell r="G596">
            <v>110201</v>
          </cell>
          <cell r="K596" t="str">
            <v>PSS</v>
          </cell>
          <cell r="M596" t="str">
            <v>DEL</v>
          </cell>
          <cell r="N596" t="str">
            <v>Resource</v>
          </cell>
          <cell r="Q596" t="str">
            <v>no</v>
          </cell>
          <cell r="X596" t="str">
            <v xml:space="preserve"> </v>
          </cell>
          <cell r="Y596" t="str">
            <v xml:space="preserve"> </v>
          </cell>
          <cell r="Z596" t="str">
            <v xml:space="preserve"> </v>
          </cell>
        </row>
        <row r="597">
          <cell r="B597" t="str">
            <v>B35</v>
          </cell>
          <cell r="F597">
            <v>6</v>
          </cell>
          <cell r="G597">
            <v>110407</v>
          </cell>
          <cell r="K597">
            <v>0</v>
          </cell>
          <cell r="M597" t="str">
            <v>DEL</v>
          </cell>
          <cell r="N597" t="str">
            <v>Resource</v>
          </cell>
          <cell r="Q597" t="str">
            <v>yes</v>
          </cell>
          <cell r="X597" t="str">
            <v xml:space="preserve"> </v>
          </cell>
          <cell r="Y597" t="str">
            <v xml:space="preserve"> </v>
          </cell>
          <cell r="Z597" t="str">
            <v xml:space="preserve"> </v>
          </cell>
        </row>
        <row r="598">
          <cell r="B598" t="str">
            <v>B99</v>
          </cell>
          <cell r="F598">
            <v>9</v>
          </cell>
          <cell r="G598">
            <v>110201</v>
          </cell>
          <cell r="K598" t="str">
            <v>PSS</v>
          </cell>
          <cell r="M598" t="str">
            <v>DEL</v>
          </cell>
          <cell r="N598" t="str">
            <v>Resource</v>
          </cell>
          <cell r="Q598" t="str">
            <v>no</v>
          </cell>
          <cell r="X598" t="str">
            <v xml:space="preserve"> </v>
          </cell>
          <cell r="Y598" t="str">
            <v xml:space="preserve"> </v>
          </cell>
          <cell r="Z598" t="str">
            <v xml:space="preserve"> </v>
          </cell>
        </row>
        <row r="599">
          <cell r="B599" t="str">
            <v>B99</v>
          </cell>
          <cell r="F599">
            <v>9</v>
          </cell>
          <cell r="G599">
            <v>110306</v>
          </cell>
          <cell r="K599">
            <v>0</v>
          </cell>
          <cell r="M599" t="str">
            <v>DEL</v>
          </cell>
          <cell r="N599" t="str">
            <v>Resource</v>
          </cell>
          <cell r="Q599" t="str">
            <v>no</v>
          </cell>
          <cell r="X599" t="str">
            <v xml:space="preserve"> </v>
          </cell>
          <cell r="Y599" t="str">
            <v xml:space="preserve"> </v>
          </cell>
          <cell r="Z599" t="str">
            <v xml:space="preserve"> </v>
          </cell>
        </row>
        <row r="600">
          <cell r="B600" t="str">
            <v>B99</v>
          </cell>
          <cell r="F600">
            <v>9</v>
          </cell>
          <cell r="G600">
            <v>110401</v>
          </cell>
          <cell r="K600">
            <v>0</v>
          </cell>
          <cell r="M600" t="str">
            <v>DEL</v>
          </cell>
          <cell r="N600" t="str">
            <v>Resource</v>
          </cell>
          <cell r="Q600" t="str">
            <v>no</v>
          </cell>
          <cell r="X600" t="str">
            <v xml:space="preserve"> </v>
          </cell>
          <cell r="Y600" t="str">
            <v xml:space="preserve"> </v>
          </cell>
          <cell r="Z600" t="str">
            <v xml:space="preserve"> </v>
          </cell>
        </row>
        <row r="601">
          <cell r="B601" t="str">
            <v>B35</v>
          </cell>
          <cell r="F601">
            <v>6</v>
          </cell>
          <cell r="G601">
            <v>110407</v>
          </cell>
          <cell r="K601">
            <v>0</v>
          </cell>
          <cell r="M601" t="str">
            <v>DEL</v>
          </cell>
          <cell r="N601" t="str">
            <v>Resource</v>
          </cell>
          <cell r="Q601" t="str">
            <v>yes</v>
          </cell>
          <cell r="X601" t="str">
            <v xml:space="preserve"> </v>
          </cell>
          <cell r="Y601" t="str">
            <v xml:space="preserve"> </v>
          </cell>
          <cell r="Z601" t="str">
            <v xml:space="preserve"> </v>
          </cell>
        </row>
        <row r="602">
          <cell r="B602" t="str">
            <v>B35</v>
          </cell>
          <cell r="F602">
            <v>3</v>
          </cell>
          <cell r="G602">
            <v>110407</v>
          </cell>
          <cell r="K602">
            <v>0</v>
          </cell>
          <cell r="M602" t="str">
            <v>DEL</v>
          </cell>
          <cell r="N602" t="str">
            <v>Resource</v>
          </cell>
          <cell r="Q602" t="str">
            <v>yes</v>
          </cell>
          <cell r="X602" t="str">
            <v xml:space="preserve"> </v>
          </cell>
          <cell r="Y602" t="str">
            <v xml:space="preserve"> </v>
          </cell>
          <cell r="Z602" t="str">
            <v xml:space="preserve"> </v>
          </cell>
        </row>
        <row r="603">
          <cell r="B603" t="str">
            <v>B99</v>
          </cell>
          <cell r="F603">
            <v>9</v>
          </cell>
          <cell r="G603">
            <v>110401</v>
          </cell>
          <cell r="K603">
            <v>0</v>
          </cell>
          <cell r="M603" t="str">
            <v>DEL</v>
          </cell>
          <cell r="N603" t="str">
            <v>Resource</v>
          </cell>
          <cell r="Q603" t="str">
            <v>no</v>
          </cell>
          <cell r="X603" t="str">
            <v xml:space="preserve"> </v>
          </cell>
          <cell r="Y603" t="str">
            <v xml:space="preserve"> </v>
          </cell>
          <cell r="Z603" t="str">
            <v xml:space="preserve"> </v>
          </cell>
        </row>
        <row r="604">
          <cell r="B604" t="str">
            <v>B35</v>
          </cell>
          <cell r="F604">
            <v>3</v>
          </cell>
          <cell r="G604">
            <v>110407</v>
          </cell>
          <cell r="K604">
            <v>0</v>
          </cell>
          <cell r="M604" t="str">
            <v>DEL</v>
          </cell>
          <cell r="N604" t="str">
            <v>Resource</v>
          </cell>
          <cell r="Q604" t="str">
            <v>yes</v>
          </cell>
          <cell r="X604" t="str">
            <v xml:space="preserve"> </v>
          </cell>
          <cell r="Y604" t="str">
            <v xml:space="preserve"> </v>
          </cell>
          <cell r="Z604" t="str">
            <v xml:space="preserve"> </v>
          </cell>
        </row>
        <row r="605">
          <cell r="B605" t="str">
            <v>B35</v>
          </cell>
          <cell r="F605">
            <v>3</v>
          </cell>
          <cell r="G605">
            <v>110101</v>
          </cell>
          <cell r="K605">
            <v>0</v>
          </cell>
          <cell r="M605" t="str">
            <v>non-budget</v>
          </cell>
          <cell r="N605" t="str">
            <v>non-budget</v>
          </cell>
          <cell r="Q605" t="str">
            <v>yes</v>
          </cell>
          <cell r="X605" t="str">
            <v xml:space="preserve"> </v>
          </cell>
          <cell r="Y605" t="str">
            <v xml:space="preserve"> </v>
          </cell>
          <cell r="Z605" t="str">
            <v xml:space="preserve"> </v>
          </cell>
        </row>
        <row r="606">
          <cell r="B606" t="str">
            <v>B35</v>
          </cell>
          <cell r="F606">
            <v>3</v>
          </cell>
          <cell r="G606">
            <v>110202</v>
          </cell>
          <cell r="K606" t="str">
            <v>PSS</v>
          </cell>
          <cell r="M606" t="str">
            <v>non-budget</v>
          </cell>
          <cell r="N606" t="str">
            <v>non-budget</v>
          </cell>
          <cell r="Q606" t="str">
            <v>yes</v>
          </cell>
          <cell r="X606" t="str">
            <v xml:space="preserve"> </v>
          </cell>
          <cell r="Y606" t="str">
            <v xml:space="preserve"> </v>
          </cell>
          <cell r="Z606" t="str">
            <v xml:space="preserve"> </v>
          </cell>
        </row>
        <row r="607">
          <cell r="B607" t="str">
            <v>B35</v>
          </cell>
          <cell r="F607">
            <v>3</v>
          </cell>
          <cell r="G607">
            <v>110202</v>
          </cell>
          <cell r="K607" t="str">
            <v>PSS</v>
          </cell>
          <cell r="M607" t="str">
            <v>non-budget</v>
          </cell>
          <cell r="N607" t="str">
            <v>non-budget</v>
          </cell>
          <cell r="Q607" t="str">
            <v>yes</v>
          </cell>
          <cell r="X607" t="str">
            <v xml:space="preserve"> </v>
          </cell>
          <cell r="Y607" t="str">
            <v xml:space="preserve"> </v>
          </cell>
          <cell r="Z607" t="str">
            <v xml:space="preserve"> </v>
          </cell>
        </row>
        <row r="608">
          <cell r="B608" t="str">
            <v>B99</v>
          </cell>
          <cell r="F608">
            <v>1</v>
          </cell>
          <cell r="G608">
            <v>110801</v>
          </cell>
          <cell r="K608">
            <v>0</v>
          </cell>
          <cell r="M608" t="str">
            <v>AME</v>
          </cell>
          <cell r="N608" t="str">
            <v>Resource</v>
          </cell>
          <cell r="Q608" t="str">
            <v>no</v>
          </cell>
          <cell r="X608" t="str">
            <v xml:space="preserve"> </v>
          </cell>
          <cell r="Y608" t="str">
            <v xml:space="preserve"> </v>
          </cell>
          <cell r="Z608" t="str">
            <v xml:space="preserve"> </v>
          </cell>
        </row>
        <row r="609">
          <cell r="B609" t="str">
            <v>B35</v>
          </cell>
          <cell r="F609">
            <v>1</v>
          </cell>
          <cell r="G609">
            <v>110408</v>
          </cell>
          <cell r="K609">
            <v>0</v>
          </cell>
          <cell r="M609" t="str">
            <v>DEL</v>
          </cell>
          <cell r="N609" t="str">
            <v>Resource</v>
          </cell>
          <cell r="Q609" t="str">
            <v>yes</v>
          </cell>
          <cell r="X609" t="str">
            <v xml:space="preserve"> </v>
          </cell>
          <cell r="Y609" t="str">
            <v xml:space="preserve"> </v>
          </cell>
          <cell r="Z609" t="str">
            <v xml:space="preserve"> </v>
          </cell>
        </row>
        <row r="610">
          <cell r="B610" t="str">
            <v>B35</v>
          </cell>
          <cell r="F610">
            <v>1</v>
          </cell>
          <cell r="G610">
            <v>110503</v>
          </cell>
          <cell r="K610">
            <v>0</v>
          </cell>
          <cell r="M610" t="str">
            <v>DEL</v>
          </cell>
          <cell r="N610" t="str">
            <v>Resource</v>
          </cell>
          <cell r="Q610" t="str">
            <v>yes</v>
          </cell>
          <cell r="X610">
            <v>913049</v>
          </cell>
          <cell r="Y610" t="str">
            <v xml:space="preserve"> </v>
          </cell>
          <cell r="Z610" t="str">
            <v xml:space="preserve"> </v>
          </cell>
        </row>
        <row r="611">
          <cell r="B611" t="str">
            <v>B35</v>
          </cell>
          <cell r="F611">
            <v>5</v>
          </cell>
          <cell r="G611">
            <v>110503</v>
          </cell>
          <cell r="K611">
            <v>0</v>
          </cell>
          <cell r="M611" t="str">
            <v>DEL</v>
          </cell>
          <cell r="N611" t="str">
            <v>Resource</v>
          </cell>
          <cell r="Q611" t="str">
            <v>yes</v>
          </cell>
          <cell r="X611">
            <v>228186</v>
          </cell>
          <cell r="Y611" t="str">
            <v xml:space="preserve"> </v>
          </cell>
          <cell r="Z611" t="str">
            <v xml:space="preserve"> </v>
          </cell>
        </row>
        <row r="612">
          <cell r="B612" t="str">
            <v>B35</v>
          </cell>
          <cell r="F612">
            <v>5</v>
          </cell>
          <cell r="G612">
            <v>110503</v>
          </cell>
          <cell r="K612">
            <v>0</v>
          </cell>
          <cell r="M612" t="str">
            <v>DEL</v>
          </cell>
          <cell r="N612" t="str">
            <v>Resource</v>
          </cell>
          <cell r="Q612" t="str">
            <v>yes</v>
          </cell>
          <cell r="X612">
            <v>-60000</v>
          </cell>
          <cell r="Y612" t="str">
            <v xml:space="preserve"> </v>
          </cell>
          <cell r="Z612" t="str">
            <v xml:space="preserve"> </v>
          </cell>
        </row>
        <row r="613">
          <cell r="B613" t="str">
            <v>B35</v>
          </cell>
          <cell r="F613">
            <v>5</v>
          </cell>
          <cell r="G613">
            <v>110503</v>
          </cell>
          <cell r="K613">
            <v>0</v>
          </cell>
          <cell r="M613" t="str">
            <v>DEL</v>
          </cell>
          <cell r="N613" t="str">
            <v>Resource</v>
          </cell>
          <cell r="Q613" t="str">
            <v>yes</v>
          </cell>
          <cell r="X613">
            <v>18065</v>
          </cell>
          <cell r="Y613" t="str">
            <v xml:space="preserve"> </v>
          </cell>
          <cell r="Z613" t="str">
            <v xml:space="preserve"> </v>
          </cell>
        </row>
        <row r="614">
          <cell r="B614" t="str">
            <v>B35</v>
          </cell>
          <cell r="F614">
            <v>6</v>
          </cell>
          <cell r="G614">
            <v>110503</v>
          </cell>
          <cell r="K614">
            <v>0</v>
          </cell>
          <cell r="M614" t="str">
            <v>DEL</v>
          </cell>
          <cell r="N614" t="str">
            <v>Resource</v>
          </cell>
          <cell r="Q614" t="str">
            <v>yes</v>
          </cell>
          <cell r="X614" t="str">
            <v xml:space="preserve"> </v>
          </cell>
          <cell r="Y614">
            <v>18065</v>
          </cell>
          <cell r="Z614">
            <v>18065</v>
          </cell>
        </row>
        <row r="615">
          <cell r="B615" t="str">
            <v>B35</v>
          </cell>
          <cell r="F615">
            <v>6</v>
          </cell>
          <cell r="G615">
            <v>110503</v>
          </cell>
          <cell r="K615">
            <v>0</v>
          </cell>
          <cell r="M615" t="str">
            <v>DEL</v>
          </cell>
          <cell r="N615" t="str">
            <v>Resource</v>
          </cell>
          <cell r="Q615" t="str">
            <v>yes</v>
          </cell>
          <cell r="X615" t="str">
            <v xml:space="preserve"> </v>
          </cell>
          <cell r="Y615">
            <v>268844</v>
          </cell>
          <cell r="Z615">
            <v>308844</v>
          </cell>
        </row>
        <row r="616">
          <cell r="B616" t="str">
            <v>B35</v>
          </cell>
          <cell r="F616">
            <v>4</v>
          </cell>
          <cell r="G616">
            <v>110503</v>
          </cell>
          <cell r="K616">
            <v>0</v>
          </cell>
          <cell r="M616" t="str">
            <v>DEL</v>
          </cell>
          <cell r="N616" t="str">
            <v>Resource</v>
          </cell>
          <cell r="Q616" t="str">
            <v>yes</v>
          </cell>
          <cell r="X616" t="str">
            <v xml:space="preserve"> </v>
          </cell>
          <cell r="Y616" t="str">
            <v xml:space="preserve"> </v>
          </cell>
          <cell r="Z616" t="str">
            <v xml:space="preserve"> </v>
          </cell>
        </row>
        <row r="617">
          <cell r="B617" t="str">
            <v>B35</v>
          </cell>
          <cell r="F617">
            <v>2</v>
          </cell>
          <cell r="G617">
            <v>110503</v>
          </cell>
          <cell r="K617">
            <v>0</v>
          </cell>
          <cell r="M617" t="str">
            <v>DEL</v>
          </cell>
          <cell r="N617" t="str">
            <v>Resource</v>
          </cell>
          <cell r="Q617" t="str">
            <v>yes</v>
          </cell>
          <cell r="X617" t="str">
            <v xml:space="preserve"> </v>
          </cell>
          <cell r="Y617">
            <v>911391</v>
          </cell>
          <cell r="Z617">
            <v>911391</v>
          </cell>
        </row>
        <row r="618">
          <cell r="B618" t="str">
            <v>B99</v>
          </cell>
          <cell r="F618">
            <v>4</v>
          </cell>
          <cell r="G618">
            <v>110801</v>
          </cell>
          <cell r="K618">
            <v>0</v>
          </cell>
          <cell r="M618" t="str">
            <v>AME</v>
          </cell>
          <cell r="N618" t="str">
            <v>Resource</v>
          </cell>
          <cell r="Q618" t="str">
            <v>no</v>
          </cell>
          <cell r="X618">
            <v>4510</v>
          </cell>
          <cell r="Y618" t="str">
            <v xml:space="preserve"> </v>
          </cell>
          <cell r="Z618" t="str">
            <v xml:space="preserve"> </v>
          </cell>
        </row>
        <row r="619">
          <cell r="B619" t="str">
            <v>B35</v>
          </cell>
          <cell r="F619">
            <v>6</v>
          </cell>
          <cell r="G619">
            <v>110503</v>
          </cell>
          <cell r="K619">
            <v>0</v>
          </cell>
          <cell r="M619" t="str">
            <v>DEL</v>
          </cell>
          <cell r="N619" t="str">
            <v>Resource</v>
          </cell>
          <cell r="Q619" t="str">
            <v>yes</v>
          </cell>
          <cell r="X619" t="str">
            <v xml:space="preserve"> </v>
          </cell>
          <cell r="Y619" t="str">
            <v xml:space="preserve"> </v>
          </cell>
          <cell r="Z619" t="str">
            <v xml:space="preserve"> </v>
          </cell>
        </row>
        <row r="620">
          <cell r="B620" t="str">
            <v>B99</v>
          </cell>
          <cell r="F620">
            <v>6</v>
          </cell>
          <cell r="G620">
            <v>110801</v>
          </cell>
          <cell r="K620">
            <v>0</v>
          </cell>
          <cell r="M620" t="str">
            <v>AME</v>
          </cell>
          <cell r="N620" t="str">
            <v>Resource</v>
          </cell>
          <cell r="Q620" t="str">
            <v>no</v>
          </cell>
          <cell r="X620">
            <v>6683</v>
          </cell>
          <cell r="Y620" t="str">
            <v xml:space="preserve"> </v>
          </cell>
          <cell r="Z620" t="str">
            <v xml:space="preserve"> </v>
          </cell>
        </row>
        <row r="621">
          <cell r="B621" t="str">
            <v>B35</v>
          </cell>
          <cell r="F621">
            <v>1</v>
          </cell>
          <cell r="G621">
            <v>110504</v>
          </cell>
          <cell r="K621">
            <v>0</v>
          </cell>
          <cell r="M621" t="str">
            <v>DEL</v>
          </cell>
          <cell r="N621" t="str">
            <v>Resource</v>
          </cell>
          <cell r="Q621" t="str">
            <v>yes</v>
          </cell>
          <cell r="X621">
            <v>2500</v>
          </cell>
          <cell r="Y621" t="str">
            <v xml:space="preserve"> </v>
          </cell>
          <cell r="Z621" t="str">
            <v xml:space="preserve"> </v>
          </cell>
        </row>
        <row r="622">
          <cell r="B622" t="str">
            <v>B35</v>
          </cell>
          <cell r="F622">
            <v>1</v>
          </cell>
          <cell r="G622">
            <v>110504</v>
          </cell>
          <cell r="K622">
            <v>0</v>
          </cell>
          <cell r="M622" t="str">
            <v>DEL</v>
          </cell>
          <cell r="N622" t="str">
            <v>Resource</v>
          </cell>
          <cell r="Q622" t="str">
            <v>yes</v>
          </cell>
          <cell r="X622">
            <v>-436280</v>
          </cell>
          <cell r="Y622" t="str">
            <v xml:space="preserve"> </v>
          </cell>
          <cell r="Z622" t="str">
            <v xml:space="preserve"> </v>
          </cell>
        </row>
        <row r="623">
          <cell r="B623" t="str">
            <v>B35</v>
          </cell>
          <cell r="F623">
            <v>5</v>
          </cell>
          <cell r="G623">
            <v>110504</v>
          </cell>
          <cell r="K623">
            <v>0</v>
          </cell>
          <cell r="M623" t="str">
            <v>DEL</v>
          </cell>
          <cell r="N623" t="str">
            <v>Resource</v>
          </cell>
          <cell r="Q623" t="str">
            <v>yes</v>
          </cell>
          <cell r="X623">
            <v>-18065</v>
          </cell>
          <cell r="Y623" t="str">
            <v xml:space="preserve"> </v>
          </cell>
          <cell r="Z623" t="str">
            <v xml:space="preserve"> </v>
          </cell>
        </row>
        <row r="624">
          <cell r="B624" t="str">
            <v>B35</v>
          </cell>
          <cell r="F624">
            <v>6</v>
          </cell>
          <cell r="G624">
            <v>110504</v>
          </cell>
          <cell r="K624">
            <v>0</v>
          </cell>
          <cell r="M624" t="str">
            <v>DEL</v>
          </cell>
          <cell r="N624" t="str">
            <v>Resource</v>
          </cell>
          <cell r="Q624" t="str">
            <v>yes</v>
          </cell>
          <cell r="X624" t="str">
            <v xml:space="preserve"> </v>
          </cell>
          <cell r="Y624">
            <v>-18065</v>
          </cell>
          <cell r="Z624">
            <v>-18065</v>
          </cell>
        </row>
        <row r="625">
          <cell r="B625" t="str">
            <v>B35</v>
          </cell>
          <cell r="F625">
            <v>4</v>
          </cell>
          <cell r="G625">
            <v>110504</v>
          </cell>
          <cell r="K625">
            <v>0</v>
          </cell>
          <cell r="M625" t="str">
            <v>DEL</v>
          </cell>
          <cell r="N625" t="str">
            <v>Resource</v>
          </cell>
          <cell r="Q625" t="str">
            <v>yes</v>
          </cell>
          <cell r="X625" t="str">
            <v xml:space="preserve"> </v>
          </cell>
          <cell r="Y625" t="str">
            <v xml:space="preserve"> </v>
          </cell>
          <cell r="Z625" t="str">
            <v xml:space="preserve"> </v>
          </cell>
        </row>
        <row r="626">
          <cell r="B626" t="str">
            <v>B35</v>
          </cell>
          <cell r="F626">
            <v>2</v>
          </cell>
          <cell r="G626">
            <v>110504</v>
          </cell>
          <cell r="K626">
            <v>0</v>
          </cell>
          <cell r="M626" t="str">
            <v>DEL</v>
          </cell>
          <cell r="N626" t="str">
            <v>Resource</v>
          </cell>
          <cell r="Q626" t="str">
            <v>yes</v>
          </cell>
          <cell r="X626" t="str">
            <v xml:space="preserve"> </v>
          </cell>
          <cell r="Y626">
            <v>2500</v>
          </cell>
          <cell r="Z626">
            <v>2500</v>
          </cell>
        </row>
        <row r="627">
          <cell r="B627" t="str">
            <v>B35</v>
          </cell>
          <cell r="F627">
            <v>2</v>
          </cell>
          <cell r="G627">
            <v>110504</v>
          </cell>
          <cell r="K627">
            <v>0</v>
          </cell>
          <cell r="M627" t="str">
            <v>DEL</v>
          </cell>
          <cell r="N627" t="str">
            <v>Resource</v>
          </cell>
          <cell r="Q627" t="str">
            <v>yes</v>
          </cell>
          <cell r="X627" t="str">
            <v xml:space="preserve"> </v>
          </cell>
          <cell r="Y627">
            <v>-436280</v>
          </cell>
          <cell r="Z627">
            <v>-436280</v>
          </cell>
        </row>
        <row r="628">
          <cell r="B628" t="str">
            <v>B35</v>
          </cell>
          <cell r="F628">
            <v>6</v>
          </cell>
          <cell r="G628">
            <v>110504</v>
          </cell>
          <cell r="K628">
            <v>0</v>
          </cell>
          <cell r="M628" t="str">
            <v>DEL</v>
          </cell>
          <cell r="N628" t="str">
            <v>Resource</v>
          </cell>
          <cell r="Q628" t="str">
            <v>yes</v>
          </cell>
          <cell r="X628" t="str">
            <v xml:space="preserve"> </v>
          </cell>
          <cell r="Y628" t="str">
            <v xml:space="preserve"> </v>
          </cell>
          <cell r="Z628" t="str">
            <v xml:space="preserve"> </v>
          </cell>
        </row>
        <row r="629">
          <cell r="B629" t="str">
            <v>B35</v>
          </cell>
          <cell r="F629">
            <v>1</v>
          </cell>
          <cell r="G629">
            <v>110505</v>
          </cell>
          <cell r="K629">
            <v>0</v>
          </cell>
          <cell r="M629" t="str">
            <v>DEL</v>
          </cell>
          <cell r="N629" t="str">
            <v>Resource</v>
          </cell>
          <cell r="Q629" t="str">
            <v>yes</v>
          </cell>
          <cell r="X629">
            <v>1644700</v>
          </cell>
          <cell r="Y629" t="str">
            <v xml:space="preserve"> </v>
          </cell>
          <cell r="Z629" t="str">
            <v xml:space="preserve"> </v>
          </cell>
        </row>
        <row r="630">
          <cell r="B630" t="str">
            <v>B35</v>
          </cell>
          <cell r="F630">
            <v>1</v>
          </cell>
          <cell r="G630">
            <v>110505</v>
          </cell>
          <cell r="K630">
            <v>0</v>
          </cell>
          <cell r="M630" t="str">
            <v>DEL</v>
          </cell>
          <cell r="N630" t="str">
            <v>Resource</v>
          </cell>
          <cell r="Q630" t="str">
            <v>yes</v>
          </cell>
          <cell r="X630">
            <v>-461900</v>
          </cell>
          <cell r="Y630" t="str">
            <v xml:space="preserve"> </v>
          </cell>
          <cell r="Z630" t="str">
            <v xml:space="preserve"> </v>
          </cell>
        </row>
        <row r="631">
          <cell r="B631" t="str">
            <v>B35</v>
          </cell>
          <cell r="F631">
            <v>6</v>
          </cell>
          <cell r="G631">
            <v>110505</v>
          </cell>
          <cell r="K631">
            <v>0</v>
          </cell>
          <cell r="M631" t="str">
            <v>DEL</v>
          </cell>
          <cell r="N631" t="str">
            <v>Resource</v>
          </cell>
          <cell r="Q631" t="str">
            <v>yes</v>
          </cell>
          <cell r="X631">
            <v>-233900</v>
          </cell>
          <cell r="Y631" t="str">
            <v xml:space="preserve"> </v>
          </cell>
          <cell r="Z631" t="str">
            <v xml:space="preserve"> </v>
          </cell>
        </row>
        <row r="632">
          <cell r="B632" t="str">
            <v>B35</v>
          </cell>
          <cell r="F632">
            <v>6</v>
          </cell>
          <cell r="G632">
            <v>110505</v>
          </cell>
          <cell r="K632">
            <v>0</v>
          </cell>
          <cell r="M632" t="str">
            <v>DEL</v>
          </cell>
          <cell r="N632" t="str">
            <v>Resource</v>
          </cell>
          <cell r="Q632" t="str">
            <v>yes</v>
          </cell>
          <cell r="X632">
            <v>-524800</v>
          </cell>
          <cell r="Y632" t="str">
            <v xml:space="preserve"> </v>
          </cell>
          <cell r="Z632" t="str">
            <v xml:space="preserve"> </v>
          </cell>
        </row>
        <row r="633">
          <cell r="B633" t="str">
            <v>B35</v>
          </cell>
          <cell r="F633">
            <v>6</v>
          </cell>
          <cell r="G633">
            <v>110505</v>
          </cell>
          <cell r="K633">
            <v>0</v>
          </cell>
          <cell r="M633" t="str">
            <v>DEL</v>
          </cell>
          <cell r="N633" t="str">
            <v>Resource</v>
          </cell>
          <cell r="Q633" t="str">
            <v>yes</v>
          </cell>
          <cell r="X633" t="str">
            <v xml:space="preserve"> </v>
          </cell>
          <cell r="Y633">
            <v>-1644700</v>
          </cell>
          <cell r="Z633">
            <v>-1644700</v>
          </cell>
        </row>
        <row r="634">
          <cell r="B634" t="str">
            <v>B99</v>
          </cell>
          <cell r="F634">
            <v>9</v>
          </cell>
          <cell r="G634">
            <v>110401</v>
          </cell>
          <cell r="K634">
            <v>0</v>
          </cell>
          <cell r="M634" t="str">
            <v>DEL</v>
          </cell>
          <cell r="N634" t="str">
            <v>Resource</v>
          </cell>
          <cell r="Q634" t="str">
            <v>no</v>
          </cell>
          <cell r="X634" t="str">
            <v xml:space="preserve"> </v>
          </cell>
          <cell r="Y634" t="str">
            <v xml:space="preserve"> </v>
          </cell>
          <cell r="Z634" t="str">
            <v xml:space="preserve"> </v>
          </cell>
        </row>
        <row r="635">
          <cell r="B635" t="str">
            <v>B35</v>
          </cell>
          <cell r="F635">
            <v>6</v>
          </cell>
          <cell r="G635">
            <v>110505</v>
          </cell>
          <cell r="K635">
            <v>0</v>
          </cell>
          <cell r="M635" t="str">
            <v>DEL</v>
          </cell>
          <cell r="N635" t="str">
            <v>Resource</v>
          </cell>
          <cell r="Q635" t="str">
            <v>yes</v>
          </cell>
          <cell r="X635">
            <v>233900</v>
          </cell>
          <cell r="Y635" t="str">
            <v xml:space="preserve"> </v>
          </cell>
          <cell r="Z635" t="str">
            <v xml:space="preserve"> </v>
          </cell>
        </row>
        <row r="636">
          <cell r="B636" t="str">
            <v>B35</v>
          </cell>
          <cell r="F636">
            <v>6</v>
          </cell>
          <cell r="G636">
            <v>110505</v>
          </cell>
          <cell r="K636">
            <v>0</v>
          </cell>
          <cell r="M636" t="str">
            <v>DEL</v>
          </cell>
          <cell r="N636" t="str">
            <v>Resource</v>
          </cell>
          <cell r="Q636" t="str">
            <v>yes</v>
          </cell>
          <cell r="X636" t="str">
            <v xml:space="preserve"> </v>
          </cell>
          <cell r="Y636">
            <v>461900</v>
          </cell>
          <cell r="Z636">
            <v>461900</v>
          </cell>
        </row>
        <row r="637">
          <cell r="B637" t="str">
            <v>B35</v>
          </cell>
          <cell r="F637">
            <v>4</v>
          </cell>
          <cell r="G637">
            <v>110505</v>
          </cell>
          <cell r="K637">
            <v>0</v>
          </cell>
          <cell r="M637" t="str">
            <v>DEL</v>
          </cell>
          <cell r="N637" t="str">
            <v>Resource</v>
          </cell>
          <cell r="Q637" t="str">
            <v>yes</v>
          </cell>
          <cell r="X637" t="str">
            <v xml:space="preserve"> </v>
          </cell>
          <cell r="Y637" t="str">
            <v xml:space="preserve"> </v>
          </cell>
          <cell r="Z637" t="str">
            <v xml:space="preserve"> </v>
          </cell>
        </row>
        <row r="638">
          <cell r="B638" t="str">
            <v>B35</v>
          </cell>
          <cell r="F638">
            <v>4</v>
          </cell>
          <cell r="G638">
            <v>110505</v>
          </cell>
          <cell r="K638">
            <v>0</v>
          </cell>
          <cell r="M638" t="str">
            <v>DEL</v>
          </cell>
          <cell r="N638" t="str">
            <v>Resource</v>
          </cell>
          <cell r="Q638" t="str">
            <v>yes</v>
          </cell>
          <cell r="X638" t="str">
            <v xml:space="preserve"> </v>
          </cell>
          <cell r="Y638" t="str">
            <v xml:space="preserve"> </v>
          </cell>
          <cell r="Z638" t="str">
            <v xml:space="preserve"> </v>
          </cell>
        </row>
        <row r="639">
          <cell r="B639" t="str">
            <v>B35</v>
          </cell>
          <cell r="F639">
            <v>12</v>
          </cell>
          <cell r="G639">
            <v>110901</v>
          </cell>
          <cell r="K639">
            <v>0</v>
          </cell>
          <cell r="M639" t="str">
            <v>DEL</v>
          </cell>
          <cell r="N639" t="str">
            <v>Resource</v>
          </cell>
          <cell r="Q639" t="str">
            <v>yes</v>
          </cell>
          <cell r="X639">
            <v>5500</v>
          </cell>
          <cell r="Y639" t="str">
            <v xml:space="preserve"> </v>
          </cell>
          <cell r="Z639" t="str">
            <v xml:space="preserve"> </v>
          </cell>
        </row>
        <row r="640">
          <cell r="B640" t="str">
            <v>B35</v>
          </cell>
          <cell r="F640">
            <v>2</v>
          </cell>
          <cell r="G640">
            <v>110505</v>
          </cell>
          <cell r="K640">
            <v>0</v>
          </cell>
          <cell r="M640" t="str">
            <v>DEL</v>
          </cell>
          <cell r="N640" t="str">
            <v>Resource</v>
          </cell>
          <cell r="Q640" t="str">
            <v>yes</v>
          </cell>
          <cell r="X640" t="str">
            <v xml:space="preserve"> </v>
          </cell>
          <cell r="Y640">
            <v>1644700</v>
          </cell>
          <cell r="Z640">
            <v>1644700</v>
          </cell>
        </row>
        <row r="641">
          <cell r="B641" t="str">
            <v>B35</v>
          </cell>
          <cell r="F641">
            <v>2</v>
          </cell>
          <cell r="G641">
            <v>110505</v>
          </cell>
          <cell r="K641">
            <v>0</v>
          </cell>
          <cell r="M641" t="str">
            <v>DEL</v>
          </cell>
          <cell r="N641" t="str">
            <v>Resource</v>
          </cell>
          <cell r="Q641" t="str">
            <v>yes</v>
          </cell>
          <cell r="X641" t="str">
            <v xml:space="preserve"> </v>
          </cell>
          <cell r="Y641">
            <v>-461900</v>
          </cell>
          <cell r="Z641">
            <v>-461900</v>
          </cell>
        </row>
        <row r="642">
          <cell r="B642" t="str">
            <v>B35</v>
          </cell>
          <cell r="F642">
            <v>6</v>
          </cell>
          <cell r="G642">
            <v>110505</v>
          </cell>
          <cell r="K642">
            <v>0</v>
          </cell>
          <cell r="M642" t="str">
            <v>DEL</v>
          </cell>
          <cell r="N642" t="str">
            <v>Resource</v>
          </cell>
          <cell r="Q642" t="str">
            <v>yes</v>
          </cell>
          <cell r="X642" t="str">
            <v xml:space="preserve"> </v>
          </cell>
          <cell r="Y642" t="str">
            <v xml:space="preserve"> </v>
          </cell>
          <cell r="Z642" t="str">
            <v xml:space="preserve"> </v>
          </cell>
        </row>
        <row r="643">
          <cell r="B643" t="str">
            <v>B99</v>
          </cell>
          <cell r="F643">
            <v>8</v>
          </cell>
          <cell r="G643">
            <v>110801</v>
          </cell>
          <cell r="K643">
            <v>0</v>
          </cell>
          <cell r="M643" t="str">
            <v>AME</v>
          </cell>
          <cell r="N643" t="str">
            <v>Resource</v>
          </cell>
          <cell r="Q643" t="str">
            <v>no</v>
          </cell>
          <cell r="X643" t="str">
            <v xml:space="preserve"> </v>
          </cell>
          <cell r="Y643" t="str">
            <v xml:space="preserve"> </v>
          </cell>
          <cell r="Z643" t="str">
            <v xml:space="preserve"> </v>
          </cell>
        </row>
        <row r="644">
          <cell r="B644" t="str">
            <v>B35</v>
          </cell>
          <cell r="F644">
            <v>6</v>
          </cell>
          <cell r="G644">
            <v>110505</v>
          </cell>
          <cell r="K644">
            <v>0</v>
          </cell>
          <cell r="M644" t="str">
            <v>DEL</v>
          </cell>
          <cell r="N644" t="str">
            <v>Resource</v>
          </cell>
          <cell r="Q644" t="str">
            <v>yes</v>
          </cell>
          <cell r="X644" t="str">
            <v xml:space="preserve"> </v>
          </cell>
          <cell r="Y644" t="str">
            <v xml:space="preserve"> </v>
          </cell>
          <cell r="Z644" t="str">
            <v xml:space="preserve"> </v>
          </cell>
        </row>
        <row r="645">
          <cell r="B645" t="str">
            <v>B35</v>
          </cell>
          <cell r="F645">
            <v>1</v>
          </cell>
          <cell r="G645">
            <v>110506</v>
          </cell>
          <cell r="K645">
            <v>0</v>
          </cell>
          <cell r="M645" t="str">
            <v>DEL</v>
          </cell>
          <cell r="N645" t="str">
            <v>Resource</v>
          </cell>
          <cell r="Q645" t="str">
            <v>yes</v>
          </cell>
          <cell r="X645">
            <v>306850</v>
          </cell>
          <cell r="Y645" t="str">
            <v xml:space="preserve"> </v>
          </cell>
          <cell r="Z645" t="str">
            <v xml:space="preserve"> </v>
          </cell>
        </row>
        <row r="646">
          <cell r="B646" t="str">
            <v>B99</v>
          </cell>
          <cell r="F646">
            <v>12</v>
          </cell>
          <cell r="G646">
            <v>110401</v>
          </cell>
          <cell r="K646">
            <v>0</v>
          </cell>
          <cell r="M646" t="str">
            <v>DEL</v>
          </cell>
          <cell r="N646" t="str">
            <v>Resource</v>
          </cell>
          <cell r="Q646" t="str">
            <v>no</v>
          </cell>
          <cell r="X646">
            <v>-2431</v>
          </cell>
          <cell r="Y646" t="str">
            <v xml:space="preserve"> </v>
          </cell>
          <cell r="Z646" t="str">
            <v xml:space="preserve"> </v>
          </cell>
        </row>
        <row r="647">
          <cell r="B647" t="str">
            <v>B99</v>
          </cell>
          <cell r="F647">
            <v>9</v>
          </cell>
          <cell r="G647">
            <v>110101</v>
          </cell>
          <cell r="K647">
            <v>0</v>
          </cell>
          <cell r="M647" t="str">
            <v>non-budget</v>
          </cell>
          <cell r="N647" t="str">
            <v>non-budget</v>
          </cell>
          <cell r="Q647" t="str">
            <v>no</v>
          </cell>
          <cell r="X647" t="str">
            <v xml:space="preserve"> </v>
          </cell>
          <cell r="Y647" t="str">
            <v xml:space="preserve"> </v>
          </cell>
          <cell r="Z647" t="str">
            <v xml:space="preserve"> </v>
          </cell>
        </row>
        <row r="648">
          <cell r="B648" t="str">
            <v>B99</v>
          </cell>
          <cell r="F648">
            <v>12</v>
          </cell>
          <cell r="G648">
            <v>110407</v>
          </cell>
          <cell r="K648">
            <v>0</v>
          </cell>
          <cell r="M648" t="str">
            <v>DEL</v>
          </cell>
          <cell r="N648" t="str">
            <v>Resource</v>
          </cell>
          <cell r="Q648" t="str">
            <v>no</v>
          </cell>
          <cell r="X648" t="str">
            <v xml:space="preserve"> </v>
          </cell>
          <cell r="Y648" t="str">
            <v xml:space="preserve"> </v>
          </cell>
          <cell r="Z648" t="str">
            <v xml:space="preserve"> </v>
          </cell>
        </row>
        <row r="649">
          <cell r="B649" t="str">
            <v>B99</v>
          </cell>
          <cell r="F649">
            <v>12</v>
          </cell>
          <cell r="G649">
            <v>110407</v>
          </cell>
          <cell r="K649">
            <v>0</v>
          </cell>
          <cell r="M649" t="str">
            <v>DEL</v>
          </cell>
          <cell r="N649" t="str">
            <v>Resource</v>
          </cell>
          <cell r="Q649" t="str">
            <v>no</v>
          </cell>
          <cell r="X649">
            <v>-60</v>
          </cell>
          <cell r="Y649" t="str">
            <v xml:space="preserve"> </v>
          </cell>
          <cell r="Z649" t="str">
            <v xml:space="preserve"> </v>
          </cell>
        </row>
        <row r="650">
          <cell r="B650" t="str">
            <v>B35</v>
          </cell>
          <cell r="F650">
            <v>1</v>
          </cell>
          <cell r="G650">
            <v>110506</v>
          </cell>
          <cell r="K650">
            <v>0</v>
          </cell>
          <cell r="M650" t="str">
            <v>DEL</v>
          </cell>
          <cell r="N650" t="str">
            <v>Resource</v>
          </cell>
          <cell r="Q650" t="str">
            <v>yes</v>
          </cell>
          <cell r="X650">
            <v>-50</v>
          </cell>
          <cell r="Y650" t="str">
            <v xml:space="preserve"> </v>
          </cell>
          <cell r="Z650" t="str">
            <v xml:space="preserve"> </v>
          </cell>
        </row>
        <row r="651">
          <cell r="B651" t="str">
            <v>B35</v>
          </cell>
          <cell r="F651">
            <v>6</v>
          </cell>
          <cell r="G651">
            <v>110506</v>
          </cell>
          <cell r="K651">
            <v>0</v>
          </cell>
          <cell r="M651" t="str">
            <v>DEL</v>
          </cell>
          <cell r="N651" t="str">
            <v>Resource</v>
          </cell>
          <cell r="Q651" t="str">
            <v>yes</v>
          </cell>
          <cell r="X651">
            <v>50</v>
          </cell>
          <cell r="Y651" t="str">
            <v xml:space="preserve"> </v>
          </cell>
          <cell r="Z651" t="str">
            <v xml:space="preserve"> </v>
          </cell>
        </row>
        <row r="652">
          <cell r="B652" t="str">
            <v>B35</v>
          </cell>
          <cell r="F652">
            <v>6</v>
          </cell>
          <cell r="G652">
            <v>110506</v>
          </cell>
          <cell r="K652">
            <v>0</v>
          </cell>
          <cell r="M652" t="str">
            <v>DEL</v>
          </cell>
          <cell r="N652" t="str">
            <v>Resource</v>
          </cell>
          <cell r="Q652" t="str">
            <v>yes</v>
          </cell>
          <cell r="X652">
            <v>47310</v>
          </cell>
          <cell r="Y652" t="str">
            <v xml:space="preserve"> </v>
          </cell>
          <cell r="Z652" t="str">
            <v xml:space="preserve"> </v>
          </cell>
        </row>
        <row r="653">
          <cell r="B653" t="str">
            <v>B35</v>
          </cell>
          <cell r="F653">
            <v>6</v>
          </cell>
          <cell r="G653">
            <v>110506</v>
          </cell>
          <cell r="K653">
            <v>0</v>
          </cell>
          <cell r="M653" t="str">
            <v>DEL</v>
          </cell>
          <cell r="N653" t="str">
            <v>Resource</v>
          </cell>
          <cell r="Q653" t="str">
            <v>yes</v>
          </cell>
          <cell r="X653" t="str">
            <v xml:space="preserve"> </v>
          </cell>
          <cell r="Y653">
            <v>54310</v>
          </cell>
          <cell r="Z653">
            <v>68360</v>
          </cell>
        </row>
        <row r="654">
          <cell r="B654" t="str">
            <v>B35</v>
          </cell>
          <cell r="F654">
            <v>6</v>
          </cell>
          <cell r="G654">
            <v>110506</v>
          </cell>
          <cell r="K654">
            <v>0</v>
          </cell>
          <cell r="M654" t="str">
            <v>DEL</v>
          </cell>
          <cell r="N654" t="str">
            <v>Resource</v>
          </cell>
          <cell r="Q654" t="str">
            <v>yes</v>
          </cell>
          <cell r="X654">
            <v>-50</v>
          </cell>
          <cell r="Y654" t="str">
            <v xml:space="preserve"> </v>
          </cell>
          <cell r="Z654" t="str">
            <v xml:space="preserve"> </v>
          </cell>
        </row>
        <row r="655">
          <cell r="B655" t="str">
            <v>B35</v>
          </cell>
          <cell r="F655">
            <v>4</v>
          </cell>
          <cell r="G655">
            <v>110506</v>
          </cell>
          <cell r="K655">
            <v>0</v>
          </cell>
          <cell r="M655" t="str">
            <v>DEL</v>
          </cell>
          <cell r="N655" t="str">
            <v>Resource</v>
          </cell>
          <cell r="Q655" t="str">
            <v>yes</v>
          </cell>
          <cell r="X655" t="str">
            <v xml:space="preserve"> </v>
          </cell>
          <cell r="Y655" t="str">
            <v xml:space="preserve"> </v>
          </cell>
          <cell r="Z655" t="str">
            <v xml:space="preserve"> </v>
          </cell>
        </row>
        <row r="656">
          <cell r="B656" t="str">
            <v>B35</v>
          </cell>
          <cell r="F656">
            <v>4</v>
          </cell>
          <cell r="G656">
            <v>110506</v>
          </cell>
          <cell r="K656">
            <v>0</v>
          </cell>
          <cell r="M656" t="str">
            <v>DEL</v>
          </cell>
          <cell r="N656" t="str">
            <v>Resource</v>
          </cell>
          <cell r="Q656" t="str">
            <v>yes</v>
          </cell>
          <cell r="X656" t="str">
            <v xml:space="preserve"> </v>
          </cell>
          <cell r="Y656" t="str">
            <v xml:space="preserve"> </v>
          </cell>
          <cell r="Z656" t="str">
            <v xml:space="preserve"> </v>
          </cell>
        </row>
        <row r="657">
          <cell r="B657" t="str">
            <v>B35</v>
          </cell>
          <cell r="F657">
            <v>12</v>
          </cell>
          <cell r="G657">
            <v>110901</v>
          </cell>
          <cell r="K657">
            <v>0</v>
          </cell>
          <cell r="M657" t="str">
            <v>DEL</v>
          </cell>
          <cell r="N657" t="str">
            <v>Resource</v>
          </cell>
          <cell r="Q657" t="str">
            <v>yes</v>
          </cell>
          <cell r="X657" t="str">
            <v xml:space="preserve"> </v>
          </cell>
          <cell r="Y657" t="str">
            <v xml:space="preserve"> </v>
          </cell>
          <cell r="Z657" t="str">
            <v xml:space="preserve"> </v>
          </cell>
        </row>
        <row r="658">
          <cell r="B658" t="str">
            <v>B35</v>
          </cell>
          <cell r="F658">
            <v>2</v>
          </cell>
          <cell r="G658">
            <v>110506</v>
          </cell>
          <cell r="K658">
            <v>0</v>
          </cell>
          <cell r="M658" t="str">
            <v>DEL</v>
          </cell>
          <cell r="N658" t="str">
            <v>Resource</v>
          </cell>
          <cell r="Q658" t="str">
            <v>yes</v>
          </cell>
          <cell r="X658" t="str">
            <v xml:space="preserve"> </v>
          </cell>
          <cell r="Y658">
            <v>306850</v>
          </cell>
          <cell r="Z658">
            <v>306850</v>
          </cell>
        </row>
        <row r="659">
          <cell r="B659" t="str">
            <v>B35</v>
          </cell>
          <cell r="F659">
            <v>2</v>
          </cell>
          <cell r="G659">
            <v>110506</v>
          </cell>
          <cell r="K659">
            <v>0</v>
          </cell>
          <cell r="M659" t="str">
            <v>DEL</v>
          </cell>
          <cell r="N659" t="str">
            <v>Resource</v>
          </cell>
          <cell r="Q659" t="str">
            <v>yes</v>
          </cell>
          <cell r="X659" t="str">
            <v xml:space="preserve"> </v>
          </cell>
          <cell r="Y659">
            <v>-50</v>
          </cell>
          <cell r="Z659">
            <v>-50</v>
          </cell>
        </row>
        <row r="660">
          <cell r="B660" t="str">
            <v>B35</v>
          </cell>
          <cell r="F660">
            <v>6</v>
          </cell>
          <cell r="G660">
            <v>110506</v>
          </cell>
          <cell r="K660">
            <v>0</v>
          </cell>
          <cell r="M660" t="str">
            <v>DEL</v>
          </cell>
          <cell r="N660" t="str">
            <v>Resource</v>
          </cell>
          <cell r="Q660" t="str">
            <v>yes</v>
          </cell>
          <cell r="X660" t="str">
            <v xml:space="preserve"> </v>
          </cell>
          <cell r="Y660" t="str">
            <v xml:space="preserve"> </v>
          </cell>
          <cell r="Z660" t="str">
            <v xml:space="preserve"> </v>
          </cell>
        </row>
        <row r="661">
          <cell r="B661" t="str">
            <v>B35</v>
          </cell>
          <cell r="F661">
            <v>1</v>
          </cell>
          <cell r="G661">
            <v>110901</v>
          </cell>
          <cell r="K661">
            <v>0</v>
          </cell>
          <cell r="M661" t="str">
            <v>DEL</v>
          </cell>
          <cell r="N661" t="str">
            <v>Resource</v>
          </cell>
          <cell r="Q661" t="str">
            <v>yes</v>
          </cell>
          <cell r="X661" t="str">
            <v xml:space="preserve"> </v>
          </cell>
          <cell r="Y661" t="str">
            <v xml:space="preserve"> </v>
          </cell>
          <cell r="Z661" t="str">
            <v xml:space="preserve"> </v>
          </cell>
        </row>
        <row r="662">
          <cell r="B662" t="str">
            <v>B35</v>
          </cell>
          <cell r="F662">
            <v>6</v>
          </cell>
          <cell r="G662">
            <v>110901</v>
          </cell>
          <cell r="K662">
            <v>0</v>
          </cell>
          <cell r="M662" t="str">
            <v>DEL</v>
          </cell>
          <cell r="N662" t="str">
            <v>Resource</v>
          </cell>
          <cell r="Q662" t="str">
            <v>yes</v>
          </cell>
          <cell r="X662">
            <v>10000</v>
          </cell>
          <cell r="Y662" t="str">
            <v xml:space="preserve"> </v>
          </cell>
          <cell r="Z662" t="str">
            <v xml:space="preserve"> </v>
          </cell>
        </row>
        <row r="663">
          <cell r="B663" t="str">
            <v>B35</v>
          </cell>
          <cell r="F663">
            <v>1</v>
          </cell>
          <cell r="G663">
            <v>110101</v>
          </cell>
          <cell r="K663">
            <v>0</v>
          </cell>
          <cell r="M663" t="str">
            <v>non-budget</v>
          </cell>
          <cell r="N663" t="str">
            <v>non-budget</v>
          </cell>
          <cell r="Q663" t="str">
            <v>yes</v>
          </cell>
          <cell r="X663">
            <v>1331000</v>
          </cell>
          <cell r="Y663" t="str">
            <v xml:space="preserve"> </v>
          </cell>
          <cell r="Z663" t="str">
            <v xml:space="preserve"> </v>
          </cell>
        </row>
        <row r="664">
          <cell r="B664" t="str">
            <v>B35</v>
          </cell>
          <cell r="F664">
            <v>1</v>
          </cell>
          <cell r="G664">
            <v>110101</v>
          </cell>
          <cell r="K664">
            <v>0</v>
          </cell>
          <cell r="M664" t="str">
            <v>non-budget</v>
          </cell>
          <cell r="N664" t="str">
            <v>non-budget</v>
          </cell>
          <cell r="Q664" t="str">
            <v>yes</v>
          </cell>
          <cell r="X664">
            <v>448788</v>
          </cell>
          <cell r="Y664" t="str">
            <v xml:space="preserve"> </v>
          </cell>
          <cell r="Z664" t="str">
            <v xml:space="preserve"> </v>
          </cell>
        </row>
        <row r="665">
          <cell r="B665" t="str">
            <v>B35</v>
          </cell>
          <cell r="F665">
            <v>1</v>
          </cell>
          <cell r="G665">
            <v>110202</v>
          </cell>
          <cell r="K665" t="str">
            <v>PSS</v>
          </cell>
          <cell r="M665" t="str">
            <v>non-budget</v>
          </cell>
          <cell r="N665" t="str">
            <v>non-budget</v>
          </cell>
          <cell r="Q665" t="str">
            <v>yes</v>
          </cell>
          <cell r="X665">
            <v>-448788</v>
          </cell>
          <cell r="Y665" t="str">
            <v xml:space="preserve"> </v>
          </cell>
          <cell r="Z665" t="str">
            <v xml:space="preserve"> </v>
          </cell>
        </row>
        <row r="666">
          <cell r="B666" t="str">
            <v>B35</v>
          </cell>
          <cell r="F666">
            <v>4</v>
          </cell>
          <cell r="G666">
            <v>110101</v>
          </cell>
          <cell r="K666">
            <v>0</v>
          </cell>
          <cell r="M666" t="str">
            <v>non-budget</v>
          </cell>
          <cell r="N666" t="str">
            <v>non-budget</v>
          </cell>
          <cell r="Q666" t="str">
            <v>yes</v>
          </cell>
          <cell r="X666" t="str">
            <v xml:space="preserve"> </v>
          </cell>
          <cell r="Y666">
            <v>1331000</v>
          </cell>
          <cell r="Z666">
            <v>1331000</v>
          </cell>
        </row>
        <row r="667">
          <cell r="B667" t="str">
            <v>B99</v>
          </cell>
          <cell r="F667">
            <v>12</v>
          </cell>
          <cell r="G667">
            <v>110407</v>
          </cell>
          <cell r="K667">
            <v>0</v>
          </cell>
          <cell r="M667" t="str">
            <v>DEL</v>
          </cell>
          <cell r="N667" t="str">
            <v>Resource</v>
          </cell>
          <cell r="Q667" t="str">
            <v>no</v>
          </cell>
          <cell r="X667" t="str">
            <v xml:space="preserve"> </v>
          </cell>
          <cell r="Y667" t="str">
            <v xml:space="preserve"> </v>
          </cell>
          <cell r="Z667" t="str">
            <v xml:space="preserve"> </v>
          </cell>
        </row>
        <row r="668">
          <cell r="B668" t="str">
            <v>B35</v>
          </cell>
          <cell r="F668">
            <v>5</v>
          </cell>
          <cell r="G668">
            <v>110101</v>
          </cell>
          <cell r="K668">
            <v>0</v>
          </cell>
          <cell r="M668" t="str">
            <v>non-budget</v>
          </cell>
          <cell r="N668" t="str">
            <v>non-budget</v>
          </cell>
          <cell r="Q668" t="str">
            <v>yes</v>
          </cell>
          <cell r="X668">
            <v>172500</v>
          </cell>
          <cell r="Y668">
            <v>172500</v>
          </cell>
          <cell r="Z668">
            <v>172500</v>
          </cell>
        </row>
        <row r="669">
          <cell r="B669" t="str">
            <v>B35</v>
          </cell>
          <cell r="F669">
            <v>3</v>
          </cell>
          <cell r="G669">
            <v>110901</v>
          </cell>
          <cell r="K669">
            <v>0</v>
          </cell>
          <cell r="M669" t="str">
            <v>DEL</v>
          </cell>
          <cell r="N669" t="str">
            <v>Resource</v>
          </cell>
          <cell r="Q669" t="str">
            <v>yes</v>
          </cell>
          <cell r="X669" t="str">
            <v xml:space="preserve"> </v>
          </cell>
          <cell r="Y669" t="str">
            <v xml:space="preserve"> </v>
          </cell>
          <cell r="Z669" t="str">
            <v xml:space="preserve"> </v>
          </cell>
        </row>
        <row r="670">
          <cell r="B670" t="str">
            <v>B99</v>
          </cell>
          <cell r="F670">
            <v>3</v>
          </cell>
          <cell r="G670">
            <v>110407</v>
          </cell>
          <cell r="K670">
            <v>0</v>
          </cell>
          <cell r="M670" t="str">
            <v>DEL</v>
          </cell>
          <cell r="N670" t="str">
            <v>Resource</v>
          </cell>
          <cell r="Q670" t="str">
            <v>no</v>
          </cell>
          <cell r="X670" t="str">
            <v xml:space="preserve"> </v>
          </cell>
          <cell r="Y670" t="str">
            <v xml:space="preserve"> </v>
          </cell>
          <cell r="Z670" t="str">
            <v xml:space="preserve"> </v>
          </cell>
        </row>
        <row r="671">
          <cell r="B671" t="str">
            <v>D10</v>
          </cell>
          <cell r="F671">
            <v>3</v>
          </cell>
          <cell r="G671">
            <v>110101</v>
          </cell>
          <cell r="K671">
            <v>0</v>
          </cell>
          <cell r="M671" t="str">
            <v>DEL</v>
          </cell>
          <cell r="N671" t="str">
            <v>Resource</v>
          </cell>
          <cell r="Q671" t="str">
            <v>yes</v>
          </cell>
          <cell r="X671">
            <v>-126000</v>
          </cell>
          <cell r="Y671" t="str">
            <v xml:space="preserve"> </v>
          </cell>
          <cell r="Z671" t="str">
            <v xml:space="preserve"> </v>
          </cell>
        </row>
        <row r="672">
          <cell r="B672" t="str">
            <v>B99</v>
          </cell>
          <cell r="F672">
            <v>12</v>
          </cell>
          <cell r="G672">
            <v>110407</v>
          </cell>
          <cell r="K672">
            <v>0</v>
          </cell>
          <cell r="M672" t="str">
            <v>DEL</v>
          </cell>
          <cell r="N672" t="str">
            <v>Resource</v>
          </cell>
          <cell r="Q672" t="str">
            <v>no</v>
          </cell>
          <cell r="X672" t="str">
            <v xml:space="preserve"> </v>
          </cell>
          <cell r="Y672" t="str">
            <v xml:space="preserve"> </v>
          </cell>
          <cell r="Z672" t="str">
            <v xml:space="preserve"> </v>
          </cell>
        </row>
        <row r="673">
          <cell r="B673" t="str">
            <v>B35</v>
          </cell>
          <cell r="F673">
            <v>6</v>
          </cell>
          <cell r="G673">
            <v>110101</v>
          </cell>
          <cell r="K673">
            <v>0</v>
          </cell>
          <cell r="M673" t="str">
            <v>non-budget</v>
          </cell>
          <cell r="N673" t="str">
            <v>non-budget</v>
          </cell>
          <cell r="Q673" t="str">
            <v>yes</v>
          </cell>
          <cell r="X673" t="str">
            <v xml:space="preserve"> </v>
          </cell>
          <cell r="Y673" t="str">
            <v xml:space="preserve"> </v>
          </cell>
          <cell r="Z673" t="str">
            <v xml:space="preserve"> </v>
          </cell>
        </row>
        <row r="674">
          <cell r="B674" t="str">
            <v>B99</v>
          </cell>
          <cell r="F674">
            <v>12</v>
          </cell>
          <cell r="G674">
            <v>110407</v>
          </cell>
          <cell r="K674">
            <v>0</v>
          </cell>
          <cell r="M674" t="str">
            <v>DEL</v>
          </cell>
          <cell r="N674" t="str">
            <v>Resource</v>
          </cell>
          <cell r="Q674" t="str">
            <v>no</v>
          </cell>
          <cell r="X674">
            <v>-21</v>
          </cell>
          <cell r="Y674" t="str">
            <v xml:space="preserve"> </v>
          </cell>
          <cell r="Z674" t="str">
            <v xml:space="preserve"> </v>
          </cell>
        </row>
        <row r="675">
          <cell r="B675" t="str">
            <v>B35</v>
          </cell>
          <cell r="F675">
            <v>6</v>
          </cell>
          <cell r="G675">
            <v>110101</v>
          </cell>
          <cell r="K675">
            <v>0</v>
          </cell>
          <cell r="M675" t="str">
            <v>non-budget</v>
          </cell>
          <cell r="N675" t="str">
            <v>non-budget</v>
          </cell>
          <cell r="Q675" t="str">
            <v>yes</v>
          </cell>
          <cell r="X675" t="str">
            <v xml:space="preserve"> </v>
          </cell>
          <cell r="Y675" t="str">
            <v xml:space="preserve"> </v>
          </cell>
          <cell r="Z675" t="str">
            <v xml:space="preserve"> </v>
          </cell>
        </row>
        <row r="676">
          <cell r="B676" t="str">
            <v>B35</v>
          </cell>
          <cell r="F676">
            <v>6</v>
          </cell>
          <cell r="G676">
            <v>110101</v>
          </cell>
          <cell r="K676">
            <v>0</v>
          </cell>
          <cell r="M676" t="str">
            <v>non-budget</v>
          </cell>
          <cell r="N676" t="str">
            <v>non-budget</v>
          </cell>
          <cell r="Q676" t="str">
            <v>yes</v>
          </cell>
          <cell r="X676" t="str">
            <v xml:space="preserve"> </v>
          </cell>
          <cell r="Y676" t="str">
            <v xml:space="preserve"> </v>
          </cell>
          <cell r="Z676" t="str">
            <v xml:space="preserve"> </v>
          </cell>
        </row>
        <row r="677">
          <cell r="B677" t="str">
            <v>B35</v>
          </cell>
          <cell r="F677">
            <v>6</v>
          </cell>
          <cell r="G677">
            <v>110202</v>
          </cell>
          <cell r="K677" t="str">
            <v>PSS</v>
          </cell>
          <cell r="M677" t="str">
            <v>non-budget</v>
          </cell>
          <cell r="N677" t="str">
            <v>non-budget</v>
          </cell>
          <cell r="Q677" t="str">
            <v>yes</v>
          </cell>
          <cell r="X677" t="str">
            <v xml:space="preserve"> </v>
          </cell>
          <cell r="Y677" t="str">
            <v xml:space="preserve"> </v>
          </cell>
          <cell r="Z677" t="str">
            <v xml:space="preserve"> </v>
          </cell>
        </row>
        <row r="678">
          <cell r="B678" t="str">
            <v>B35</v>
          </cell>
          <cell r="F678">
            <v>6</v>
          </cell>
          <cell r="G678">
            <v>110202</v>
          </cell>
          <cell r="K678" t="str">
            <v>PSS</v>
          </cell>
          <cell r="M678" t="str">
            <v>non-budget</v>
          </cell>
          <cell r="N678" t="str">
            <v>non-budget</v>
          </cell>
          <cell r="Q678" t="str">
            <v>yes</v>
          </cell>
          <cell r="X678" t="str">
            <v xml:space="preserve"> </v>
          </cell>
          <cell r="Y678" t="str">
            <v xml:space="preserve"> </v>
          </cell>
          <cell r="Z678" t="str">
            <v xml:space="preserve"> </v>
          </cell>
        </row>
        <row r="679">
          <cell r="B679" t="str">
            <v>B35</v>
          </cell>
          <cell r="F679">
            <v>6</v>
          </cell>
          <cell r="G679">
            <v>110202</v>
          </cell>
          <cell r="K679" t="str">
            <v>PSS</v>
          </cell>
          <cell r="M679" t="str">
            <v>non-budget</v>
          </cell>
          <cell r="N679" t="str">
            <v>non-budget</v>
          </cell>
          <cell r="Q679" t="str">
            <v>yes</v>
          </cell>
          <cell r="X679" t="str">
            <v xml:space="preserve"> </v>
          </cell>
          <cell r="Y679" t="str">
            <v xml:space="preserve"> </v>
          </cell>
          <cell r="Z679" t="str">
            <v xml:space="preserve"> </v>
          </cell>
        </row>
        <row r="680">
          <cell r="B680" t="str">
            <v>B35</v>
          </cell>
          <cell r="F680">
            <v>6</v>
          </cell>
          <cell r="G680">
            <v>110202</v>
          </cell>
          <cell r="K680" t="str">
            <v>PSS</v>
          </cell>
          <cell r="M680" t="str">
            <v>non-budget</v>
          </cell>
          <cell r="N680" t="str">
            <v>non-budget</v>
          </cell>
          <cell r="Q680" t="str">
            <v>yes</v>
          </cell>
          <cell r="X680" t="str">
            <v xml:space="preserve"> </v>
          </cell>
          <cell r="Y680" t="str">
            <v xml:space="preserve"> </v>
          </cell>
          <cell r="Z680" t="str">
            <v xml:space="preserve"> </v>
          </cell>
        </row>
        <row r="681">
          <cell r="B681" t="str">
            <v>B99</v>
          </cell>
          <cell r="F681">
            <v>1</v>
          </cell>
          <cell r="G681">
            <v>110402</v>
          </cell>
          <cell r="K681">
            <v>0</v>
          </cell>
          <cell r="M681" t="str">
            <v>non-budget</v>
          </cell>
          <cell r="N681" t="str">
            <v>non-budget</v>
          </cell>
          <cell r="Q681" t="str">
            <v>no</v>
          </cell>
          <cell r="X681" t="str">
            <v xml:space="preserve"> </v>
          </cell>
          <cell r="Y681" t="str">
            <v xml:space="preserve"> </v>
          </cell>
          <cell r="Z681" t="str">
            <v xml:space="preserve"> </v>
          </cell>
        </row>
        <row r="682">
          <cell r="B682" t="str">
            <v>D10</v>
          </cell>
          <cell r="F682">
            <v>3</v>
          </cell>
          <cell r="G682">
            <v>110101</v>
          </cell>
          <cell r="K682">
            <v>0</v>
          </cell>
          <cell r="M682" t="str">
            <v>DEL</v>
          </cell>
          <cell r="N682" t="str">
            <v>Resource</v>
          </cell>
          <cell r="Q682" t="str">
            <v>yes</v>
          </cell>
          <cell r="X682" t="str">
            <v xml:space="preserve"> </v>
          </cell>
          <cell r="Y682" t="str">
            <v xml:space="preserve"> </v>
          </cell>
          <cell r="Z682" t="str">
            <v xml:space="preserve"> </v>
          </cell>
        </row>
        <row r="683">
          <cell r="B683" t="str">
            <v>B80</v>
          </cell>
          <cell r="F683">
            <v>1</v>
          </cell>
          <cell r="G683">
            <v>110302</v>
          </cell>
          <cell r="K683">
            <v>0</v>
          </cell>
          <cell r="M683" t="str">
            <v>DEL</v>
          </cell>
          <cell r="N683" t="str">
            <v>Resource</v>
          </cell>
          <cell r="Q683" t="str">
            <v>yes</v>
          </cell>
          <cell r="X683">
            <v>-1</v>
          </cell>
          <cell r="Y683" t="str">
            <v xml:space="preserve"> </v>
          </cell>
          <cell r="Z683" t="str">
            <v xml:space="preserve"> </v>
          </cell>
        </row>
        <row r="684">
          <cell r="B684" t="str">
            <v>B80</v>
          </cell>
          <cell r="F684">
            <v>8</v>
          </cell>
          <cell r="G684">
            <v>110302</v>
          </cell>
          <cell r="K684">
            <v>0</v>
          </cell>
          <cell r="M684" t="str">
            <v>DEL</v>
          </cell>
          <cell r="N684" t="str">
            <v>Resource</v>
          </cell>
          <cell r="Q684" t="str">
            <v>yes</v>
          </cell>
          <cell r="X684" t="str">
            <v xml:space="preserve"> </v>
          </cell>
          <cell r="Y684" t="str">
            <v xml:space="preserve"> </v>
          </cell>
          <cell r="Z684" t="str">
            <v xml:space="preserve"> </v>
          </cell>
        </row>
        <row r="685">
          <cell r="B685" t="str">
            <v>B80</v>
          </cell>
          <cell r="F685">
            <v>2</v>
          </cell>
          <cell r="G685">
            <v>110302</v>
          </cell>
          <cell r="K685">
            <v>0</v>
          </cell>
          <cell r="M685" t="str">
            <v>DEL</v>
          </cell>
          <cell r="N685" t="str">
            <v>Resource</v>
          </cell>
          <cell r="Q685" t="str">
            <v>yes</v>
          </cell>
          <cell r="X685" t="str">
            <v xml:space="preserve"> </v>
          </cell>
          <cell r="Y685">
            <v>-1</v>
          </cell>
          <cell r="Z685">
            <v>-1</v>
          </cell>
        </row>
        <row r="686">
          <cell r="B686" t="str">
            <v>B80</v>
          </cell>
          <cell r="F686">
            <v>9</v>
          </cell>
          <cell r="G686">
            <v>110302</v>
          </cell>
          <cell r="K686">
            <v>0</v>
          </cell>
          <cell r="M686" t="str">
            <v>DEL</v>
          </cell>
          <cell r="N686" t="str">
            <v>Resource</v>
          </cell>
          <cell r="Q686" t="str">
            <v>yes</v>
          </cell>
          <cell r="X686" t="str">
            <v xml:space="preserve"> </v>
          </cell>
          <cell r="Y686" t="str">
            <v xml:space="preserve"> </v>
          </cell>
          <cell r="Z686" t="str">
            <v xml:space="preserve"> </v>
          </cell>
        </row>
        <row r="687">
          <cell r="B687" t="str">
            <v>B80</v>
          </cell>
          <cell r="F687">
            <v>12</v>
          </cell>
          <cell r="G687">
            <v>110302</v>
          </cell>
          <cell r="K687">
            <v>0</v>
          </cell>
          <cell r="M687" t="str">
            <v>DEL</v>
          </cell>
          <cell r="N687" t="str">
            <v>Resource</v>
          </cell>
          <cell r="Q687" t="str">
            <v>yes</v>
          </cell>
          <cell r="X687" t="str">
            <v xml:space="preserve"> </v>
          </cell>
          <cell r="Y687" t="str">
            <v xml:space="preserve"> </v>
          </cell>
          <cell r="Z687" t="str">
            <v xml:space="preserve"> </v>
          </cell>
        </row>
        <row r="688">
          <cell r="B688" t="str">
            <v>B99</v>
          </cell>
          <cell r="F688">
            <v>1</v>
          </cell>
          <cell r="G688">
            <v>110403</v>
          </cell>
          <cell r="K688">
            <v>0</v>
          </cell>
          <cell r="M688" t="str">
            <v>non-budget</v>
          </cell>
          <cell r="N688" t="str">
            <v>non-budget</v>
          </cell>
          <cell r="Q688" t="str">
            <v>no</v>
          </cell>
          <cell r="X688" t="str">
            <v xml:space="preserve"> </v>
          </cell>
          <cell r="Y688" t="str">
            <v xml:space="preserve"> </v>
          </cell>
          <cell r="Z688" t="str">
            <v xml:space="preserve"> </v>
          </cell>
        </row>
        <row r="689">
          <cell r="B689" t="str">
            <v>B99</v>
          </cell>
          <cell r="F689">
            <v>1</v>
          </cell>
          <cell r="G689">
            <v>110401</v>
          </cell>
          <cell r="K689">
            <v>0</v>
          </cell>
          <cell r="M689" t="str">
            <v>DEL</v>
          </cell>
          <cell r="N689" t="str">
            <v>Resource</v>
          </cell>
          <cell r="Q689" t="str">
            <v>no</v>
          </cell>
          <cell r="X689">
            <v>4231</v>
          </cell>
          <cell r="Y689" t="str">
            <v xml:space="preserve"> </v>
          </cell>
          <cell r="Z689" t="str">
            <v xml:space="preserve"> </v>
          </cell>
        </row>
        <row r="690">
          <cell r="B690" t="str">
            <v>B80</v>
          </cell>
          <cell r="F690">
            <v>12</v>
          </cell>
          <cell r="G690">
            <v>110302</v>
          </cell>
          <cell r="K690">
            <v>0</v>
          </cell>
          <cell r="M690" t="str">
            <v>DEL</v>
          </cell>
          <cell r="N690" t="str">
            <v>Resource</v>
          </cell>
          <cell r="Q690" t="str">
            <v>yes</v>
          </cell>
          <cell r="X690">
            <v>-490</v>
          </cell>
          <cell r="Y690" t="str">
            <v xml:space="preserve"> </v>
          </cell>
          <cell r="Z690" t="str">
            <v xml:space="preserve"> </v>
          </cell>
        </row>
        <row r="691">
          <cell r="B691" t="str">
            <v>C35</v>
          </cell>
          <cell r="F691">
            <v>1</v>
          </cell>
          <cell r="G691">
            <v>110403</v>
          </cell>
          <cell r="K691">
            <v>0</v>
          </cell>
          <cell r="M691" t="str">
            <v>DEL</v>
          </cell>
          <cell r="N691" t="str">
            <v>Resource</v>
          </cell>
          <cell r="Q691" t="str">
            <v>yes</v>
          </cell>
          <cell r="X691" t="str">
            <v xml:space="preserve"> </v>
          </cell>
          <cell r="Y691" t="str">
            <v xml:space="preserve"> </v>
          </cell>
          <cell r="Z691" t="str">
            <v xml:space="preserve"> </v>
          </cell>
        </row>
        <row r="692">
          <cell r="B692" t="str">
            <v>C35</v>
          </cell>
          <cell r="F692">
            <v>1</v>
          </cell>
          <cell r="G692">
            <v>110409</v>
          </cell>
          <cell r="K692">
            <v>0</v>
          </cell>
          <cell r="M692" t="str">
            <v>DEL</v>
          </cell>
          <cell r="N692" t="str">
            <v>Resource</v>
          </cell>
          <cell r="Q692" t="str">
            <v>yes</v>
          </cell>
          <cell r="X692" t="str">
            <v xml:space="preserve"> </v>
          </cell>
          <cell r="Y692" t="str">
            <v xml:space="preserve"> </v>
          </cell>
          <cell r="Z692" t="str">
            <v xml:space="preserve"> </v>
          </cell>
        </row>
        <row r="693">
          <cell r="B693" t="str">
            <v>D10</v>
          </cell>
          <cell r="F693">
            <v>1</v>
          </cell>
          <cell r="G693">
            <v>110101</v>
          </cell>
          <cell r="K693">
            <v>0</v>
          </cell>
          <cell r="M693" t="str">
            <v>DEL</v>
          </cell>
          <cell r="N693" t="str">
            <v>Resource</v>
          </cell>
          <cell r="Q693" t="str">
            <v>yes</v>
          </cell>
          <cell r="X693">
            <v>482219</v>
          </cell>
          <cell r="Y693" t="str">
            <v xml:space="preserve"> </v>
          </cell>
          <cell r="Z693" t="str">
            <v xml:space="preserve"> </v>
          </cell>
        </row>
        <row r="694">
          <cell r="B694" t="str">
            <v>B99</v>
          </cell>
          <cell r="F694">
            <v>2</v>
          </cell>
          <cell r="G694">
            <v>110401</v>
          </cell>
          <cell r="K694">
            <v>0</v>
          </cell>
          <cell r="M694" t="str">
            <v>DEL</v>
          </cell>
          <cell r="N694" t="str">
            <v>Resource</v>
          </cell>
          <cell r="Q694" t="str">
            <v>no</v>
          </cell>
          <cell r="X694" t="str">
            <v xml:space="preserve"> </v>
          </cell>
          <cell r="Y694">
            <v>4231</v>
          </cell>
          <cell r="Z694">
            <v>4231</v>
          </cell>
        </row>
        <row r="695">
          <cell r="B695" t="str">
            <v>B99</v>
          </cell>
          <cell r="F695">
            <v>1</v>
          </cell>
          <cell r="G695">
            <v>110401</v>
          </cell>
          <cell r="K695">
            <v>0</v>
          </cell>
          <cell r="M695" t="str">
            <v>DEL</v>
          </cell>
          <cell r="N695" t="str">
            <v>Resource</v>
          </cell>
          <cell r="Q695" t="str">
            <v>no</v>
          </cell>
          <cell r="X695">
            <v>2460</v>
          </cell>
          <cell r="Y695" t="str">
            <v xml:space="preserve"> </v>
          </cell>
          <cell r="Z695" t="str">
            <v xml:space="preserve"> </v>
          </cell>
        </row>
        <row r="696">
          <cell r="B696" t="str">
            <v>B99</v>
          </cell>
          <cell r="F696">
            <v>1</v>
          </cell>
          <cell r="G696">
            <v>110401</v>
          </cell>
          <cell r="K696">
            <v>0</v>
          </cell>
          <cell r="M696" t="str">
            <v>DEL</v>
          </cell>
          <cell r="N696" t="str">
            <v>Resource</v>
          </cell>
          <cell r="Q696" t="str">
            <v>no</v>
          </cell>
          <cell r="X696">
            <v>500</v>
          </cell>
          <cell r="Y696" t="str">
            <v xml:space="preserve"> </v>
          </cell>
          <cell r="Z696" t="str">
            <v xml:space="preserve"> </v>
          </cell>
        </row>
        <row r="697">
          <cell r="B697" t="str">
            <v>D10</v>
          </cell>
          <cell r="F697">
            <v>3</v>
          </cell>
          <cell r="G697">
            <v>110101</v>
          </cell>
          <cell r="K697">
            <v>0</v>
          </cell>
          <cell r="M697" t="str">
            <v>DEL</v>
          </cell>
          <cell r="N697" t="str">
            <v>Resource</v>
          </cell>
          <cell r="Q697" t="str">
            <v>yes</v>
          </cell>
          <cell r="X697" t="str">
            <v xml:space="preserve"> </v>
          </cell>
          <cell r="Y697" t="str">
            <v xml:space="preserve"> </v>
          </cell>
          <cell r="Z697" t="str">
            <v xml:space="preserve"> </v>
          </cell>
        </row>
        <row r="698">
          <cell r="B698" t="str">
            <v>D10</v>
          </cell>
          <cell r="F698">
            <v>3</v>
          </cell>
          <cell r="G698">
            <v>110302</v>
          </cell>
          <cell r="K698">
            <v>0</v>
          </cell>
          <cell r="M698" t="str">
            <v>DEL</v>
          </cell>
          <cell r="N698" t="str">
            <v>Resource</v>
          </cell>
          <cell r="Q698" t="str">
            <v>yes</v>
          </cell>
          <cell r="X698" t="str">
            <v xml:space="preserve"> </v>
          </cell>
          <cell r="Y698" t="str">
            <v xml:space="preserve"> </v>
          </cell>
          <cell r="Z698" t="str">
            <v xml:space="preserve"> </v>
          </cell>
        </row>
        <row r="699">
          <cell r="B699" t="str">
            <v>B99</v>
          </cell>
          <cell r="F699">
            <v>2</v>
          </cell>
          <cell r="G699">
            <v>110401</v>
          </cell>
          <cell r="K699">
            <v>0</v>
          </cell>
          <cell r="M699" t="str">
            <v>DEL</v>
          </cell>
          <cell r="N699" t="str">
            <v>Resource</v>
          </cell>
          <cell r="Q699" t="str">
            <v>no</v>
          </cell>
          <cell r="X699" t="str">
            <v xml:space="preserve"> </v>
          </cell>
          <cell r="Y699">
            <v>2460</v>
          </cell>
          <cell r="Z699">
            <v>2460</v>
          </cell>
        </row>
        <row r="700">
          <cell r="B700" t="str">
            <v>D10</v>
          </cell>
          <cell r="F700">
            <v>4</v>
          </cell>
          <cell r="G700">
            <v>110101</v>
          </cell>
          <cell r="K700">
            <v>0</v>
          </cell>
          <cell r="M700" t="str">
            <v>DEL</v>
          </cell>
          <cell r="N700" t="str">
            <v>Resource</v>
          </cell>
          <cell r="Q700" t="str">
            <v>yes</v>
          </cell>
          <cell r="X700" t="str">
            <v xml:space="preserve"> </v>
          </cell>
          <cell r="Y700" t="str">
            <v xml:space="preserve"> </v>
          </cell>
          <cell r="Z700" t="str">
            <v xml:space="preserve"> </v>
          </cell>
        </row>
        <row r="701">
          <cell r="B701" t="str">
            <v>D10</v>
          </cell>
          <cell r="F701">
            <v>2</v>
          </cell>
          <cell r="G701">
            <v>110101</v>
          </cell>
          <cell r="K701">
            <v>0</v>
          </cell>
          <cell r="M701" t="str">
            <v>DEL</v>
          </cell>
          <cell r="N701" t="str">
            <v>Resource</v>
          </cell>
          <cell r="Q701" t="str">
            <v>yes</v>
          </cell>
          <cell r="X701" t="str">
            <v xml:space="preserve"> </v>
          </cell>
          <cell r="Y701">
            <v>356219</v>
          </cell>
          <cell r="Z701">
            <v>356219</v>
          </cell>
        </row>
        <row r="702">
          <cell r="B702" t="str">
            <v>B99</v>
          </cell>
          <cell r="F702">
            <v>2</v>
          </cell>
          <cell r="G702">
            <v>110401</v>
          </cell>
          <cell r="K702">
            <v>0</v>
          </cell>
          <cell r="M702" t="str">
            <v>DEL</v>
          </cell>
          <cell r="N702" t="str">
            <v>Resource</v>
          </cell>
          <cell r="Q702" t="str">
            <v>no</v>
          </cell>
          <cell r="X702" t="str">
            <v xml:space="preserve"> </v>
          </cell>
          <cell r="Y702">
            <v>500</v>
          </cell>
          <cell r="Z702">
            <v>500</v>
          </cell>
        </row>
        <row r="703">
          <cell r="B703" t="str">
            <v>B99</v>
          </cell>
          <cell r="F703">
            <v>1</v>
          </cell>
          <cell r="G703">
            <v>110405</v>
          </cell>
          <cell r="K703">
            <v>0</v>
          </cell>
          <cell r="M703" t="str">
            <v>DEL</v>
          </cell>
          <cell r="N703" t="str">
            <v>Resource</v>
          </cell>
          <cell r="Q703" t="str">
            <v>no</v>
          </cell>
          <cell r="X703" t="str">
            <v xml:space="preserve"> </v>
          </cell>
          <cell r="Y703" t="str">
            <v xml:space="preserve"> </v>
          </cell>
          <cell r="Z703" t="str">
            <v xml:space="preserve"> </v>
          </cell>
        </row>
        <row r="704">
          <cell r="B704" t="str">
            <v>D10</v>
          </cell>
          <cell r="F704">
            <v>3</v>
          </cell>
          <cell r="G704">
            <v>110302</v>
          </cell>
          <cell r="K704">
            <v>0</v>
          </cell>
          <cell r="M704" t="str">
            <v>DEL</v>
          </cell>
          <cell r="N704" t="str">
            <v>Resource</v>
          </cell>
          <cell r="Q704" t="str">
            <v>yes</v>
          </cell>
          <cell r="X704" t="str">
            <v xml:space="preserve"> </v>
          </cell>
          <cell r="Y704" t="str">
            <v xml:space="preserve"> </v>
          </cell>
          <cell r="Z704" t="str">
            <v xml:space="preserve"> </v>
          </cell>
        </row>
        <row r="705">
          <cell r="B705" t="str">
            <v>D10</v>
          </cell>
          <cell r="F705">
            <v>12</v>
          </cell>
          <cell r="G705">
            <v>110101</v>
          </cell>
          <cell r="K705">
            <v>0</v>
          </cell>
          <cell r="M705" t="str">
            <v>DEL</v>
          </cell>
          <cell r="N705" t="str">
            <v>Resource</v>
          </cell>
          <cell r="Q705" t="str">
            <v>yes</v>
          </cell>
          <cell r="X705" t="str">
            <v xml:space="preserve"> </v>
          </cell>
          <cell r="Y705" t="str">
            <v xml:space="preserve"> </v>
          </cell>
          <cell r="Z705" t="str">
            <v xml:space="preserve"> </v>
          </cell>
        </row>
        <row r="706">
          <cell r="B706" t="str">
            <v>D10</v>
          </cell>
          <cell r="F706">
            <v>1</v>
          </cell>
          <cell r="G706">
            <v>110201</v>
          </cell>
          <cell r="K706" t="str">
            <v>PSS</v>
          </cell>
          <cell r="M706" t="str">
            <v>DEL</v>
          </cell>
          <cell r="N706" t="str">
            <v>Resource</v>
          </cell>
          <cell r="Q706" t="str">
            <v>yes</v>
          </cell>
          <cell r="X706">
            <v>162</v>
          </cell>
          <cell r="Y706" t="str">
            <v xml:space="preserve"> </v>
          </cell>
          <cell r="Z706" t="str">
            <v xml:space="preserve"> </v>
          </cell>
        </row>
        <row r="707">
          <cell r="B707" t="str">
            <v>D10</v>
          </cell>
          <cell r="F707">
            <v>6</v>
          </cell>
          <cell r="G707">
            <v>110201</v>
          </cell>
          <cell r="K707" t="str">
            <v>PSS</v>
          </cell>
          <cell r="M707" t="str">
            <v>DEL</v>
          </cell>
          <cell r="N707" t="str">
            <v>Resource</v>
          </cell>
          <cell r="Q707" t="str">
            <v>yes</v>
          </cell>
          <cell r="X707" t="str">
            <v xml:space="preserve"> </v>
          </cell>
          <cell r="Y707" t="str">
            <v xml:space="preserve"> </v>
          </cell>
          <cell r="Z707" t="str">
            <v xml:space="preserve"> </v>
          </cell>
        </row>
        <row r="708">
          <cell r="B708" t="str">
            <v>D10</v>
          </cell>
          <cell r="F708">
            <v>2</v>
          </cell>
          <cell r="G708">
            <v>110201</v>
          </cell>
          <cell r="K708" t="str">
            <v>PSS</v>
          </cell>
          <cell r="M708" t="str">
            <v>DEL</v>
          </cell>
          <cell r="N708" t="str">
            <v>Resource</v>
          </cell>
          <cell r="Q708" t="str">
            <v>yes</v>
          </cell>
          <cell r="X708" t="str">
            <v xml:space="preserve"> </v>
          </cell>
          <cell r="Y708" t="str">
            <v xml:space="preserve"> </v>
          </cell>
          <cell r="Z708" t="str">
            <v xml:space="preserve"> </v>
          </cell>
        </row>
        <row r="709">
          <cell r="B709" t="str">
            <v>D10</v>
          </cell>
          <cell r="F709">
            <v>2</v>
          </cell>
          <cell r="G709">
            <v>110201</v>
          </cell>
          <cell r="K709" t="str">
            <v>PSS</v>
          </cell>
          <cell r="M709" t="str">
            <v>DEL</v>
          </cell>
          <cell r="N709" t="str">
            <v>Resource</v>
          </cell>
          <cell r="Q709" t="str">
            <v>yes</v>
          </cell>
          <cell r="X709" t="str">
            <v xml:space="preserve"> </v>
          </cell>
          <cell r="Y709">
            <v>162</v>
          </cell>
          <cell r="Z709">
            <v>162</v>
          </cell>
        </row>
        <row r="710">
          <cell r="B710" t="str">
            <v>D10</v>
          </cell>
          <cell r="F710">
            <v>6</v>
          </cell>
          <cell r="G710">
            <v>110201</v>
          </cell>
          <cell r="K710" t="str">
            <v>PSS</v>
          </cell>
          <cell r="M710" t="str">
            <v>DEL</v>
          </cell>
          <cell r="N710" t="str">
            <v>Resource</v>
          </cell>
          <cell r="Q710" t="str">
            <v>yes</v>
          </cell>
          <cell r="X710" t="str">
            <v xml:space="preserve"> </v>
          </cell>
          <cell r="Y710" t="str">
            <v xml:space="preserve"> </v>
          </cell>
          <cell r="Z710" t="str">
            <v xml:space="preserve"> </v>
          </cell>
        </row>
        <row r="711">
          <cell r="B711" t="str">
            <v>D10</v>
          </cell>
          <cell r="F711">
            <v>1</v>
          </cell>
          <cell r="G711">
            <v>110302</v>
          </cell>
          <cell r="K711">
            <v>0</v>
          </cell>
          <cell r="M711" t="str">
            <v>DEL</v>
          </cell>
          <cell r="N711" t="str">
            <v>Resource</v>
          </cell>
          <cell r="Q711" t="str">
            <v>yes</v>
          </cell>
          <cell r="X711">
            <v>1125</v>
          </cell>
          <cell r="Y711" t="str">
            <v xml:space="preserve"> </v>
          </cell>
          <cell r="Z711" t="str">
            <v xml:space="preserve"> </v>
          </cell>
        </row>
        <row r="712">
          <cell r="B712" t="str">
            <v>D10</v>
          </cell>
          <cell r="F712">
            <v>12</v>
          </cell>
          <cell r="G712">
            <v>110201</v>
          </cell>
          <cell r="K712" t="str">
            <v>PSS</v>
          </cell>
          <cell r="M712" t="str">
            <v>DEL</v>
          </cell>
          <cell r="N712" t="str">
            <v>Resource</v>
          </cell>
          <cell r="Q712" t="str">
            <v>yes</v>
          </cell>
          <cell r="X712">
            <v>-12</v>
          </cell>
          <cell r="Y712" t="str">
            <v xml:space="preserve"> </v>
          </cell>
          <cell r="Z712" t="str">
            <v xml:space="preserve"> </v>
          </cell>
        </row>
        <row r="713">
          <cell r="B713" t="str">
            <v>D10</v>
          </cell>
          <cell r="F713">
            <v>1</v>
          </cell>
          <cell r="G713">
            <v>110302</v>
          </cell>
          <cell r="K713">
            <v>0</v>
          </cell>
          <cell r="M713" t="str">
            <v>DEL</v>
          </cell>
          <cell r="N713" t="str">
            <v>Resource</v>
          </cell>
          <cell r="Q713" t="str">
            <v>yes</v>
          </cell>
          <cell r="X713">
            <v>24769</v>
          </cell>
          <cell r="Y713" t="str">
            <v xml:space="preserve"> </v>
          </cell>
          <cell r="Z713" t="str">
            <v xml:space="preserve"> </v>
          </cell>
        </row>
        <row r="714">
          <cell r="B714" t="str">
            <v>D10</v>
          </cell>
          <cell r="F714">
            <v>2</v>
          </cell>
          <cell r="G714">
            <v>110302</v>
          </cell>
          <cell r="K714">
            <v>0</v>
          </cell>
          <cell r="M714" t="str">
            <v>DEL</v>
          </cell>
          <cell r="N714" t="str">
            <v>Resource</v>
          </cell>
          <cell r="Q714" t="str">
            <v>yes</v>
          </cell>
          <cell r="X714" t="str">
            <v xml:space="preserve"> </v>
          </cell>
          <cell r="Y714" t="str">
            <v xml:space="preserve"> </v>
          </cell>
          <cell r="Z714" t="str">
            <v xml:space="preserve"> </v>
          </cell>
        </row>
        <row r="715">
          <cell r="B715" t="str">
            <v>D10</v>
          </cell>
          <cell r="F715">
            <v>8</v>
          </cell>
          <cell r="G715">
            <v>110302</v>
          </cell>
          <cell r="K715">
            <v>0</v>
          </cell>
          <cell r="M715" t="str">
            <v>DEL</v>
          </cell>
          <cell r="N715" t="str">
            <v>Resource</v>
          </cell>
          <cell r="Q715" t="str">
            <v>yes</v>
          </cell>
          <cell r="X715" t="str">
            <v xml:space="preserve"> </v>
          </cell>
          <cell r="Y715" t="str">
            <v xml:space="preserve"> </v>
          </cell>
          <cell r="Z715" t="str">
            <v xml:space="preserve"> </v>
          </cell>
        </row>
        <row r="716">
          <cell r="B716" t="str">
            <v>D10</v>
          </cell>
          <cell r="F716">
            <v>2</v>
          </cell>
          <cell r="G716">
            <v>110302</v>
          </cell>
          <cell r="K716">
            <v>0</v>
          </cell>
          <cell r="M716" t="str">
            <v>DEL</v>
          </cell>
          <cell r="N716" t="str">
            <v>Resource</v>
          </cell>
          <cell r="Q716" t="str">
            <v>yes</v>
          </cell>
          <cell r="X716" t="str">
            <v xml:space="preserve"> </v>
          </cell>
          <cell r="Y716" t="str">
            <v xml:space="preserve"> </v>
          </cell>
          <cell r="Z716" t="str">
            <v xml:space="preserve"> </v>
          </cell>
        </row>
        <row r="717">
          <cell r="B717" t="str">
            <v>D10</v>
          </cell>
          <cell r="F717">
            <v>2</v>
          </cell>
          <cell r="G717">
            <v>110302</v>
          </cell>
          <cell r="K717">
            <v>0</v>
          </cell>
          <cell r="M717" t="str">
            <v>DEL</v>
          </cell>
          <cell r="N717" t="str">
            <v>Resource</v>
          </cell>
          <cell r="Q717" t="str">
            <v>yes</v>
          </cell>
          <cell r="X717" t="str">
            <v xml:space="preserve"> </v>
          </cell>
          <cell r="Y717">
            <v>28386</v>
          </cell>
          <cell r="Z717">
            <v>28386</v>
          </cell>
        </row>
        <row r="718">
          <cell r="B718" t="str">
            <v>D10</v>
          </cell>
          <cell r="F718">
            <v>2</v>
          </cell>
          <cell r="G718">
            <v>110302</v>
          </cell>
          <cell r="K718">
            <v>0</v>
          </cell>
          <cell r="M718" t="str">
            <v>DEL</v>
          </cell>
          <cell r="N718" t="str">
            <v>Resource</v>
          </cell>
          <cell r="Q718" t="str">
            <v>yes</v>
          </cell>
          <cell r="X718" t="str">
            <v xml:space="preserve"> </v>
          </cell>
          <cell r="Y718">
            <v>1125</v>
          </cell>
          <cell r="Z718">
            <v>1125</v>
          </cell>
        </row>
        <row r="719">
          <cell r="B719" t="str">
            <v>D10</v>
          </cell>
          <cell r="F719">
            <v>6</v>
          </cell>
          <cell r="G719">
            <v>110302</v>
          </cell>
          <cell r="K719">
            <v>0</v>
          </cell>
          <cell r="M719" t="str">
            <v>DEL</v>
          </cell>
          <cell r="N719" t="str">
            <v>Resource</v>
          </cell>
          <cell r="Q719" t="str">
            <v>yes</v>
          </cell>
          <cell r="X719" t="str">
            <v xml:space="preserve"> </v>
          </cell>
          <cell r="Y719" t="str">
            <v xml:space="preserve"> </v>
          </cell>
          <cell r="Z719" t="str">
            <v xml:space="preserve"> </v>
          </cell>
        </row>
        <row r="720">
          <cell r="B720" t="str">
            <v>B99</v>
          </cell>
          <cell r="F720">
            <v>2</v>
          </cell>
          <cell r="G720">
            <v>110301</v>
          </cell>
          <cell r="K720">
            <v>0</v>
          </cell>
          <cell r="M720" t="str">
            <v>DEL</v>
          </cell>
          <cell r="N720" t="str">
            <v>Resource</v>
          </cell>
          <cell r="Q720" t="str">
            <v>no</v>
          </cell>
          <cell r="X720" t="str">
            <v xml:space="preserve"> </v>
          </cell>
          <cell r="Y720">
            <v>-4604</v>
          </cell>
          <cell r="Z720">
            <v>-4604</v>
          </cell>
        </row>
        <row r="721">
          <cell r="B721" t="str">
            <v>D20</v>
          </cell>
          <cell r="F721">
            <v>2</v>
          </cell>
          <cell r="G721">
            <v>110301</v>
          </cell>
          <cell r="K721">
            <v>0</v>
          </cell>
          <cell r="M721" t="str">
            <v>DEL</v>
          </cell>
          <cell r="N721" t="str">
            <v>Resource</v>
          </cell>
          <cell r="Q721" t="str">
            <v>yes</v>
          </cell>
          <cell r="X721" t="str">
            <v xml:space="preserve"> </v>
          </cell>
          <cell r="Y721" t="str">
            <v xml:space="preserve"> </v>
          </cell>
          <cell r="Z721" t="str">
            <v xml:space="preserve"> </v>
          </cell>
        </row>
        <row r="722">
          <cell r="B722" t="str">
            <v>D10</v>
          </cell>
          <cell r="F722">
            <v>4</v>
          </cell>
          <cell r="G722">
            <v>110302</v>
          </cell>
          <cell r="K722">
            <v>0</v>
          </cell>
          <cell r="M722" t="str">
            <v>DEL</v>
          </cell>
          <cell r="N722" t="str">
            <v>Resource</v>
          </cell>
          <cell r="Q722" t="str">
            <v>yes</v>
          </cell>
          <cell r="X722" t="str">
            <v xml:space="preserve"> </v>
          </cell>
          <cell r="Y722" t="str">
            <v xml:space="preserve"> </v>
          </cell>
          <cell r="Z722" t="str">
            <v xml:space="preserve"> </v>
          </cell>
        </row>
        <row r="723">
          <cell r="B723" t="str">
            <v>D10</v>
          </cell>
          <cell r="F723">
            <v>12</v>
          </cell>
          <cell r="G723">
            <v>110302</v>
          </cell>
          <cell r="K723">
            <v>0</v>
          </cell>
          <cell r="M723" t="str">
            <v>DEL</v>
          </cell>
          <cell r="N723" t="str">
            <v>Resource</v>
          </cell>
          <cell r="Q723" t="str">
            <v>yes</v>
          </cell>
          <cell r="X723">
            <v>1150</v>
          </cell>
          <cell r="Y723" t="str">
            <v xml:space="preserve"> </v>
          </cell>
          <cell r="Z723" t="str">
            <v xml:space="preserve"> </v>
          </cell>
        </row>
        <row r="724">
          <cell r="B724" t="str">
            <v>B99</v>
          </cell>
          <cell r="F724">
            <v>1</v>
          </cell>
          <cell r="G724">
            <v>110407</v>
          </cell>
          <cell r="K724">
            <v>0</v>
          </cell>
          <cell r="M724" t="str">
            <v>DEL</v>
          </cell>
          <cell r="N724" t="str">
            <v>Resource</v>
          </cell>
          <cell r="Q724" t="str">
            <v>no</v>
          </cell>
          <cell r="X724">
            <v>60</v>
          </cell>
          <cell r="Y724" t="str">
            <v xml:space="preserve"> </v>
          </cell>
          <cell r="Z724" t="str">
            <v xml:space="preserve"> </v>
          </cell>
        </row>
        <row r="725">
          <cell r="B725" t="str">
            <v>B99</v>
          </cell>
          <cell r="F725">
            <v>2</v>
          </cell>
          <cell r="G725">
            <v>110407</v>
          </cell>
          <cell r="K725">
            <v>0</v>
          </cell>
          <cell r="M725" t="str">
            <v>DEL</v>
          </cell>
          <cell r="N725" t="str">
            <v>Resource</v>
          </cell>
          <cell r="Q725" t="str">
            <v>no</v>
          </cell>
          <cell r="X725" t="str">
            <v xml:space="preserve"> </v>
          </cell>
          <cell r="Y725">
            <v>60</v>
          </cell>
          <cell r="Z725">
            <v>60</v>
          </cell>
        </row>
        <row r="726">
          <cell r="B726" t="str">
            <v>B99</v>
          </cell>
          <cell r="F726">
            <v>6</v>
          </cell>
          <cell r="G726">
            <v>110407</v>
          </cell>
          <cell r="K726">
            <v>0</v>
          </cell>
          <cell r="M726" t="str">
            <v>DEL</v>
          </cell>
          <cell r="N726" t="str">
            <v>Resource</v>
          </cell>
          <cell r="Q726" t="str">
            <v>no</v>
          </cell>
          <cell r="X726" t="str">
            <v xml:space="preserve"> </v>
          </cell>
          <cell r="Y726" t="str">
            <v xml:space="preserve"> </v>
          </cell>
          <cell r="Z726" t="str">
            <v xml:space="preserve"> </v>
          </cell>
        </row>
        <row r="727">
          <cell r="B727" t="str">
            <v>D20</v>
          </cell>
          <cell r="F727">
            <v>2</v>
          </cell>
          <cell r="G727">
            <v>110301</v>
          </cell>
          <cell r="K727">
            <v>0</v>
          </cell>
          <cell r="M727" t="str">
            <v>DEL</v>
          </cell>
          <cell r="N727" t="str">
            <v>Resource</v>
          </cell>
          <cell r="Q727" t="str">
            <v>yes</v>
          </cell>
          <cell r="X727" t="str">
            <v xml:space="preserve"> </v>
          </cell>
          <cell r="Y727" t="str">
            <v xml:space="preserve"> </v>
          </cell>
          <cell r="Z727" t="str">
            <v xml:space="preserve"> </v>
          </cell>
        </row>
        <row r="728">
          <cell r="B728" t="str">
            <v>B99</v>
          </cell>
          <cell r="F728">
            <v>1</v>
          </cell>
          <cell r="G728">
            <v>110407</v>
          </cell>
          <cell r="K728">
            <v>0</v>
          </cell>
          <cell r="M728" t="str">
            <v>DEL</v>
          </cell>
          <cell r="N728" t="str">
            <v>Resource</v>
          </cell>
          <cell r="Q728" t="str">
            <v>no</v>
          </cell>
          <cell r="X728">
            <v>37</v>
          </cell>
          <cell r="Y728" t="str">
            <v xml:space="preserve"> </v>
          </cell>
          <cell r="Z728" t="str">
            <v xml:space="preserve"> </v>
          </cell>
        </row>
        <row r="729">
          <cell r="B729" t="str">
            <v>B99</v>
          </cell>
          <cell r="F729">
            <v>1</v>
          </cell>
          <cell r="G729">
            <v>110407</v>
          </cell>
          <cell r="K729">
            <v>0</v>
          </cell>
          <cell r="M729" t="str">
            <v>DEL</v>
          </cell>
          <cell r="N729" t="str">
            <v>Resource</v>
          </cell>
          <cell r="Q729" t="str">
            <v>no</v>
          </cell>
          <cell r="X729">
            <v>6</v>
          </cell>
          <cell r="Y729" t="str">
            <v xml:space="preserve"> </v>
          </cell>
          <cell r="Z729" t="str">
            <v xml:space="preserve"> </v>
          </cell>
        </row>
        <row r="730">
          <cell r="B730" t="str">
            <v>D10</v>
          </cell>
          <cell r="F730">
            <v>12</v>
          </cell>
          <cell r="G730">
            <v>110302</v>
          </cell>
          <cell r="K730">
            <v>0</v>
          </cell>
          <cell r="M730" t="str">
            <v>DEL</v>
          </cell>
          <cell r="N730" t="str">
            <v>Resource</v>
          </cell>
          <cell r="Q730" t="str">
            <v>yes</v>
          </cell>
          <cell r="X730" t="str">
            <v xml:space="preserve"> </v>
          </cell>
          <cell r="Y730" t="str">
            <v xml:space="preserve"> </v>
          </cell>
          <cell r="Z730" t="str">
            <v xml:space="preserve"> </v>
          </cell>
        </row>
        <row r="731">
          <cell r="B731" t="str">
            <v>D10</v>
          </cell>
          <cell r="F731">
            <v>12</v>
          </cell>
          <cell r="G731">
            <v>110302</v>
          </cell>
          <cell r="K731">
            <v>0</v>
          </cell>
          <cell r="M731" t="str">
            <v>DEL</v>
          </cell>
          <cell r="N731" t="str">
            <v>Resource</v>
          </cell>
          <cell r="Q731" t="str">
            <v>yes</v>
          </cell>
          <cell r="X731">
            <v>234</v>
          </cell>
          <cell r="Y731" t="str">
            <v xml:space="preserve"> </v>
          </cell>
          <cell r="Z731" t="str">
            <v xml:space="preserve"> </v>
          </cell>
        </row>
        <row r="732">
          <cell r="B732" t="str">
            <v>D10</v>
          </cell>
          <cell r="F732">
            <v>9</v>
          </cell>
          <cell r="G732">
            <v>110101</v>
          </cell>
          <cell r="K732">
            <v>0</v>
          </cell>
          <cell r="M732" t="str">
            <v>DEL</v>
          </cell>
          <cell r="N732" t="str">
            <v>Resource</v>
          </cell>
          <cell r="Q732" t="str">
            <v>yes</v>
          </cell>
          <cell r="X732" t="str">
            <v xml:space="preserve"> </v>
          </cell>
          <cell r="Y732" t="str">
            <v xml:space="preserve"> </v>
          </cell>
          <cell r="Z732" t="str">
            <v xml:space="preserve"> </v>
          </cell>
        </row>
        <row r="733">
          <cell r="B733" t="str">
            <v>D10</v>
          </cell>
          <cell r="F733">
            <v>9</v>
          </cell>
          <cell r="G733">
            <v>110201</v>
          </cell>
          <cell r="K733" t="str">
            <v>PSS</v>
          </cell>
          <cell r="M733" t="str">
            <v>DEL</v>
          </cell>
          <cell r="N733" t="str">
            <v>Resource</v>
          </cell>
          <cell r="Q733" t="str">
            <v>yes</v>
          </cell>
          <cell r="X733" t="str">
            <v xml:space="preserve"> </v>
          </cell>
          <cell r="Y733" t="str">
            <v xml:space="preserve"> </v>
          </cell>
          <cell r="Z733" t="str">
            <v xml:space="preserve"> </v>
          </cell>
        </row>
        <row r="734">
          <cell r="B734" t="str">
            <v>D10</v>
          </cell>
          <cell r="F734">
            <v>9</v>
          </cell>
          <cell r="G734">
            <v>110302</v>
          </cell>
          <cell r="K734">
            <v>0</v>
          </cell>
          <cell r="M734" t="str">
            <v>DEL</v>
          </cell>
          <cell r="N734" t="str">
            <v>Resource</v>
          </cell>
          <cell r="Q734" t="str">
            <v>yes</v>
          </cell>
          <cell r="X734" t="str">
            <v xml:space="preserve"> </v>
          </cell>
          <cell r="Y734" t="str">
            <v xml:space="preserve"> </v>
          </cell>
          <cell r="Z734" t="str">
            <v xml:space="preserve"> </v>
          </cell>
        </row>
        <row r="735">
          <cell r="B735" t="str">
            <v>D20</v>
          </cell>
          <cell r="F735">
            <v>2</v>
          </cell>
          <cell r="G735">
            <v>110301</v>
          </cell>
          <cell r="K735">
            <v>0</v>
          </cell>
          <cell r="M735" t="str">
            <v>DEL</v>
          </cell>
          <cell r="N735" t="str">
            <v>Resource</v>
          </cell>
          <cell r="Q735" t="str">
            <v>yes</v>
          </cell>
          <cell r="X735" t="str">
            <v xml:space="preserve"> </v>
          </cell>
          <cell r="Y735" t="str">
            <v xml:space="preserve"> </v>
          </cell>
          <cell r="Z735" t="str">
            <v xml:space="preserve"> </v>
          </cell>
        </row>
        <row r="736">
          <cell r="B736" t="str">
            <v>D20</v>
          </cell>
          <cell r="F736">
            <v>2</v>
          </cell>
          <cell r="G736">
            <v>110301</v>
          </cell>
          <cell r="K736">
            <v>0</v>
          </cell>
          <cell r="M736" t="str">
            <v>DEL</v>
          </cell>
          <cell r="N736" t="str">
            <v>Resource</v>
          </cell>
          <cell r="Q736" t="str">
            <v>yes</v>
          </cell>
          <cell r="X736" t="str">
            <v xml:space="preserve"> </v>
          </cell>
          <cell r="Y736">
            <v>-25000</v>
          </cell>
          <cell r="Z736">
            <v>-25000</v>
          </cell>
        </row>
        <row r="737">
          <cell r="B737" t="str">
            <v>D20</v>
          </cell>
          <cell r="F737">
            <v>2</v>
          </cell>
          <cell r="G737">
            <v>110301</v>
          </cell>
          <cell r="K737">
            <v>0</v>
          </cell>
          <cell r="M737" t="str">
            <v>DEL</v>
          </cell>
          <cell r="N737" t="str">
            <v>Resource</v>
          </cell>
          <cell r="Q737" t="str">
            <v>yes</v>
          </cell>
          <cell r="X737" t="str">
            <v xml:space="preserve"> </v>
          </cell>
          <cell r="Y737">
            <v>377000</v>
          </cell>
          <cell r="Z737">
            <v>377000</v>
          </cell>
        </row>
        <row r="738">
          <cell r="B738" t="str">
            <v>L10</v>
          </cell>
          <cell r="F738">
            <v>2</v>
          </cell>
          <cell r="G738">
            <v>110301</v>
          </cell>
          <cell r="K738">
            <v>0</v>
          </cell>
          <cell r="M738" t="str">
            <v>DEL</v>
          </cell>
          <cell r="N738" t="str">
            <v>Resource</v>
          </cell>
          <cell r="Q738" t="str">
            <v>no</v>
          </cell>
          <cell r="X738" t="str">
            <v xml:space="preserve"> </v>
          </cell>
          <cell r="Y738" t="str">
            <v xml:space="preserve"> </v>
          </cell>
          <cell r="Z738" t="str">
            <v xml:space="preserve"> </v>
          </cell>
        </row>
        <row r="739">
          <cell r="B739" t="str">
            <v>L21</v>
          </cell>
          <cell r="F739">
            <v>2</v>
          </cell>
          <cell r="G739">
            <v>110301</v>
          </cell>
          <cell r="K739">
            <v>0</v>
          </cell>
          <cell r="M739" t="str">
            <v>DEL</v>
          </cell>
          <cell r="N739" t="str">
            <v>Resource</v>
          </cell>
          <cell r="Q739" t="str">
            <v>no</v>
          </cell>
          <cell r="X739" t="str">
            <v xml:space="preserve"> </v>
          </cell>
          <cell r="Y739" t="str">
            <v xml:space="preserve"> </v>
          </cell>
          <cell r="Z739" t="str">
            <v xml:space="preserve"> </v>
          </cell>
        </row>
        <row r="740">
          <cell r="B740" t="str">
            <v>D40</v>
          </cell>
          <cell r="F740">
            <v>3</v>
          </cell>
          <cell r="G740">
            <v>180700</v>
          </cell>
          <cell r="K740">
            <v>0</v>
          </cell>
          <cell r="M740" t="str">
            <v>AME</v>
          </cell>
          <cell r="N740" t="str">
            <v>Resource</v>
          </cell>
          <cell r="Q740" t="str">
            <v>yes</v>
          </cell>
          <cell r="X740" t="str">
            <v xml:space="preserve"> </v>
          </cell>
          <cell r="Y740" t="str">
            <v xml:space="preserve"> </v>
          </cell>
          <cell r="Z740">
            <v>4924981</v>
          </cell>
        </row>
        <row r="741">
          <cell r="B741" t="str">
            <v>D20</v>
          </cell>
          <cell r="F741">
            <v>3</v>
          </cell>
          <cell r="G741">
            <v>110301</v>
          </cell>
          <cell r="K741">
            <v>0</v>
          </cell>
          <cell r="M741" t="str">
            <v>DEL</v>
          </cell>
          <cell r="N741" t="str">
            <v>Resource</v>
          </cell>
          <cell r="Q741" t="str">
            <v>yes</v>
          </cell>
          <cell r="X741">
            <v>377000</v>
          </cell>
          <cell r="Y741">
            <v>377000</v>
          </cell>
          <cell r="Z741">
            <v>377000</v>
          </cell>
        </row>
        <row r="742">
          <cell r="B742" t="str">
            <v>D40</v>
          </cell>
          <cell r="F742">
            <v>3</v>
          </cell>
          <cell r="G742">
            <v>180700</v>
          </cell>
          <cell r="K742">
            <v>0</v>
          </cell>
          <cell r="M742" t="str">
            <v>AME</v>
          </cell>
          <cell r="N742" t="str">
            <v>Resource</v>
          </cell>
          <cell r="Q742" t="str">
            <v>yes</v>
          </cell>
          <cell r="X742" t="str">
            <v xml:space="preserve"> </v>
          </cell>
          <cell r="Y742" t="str">
            <v xml:space="preserve"> </v>
          </cell>
          <cell r="Z742">
            <v>4924981</v>
          </cell>
        </row>
        <row r="743">
          <cell r="B743" t="str">
            <v>D20</v>
          </cell>
          <cell r="F743">
            <v>3</v>
          </cell>
          <cell r="G743">
            <v>110301</v>
          </cell>
          <cell r="K743">
            <v>0</v>
          </cell>
          <cell r="M743" t="str">
            <v>DEL</v>
          </cell>
          <cell r="N743" t="str">
            <v>Resource</v>
          </cell>
          <cell r="Q743" t="str">
            <v>yes</v>
          </cell>
          <cell r="X743" t="str">
            <v xml:space="preserve"> </v>
          </cell>
          <cell r="Y743" t="str">
            <v xml:space="preserve"> </v>
          </cell>
          <cell r="Z743" t="str">
            <v xml:space="preserve"> </v>
          </cell>
        </row>
        <row r="744">
          <cell r="B744" t="str">
            <v>D20</v>
          </cell>
          <cell r="F744">
            <v>3</v>
          </cell>
          <cell r="G744">
            <v>110301</v>
          </cell>
          <cell r="K744">
            <v>0</v>
          </cell>
          <cell r="M744" t="str">
            <v>DEL</v>
          </cell>
          <cell r="N744" t="str">
            <v>Resource</v>
          </cell>
          <cell r="Q744" t="str">
            <v>yes</v>
          </cell>
          <cell r="X744">
            <v>-377000</v>
          </cell>
          <cell r="Y744">
            <v>-377000</v>
          </cell>
          <cell r="Z744">
            <v>-377000</v>
          </cell>
        </row>
        <row r="745">
          <cell r="B745" t="str">
            <v>D20</v>
          </cell>
          <cell r="F745">
            <v>3</v>
          </cell>
          <cell r="G745">
            <v>110301</v>
          </cell>
          <cell r="K745">
            <v>0</v>
          </cell>
          <cell r="M745" t="str">
            <v>DEL</v>
          </cell>
          <cell r="N745" t="str">
            <v>Resource</v>
          </cell>
          <cell r="Q745" t="str">
            <v>yes</v>
          </cell>
          <cell r="X745" t="str">
            <v xml:space="preserve"> </v>
          </cell>
          <cell r="Y745" t="str">
            <v xml:space="preserve"> </v>
          </cell>
          <cell r="Z745" t="str">
            <v xml:space="preserve"> </v>
          </cell>
        </row>
        <row r="746">
          <cell r="B746" t="str">
            <v>L10</v>
          </cell>
          <cell r="F746">
            <v>3</v>
          </cell>
          <cell r="G746">
            <v>110301</v>
          </cell>
          <cell r="K746">
            <v>0</v>
          </cell>
          <cell r="M746" t="str">
            <v>DEL</v>
          </cell>
          <cell r="N746" t="str">
            <v>Resource</v>
          </cell>
          <cell r="Q746" t="str">
            <v>no</v>
          </cell>
          <cell r="X746">
            <v>377000</v>
          </cell>
          <cell r="Y746">
            <v>377000</v>
          </cell>
          <cell r="Z746">
            <v>377000</v>
          </cell>
        </row>
        <row r="747">
          <cell r="B747" t="str">
            <v>L21</v>
          </cell>
          <cell r="F747">
            <v>3</v>
          </cell>
          <cell r="G747">
            <v>110301</v>
          </cell>
          <cell r="K747">
            <v>0</v>
          </cell>
          <cell r="M747" t="str">
            <v>DEL</v>
          </cell>
          <cell r="N747" t="str">
            <v>Resource</v>
          </cell>
          <cell r="Q747" t="str">
            <v>no</v>
          </cell>
          <cell r="X747">
            <v>-377000</v>
          </cell>
          <cell r="Y747">
            <v>-377000</v>
          </cell>
          <cell r="Z747">
            <v>-377000</v>
          </cell>
        </row>
        <row r="748">
          <cell r="B748" t="str">
            <v>D90</v>
          </cell>
          <cell r="F748">
            <v>3</v>
          </cell>
          <cell r="G748">
            <v>110111</v>
          </cell>
          <cell r="K748">
            <v>0</v>
          </cell>
          <cell r="M748" t="str">
            <v>DEL</v>
          </cell>
          <cell r="N748" t="str">
            <v>Resource</v>
          </cell>
          <cell r="Q748" t="str">
            <v>yes</v>
          </cell>
          <cell r="X748" t="str">
            <v xml:space="preserve"> </v>
          </cell>
          <cell r="Y748" t="str">
            <v xml:space="preserve"> </v>
          </cell>
          <cell r="Z748" t="str">
            <v xml:space="preserve"> </v>
          </cell>
        </row>
        <row r="749">
          <cell r="B749" t="str">
            <v>D20</v>
          </cell>
          <cell r="F749">
            <v>4</v>
          </cell>
          <cell r="G749">
            <v>110301</v>
          </cell>
          <cell r="K749">
            <v>0</v>
          </cell>
          <cell r="M749" t="str">
            <v>DEL</v>
          </cell>
          <cell r="N749" t="str">
            <v>Resource</v>
          </cell>
          <cell r="Q749" t="str">
            <v>yes</v>
          </cell>
          <cell r="X749" t="str">
            <v xml:space="preserve"> </v>
          </cell>
          <cell r="Y749" t="str">
            <v xml:space="preserve"> </v>
          </cell>
          <cell r="Z749" t="str">
            <v xml:space="preserve"> </v>
          </cell>
        </row>
        <row r="750">
          <cell r="B750" t="str">
            <v>B99</v>
          </cell>
          <cell r="F750">
            <v>5</v>
          </cell>
          <cell r="G750">
            <v>110301</v>
          </cell>
          <cell r="K750">
            <v>0</v>
          </cell>
          <cell r="M750" t="str">
            <v>DEL</v>
          </cell>
          <cell r="N750" t="str">
            <v>Resource</v>
          </cell>
          <cell r="Q750" t="str">
            <v>no</v>
          </cell>
          <cell r="X750">
            <v>4604</v>
          </cell>
          <cell r="Y750">
            <v>4604</v>
          </cell>
          <cell r="Z750">
            <v>4604</v>
          </cell>
        </row>
        <row r="751">
          <cell r="B751" t="str">
            <v>D20</v>
          </cell>
          <cell r="F751">
            <v>5</v>
          </cell>
          <cell r="G751">
            <v>110301</v>
          </cell>
          <cell r="K751">
            <v>0</v>
          </cell>
          <cell r="M751" t="str">
            <v>DEL</v>
          </cell>
          <cell r="N751" t="str">
            <v>Resource</v>
          </cell>
          <cell r="Q751" t="str">
            <v>yes</v>
          </cell>
          <cell r="X751">
            <v>-20000</v>
          </cell>
          <cell r="Y751">
            <v>-20000</v>
          </cell>
          <cell r="Z751">
            <v>-20000</v>
          </cell>
        </row>
        <row r="752">
          <cell r="B752" t="str">
            <v>L10</v>
          </cell>
          <cell r="F752">
            <v>5</v>
          </cell>
          <cell r="G752">
            <v>110301</v>
          </cell>
          <cell r="K752">
            <v>0</v>
          </cell>
          <cell r="M752" t="str">
            <v>DEL</v>
          </cell>
          <cell r="N752" t="str">
            <v>Resource</v>
          </cell>
          <cell r="Q752" t="str">
            <v>no</v>
          </cell>
          <cell r="X752">
            <v>149000</v>
          </cell>
          <cell r="Y752">
            <v>149000</v>
          </cell>
          <cell r="Z752">
            <v>149000</v>
          </cell>
        </row>
        <row r="753">
          <cell r="B753" t="str">
            <v>D20</v>
          </cell>
          <cell r="F753">
            <v>6</v>
          </cell>
          <cell r="G753">
            <v>110301</v>
          </cell>
          <cell r="K753">
            <v>0</v>
          </cell>
          <cell r="M753" t="str">
            <v>DEL</v>
          </cell>
          <cell r="N753" t="str">
            <v>Resource</v>
          </cell>
          <cell r="Q753" t="str">
            <v>yes</v>
          </cell>
          <cell r="X753">
            <v>123000</v>
          </cell>
          <cell r="Y753" t="str">
            <v xml:space="preserve"> </v>
          </cell>
          <cell r="Z753" t="str">
            <v xml:space="preserve"> </v>
          </cell>
        </row>
        <row r="754">
          <cell r="B754" t="str">
            <v>D20</v>
          </cell>
          <cell r="F754">
            <v>6</v>
          </cell>
          <cell r="G754">
            <v>110301</v>
          </cell>
          <cell r="K754">
            <v>0</v>
          </cell>
          <cell r="M754" t="str">
            <v>DEL</v>
          </cell>
          <cell r="N754" t="str">
            <v>Resource</v>
          </cell>
          <cell r="Q754" t="str">
            <v>yes</v>
          </cell>
          <cell r="X754">
            <v>20000</v>
          </cell>
          <cell r="Y754">
            <v>20000</v>
          </cell>
          <cell r="Z754">
            <v>20000</v>
          </cell>
        </row>
        <row r="755">
          <cell r="B755" t="str">
            <v>D20</v>
          </cell>
          <cell r="F755">
            <v>6</v>
          </cell>
          <cell r="G755">
            <v>110301</v>
          </cell>
          <cell r="K755">
            <v>0</v>
          </cell>
          <cell r="M755" t="str">
            <v>DEL</v>
          </cell>
          <cell r="N755" t="str">
            <v>Resource</v>
          </cell>
          <cell r="Q755" t="str">
            <v>yes</v>
          </cell>
          <cell r="X755" t="str">
            <v xml:space="preserve"> </v>
          </cell>
          <cell r="Y755" t="str">
            <v xml:space="preserve"> </v>
          </cell>
          <cell r="Z755" t="str">
            <v xml:space="preserve"> </v>
          </cell>
        </row>
        <row r="756">
          <cell r="B756" t="str">
            <v>D20</v>
          </cell>
          <cell r="F756">
            <v>6</v>
          </cell>
          <cell r="G756">
            <v>110301</v>
          </cell>
          <cell r="K756">
            <v>0</v>
          </cell>
          <cell r="M756" t="str">
            <v>DEL</v>
          </cell>
          <cell r="N756" t="str">
            <v>Resource</v>
          </cell>
          <cell r="Q756" t="str">
            <v>yes</v>
          </cell>
          <cell r="X756" t="str">
            <v xml:space="preserve"> </v>
          </cell>
          <cell r="Y756" t="str">
            <v xml:space="preserve"> </v>
          </cell>
          <cell r="Z756" t="str">
            <v xml:space="preserve"> </v>
          </cell>
        </row>
        <row r="757">
          <cell r="B757" t="str">
            <v>D20</v>
          </cell>
          <cell r="F757">
            <v>1</v>
          </cell>
          <cell r="G757">
            <v>110302</v>
          </cell>
          <cell r="K757">
            <v>0</v>
          </cell>
          <cell r="M757" t="str">
            <v>DEL</v>
          </cell>
          <cell r="N757" t="str">
            <v>Resource</v>
          </cell>
          <cell r="Q757" t="str">
            <v>yes</v>
          </cell>
          <cell r="X757">
            <v>14567</v>
          </cell>
          <cell r="Y757" t="str">
            <v xml:space="preserve"> </v>
          </cell>
          <cell r="Z757" t="str">
            <v xml:space="preserve"> </v>
          </cell>
        </row>
        <row r="758">
          <cell r="B758" t="str">
            <v>D20</v>
          </cell>
          <cell r="F758">
            <v>2</v>
          </cell>
          <cell r="G758">
            <v>110302</v>
          </cell>
          <cell r="K758">
            <v>0</v>
          </cell>
          <cell r="M758" t="str">
            <v>DEL</v>
          </cell>
          <cell r="N758" t="str">
            <v>Resource</v>
          </cell>
          <cell r="Q758" t="str">
            <v>yes</v>
          </cell>
          <cell r="X758" t="str">
            <v xml:space="preserve"> </v>
          </cell>
          <cell r="Y758" t="str">
            <v xml:space="preserve"> </v>
          </cell>
          <cell r="Z758" t="str">
            <v xml:space="preserve"> </v>
          </cell>
        </row>
        <row r="759">
          <cell r="B759" t="str">
            <v>D20</v>
          </cell>
          <cell r="F759">
            <v>2</v>
          </cell>
          <cell r="G759">
            <v>110302</v>
          </cell>
          <cell r="K759">
            <v>0</v>
          </cell>
          <cell r="M759" t="str">
            <v>DEL</v>
          </cell>
          <cell r="N759" t="str">
            <v>Resource</v>
          </cell>
          <cell r="Q759" t="str">
            <v>yes</v>
          </cell>
          <cell r="X759" t="str">
            <v xml:space="preserve"> </v>
          </cell>
          <cell r="Y759">
            <v>14567</v>
          </cell>
          <cell r="Z759">
            <v>14567</v>
          </cell>
        </row>
        <row r="760">
          <cell r="B760" t="str">
            <v>D20</v>
          </cell>
          <cell r="F760">
            <v>6</v>
          </cell>
          <cell r="G760">
            <v>110301</v>
          </cell>
          <cell r="K760">
            <v>0</v>
          </cell>
          <cell r="M760" t="str">
            <v>DEL</v>
          </cell>
          <cell r="N760" t="str">
            <v>Resource</v>
          </cell>
          <cell r="Q760" t="str">
            <v>yes</v>
          </cell>
          <cell r="X760" t="str">
            <v xml:space="preserve"> </v>
          </cell>
          <cell r="Y760" t="str">
            <v xml:space="preserve"> </v>
          </cell>
          <cell r="Z760" t="str">
            <v xml:space="preserve"> </v>
          </cell>
        </row>
        <row r="761">
          <cell r="B761" t="str">
            <v>D20</v>
          </cell>
          <cell r="F761">
            <v>6</v>
          </cell>
          <cell r="G761">
            <v>110301</v>
          </cell>
          <cell r="K761">
            <v>0</v>
          </cell>
          <cell r="M761" t="str">
            <v>DEL</v>
          </cell>
          <cell r="N761" t="str">
            <v>Resource</v>
          </cell>
          <cell r="Q761" t="str">
            <v>yes</v>
          </cell>
          <cell r="X761" t="str">
            <v xml:space="preserve"> </v>
          </cell>
          <cell r="Y761" t="str">
            <v xml:space="preserve"> </v>
          </cell>
          <cell r="Z761" t="str">
            <v xml:space="preserve"> </v>
          </cell>
        </row>
        <row r="762">
          <cell r="B762" t="str">
            <v>D20</v>
          </cell>
          <cell r="F762">
            <v>6</v>
          </cell>
          <cell r="G762">
            <v>110301</v>
          </cell>
          <cell r="K762">
            <v>0</v>
          </cell>
          <cell r="M762" t="str">
            <v>DEL</v>
          </cell>
          <cell r="N762" t="str">
            <v>Resource</v>
          </cell>
          <cell r="Q762" t="str">
            <v>yes</v>
          </cell>
          <cell r="X762" t="str">
            <v xml:space="preserve"> </v>
          </cell>
          <cell r="Y762" t="str">
            <v xml:space="preserve"> </v>
          </cell>
          <cell r="Z762" t="str">
            <v xml:space="preserve"> </v>
          </cell>
        </row>
        <row r="763">
          <cell r="B763" t="str">
            <v>L10</v>
          </cell>
          <cell r="F763">
            <v>6</v>
          </cell>
          <cell r="G763">
            <v>110301</v>
          </cell>
          <cell r="K763">
            <v>0</v>
          </cell>
          <cell r="M763" t="str">
            <v>DEL</v>
          </cell>
          <cell r="N763" t="str">
            <v>Resource</v>
          </cell>
          <cell r="Q763" t="str">
            <v>no</v>
          </cell>
          <cell r="X763">
            <v>-26000</v>
          </cell>
          <cell r="Y763">
            <v>-26000</v>
          </cell>
          <cell r="Z763">
            <v>-26000</v>
          </cell>
        </row>
        <row r="764">
          <cell r="B764" t="str">
            <v>L10</v>
          </cell>
          <cell r="F764">
            <v>6</v>
          </cell>
          <cell r="G764">
            <v>110301</v>
          </cell>
          <cell r="K764">
            <v>0</v>
          </cell>
          <cell r="M764" t="str">
            <v>DEL</v>
          </cell>
          <cell r="N764" t="str">
            <v>Resource</v>
          </cell>
          <cell r="Q764" t="str">
            <v>no</v>
          </cell>
          <cell r="X764" t="str">
            <v xml:space="preserve"> </v>
          </cell>
          <cell r="Y764">
            <v>37000</v>
          </cell>
          <cell r="Z764">
            <v>113000</v>
          </cell>
        </row>
        <row r="765">
          <cell r="B765" t="str">
            <v>D20</v>
          </cell>
          <cell r="F765">
            <v>12</v>
          </cell>
          <cell r="G765">
            <v>110302</v>
          </cell>
          <cell r="K765">
            <v>0</v>
          </cell>
          <cell r="M765" t="str">
            <v>DEL</v>
          </cell>
          <cell r="N765" t="str">
            <v>Resource</v>
          </cell>
          <cell r="Q765" t="str">
            <v>yes</v>
          </cell>
          <cell r="X765" t="str">
            <v xml:space="preserve"> </v>
          </cell>
          <cell r="Y765" t="str">
            <v xml:space="preserve"> </v>
          </cell>
          <cell r="Z765" t="str">
            <v xml:space="preserve"> </v>
          </cell>
        </row>
        <row r="766">
          <cell r="B766" t="str">
            <v>L21</v>
          </cell>
          <cell r="F766">
            <v>6</v>
          </cell>
          <cell r="G766">
            <v>110301</v>
          </cell>
          <cell r="K766">
            <v>0</v>
          </cell>
          <cell r="M766" t="str">
            <v>DEL</v>
          </cell>
          <cell r="N766" t="str">
            <v>Resource</v>
          </cell>
          <cell r="Q766" t="str">
            <v>no</v>
          </cell>
          <cell r="X766">
            <v>-123000</v>
          </cell>
          <cell r="Y766" t="str">
            <v xml:space="preserve"> </v>
          </cell>
          <cell r="Z766" t="str">
            <v xml:space="preserve"> </v>
          </cell>
        </row>
        <row r="767">
          <cell r="B767" t="str">
            <v>D20</v>
          </cell>
          <cell r="F767">
            <v>7</v>
          </cell>
          <cell r="G767">
            <v>110301</v>
          </cell>
          <cell r="K767">
            <v>0</v>
          </cell>
          <cell r="M767" t="str">
            <v>DEL</v>
          </cell>
          <cell r="N767" t="str">
            <v>Resource</v>
          </cell>
          <cell r="Q767" t="str">
            <v>yes</v>
          </cell>
          <cell r="X767">
            <v>-377000</v>
          </cell>
          <cell r="Y767">
            <v>-377000</v>
          </cell>
          <cell r="Z767">
            <v>-377000</v>
          </cell>
        </row>
        <row r="768">
          <cell r="B768" t="str">
            <v>D20</v>
          </cell>
          <cell r="F768">
            <v>7</v>
          </cell>
          <cell r="G768">
            <v>110301</v>
          </cell>
          <cell r="K768">
            <v>0</v>
          </cell>
          <cell r="M768" t="str">
            <v>DEL</v>
          </cell>
          <cell r="N768" t="str">
            <v>Resource</v>
          </cell>
          <cell r="Q768" t="str">
            <v>yes</v>
          </cell>
          <cell r="X768">
            <v>-123000</v>
          </cell>
          <cell r="Y768" t="str">
            <v xml:space="preserve"> </v>
          </cell>
          <cell r="Z768" t="str">
            <v xml:space="preserve"> </v>
          </cell>
        </row>
        <row r="769">
          <cell r="B769" t="str">
            <v>L21</v>
          </cell>
          <cell r="F769">
            <v>7</v>
          </cell>
          <cell r="G769">
            <v>110301</v>
          </cell>
          <cell r="K769">
            <v>0</v>
          </cell>
          <cell r="M769" t="str">
            <v>DEL</v>
          </cell>
          <cell r="N769" t="str">
            <v>Resource</v>
          </cell>
          <cell r="Q769" t="str">
            <v>no</v>
          </cell>
          <cell r="X769">
            <v>377000</v>
          </cell>
          <cell r="Y769">
            <v>377000</v>
          </cell>
          <cell r="Z769">
            <v>377000</v>
          </cell>
        </row>
        <row r="770">
          <cell r="B770" t="str">
            <v>D40</v>
          </cell>
          <cell r="F770">
            <v>1</v>
          </cell>
          <cell r="G770">
            <v>110306</v>
          </cell>
          <cell r="K770">
            <v>0</v>
          </cell>
          <cell r="M770" t="str">
            <v>AME</v>
          </cell>
          <cell r="N770" t="str">
            <v>Resource</v>
          </cell>
          <cell r="Q770" t="str">
            <v>yes</v>
          </cell>
          <cell r="X770" t="str">
            <v xml:space="preserve"> </v>
          </cell>
          <cell r="Y770" t="str">
            <v xml:space="preserve"> </v>
          </cell>
          <cell r="Z770" t="str">
            <v xml:space="preserve"> </v>
          </cell>
        </row>
        <row r="771">
          <cell r="B771" t="str">
            <v>D40</v>
          </cell>
          <cell r="F771">
            <v>1</v>
          </cell>
          <cell r="G771">
            <v>180700</v>
          </cell>
          <cell r="K771">
            <v>0</v>
          </cell>
          <cell r="M771" t="str">
            <v>AME</v>
          </cell>
          <cell r="N771" t="str">
            <v>Resource</v>
          </cell>
          <cell r="Q771" t="str">
            <v>yes</v>
          </cell>
          <cell r="X771">
            <v>-6448705</v>
          </cell>
          <cell r="Y771" t="str">
            <v xml:space="preserve"> </v>
          </cell>
          <cell r="Z771" t="str">
            <v xml:space="preserve"> </v>
          </cell>
        </row>
        <row r="772">
          <cell r="B772" t="str">
            <v>D40</v>
          </cell>
          <cell r="F772">
            <v>1</v>
          </cell>
          <cell r="G772">
            <v>180700</v>
          </cell>
          <cell r="K772">
            <v>0</v>
          </cell>
          <cell r="M772" t="str">
            <v>AME</v>
          </cell>
          <cell r="N772" t="str">
            <v>Resource</v>
          </cell>
          <cell r="Q772" t="str">
            <v>yes</v>
          </cell>
          <cell r="X772" t="str">
            <v xml:space="preserve"> </v>
          </cell>
          <cell r="Y772" t="str">
            <v xml:space="preserve"> </v>
          </cell>
          <cell r="Z772" t="str">
            <v xml:space="preserve"> </v>
          </cell>
        </row>
        <row r="773">
          <cell r="B773" t="str">
            <v>D40</v>
          </cell>
          <cell r="F773">
            <v>1</v>
          </cell>
          <cell r="G773">
            <v>180700</v>
          </cell>
          <cell r="K773">
            <v>0</v>
          </cell>
          <cell r="M773" t="str">
            <v>AME</v>
          </cell>
          <cell r="N773" t="str">
            <v>Resource</v>
          </cell>
          <cell r="Q773" t="str">
            <v>yes</v>
          </cell>
          <cell r="X773">
            <v>4207157</v>
          </cell>
          <cell r="Y773" t="str">
            <v xml:space="preserve"> </v>
          </cell>
          <cell r="Z773" t="str">
            <v xml:space="preserve"> </v>
          </cell>
        </row>
        <row r="774">
          <cell r="B774" t="str">
            <v>D40</v>
          </cell>
          <cell r="F774">
            <v>2</v>
          </cell>
          <cell r="G774">
            <v>180700</v>
          </cell>
          <cell r="K774">
            <v>0</v>
          </cell>
          <cell r="M774" t="str">
            <v>AME</v>
          </cell>
          <cell r="N774" t="str">
            <v>Resource</v>
          </cell>
          <cell r="Q774" t="str">
            <v>yes</v>
          </cell>
          <cell r="X774">
            <v>-170445</v>
          </cell>
          <cell r="Y774">
            <v>-7214873</v>
          </cell>
          <cell r="Z774">
            <v>-7864212</v>
          </cell>
        </row>
        <row r="775">
          <cell r="B775" t="str">
            <v>D40</v>
          </cell>
          <cell r="F775">
            <v>5</v>
          </cell>
          <cell r="G775">
            <v>180700</v>
          </cell>
          <cell r="K775">
            <v>0</v>
          </cell>
          <cell r="M775" t="str">
            <v>AME</v>
          </cell>
          <cell r="N775" t="str">
            <v>Resource</v>
          </cell>
          <cell r="Q775" t="str">
            <v>yes</v>
          </cell>
          <cell r="X775">
            <v>-334293</v>
          </cell>
          <cell r="Y775">
            <v>736431</v>
          </cell>
          <cell r="Z775">
            <v>1186126</v>
          </cell>
        </row>
        <row r="776">
          <cell r="B776" t="str">
            <v>D40</v>
          </cell>
          <cell r="F776">
            <v>5</v>
          </cell>
          <cell r="G776">
            <v>180700</v>
          </cell>
          <cell r="K776">
            <v>0</v>
          </cell>
          <cell r="M776" t="str">
            <v>AME</v>
          </cell>
          <cell r="N776" t="str">
            <v>Resource</v>
          </cell>
          <cell r="Q776" t="str">
            <v>yes</v>
          </cell>
          <cell r="X776">
            <v>668586</v>
          </cell>
          <cell r="Y776" t="str">
            <v xml:space="preserve"> </v>
          </cell>
          <cell r="Z776" t="str">
            <v xml:space="preserve"> </v>
          </cell>
        </row>
        <row r="777">
          <cell r="B777" t="str">
            <v>D40</v>
          </cell>
          <cell r="F777">
            <v>6</v>
          </cell>
          <cell r="G777">
            <v>180700</v>
          </cell>
          <cell r="K777">
            <v>0</v>
          </cell>
          <cell r="M777" t="str">
            <v>AME</v>
          </cell>
          <cell r="N777" t="str">
            <v>Resource</v>
          </cell>
          <cell r="Q777" t="str">
            <v>yes</v>
          </cell>
          <cell r="X777">
            <v>-102121</v>
          </cell>
          <cell r="Y777">
            <v>-106445</v>
          </cell>
          <cell r="Z777">
            <v>-110963</v>
          </cell>
        </row>
        <row r="778">
          <cell r="B778" t="str">
            <v>D40</v>
          </cell>
          <cell r="F778">
            <v>6</v>
          </cell>
          <cell r="G778">
            <v>180700</v>
          </cell>
          <cell r="K778">
            <v>0</v>
          </cell>
          <cell r="M778" t="str">
            <v>AME</v>
          </cell>
          <cell r="N778" t="str">
            <v>Resource</v>
          </cell>
          <cell r="Q778" t="str">
            <v>yes</v>
          </cell>
          <cell r="X778">
            <v>4000</v>
          </cell>
          <cell r="Y778" t="str">
            <v xml:space="preserve"> </v>
          </cell>
          <cell r="Z778" t="str">
            <v xml:space="preserve"> </v>
          </cell>
        </row>
        <row r="779">
          <cell r="B779" t="str">
            <v>D40</v>
          </cell>
          <cell r="F779">
            <v>6</v>
          </cell>
          <cell r="G779">
            <v>180700</v>
          </cell>
          <cell r="K779">
            <v>0</v>
          </cell>
          <cell r="M779" t="str">
            <v>AME</v>
          </cell>
          <cell r="N779" t="str">
            <v>Resource</v>
          </cell>
          <cell r="Q779" t="str">
            <v>yes</v>
          </cell>
          <cell r="X779">
            <v>-307569</v>
          </cell>
          <cell r="Y779">
            <v>-695369</v>
          </cell>
          <cell r="Z779">
            <v>-1133367</v>
          </cell>
        </row>
        <row r="780">
          <cell r="B780" t="str">
            <v>D40</v>
          </cell>
          <cell r="F780">
            <v>6</v>
          </cell>
          <cell r="G780">
            <v>180700</v>
          </cell>
          <cell r="K780">
            <v>0</v>
          </cell>
          <cell r="M780" t="str">
            <v>AME</v>
          </cell>
          <cell r="N780" t="str">
            <v>Resource</v>
          </cell>
          <cell r="Q780" t="str">
            <v>yes</v>
          </cell>
          <cell r="X780">
            <v>-6857859</v>
          </cell>
          <cell r="Y780">
            <v>-7493397</v>
          </cell>
          <cell r="Z780">
            <v>-8173374</v>
          </cell>
        </row>
        <row r="781">
          <cell r="B781" t="str">
            <v>D40</v>
          </cell>
          <cell r="F781">
            <v>6</v>
          </cell>
          <cell r="G781">
            <v>180700</v>
          </cell>
          <cell r="K781">
            <v>0</v>
          </cell>
          <cell r="M781" t="str">
            <v>AME</v>
          </cell>
          <cell r="N781" t="str">
            <v>Resource</v>
          </cell>
          <cell r="Q781" t="str">
            <v>yes</v>
          </cell>
          <cell r="X781">
            <v>6857859</v>
          </cell>
          <cell r="Y781">
            <v>7493397</v>
          </cell>
          <cell r="Z781">
            <v>8173374</v>
          </cell>
        </row>
        <row r="782">
          <cell r="B782" t="str">
            <v>D40</v>
          </cell>
          <cell r="F782">
            <v>6</v>
          </cell>
          <cell r="G782">
            <v>180700</v>
          </cell>
          <cell r="K782">
            <v>0</v>
          </cell>
          <cell r="M782" t="str">
            <v>AME</v>
          </cell>
          <cell r="N782" t="str">
            <v>Resource</v>
          </cell>
          <cell r="Q782" t="str">
            <v>yes</v>
          </cell>
          <cell r="X782">
            <v>-167312</v>
          </cell>
          <cell r="Y782">
            <v>-213141</v>
          </cell>
          <cell r="Z782">
            <v>-250958</v>
          </cell>
        </row>
        <row r="783">
          <cell r="B783" t="str">
            <v>D40</v>
          </cell>
          <cell r="F783">
            <v>2</v>
          </cell>
          <cell r="G783">
            <v>180700</v>
          </cell>
          <cell r="K783">
            <v>0</v>
          </cell>
          <cell r="M783" t="str">
            <v>AME</v>
          </cell>
          <cell r="N783" t="str">
            <v>Resource</v>
          </cell>
          <cell r="Q783" t="str">
            <v>yes</v>
          </cell>
          <cell r="X783" t="str">
            <v xml:space="preserve"> </v>
          </cell>
          <cell r="Y783" t="str">
            <v xml:space="preserve"> </v>
          </cell>
          <cell r="Z783" t="str">
            <v xml:space="preserve"> </v>
          </cell>
        </row>
        <row r="784">
          <cell r="B784" t="str">
            <v>D40</v>
          </cell>
          <cell r="F784">
            <v>2</v>
          </cell>
          <cell r="G784">
            <v>180700</v>
          </cell>
          <cell r="K784">
            <v>0</v>
          </cell>
          <cell r="M784" t="str">
            <v>AME</v>
          </cell>
          <cell r="N784" t="str">
            <v>Resource</v>
          </cell>
          <cell r="Q784" t="str">
            <v>yes</v>
          </cell>
          <cell r="X784" t="str">
            <v xml:space="preserve"> </v>
          </cell>
          <cell r="Y784" t="str">
            <v xml:space="preserve"> </v>
          </cell>
          <cell r="Z784" t="str">
            <v xml:space="preserve"> </v>
          </cell>
        </row>
        <row r="785">
          <cell r="B785" t="str">
            <v>D40</v>
          </cell>
          <cell r="F785">
            <v>5</v>
          </cell>
          <cell r="G785">
            <v>180700</v>
          </cell>
          <cell r="K785">
            <v>0</v>
          </cell>
          <cell r="M785" t="str">
            <v>AME</v>
          </cell>
          <cell r="N785" t="str">
            <v>Resource</v>
          </cell>
          <cell r="Q785" t="str">
            <v>yes</v>
          </cell>
          <cell r="X785">
            <v>-2933098</v>
          </cell>
          <cell r="Y785">
            <v>-2959095</v>
          </cell>
          <cell r="Z785">
            <v>-2982772</v>
          </cell>
        </row>
        <row r="786">
          <cell r="B786" t="str">
            <v>D40</v>
          </cell>
          <cell r="F786">
            <v>6</v>
          </cell>
          <cell r="G786">
            <v>180700</v>
          </cell>
          <cell r="K786">
            <v>0</v>
          </cell>
          <cell r="M786" t="str">
            <v>AME</v>
          </cell>
          <cell r="N786" t="str">
            <v>Resource</v>
          </cell>
          <cell r="Q786" t="str">
            <v>yes</v>
          </cell>
          <cell r="X786">
            <v>2933098</v>
          </cell>
          <cell r="Y786">
            <v>2959095</v>
          </cell>
          <cell r="Z786">
            <v>2982772</v>
          </cell>
        </row>
        <row r="787">
          <cell r="B787" t="str">
            <v>D40</v>
          </cell>
          <cell r="F787">
            <v>2</v>
          </cell>
          <cell r="G787">
            <v>180700</v>
          </cell>
          <cell r="K787">
            <v>0</v>
          </cell>
          <cell r="M787" t="str">
            <v>AME</v>
          </cell>
          <cell r="N787" t="str">
            <v>Resource</v>
          </cell>
          <cell r="Q787" t="str">
            <v>yes</v>
          </cell>
          <cell r="X787">
            <v>-123798</v>
          </cell>
          <cell r="Y787" t="str">
            <v xml:space="preserve"> </v>
          </cell>
          <cell r="Z787" t="str">
            <v xml:space="preserve"> </v>
          </cell>
        </row>
        <row r="788">
          <cell r="B788" t="str">
            <v>D40</v>
          </cell>
          <cell r="F788">
            <v>2</v>
          </cell>
          <cell r="G788">
            <v>180700</v>
          </cell>
          <cell r="K788">
            <v>0</v>
          </cell>
          <cell r="M788" t="str">
            <v>AME</v>
          </cell>
          <cell r="N788" t="str">
            <v>Resource</v>
          </cell>
          <cell r="Q788" t="str">
            <v>yes</v>
          </cell>
          <cell r="X788">
            <v>61899</v>
          </cell>
          <cell r="Y788">
            <v>4518331</v>
          </cell>
          <cell r="Z788">
            <v>-4924981</v>
          </cell>
        </row>
        <row r="789">
          <cell r="B789" t="str">
            <v>D90</v>
          </cell>
          <cell r="F789">
            <v>3</v>
          </cell>
          <cell r="G789">
            <v>110111</v>
          </cell>
          <cell r="K789">
            <v>0</v>
          </cell>
          <cell r="M789" t="str">
            <v>DEL</v>
          </cell>
          <cell r="N789" t="str">
            <v>Resource</v>
          </cell>
          <cell r="Q789" t="str">
            <v>yes</v>
          </cell>
          <cell r="X789" t="str">
            <v xml:space="preserve"> </v>
          </cell>
          <cell r="Y789" t="str">
            <v xml:space="preserve"> </v>
          </cell>
          <cell r="Z789" t="str">
            <v xml:space="preserve"> </v>
          </cell>
        </row>
        <row r="790">
          <cell r="B790" t="str">
            <v>B99</v>
          </cell>
          <cell r="F790">
            <v>2</v>
          </cell>
          <cell r="G790">
            <v>110407</v>
          </cell>
          <cell r="K790">
            <v>0</v>
          </cell>
          <cell r="M790" t="str">
            <v>DEL</v>
          </cell>
          <cell r="N790" t="str">
            <v>Resource</v>
          </cell>
          <cell r="Q790" t="str">
            <v>no</v>
          </cell>
          <cell r="X790" t="str">
            <v xml:space="preserve"> </v>
          </cell>
          <cell r="Y790">
            <v>37</v>
          </cell>
          <cell r="Z790">
            <v>37</v>
          </cell>
        </row>
        <row r="791">
          <cell r="B791" t="str">
            <v>E05</v>
          </cell>
          <cell r="F791">
            <v>3</v>
          </cell>
          <cell r="G791">
            <v>110701</v>
          </cell>
          <cell r="K791">
            <v>0</v>
          </cell>
          <cell r="M791" t="str">
            <v>DEL</v>
          </cell>
          <cell r="N791" t="str">
            <v>Capital</v>
          </cell>
          <cell r="Q791" t="str">
            <v>no</v>
          </cell>
          <cell r="X791" t="str">
            <v xml:space="preserve"> </v>
          </cell>
          <cell r="Y791" t="str">
            <v xml:space="preserve"> </v>
          </cell>
          <cell r="Z791" t="str">
            <v xml:space="preserve"> </v>
          </cell>
        </row>
        <row r="792">
          <cell r="B792" t="str">
            <v>D40</v>
          </cell>
          <cell r="F792">
            <v>5</v>
          </cell>
          <cell r="G792">
            <v>180700</v>
          </cell>
          <cell r="K792">
            <v>0</v>
          </cell>
          <cell r="M792" t="str">
            <v>AME</v>
          </cell>
          <cell r="N792" t="str">
            <v>Resource</v>
          </cell>
          <cell r="Q792" t="str">
            <v>yes</v>
          </cell>
          <cell r="X792" t="str">
            <v xml:space="preserve"> </v>
          </cell>
          <cell r="Y792" t="str">
            <v xml:space="preserve"> </v>
          </cell>
          <cell r="Z792" t="str">
            <v xml:space="preserve"> </v>
          </cell>
        </row>
        <row r="793">
          <cell r="B793" t="str">
            <v>B99</v>
          </cell>
          <cell r="F793">
            <v>2</v>
          </cell>
          <cell r="G793">
            <v>110407</v>
          </cell>
          <cell r="K793">
            <v>0</v>
          </cell>
          <cell r="M793" t="str">
            <v>DEL</v>
          </cell>
          <cell r="N793" t="str">
            <v>Resource</v>
          </cell>
          <cell r="Q793" t="str">
            <v>no</v>
          </cell>
          <cell r="X793" t="str">
            <v xml:space="preserve"> </v>
          </cell>
          <cell r="Y793">
            <v>6</v>
          </cell>
          <cell r="Z793">
            <v>6</v>
          </cell>
        </row>
        <row r="794">
          <cell r="B794" t="str">
            <v>B99</v>
          </cell>
          <cell r="F794">
            <v>12</v>
          </cell>
          <cell r="G794">
            <v>110801</v>
          </cell>
          <cell r="K794">
            <v>0</v>
          </cell>
          <cell r="M794" t="str">
            <v>AME</v>
          </cell>
          <cell r="N794" t="str">
            <v>Resource</v>
          </cell>
          <cell r="Q794" t="str">
            <v>no</v>
          </cell>
          <cell r="X794">
            <v>-4093</v>
          </cell>
          <cell r="Y794" t="str">
            <v xml:space="preserve"> </v>
          </cell>
          <cell r="Z794" t="str">
            <v xml:space="preserve"> </v>
          </cell>
        </row>
        <row r="795">
          <cell r="B795" t="str">
            <v>B99</v>
          </cell>
          <cell r="F795">
            <v>1</v>
          </cell>
          <cell r="G795">
            <v>110101</v>
          </cell>
          <cell r="K795">
            <v>0</v>
          </cell>
          <cell r="M795" t="str">
            <v>non-budget</v>
          </cell>
          <cell r="N795" t="str">
            <v>non-budget</v>
          </cell>
          <cell r="Q795" t="str">
            <v>no</v>
          </cell>
          <cell r="X795" t="str">
            <v xml:space="preserve"> </v>
          </cell>
          <cell r="Y795" t="str">
            <v xml:space="preserve"> </v>
          </cell>
          <cell r="Z795" t="str">
            <v xml:space="preserve"> </v>
          </cell>
        </row>
        <row r="796">
          <cell r="B796" t="str">
            <v>B99</v>
          </cell>
          <cell r="F796">
            <v>6</v>
          </cell>
          <cell r="G796">
            <v>110101</v>
          </cell>
          <cell r="K796">
            <v>0</v>
          </cell>
          <cell r="M796" t="str">
            <v>non-budget</v>
          </cell>
          <cell r="N796" t="str">
            <v>non-budget</v>
          </cell>
          <cell r="Q796" t="str">
            <v>no</v>
          </cell>
          <cell r="X796">
            <v>913000</v>
          </cell>
          <cell r="Y796" t="str">
            <v xml:space="preserve"> </v>
          </cell>
          <cell r="Z796" t="str">
            <v xml:space="preserve"> </v>
          </cell>
        </row>
        <row r="797">
          <cell r="B797" t="str">
            <v>B99</v>
          </cell>
          <cell r="F797">
            <v>4</v>
          </cell>
          <cell r="G797">
            <v>110101</v>
          </cell>
          <cell r="K797">
            <v>0</v>
          </cell>
          <cell r="M797" t="str">
            <v>non-budget</v>
          </cell>
          <cell r="N797" t="str">
            <v>non-budget</v>
          </cell>
          <cell r="Q797" t="str">
            <v>no</v>
          </cell>
          <cell r="X797" t="str">
            <v xml:space="preserve"> </v>
          </cell>
          <cell r="Y797" t="str">
            <v xml:space="preserve"> </v>
          </cell>
          <cell r="Z797" t="str">
            <v xml:space="preserve"> </v>
          </cell>
        </row>
        <row r="798">
          <cell r="B798" t="str">
            <v>F35</v>
          </cell>
          <cell r="F798">
            <v>1</v>
          </cell>
          <cell r="G798">
            <v>500000</v>
          </cell>
          <cell r="K798">
            <v>0</v>
          </cell>
          <cell r="M798" t="str">
            <v>? Non-Rab</v>
          </cell>
          <cell r="N798" t="str">
            <v>? Non-Rab</v>
          </cell>
          <cell r="Q798" t="str">
            <v>no</v>
          </cell>
          <cell r="X798" t="str">
            <v xml:space="preserve"> </v>
          </cell>
          <cell r="Y798" t="str">
            <v xml:space="preserve"> </v>
          </cell>
          <cell r="Z798" t="str">
            <v xml:space="preserve"> </v>
          </cell>
        </row>
        <row r="799">
          <cell r="B799" t="str">
            <v>L10</v>
          </cell>
          <cell r="F799">
            <v>1</v>
          </cell>
          <cell r="G799">
            <v>110101</v>
          </cell>
          <cell r="K799">
            <v>0</v>
          </cell>
          <cell r="M799" t="str">
            <v>DEL</v>
          </cell>
          <cell r="N799" t="str">
            <v>Resource</v>
          </cell>
          <cell r="Q799" t="str">
            <v>no</v>
          </cell>
          <cell r="X799">
            <v>2314918</v>
          </cell>
          <cell r="Y799" t="str">
            <v xml:space="preserve"> </v>
          </cell>
          <cell r="Z799" t="str">
            <v xml:space="preserve"> </v>
          </cell>
        </row>
        <row r="800">
          <cell r="B800" t="str">
            <v>L10</v>
          </cell>
          <cell r="F800">
            <v>2</v>
          </cell>
          <cell r="G800">
            <v>110101</v>
          </cell>
          <cell r="K800">
            <v>0</v>
          </cell>
          <cell r="M800" t="str">
            <v>DEL</v>
          </cell>
          <cell r="N800" t="str">
            <v>Resource</v>
          </cell>
          <cell r="Q800" t="str">
            <v>no</v>
          </cell>
          <cell r="X800" t="str">
            <v xml:space="preserve"> </v>
          </cell>
          <cell r="Y800">
            <v>2314918</v>
          </cell>
          <cell r="Z800">
            <v>2314918</v>
          </cell>
        </row>
        <row r="801">
          <cell r="B801" t="str">
            <v>L10</v>
          </cell>
          <cell r="F801">
            <v>2</v>
          </cell>
          <cell r="G801">
            <v>110101</v>
          </cell>
          <cell r="K801">
            <v>0</v>
          </cell>
          <cell r="M801" t="str">
            <v>DEL</v>
          </cell>
          <cell r="N801" t="str">
            <v>Resource</v>
          </cell>
          <cell r="Q801" t="str">
            <v>no</v>
          </cell>
          <cell r="X801" t="str">
            <v xml:space="preserve"> </v>
          </cell>
          <cell r="Y801">
            <v>156000</v>
          </cell>
          <cell r="Z801">
            <v>328000</v>
          </cell>
        </row>
        <row r="802">
          <cell r="B802" t="str">
            <v>L10</v>
          </cell>
          <cell r="F802">
            <v>2</v>
          </cell>
          <cell r="G802">
            <v>110302</v>
          </cell>
          <cell r="K802">
            <v>0</v>
          </cell>
          <cell r="M802" t="str">
            <v>DEL</v>
          </cell>
          <cell r="N802" t="str">
            <v>Resource</v>
          </cell>
          <cell r="Q802" t="str">
            <v>no</v>
          </cell>
          <cell r="X802" t="str">
            <v xml:space="preserve"> </v>
          </cell>
          <cell r="Y802">
            <v>625</v>
          </cell>
          <cell r="Z802">
            <v>625</v>
          </cell>
        </row>
        <row r="803">
          <cell r="B803" t="str">
            <v>L10</v>
          </cell>
          <cell r="F803">
            <v>2</v>
          </cell>
          <cell r="G803">
            <v>110401</v>
          </cell>
          <cell r="K803">
            <v>0</v>
          </cell>
          <cell r="M803" t="str">
            <v>DEL</v>
          </cell>
          <cell r="N803" t="str">
            <v>Resource</v>
          </cell>
          <cell r="Q803" t="str">
            <v>no</v>
          </cell>
          <cell r="X803" t="str">
            <v xml:space="preserve"> </v>
          </cell>
          <cell r="Y803">
            <v>1604</v>
          </cell>
          <cell r="Z803">
            <v>1604</v>
          </cell>
        </row>
        <row r="804">
          <cell r="B804" t="str">
            <v>E05</v>
          </cell>
          <cell r="F804">
            <v>3</v>
          </cell>
          <cell r="G804">
            <v>110701</v>
          </cell>
          <cell r="K804">
            <v>0</v>
          </cell>
          <cell r="M804" t="str">
            <v>DEL</v>
          </cell>
          <cell r="N804" t="str">
            <v>Capital</v>
          </cell>
          <cell r="Q804" t="str">
            <v>no</v>
          </cell>
          <cell r="X804" t="str">
            <v xml:space="preserve"> </v>
          </cell>
          <cell r="Y804" t="str">
            <v xml:space="preserve"> </v>
          </cell>
          <cell r="Z804" t="str">
            <v xml:space="preserve"> </v>
          </cell>
        </row>
        <row r="805">
          <cell r="B805" t="str">
            <v>L10</v>
          </cell>
          <cell r="F805">
            <v>5</v>
          </cell>
          <cell r="G805">
            <v>110101</v>
          </cell>
          <cell r="K805">
            <v>0</v>
          </cell>
          <cell r="M805" t="str">
            <v>DEL</v>
          </cell>
          <cell r="N805" t="str">
            <v>Resource</v>
          </cell>
          <cell r="Q805" t="str">
            <v>no</v>
          </cell>
          <cell r="X805">
            <v>-149000</v>
          </cell>
          <cell r="Y805">
            <v>-149000</v>
          </cell>
          <cell r="Z805">
            <v>-149000</v>
          </cell>
        </row>
        <row r="806">
          <cell r="B806" t="str">
            <v>L10</v>
          </cell>
          <cell r="F806">
            <v>12</v>
          </cell>
          <cell r="G806">
            <v>110101</v>
          </cell>
          <cell r="K806">
            <v>0</v>
          </cell>
          <cell r="M806" t="str">
            <v>DEL</v>
          </cell>
          <cell r="N806" t="str">
            <v>Resource</v>
          </cell>
          <cell r="Q806" t="str">
            <v>no</v>
          </cell>
          <cell r="X806" t="str">
            <v xml:space="preserve"> </v>
          </cell>
          <cell r="Y806" t="str">
            <v xml:space="preserve"> </v>
          </cell>
          <cell r="Z806" t="str">
            <v xml:space="preserve"> </v>
          </cell>
        </row>
        <row r="807">
          <cell r="B807" t="str">
            <v>D40</v>
          </cell>
          <cell r="F807">
            <v>5</v>
          </cell>
          <cell r="G807">
            <v>180700</v>
          </cell>
          <cell r="K807">
            <v>0</v>
          </cell>
          <cell r="M807" t="str">
            <v>AME</v>
          </cell>
          <cell r="N807" t="str">
            <v>Resource</v>
          </cell>
          <cell r="Q807" t="str">
            <v>yes</v>
          </cell>
          <cell r="X807">
            <v>-793499</v>
          </cell>
          <cell r="Y807" t="str">
            <v xml:space="preserve"> </v>
          </cell>
          <cell r="Z807" t="str">
            <v xml:space="preserve"> </v>
          </cell>
        </row>
        <row r="808">
          <cell r="B808" t="str">
            <v>L10</v>
          </cell>
          <cell r="F808">
            <v>1</v>
          </cell>
          <cell r="G808">
            <v>110201</v>
          </cell>
          <cell r="K808" t="str">
            <v>PSS</v>
          </cell>
          <cell r="M808" t="str">
            <v>DEL</v>
          </cell>
          <cell r="N808" t="str">
            <v>Resource</v>
          </cell>
          <cell r="Q808" t="str">
            <v>no</v>
          </cell>
          <cell r="X808" t="str">
            <v xml:space="preserve"> </v>
          </cell>
          <cell r="Y808" t="str">
            <v xml:space="preserve"> </v>
          </cell>
          <cell r="Z808" t="str">
            <v xml:space="preserve"> </v>
          </cell>
        </row>
        <row r="809">
          <cell r="B809" t="str">
            <v>L21</v>
          </cell>
          <cell r="F809">
            <v>7</v>
          </cell>
          <cell r="G809">
            <v>110301</v>
          </cell>
          <cell r="K809">
            <v>0</v>
          </cell>
          <cell r="M809" t="str">
            <v>DEL</v>
          </cell>
          <cell r="N809" t="str">
            <v>Resource</v>
          </cell>
          <cell r="Q809" t="str">
            <v>no</v>
          </cell>
          <cell r="X809">
            <v>123000</v>
          </cell>
          <cell r="Y809" t="str">
            <v xml:space="preserve"> </v>
          </cell>
          <cell r="Z809" t="str">
            <v xml:space="preserve"> </v>
          </cell>
        </row>
        <row r="810">
          <cell r="B810" t="str">
            <v>L10</v>
          </cell>
          <cell r="F810">
            <v>6</v>
          </cell>
          <cell r="G810">
            <v>110101</v>
          </cell>
          <cell r="K810">
            <v>0</v>
          </cell>
          <cell r="M810" t="str">
            <v>DEL</v>
          </cell>
          <cell r="N810" t="str">
            <v>Resource</v>
          </cell>
          <cell r="Q810" t="str">
            <v>no</v>
          </cell>
          <cell r="X810">
            <v>-377000</v>
          </cell>
          <cell r="Y810">
            <v>-377000</v>
          </cell>
          <cell r="Z810">
            <v>-377000</v>
          </cell>
        </row>
        <row r="811">
          <cell r="B811" t="str">
            <v>L10</v>
          </cell>
          <cell r="F811">
            <v>6</v>
          </cell>
          <cell r="G811">
            <v>110101</v>
          </cell>
          <cell r="K811">
            <v>0</v>
          </cell>
          <cell r="M811" t="str">
            <v>DEL</v>
          </cell>
          <cell r="N811" t="str">
            <v>Resource</v>
          </cell>
          <cell r="Q811" t="str">
            <v>no</v>
          </cell>
          <cell r="X811" t="str">
            <v xml:space="preserve"> </v>
          </cell>
          <cell r="Y811">
            <v>-11000</v>
          </cell>
          <cell r="Z811">
            <v>-84000</v>
          </cell>
        </row>
        <row r="812">
          <cell r="B812" t="str">
            <v>D40</v>
          </cell>
          <cell r="F812">
            <v>5</v>
          </cell>
          <cell r="G812">
            <v>180700</v>
          </cell>
          <cell r="K812">
            <v>0</v>
          </cell>
          <cell r="M812" t="str">
            <v>AME</v>
          </cell>
          <cell r="N812" t="str">
            <v>Resource</v>
          </cell>
          <cell r="Q812" t="str">
            <v>yes</v>
          </cell>
          <cell r="X812" t="str">
            <v xml:space="preserve"> </v>
          </cell>
          <cell r="Y812">
            <v>-998984</v>
          </cell>
          <cell r="Z812" t="str">
            <v xml:space="preserve"> </v>
          </cell>
        </row>
        <row r="813">
          <cell r="B813" t="str">
            <v>L10</v>
          </cell>
          <cell r="F813">
            <v>6</v>
          </cell>
          <cell r="G813">
            <v>110101</v>
          </cell>
          <cell r="K813">
            <v>0</v>
          </cell>
          <cell r="M813" t="str">
            <v>DEL</v>
          </cell>
          <cell r="N813" t="str">
            <v>Resource</v>
          </cell>
          <cell r="Q813" t="str">
            <v>no</v>
          </cell>
          <cell r="X813">
            <v>418000</v>
          </cell>
          <cell r="Y813">
            <v>506000</v>
          </cell>
          <cell r="Z813">
            <v>535000</v>
          </cell>
        </row>
        <row r="814">
          <cell r="B814" t="str">
            <v>D20</v>
          </cell>
          <cell r="F814">
            <v>9</v>
          </cell>
          <cell r="G814">
            <v>110301</v>
          </cell>
          <cell r="K814">
            <v>0</v>
          </cell>
          <cell r="M814" t="str">
            <v>DEL</v>
          </cell>
          <cell r="N814" t="str">
            <v>Resource</v>
          </cell>
          <cell r="Q814" t="str">
            <v>yes</v>
          </cell>
          <cell r="X814" t="str">
            <v xml:space="preserve"> </v>
          </cell>
          <cell r="Y814" t="str">
            <v xml:space="preserve"> </v>
          </cell>
          <cell r="Z814" t="str">
            <v xml:space="preserve"> </v>
          </cell>
        </row>
        <row r="815">
          <cell r="B815" t="str">
            <v>L10</v>
          </cell>
          <cell r="F815">
            <v>1</v>
          </cell>
          <cell r="G815">
            <v>110302</v>
          </cell>
          <cell r="K815">
            <v>0</v>
          </cell>
          <cell r="M815" t="str">
            <v>DEL</v>
          </cell>
          <cell r="N815" t="str">
            <v>Resource</v>
          </cell>
          <cell r="Q815" t="str">
            <v>no</v>
          </cell>
          <cell r="X815">
            <v>625</v>
          </cell>
          <cell r="Y815" t="str">
            <v xml:space="preserve"> </v>
          </cell>
          <cell r="Z815" t="str">
            <v xml:space="preserve"> </v>
          </cell>
        </row>
        <row r="816">
          <cell r="B816" t="str">
            <v>L10</v>
          </cell>
          <cell r="F816">
            <v>2</v>
          </cell>
          <cell r="G816">
            <v>110302</v>
          </cell>
          <cell r="K816">
            <v>0</v>
          </cell>
          <cell r="M816" t="str">
            <v>DEL</v>
          </cell>
          <cell r="N816" t="str">
            <v>Resource</v>
          </cell>
          <cell r="Q816" t="str">
            <v>no</v>
          </cell>
          <cell r="X816" t="str">
            <v xml:space="preserve"> </v>
          </cell>
          <cell r="Y816" t="str">
            <v xml:space="preserve"> </v>
          </cell>
          <cell r="Z816" t="str">
            <v xml:space="preserve"> </v>
          </cell>
        </row>
        <row r="817">
          <cell r="B817" t="str">
            <v>D20</v>
          </cell>
          <cell r="F817">
            <v>9</v>
          </cell>
          <cell r="G817">
            <v>110301</v>
          </cell>
          <cell r="K817">
            <v>0</v>
          </cell>
          <cell r="M817" t="str">
            <v>DEL</v>
          </cell>
          <cell r="N817" t="str">
            <v>Resource</v>
          </cell>
          <cell r="Q817" t="str">
            <v>yes</v>
          </cell>
          <cell r="X817" t="str">
            <v xml:space="preserve"> </v>
          </cell>
          <cell r="Y817" t="str">
            <v xml:space="preserve"> </v>
          </cell>
          <cell r="Z817" t="str">
            <v xml:space="preserve"> </v>
          </cell>
        </row>
        <row r="818">
          <cell r="B818" t="str">
            <v>L10</v>
          </cell>
          <cell r="F818">
            <v>1</v>
          </cell>
          <cell r="G818">
            <v>110306</v>
          </cell>
          <cell r="K818">
            <v>0</v>
          </cell>
          <cell r="M818" t="str">
            <v>DEL</v>
          </cell>
          <cell r="N818" t="str">
            <v>Resource</v>
          </cell>
          <cell r="Q818" t="str">
            <v>no</v>
          </cell>
          <cell r="X818" t="str">
            <v xml:space="preserve"> </v>
          </cell>
          <cell r="Y818" t="str">
            <v xml:space="preserve"> </v>
          </cell>
          <cell r="Z818" t="str">
            <v xml:space="preserve"> </v>
          </cell>
        </row>
        <row r="819">
          <cell r="B819" t="str">
            <v>L10</v>
          </cell>
          <cell r="F819">
            <v>6</v>
          </cell>
          <cell r="G819">
            <v>110306</v>
          </cell>
          <cell r="K819">
            <v>0</v>
          </cell>
          <cell r="M819" t="str">
            <v>DEL</v>
          </cell>
          <cell r="N819" t="str">
            <v>Resource</v>
          </cell>
          <cell r="Q819" t="str">
            <v>no</v>
          </cell>
          <cell r="X819">
            <v>625</v>
          </cell>
          <cell r="Y819" t="str">
            <v xml:space="preserve"> </v>
          </cell>
          <cell r="Z819" t="str">
            <v xml:space="preserve"> </v>
          </cell>
        </row>
        <row r="820">
          <cell r="B820" t="str">
            <v>D20</v>
          </cell>
          <cell r="F820">
            <v>9</v>
          </cell>
          <cell r="G820">
            <v>110301</v>
          </cell>
          <cell r="K820">
            <v>0</v>
          </cell>
          <cell r="M820" t="str">
            <v>DEL</v>
          </cell>
          <cell r="N820" t="str">
            <v>Resource</v>
          </cell>
          <cell r="Q820" t="str">
            <v>yes</v>
          </cell>
          <cell r="X820" t="str">
            <v xml:space="preserve"> </v>
          </cell>
          <cell r="Y820" t="str">
            <v xml:space="preserve"> </v>
          </cell>
          <cell r="Z820" t="str">
            <v xml:space="preserve"> </v>
          </cell>
        </row>
        <row r="821">
          <cell r="B821" t="str">
            <v>L10</v>
          </cell>
          <cell r="F821">
            <v>12</v>
          </cell>
          <cell r="G821">
            <v>110401</v>
          </cell>
          <cell r="K821">
            <v>0</v>
          </cell>
          <cell r="M821" t="str">
            <v>DEL</v>
          </cell>
          <cell r="N821" t="str">
            <v>Resource</v>
          </cell>
          <cell r="Q821" t="str">
            <v>no</v>
          </cell>
          <cell r="X821" t="str">
            <v xml:space="preserve"> </v>
          </cell>
          <cell r="Y821" t="str">
            <v xml:space="preserve"> </v>
          </cell>
          <cell r="Z821" t="str">
            <v xml:space="preserve"> </v>
          </cell>
        </row>
        <row r="822">
          <cell r="B822" t="str">
            <v>L10</v>
          </cell>
          <cell r="F822">
            <v>1</v>
          </cell>
          <cell r="G822">
            <v>110401</v>
          </cell>
          <cell r="K822">
            <v>0</v>
          </cell>
          <cell r="M822" t="str">
            <v>DEL</v>
          </cell>
          <cell r="N822" t="str">
            <v>Resource</v>
          </cell>
          <cell r="Q822" t="str">
            <v>no</v>
          </cell>
          <cell r="X822">
            <v>1604</v>
          </cell>
          <cell r="Y822" t="str">
            <v xml:space="preserve"> </v>
          </cell>
          <cell r="Z822" t="str">
            <v xml:space="preserve"> </v>
          </cell>
        </row>
        <row r="823">
          <cell r="B823" t="str">
            <v>L10</v>
          </cell>
          <cell r="F823">
            <v>6</v>
          </cell>
          <cell r="G823">
            <v>110401</v>
          </cell>
          <cell r="K823">
            <v>0</v>
          </cell>
          <cell r="M823" t="str">
            <v>DEL</v>
          </cell>
          <cell r="N823" t="str">
            <v>Resource</v>
          </cell>
          <cell r="Q823" t="str">
            <v>no</v>
          </cell>
          <cell r="X823" t="str">
            <v xml:space="preserve"> </v>
          </cell>
          <cell r="Y823" t="str">
            <v xml:space="preserve"> </v>
          </cell>
          <cell r="Z823" t="str">
            <v xml:space="preserve"> </v>
          </cell>
        </row>
        <row r="824">
          <cell r="B824" t="str">
            <v>D20</v>
          </cell>
          <cell r="F824">
            <v>9</v>
          </cell>
          <cell r="G824">
            <v>110301</v>
          </cell>
          <cell r="K824">
            <v>0</v>
          </cell>
          <cell r="M824" t="str">
            <v>DEL</v>
          </cell>
          <cell r="N824" t="str">
            <v>Resource</v>
          </cell>
          <cell r="Q824" t="str">
            <v>yes</v>
          </cell>
          <cell r="X824" t="str">
            <v xml:space="preserve"> </v>
          </cell>
          <cell r="Y824" t="str">
            <v xml:space="preserve"> </v>
          </cell>
          <cell r="Z824" t="str">
            <v xml:space="preserve"> </v>
          </cell>
        </row>
        <row r="825">
          <cell r="B825" t="str">
            <v>L10</v>
          </cell>
          <cell r="F825">
            <v>1</v>
          </cell>
          <cell r="G825">
            <v>110405</v>
          </cell>
          <cell r="K825">
            <v>0</v>
          </cell>
          <cell r="M825" t="str">
            <v>DEL</v>
          </cell>
          <cell r="N825" t="str">
            <v>Resource</v>
          </cell>
          <cell r="Q825" t="str">
            <v>no</v>
          </cell>
          <cell r="X825" t="str">
            <v xml:space="preserve"> </v>
          </cell>
          <cell r="Y825" t="str">
            <v xml:space="preserve"> </v>
          </cell>
          <cell r="Z825" t="str">
            <v xml:space="preserve"> </v>
          </cell>
        </row>
        <row r="826">
          <cell r="B826" t="str">
            <v>L10</v>
          </cell>
          <cell r="F826">
            <v>9</v>
          </cell>
          <cell r="G826">
            <v>110101</v>
          </cell>
          <cell r="K826">
            <v>0</v>
          </cell>
          <cell r="M826" t="str">
            <v>DEL</v>
          </cell>
          <cell r="N826" t="str">
            <v>Resource</v>
          </cell>
          <cell r="Q826" t="str">
            <v>no</v>
          </cell>
          <cell r="X826" t="str">
            <v xml:space="preserve"> </v>
          </cell>
          <cell r="Y826" t="str">
            <v xml:space="preserve"> </v>
          </cell>
          <cell r="Z826" t="str">
            <v xml:space="preserve"> </v>
          </cell>
        </row>
        <row r="827">
          <cell r="B827" t="str">
            <v>L10</v>
          </cell>
          <cell r="F827">
            <v>9</v>
          </cell>
          <cell r="G827">
            <v>110101</v>
          </cell>
          <cell r="K827">
            <v>0</v>
          </cell>
          <cell r="M827" t="str">
            <v>DEL</v>
          </cell>
          <cell r="N827" t="str">
            <v>Resource</v>
          </cell>
          <cell r="Q827" t="str">
            <v>no</v>
          </cell>
          <cell r="X827" t="str">
            <v xml:space="preserve"> </v>
          </cell>
          <cell r="Y827" t="str">
            <v xml:space="preserve"> </v>
          </cell>
          <cell r="Z827" t="str">
            <v xml:space="preserve"> </v>
          </cell>
        </row>
        <row r="828">
          <cell r="B828" t="str">
            <v>L10</v>
          </cell>
          <cell r="F828">
            <v>9</v>
          </cell>
          <cell r="G828">
            <v>110201</v>
          </cell>
          <cell r="K828" t="str">
            <v>PSS</v>
          </cell>
          <cell r="M828" t="str">
            <v>DEL</v>
          </cell>
          <cell r="N828" t="str">
            <v>Resource</v>
          </cell>
          <cell r="Q828" t="str">
            <v>no</v>
          </cell>
          <cell r="X828" t="str">
            <v xml:space="preserve"> </v>
          </cell>
          <cell r="Y828" t="str">
            <v xml:space="preserve"> </v>
          </cell>
          <cell r="Z828" t="str">
            <v xml:space="preserve"> </v>
          </cell>
        </row>
        <row r="829">
          <cell r="B829" t="str">
            <v>L10</v>
          </cell>
          <cell r="F829">
            <v>9</v>
          </cell>
          <cell r="G829">
            <v>110201</v>
          </cell>
          <cell r="K829" t="str">
            <v>PSS</v>
          </cell>
          <cell r="M829" t="str">
            <v>DEL</v>
          </cell>
          <cell r="N829" t="str">
            <v>Resource</v>
          </cell>
          <cell r="Q829" t="str">
            <v>no</v>
          </cell>
          <cell r="X829" t="str">
            <v xml:space="preserve"> </v>
          </cell>
          <cell r="Y829" t="str">
            <v xml:space="preserve"> </v>
          </cell>
          <cell r="Z829" t="str">
            <v xml:space="preserve"> </v>
          </cell>
        </row>
        <row r="830">
          <cell r="B830" t="str">
            <v>L10</v>
          </cell>
          <cell r="F830">
            <v>9</v>
          </cell>
          <cell r="G830">
            <v>110301</v>
          </cell>
          <cell r="K830">
            <v>0</v>
          </cell>
          <cell r="M830" t="str">
            <v>DEL</v>
          </cell>
          <cell r="N830" t="str">
            <v>Resource</v>
          </cell>
          <cell r="Q830" t="str">
            <v>no</v>
          </cell>
          <cell r="X830" t="str">
            <v xml:space="preserve"> </v>
          </cell>
          <cell r="Y830" t="str">
            <v xml:space="preserve"> </v>
          </cell>
          <cell r="Z830" t="str">
            <v xml:space="preserve"> </v>
          </cell>
        </row>
        <row r="831">
          <cell r="B831" t="str">
            <v>D40</v>
          </cell>
          <cell r="F831">
            <v>5</v>
          </cell>
          <cell r="G831">
            <v>180700</v>
          </cell>
          <cell r="K831">
            <v>0</v>
          </cell>
          <cell r="M831" t="str">
            <v>AME</v>
          </cell>
          <cell r="N831" t="str">
            <v>Resource</v>
          </cell>
          <cell r="Q831" t="str">
            <v>yes</v>
          </cell>
          <cell r="X831" t="str">
            <v xml:space="preserve"> </v>
          </cell>
          <cell r="Y831" t="str">
            <v xml:space="preserve"> </v>
          </cell>
          <cell r="Z831">
            <v>-1229667</v>
          </cell>
        </row>
        <row r="832">
          <cell r="B832" t="str">
            <v>L10</v>
          </cell>
          <cell r="F832">
            <v>9</v>
          </cell>
          <cell r="G832">
            <v>110306</v>
          </cell>
          <cell r="K832">
            <v>0</v>
          </cell>
          <cell r="M832" t="str">
            <v>DEL</v>
          </cell>
          <cell r="N832" t="str">
            <v>Resource</v>
          </cell>
          <cell r="Q832" t="str">
            <v>no</v>
          </cell>
          <cell r="X832" t="str">
            <v xml:space="preserve"> </v>
          </cell>
          <cell r="Y832" t="str">
            <v xml:space="preserve"> </v>
          </cell>
          <cell r="Z832" t="str">
            <v xml:space="preserve"> </v>
          </cell>
        </row>
        <row r="833">
          <cell r="B833" t="str">
            <v>L10</v>
          </cell>
          <cell r="F833">
            <v>9</v>
          </cell>
          <cell r="G833">
            <v>110306</v>
          </cell>
          <cell r="K833">
            <v>0</v>
          </cell>
          <cell r="M833" t="str">
            <v>DEL</v>
          </cell>
          <cell r="N833" t="str">
            <v>Resource</v>
          </cell>
          <cell r="Q833" t="str">
            <v>no</v>
          </cell>
          <cell r="X833" t="str">
            <v xml:space="preserve"> </v>
          </cell>
          <cell r="Y833" t="str">
            <v xml:space="preserve"> </v>
          </cell>
          <cell r="Z833" t="str">
            <v xml:space="preserve"> </v>
          </cell>
        </row>
        <row r="834">
          <cell r="B834" t="str">
            <v>L11</v>
          </cell>
          <cell r="F834">
            <v>2</v>
          </cell>
          <cell r="G834">
            <v>110101</v>
          </cell>
          <cell r="K834">
            <v>0</v>
          </cell>
          <cell r="M834" t="str">
            <v>DEL</v>
          </cell>
          <cell r="N834" t="str">
            <v>Resource</v>
          </cell>
          <cell r="Q834" t="str">
            <v>no</v>
          </cell>
          <cell r="X834" t="str">
            <v xml:space="preserve"> </v>
          </cell>
          <cell r="Y834" t="str">
            <v xml:space="preserve"> </v>
          </cell>
          <cell r="Z834" t="str">
            <v xml:space="preserve"> </v>
          </cell>
        </row>
        <row r="835">
          <cell r="B835" t="str">
            <v>L11</v>
          </cell>
          <cell r="F835">
            <v>1</v>
          </cell>
          <cell r="G835">
            <v>110101</v>
          </cell>
          <cell r="K835">
            <v>0</v>
          </cell>
          <cell r="M835" t="str">
            <v>DEL</v>
          </cell>
          <cell r="N835" t="str">
            <v>Resource</v>
          </cell>
          <cell r="Q835" t="str">
            <v>no</v>
          </cell>
          <cell r="X835">
            <v>-807340</v>
          </cell>
          <cell r="Y835" t="str">
            <v xml:space="preserve"> </v>
          </cell>
          <cell r="Z835" t="str">
            <v xml:space="preserve"> </v>
          </cell>
        </row>
        <row r="836">
          <cell r="B836" t="str">
            <v>D40</v>
          </cell>
          <cell r="F836">
            <v>6</v>
          </cell>
          <cell r="G836">
            <v>180700</v>
          </cell>
          <cell r="K836">
            <v>0</v>
          </cell>
          <cell r="M836" t="str">
            <v>AME</v>
          </cell>
          <cell r="N836" t="str">
            <v>Resource</v>
          </cell>
          <cell r="Q836" t="str">
            <v>yes</v>
          </cell>
          <cell r="X836">
            <v>365241</v>
          </cell>
          <cell r="Y836">
            <v>383503</v>
          </cell>
          <cell r="Z836">
            <v>402678</v>
          </cell>
        </row>
        <row r="837">
          <cell r="B837" t="str">
            <v>E10</v>
          </cell>
          <cell r="F837">
            <v>3</v>
          </cell>
          <cell r="G837">
            <v>110101</v>
          </cell>
          <cell r="K837">
            <v>0</v>
          </cell>
          <cell r="M837" t="str">
            <v>DEL</v>
          </cell>
          <cell r="N837" t="str">
            <v>Capital</v>
          </cell>
          <cell r="Q837" t="str">
            <v>no</v>
          </cell>
          <cell r="X837" t="str">
            <v xml:space="preserve"> </v>
          </cell>
          <cell r="Y837" t="str">
            <v xml:space="preserve"> </v>
          </cell>
          <cell r="Z837" t="str">
            <v xml:space="preserve"> </v>
          </cell>
        </row>
        <row r="838">
          <cell r="B838" t="str">
            <v>L11</v>
          </cell>
          <cell r="F838">
            <v>2</v>
          </cell>
          <cell r="G838">
            <v>110302</v>
          </cell>
          <cell r="K838">
            <v>0</v>
          </cell>
          <cell r="M838" t="str">
            <v>DEL</v>
          </cell>
          <cell r="N838" t="str">
            <v>Resource</v>
          </cell>
          <cell r="Q838" t="str">
            <v>no</v>
          </cell>
          <cell r="X838" t="str">
            <v xml:space="preserve"> </v>
          </cell>
          <cell r="Y838" t="str">
            <v xml:space="preserve"> </v>
          </cell>
          <cell r="Z838" t="str">
            <v xml:space="preserve"> </v>
          </cell>
        </row>
        <row r="839">
          <cell r="B839" t="str">
            <v>L11</v>
          </cell>
          <cell r="F839">
            <v>2</v>
          </cell>
          <cell r="G839">
            <v>110302</v>
          </cell>
          <cell r="K839">
            <v>0</v>
          </cell>
          <cell r="M839" t="str">
            <v>DEL</v>
          </cell>
          <cell r="N839" t="str">
            <v>Resource</v>
          </cell>
          <cell r="Q839" t="str">
            <v>no</v>
          </cell>
          <cell r="X839" t="str">
            <v xml:space="preserve"> </v>
          </cell>
          <cell r="Y839" t="str">
            <v xml:space="preserve"> </v>
          </cell>
          <cell r="Z839" t="str">
            <v xml:space="preserve"> </v>
          </cell>
        </row>
        <row r="840">
          <cell r="B840" t="str">
            <v>L11</v>
          </cell>
          <cell r="F840">
            <v>1</v>
          </cell>
          <cell r="G840">
            <v>110302</v>
          </cell>
          <cell r="K840">
            <v>0</v>
          </cell>
          <cell r="M840" t="str">
            <v>DEL</v>
          </cell>
          <cell r="N840" t="str">
            <v>Resource</v>
          </cell>
          <cell r="Q840" t="str">
            <v>no</v>
          </cell>
          <cell r="X840">
            <v>-1125</v>
          </cell>
          <cell r="Y840" t="str">
            <v xml:space="preserve"> </v>
          </cell>
          <cell r="Z840" t="str">
            <v xml:space="preserve"> </v>
          </cell>
        </row>
        <row r="841">
          <cell r="B841" t="str">
            <v>L11</v>
          </cell>
          <cell r="F841">
            <v>1</v>
          </cell>
          <cell r="G841">
            <v>110306</v>
          </cell>
          <cell r="K841">
            <v>0</v>
          </cell>
          <cell r="M841" t="str">
            <v>DEL</v>
          </cell>
          <cell r="N841" t="str">
            <v>Resource</v>
          </cell>
          <cell r="Q841" t="str">
            <v>no</v>
          </cell>
          <cell r="X841" t="str">
            <v xml:space="preserve"> </v>
          </cell>
          <cell r="Y841" t="str">
            <v xml:space="preserve"> </v>
          </cell>
          <cell r="Z841" t="str">
            <v xml:space="preserve"> </v>
          </cell>
        </row>
        <row r="842">
          <cell r="B842" t="str">
            <v>L11</v>
          </cell>
          <cell r="F842">
            <v>4</v>
          </cell>
          <cell r="G842">
            <v>110302</v>
          </cell>
          <cell r="K842">
            <v>0</v>
          </cell>
          <cell r="M842" t="str">
            <v>DEL</v>
          </cell>
          <cell r="N842" t="str">
            <v>Resource</v>
          </cell>
          <cell r="Q842" t="str">
            <v>no</v>
          </cell>
          <cell r="X842">
            <v>1125</v>
          </cell>
          <cell r="Y842" t="str">
            <v xml:space="preserve"> </v>
          </cell>
          <cell r="Z842" t="str">
            <v xml:space="preserve"> </v>
          </cell>
        </row>
        <row r="843">
          <cell r="B843" t="str">
            <v>L11</v>
          </cell>
          <cell r="F843">
            <v>1</v>
          </cell>
          <cell r="G843">
            <v>110401</v>
          </cell>
          <cell r="K843">
            <v>0</v>
          </cell>
          <cell r="M843" t="str">
            <v>AME</v>
          </cell>
          <cell r="N843" t="str">
            <v>Resource</v>
          </cell>
          <cell r="Q843" t="str">
            <v>no</v>
          </cell>
          <cell r="X843" t="str">
            <v xml:space="preserve"> </v>
          </cell>
          <cell r="Y843" t="str">
            <v xml:space="preserve"> </v>
          </cell>
          <cell r="Z843" t="str">
            <v xml:space="preserve"> </v>
          </cell>
        </row>
        <row r="844">
          <cell r="B844" t="str">
            <v>L11</v>
          </cell>
          <cell r="F844">
            <v>12</v>
          </cell>
          <cell r="G844">
            <v>110401</v>
          </cell>
          <cell r="K844">
            <v>0</v>
          </cell>
          <cell r="M844" t="str">
            <v>AME</v>
          </cell>
          <cell r="N844" t="str">
            <v>Resource</v>
          </cell>
          <cell r="Q844" t="str">
            <v>no</v>
          </cell>
          <cell r="X844" t="str">
            <v xml:space="preserve"> </v>
          </cell>
          <cell r="Y844" t="str">
            <v xml:space="preserve"> </v>
          </cell>
          <cell r="Z844" t="str">
            <v xml:space="preserve"> </v>
          </cell>
        </row>
        <row r="845">
          <cell r="B845" t="str">
            <v>L11</v>
          </cell>
          <cell r="F845">
            <v>1</v>
          </cell>
          <cell r="G845">
            <v>110401</v>
          </cell>
          <cell r="K845">
            <v>0</v>
          </cell>
          <cell r="M845" t="str">
            <v>DEL</v>
          </cell>
          <cell r="N845" t="str">
            <v>Resource</v>
          </cell>
          <cell r="Q845" t="str">
            <v>no</v>
          </cell>
          <cell r="X845">
            <v>-1210</v>
          </cell>
          <cell r="Y845" t="str">
            <v xml:space="preserve"> </v>
          </cell>
          <cell r="Z845" t="str">
            <v xml:space="preserve"> </v>
          </cell>
        </row>
        <row r="846">
          <cell r="B846" t="str">
            <v>L11</v>
          </cell>
          <cell r="F846">
            <v>2</v>
          </cell>
          <cell r="G846">
            <v>110401</v>
          </cell>
          <cell r="K846">
            <v>0</v>
          </cell>
          <cell r="M846" t="str">
            <v>DEL</v>
          </cell>
          <cell r="N846" t="str">
            <v>Resource</v>
          </cell>
          <cell r="Q846" t="str">
            <v>no</v>
          </cell>
          <cell r="X846" t="str">
            <v xml:space="preserve"> </v>
          </cell>
          <cell r="Y846">
            <v>-1210</v>
          </cell>
          <cell r="Z846">
            <v>-1210</v>
          </cell>
        </row>
        <row r="847">
          <cell r="B847" t="str">
            <v>L11</v>
          </cell>
          <cell r="F847">
            <v>1</v>
          </cell>
          <cell r="G847">
            <v>110407</v>
          </cell>
          <cell r="K847">
            <v>0</v>
          </cell>
          <cell r="M847" t="str">
            <v>DEL</v>
          </cell>
          <cell r="N847" t="str">
            <v>Resource</v>
          </cell>
          <cell r="Q847" t="str">
            <v>no</v>
          </cell>
          <cell r="X847" t="str">
            <v xml:space="preserve"> </v>
          </cell>
          <cell r="Y847" t="str">
            <v xml:space="preserve"> </v>
          </cell>
          <cell r="Z847" t="str">
            <v xml:space="preserve"> </v>
          </cell>
        </row>
        <row r="848">
          <cell r="B848" t="str">
            <v>L11</v>
          </cell>
          <cell r="F848">
            <v>9</v>
          </cell>
          <cell r="G848">
            <v>110306</v>
          </cell>
          <cell r="K848">
            <v>0</v>
          </cell>
          <cell r="M848" t="str">
            <v>DEL</v>
          </cell>
          <cell r="N848" t="str">
            <v>Resource</v>
          </cell>
          <cell r="Q848" t="str">
            <v>no</v>
          </cell>
          <cell r="X848" t="str">
            <v xml:space="preserve"> </v>
          </cell>
          <cell r="Y848" t="str">
            <v xml:space="preserve"> </v>
          </cell>
          <cell r="Z848" t="str">
            <v xml:space="preserve"> </v>
          </cell>
        </row>
        <row r="849">
          <cell r="B849" t="str">
            <v>L11</v>
          </cell>
          <cell r="F849">
            <v>9</v>
          </cell>
          <cell r="G849">
            <v>110401</v>
          </cell>
          <cell r="K849">
            <v>0</v>
          </cell>
          <cell r="M849" t="str">
            <v>AME</v>
          </cell>
          <cell r="N849" t="str">
            <v>Resource</v>
          </cell>
          <cell r="Q849" t="str">
            <v>no</v>
          </cell>
          <cell r="X849" t="str">
            <v xml:space="preserve"> </v>
          </cell>
          <cell r="Y849" t="str">
            <v xml:space="preserve"> </v>
          </cell>
          <cell r="Z849" t="str">
            <v xml:space="preserve"> </v>
          </cell>
        </row>
        <row r="850">
          <cell r="B850" t="str">
            <v>L21</v>
          </cell>
          <cell r="F850">
            <v>1</v>
          </cell>
          <cell r="G850">
            <v>110101</v>
          </cell>
          <cell r="K850">
            <v>0</v>
          </cell>
          <cell r="M850" t="str">
            <v>DEL</v>
          </cell>
          <cell r="N850" t="str">
            <v>Resource</v>
          </cell>
          <cell r="Q850" t="str">
            <v>no</v>
          </cell>
          <cell r="X850" t="str">
            <v xml:space="preserve"> </v>
          </cell>
          <cell r="Y850" t="str">
            <v xml:space="preserve"> </v>
          </cell>
          <cell r="Z850" t="str">
            <v xml:space="preserve"> </v>
          </cell>
        </row>
        <row r="851">
          <cell r="B851" t="str">
            <v>L21</v>
          </cell>
          <cell r="F851">
            <v>2</v>
          </cell>
          <cell r="G851">
            <v>110101</v>
          </cell>
          <cell r="K851">
            <v>0</v>
          </cell>
          <cell r="M851" t="str">
            <v>DEL</v>
          </cell>
          <cell r="N851" t="str">
            <v>Resource</v>
          </cell>
          <cell r="Q851" t="str">
            <v>no</v>
          </cell>
          <cell r="X851" t="str">
            <v xml:space="preserve"> </v>
          </cell>
          <cell r="Y851" t="str">
            <v xml:space="preserve"> </v>
          </cell>
          <cell r="Z851" t="str">
            <v xml:space="preserve"> </v>
          </cell>
        </row>
        <row r="852">
          <cell r="B852" t="str">
            <v>D40</v>
          </cell>
          <cell r="F852">
            <v>6</v>
          </cell>
          <cell r="G852">
            <v>180700</v>
          </cell>
          <cell r="K852">
            <v>0</v>
          </cell>
          <cell r="M852" t="str">
            <v>AME</v>
          </cell>
          <cell r="N852" t="str">
            <v>Resource</v>
          </cell>
          <cell r="Q852" t="str">
            <v>yes</v>
          </cell>
          <cell r="X852">
            <v>61425</v>
          </cell>
          <cell r="Y852">
            <v>64496</v>
          </cell>
          <cell r="Z852">
            <v>67721</v>
          </cell>
        </row>
        <row r="853">
          <cell r="B853" t="str">
            <v>D40</v>
          </cell>
          <cell r="F853">
            <v>6</v>
          </cell>
          <cell r="G853">
            <v>180700</v>
          </cell>
          <cell r="K853">
            <v>0</v>
          </cell>
          <cell r="M853" t="str">
            <v>AME</v>
          </cell>
          <cell r="N853" t="str">
            <v>Resource</v>
          </cell>
          <cell r="Q853" t="str">
            <v>yes</v>
          </cell>
          <cell r="X853">
            <v>3778425</v>
          </cell>
          <cell r="Y853">
            <v>3967346</v>
          </cell>
          <cell r="Z853">
            <v>4165713</v>
          </cell>
        </row>
        <row r="854">
          <cell r="B854" t="str">
            <v>L21</v>
          </cell>
          <cell r="F854">
            <v>2</v>
          </cell>
          <cell r="G854">
            <v>110101</v>
          </cell>
          <cell r="K854">
            <v>0</v>
          </cell>
          <cell r="M854" t="str">
            <v>DEL</v>
          </cell>
          <cell r="N854" t="str">
            <v>Resource</v>
          </cell>
          <cell r="Q854" t="str">
            <v>no</v>
          </cell>
          <cell r="X854" t="str">
            <v xml:space="preserve"> </v>
          </cell>
          <cell r="Y854">
            <v>-907340</v>
          </cell>
          <cell r="Z854">
            <v>-957340</v>
          </cell>
        </row>
        <row r="855">
          <cell r="B855" t="str">
            <v>L21</v>
          </cell>
          <cell r="F855">
            <v>12</v>
          </cell>
          <cell r="G855">
            <v>110101</v>
          </cell>
          <cell r="K855">
            <v>0</v>
          </cell>
          <cell r="M855" t="str">
            <v>DEL</v>
          </cell>
          <cell r="N855" t="str">
            <v>Resource</v>
          </cell>
          <cell r="Q855" t="str">
            <v>no</v>
          </cell>
          <cell r="X855" t="str">
            <v xml:space="preserve"> </v>
          </cell>
          <cell r="Y855" t="str">
            <v xml:space="preserve"> </v>
          </cell>
          <cell r="Z855" t="str">
            <v xml:space="preserve"> </v>
          </cell>
        </row>
        <row r="856">
          <cell r="B856" t="str">
            <v>E10</v>
          </cell>
          <cell r="F856">
            <v>3</v>
          </cell>
          <cell r="G856">
            <v>110101</v>
          </cell>
          <cell r="K856">
            <v>0</v>
          </cell>
          <cell r="M856" t="str">
            <v>non-budget</v>
          </cell>
          <cell r="N856" t="str">
            <v>non-budget</v>
          </cell>
          <cell r="Q856" t="str">
            <v>no</v>
          </cell>
          <cell r="X856" t="str">
            <v xml:space="preserve"> </v>
          </cell>
          <cell r="Y856" t="str">
            <v xml:space="preserve"> </v>
          </cell>
          <cell r="Z856" t="str">
            <v xml:space="preserve"> </v>
          </cell>
        </row>
        <row r="857">
          <cell r="B857" t="str">
            <v>E10</v>
          </cell>
          <cell r="F857">
            <v>3</v>
          </cell>
          <cell r="G857">
            <v>110202</v>
          </cell>
          <cell r="K857" t="str">
            <v>PSS</v>
          </cell>
          <cell r="M857" t="str">
            <v>non-budget</v>
          </cell>
          <cell r="N857" t="str">
            <v>non-budget</v>
          </cell>
          <cell r="Q857" t="str">
            <v>no</v>
          </cell>
          <cell r="X857" t="str">
            <v xml:space="preserve"> </v>
          </cell>
          <cell r="Y857" t="str">
            <v xml:space="preserve"> </v>
          </cell>
          <cell r="Z857" t="str">
            <v xml:space="preserve"> </v>
          </cell>
        </row>
        <row r="858">
          <cell r="B858" t="str">
            <v>D20</v>
          </cell>
          <cell r="F858">
            <v>12</v>
          </cell>
          <cell r="G858">
            <v>110301</v>
          </cell>
          <cell r="K858">
            <v>0</v>
          </cell>
          <cell r="M858" t="str">
            <v>DEL</v>
          </cell>
          <cell r="N858" t="str">
            <v>Resource</v>
          </cell>
          <cell r="Q858" t="str">
            <v>yes</v>
          </cell>
          <cell r="X858">
            <v>41549</v>
          </cell>
          <cell r="Y858" t="str">
            <v xml:space="preserve"> </v>
          </cell>
          <cell r="Z858" t="str">
            <v xml:space="preserve"> </v>
          </cell>
        </row>
        <row r="859">
          <cell r="B859" t="str">
            <v>E15</v>
          </cell>
          <cell r="F859">
            <v>12</v>
          </cell>
          <cell r="G859">
            <v>110401</v>
          </cell>
          <cell r="K859">
            <v>0</v>
          </cell>
          <cell r="M859" t="str">
            <v>DEL</v>
          </cell>
          <cell r="N859" t="str">
            <v>Capital</v>
          </cell>
          <cell r="Q859" t="str">
            <v>no</v>
          </cell>
          <cell r="X859">
            <v>4443</v>
          </cell>
          <cell r="Y859" t="str">
            <v xml:space="preserve"> </v>
          </cell>
          <cell r="Z859" t="str">
            <v xml:space="preserve"> </v>
          </cell>
          <cell r="AA859" t="str">
            <v>R</v>
          </cell>
        </row>
        <row r="860">
          <cell r="B860" t="str">
            <v>D20</v>
          </cell>
          <cell r="F860">
            <v>12</v>
          </cell>
          <cell r="G860">
            <v>110301</v>
          </cell>
          <cell r="K860">
            <v>0</v>
          </cell>
          <cell r="M860" t="str">
            <v>DEL</v>
          </cell>
          <cell r="N860" t="str">
            <v>Resource</v>
          </cell>
          <cell r="Q860" t="str">
            <v>yes</v>
          </cell>
          <cell r="X860" t="str">
            <v xml:space="preserve"> </v>
          </cell>
          <cell r="Y860" t="str">
            <v xml:space="preserve"> </v>
          </cell>
          <cell r="Z860" t="str">
            <v xml:space="preserve"> </v>
          </cell>
        </row>
        <row r="861">
          <cell r="B861" t="str">
            <v>E05</v>
          </cell>
          <cell r="F861">
            <v>1</v>
          </cell>
          <cell r="G861">
            <v>110101</v>
          </cell>
          <cell r="K861">
            <v>0</v>
          </cell>
          <cell r="M861" t="str">
            <v>DEL</v>
          </cell>
          <cell r="N861" t="str">
            <v>Capital</v>
          </cell>
          <cell r="Q861" t="str">
            <v>no</v>
          </cell>
          <cell r="X861">
            <v>5978</v>
          </cell>
          <cell r="Y861" t="str">
            <v xml:space="preserve"> </v>
          </cell>
          <cell r="Z861" t="str">
            <v xml:space="preserve"> </v>
          </cell>
        </row>
        <row r="862">
          <cell r="B862" t="str">
            <v>E05</v>
          </cell>
          <cell r="F862">
            <v>1</v>
          </cell>
          <cell r="G862">
            <v>110701</v>
          </cell>
          <cell r="K862">
            <v>0</v>
          </cell>
          <cell r="M862" t="str">
            <v>DEL</v>
          </cell>
          <cell r="N862" t="str">
            <v>Capital</v>
          </cell>
          <cell r="Q862" t="str">
            <v>no</v>
          </cell>
          <cell r="X862">
            <v>1424337</v>
          </cell>
          <cell r="Y862" t="str">
            <v xml:space="preserve"> </v>
          </cell>
          <cell r="Z862" t="str">
            <v xml:space="preserve"> </v>
          </cell>
        </row>
        <row r="863">
          <cell r="B863" t="str">
            <v>E05</v>
          </cell>
          <cell r="F863">
            <v>6</v>
          </cell>
          <cell r="G863">
            <v>110701</v>
          </cell>
          <cell r="K863">
            <v>0</v>
          </cell>
          <cell r="M863" t="str">
            <v>DEL</v>
          </cell>
          <cell r="N863" t="str">
            <v>Capital</v>
          </cell>
          <cell r="Q863" t="str">
            <v>no</v>
          </cell>
          <cell r="X863">
            <v>-100000</v>
          </cell>
          <cell r="Y863">
            <v>-100000</v>
          </cell>
          <cell r="Z863">
            <v>-100000</v>
          </cell>
        </row>
        <row r="864">
          <cell r="B864" t="str">
            <v>E05</v>
          </cell>
          <cell r="F864">
            <v>6</v>
          </cell>
          <cell r="G864">
            <v>110701</v>
          </cell>
          <cell r="K864">
            <v>0</v>
          </cell>
          <cell r="M864" t="str">
            <v>DEL</v>
          </cell>
          <cell r="N864" t="str">
            <v>Capital</v>
          </cell>
          <cell r="Q864" t="str">
            <v>no</v>
          </cell>
          <cell r="X864">
            <v>-14469</v>
          </cell>
          <cell r="Y864" t="str">
            <v xml:space="preserve"> </v>
          </cell>
          <cell r="Z864" t="str">
            <v xml:space="preserve"> </v>
          </cell>
        </row>
        <row r="865">
          <cell r="B865" t="str">
            <v>E05</v>
          </cell>
          <cell r="F865">
            <v>6</v>
          </cell>
          <cell r="G865">
            <v>110701</v>
          </cell>
          <cell r="K865">
            <v>0</v>
          </cell>
          <cell r="M865" t="str">
            <v>DEL</v>
          </cell>
          <cell r="N865" t="str">
            <v>Capital</v>
          </cell>
          <cell r="Q865" t="str">
            <v>no</v>
          </cell>
          <cell r="X865">
            <v>60000</v>
          </cell>
          <cell r="Y865" t="str">
            <v xml:space="preserve"> </v>
          </cell>
          <cell r="Z865" t="str">
            <v xml:space="preserve"> </v>
          </cell>
        </row>
        <row r="866">
          <cell r="B866" t="str">
            <v>E05</v>
          </cell>
          <cell r="F866">
            <v>6</v>
          </cell>
          <cell r="G866">
            <v>110701</v>
          </cell>
          <cell r="K866">
            <v>0</v>
          </cell>
          <cell r="M866" t="str">
            <v>DEL</v>
          </cell>
          <cell r="N866" t="str">
            <v>Capital</v>
          </cell>
          <cell r="Q866" t="str">
            <v>no</v>
          </cell>
          <cell r="X866">
            <v>1552652</v>
          </cell>
          <cell r="Y866" t="str">
            <v xml:space="preserve"> </v>
          </cell>
          <cell r="Z866" t="str">
            <v xml:space="preserve"> </v>
          </cell>
        </row>
        <row r="867">
          <cell r="B867" t="str">
            <v>E05</v>
          </cell>
          <cell r="F867">
            <v>6</v>
          </cell>
          <cell r="G867">
            <v>110701</v>
          </cell>
          <cell r="K867">
            <v>0</v>
          </cell>
          <cell r="M867" t="str">
            <v>DEL</v>
          </cell>
          <cell r="N867" t="str">
            <v>Capital</v>
          </cell>
          <cell r="Q867" t="str">
            <v>no</v>
          </cell>
          <cell r="X867">
            <v>144</v>
          </cell>
          <cell r="Y867" t="str">
            <v xml:space="preserve"> </v>
          </cell>
          <cell r="Z867" t="str">
            <v xml:space="preserve"> </v>
          </cell>
        </row>
        <row r="868">
          <cell r="B868" t="str">
            <v>E05</v>
          </cell>
          <cell r="F868">
            <v>6</v>
          </cell>
          <cell r="G868">
            <v>110701</v>
          </cell>
          <cell r="K868">
            <v>0</v>
          </cell>
          <cell r="M868" t="str">
            <v>DEL</v>
          </cell>
          <cell r="N868" t="str">
            <v>Capital</v>
          </cell>
          <cell r="Q868" t="str">
            <v>no</v>
          </cell>
          <cell r="X868" t="str">
            <v xml:space="preserve"> </v>
          </cell>
          <cell r="Y868" t="str">
            <v xml:space="preserve"> </v>
          </cell>
          <cell r="Z868" t="str">
            <v xml:space="preserve"> </v>
          </cell>
        </row>
        <row r="869">
          <cell r="B869" t="str">
            <v>D20</v>
          </cell>
          <cell r="F869">
            <v>12</v>
          </cell>
          <cell r="G869">
            <v>110301</v>
          </cell>
          <cell r="K869">
            <v>0</v>
          </cell>
          <cell r="M869" t="str">
            <v>DEL</v>
          </cell>
          <cell r="N869" t="str">
            <v>Resource</v>
          </cell>
          <cell r="Q869" t="str">
            <v>yes</v>
          </cell>
          <cell r="X869" t="str">
            <v xml:space="preserve"> </v>
          </cell>
          <cell r="Y869" t="str">
            <v xml:space="preserve"> </v>
          </cell>
          <cell r="Z869" t="str">
            <v xml:space="preserve"> </v>
          </cell>
        </row>
        <row r="870">
          <cell r="B870" t="str">
            <v>D20</v>
          </cell>
          <cell r="F870">
            <v>12</v>
          </cell>
          <cell r="G870">
            <v>110301</v>
          </cell>
          <cell r="K870">
            <v>0</v>
          </cell>
          <cell r="M870" t="str">
            <v>DEL</v>
          </cell>
          <cell r="N870" t="str">
            <v>Resource</v>
          </cell>
          <cell r="Q870" t="str">
            <v>yes</v>
          </cell>
        </row>
        <row r="871">
          <cell r="B871" t="str">
            <v>E05</v>
          </cell>
          <cell r="F871">
            <v>4</v>
          </cell>
          <cell r="G871">
            <v>110701</v>
          </cell>
          <cell r="K871">
            <v>0</v>
          </cell>
          <cell r="M871" t="str">
            <v>DEL</v>
          </cell>
          <cell r="N871" t="str">
            <v>Capital</v>
          </cell>
          <cell r="Q871" t="str">
            <v>no</v>
          </cell>
          <cell r="X871" t="str">
            <v xml:space="preserve"> </v>
          </cell>
          <cell r="Y871" t="str">
            <v xml:space="preserve"> </v>
          </cell>
          <cell r="Z871" t="str">
            <v xml:space="preserve"> </v>
          </cell>
        </row>
        <row r="872">
          <cell r="B872" t="str">
            <v>D40</v>
          </cell>
          <cell r="F872">
            <v>6</v>
          </cell>
          <cell r="G872">
            <v>180700</v>
          </cell>
          <cell r="K872">
            <v>0</v>
          </cell>
          <cell r="M872" t="str">
            <v>AME</v>
          </cell>
          <cell r="N872" t="str">
            <v>Resource</v>
          </cell>
          <cell r="Q872" t="str">
            <v>yes</v>
          </cell>
          <cell r="X872">
            <v>-3778425</v>
          </cell>
          <cell r="Y872">
            <v>-3967346</v>
          </cell>
          <cell r="Z872">
            <v>-4165713</v>
          </cell>
        </row>
        <row r="873">
          <cell r="B873" t="str">
            <v>H35</v>
          </cell>
          <cell r="F873">
            <v>12</v>
          </cell>
          <cell r="G873">
            <v>110402</v>
          </cell>
          <cell r="K873">
            <v>0</v>
          </cell>
          <cell r="M873" t="str">
            <v>DEL</v>
          </cell>
          <cell r="N873" t="str">
            <v>Capital</v>
          </cell>
          <cell r="Q873" t="str">
            <v>no</v>
          </cell>
          <cell r="X873" t="str">
            <v xml:space="preserve"> </v>
          </cell>
          <cell r="Y873" t="str">
            <v xml:space="preserve"> </v>
          </cell>
          <cell r="Z873" t="str">
            <v xml:space="preserve"> </v>
          </cell>
        </row>
        <row r="874">
          <cell r="B874" t="str">
            <v>D40</v>
          </cell>
          <cell r="F874">
            <v>6</v>
          </cell>
          <cell r="G874">
            <v>180700</v>
          </cell>
          <cell r="K874">
            <v>0</v>
          </cell>
          <cell r="M874" t="str">
            <v>AME</v>
          </cell>
          <cell r="N874" t="str">
            <v>Resource</v>
          </cell>
          <cell r="Q874" t="str">
            <v>yes</v>
          </cell>
          <cell r="X874" t="str">
            <v xml:space="preserve"> </v>
          </cell>
          <cell r="Y874" t="str">
            <v xml:space="preserve"> </v>
          </cell>
          <cell r="Z874" t="str">
            <v xml:space="preserve"> </v>
          </cell>
        </row>
        <row r="875">
          <cell r="B875" t="str">
            <v>E10</v>
          </cell>
          <cell r="F875">
            <v>3</v>
          </cell>
          <cell r="G875">
            <v>110202</v>
          </cell>
          <cell r="K875" t="str">
            <v>PSS</v>
          </cell>
          <cell r="M875" t="str">
            <v>non-budget</v>
          </cell>
          <cell r="N875" t="str">
            <v>non-budget</v>
          </cell>
          <cell r="Q875" t="str">
            <v>no</v>
          </cell>
          <cell r="X875" t="str">
            <v xml:space="preserve"> </v>
          </cell>
          <cell r="Y875" t="str">
            <v xml:space="preserve"> </v>
          </cell>
          <cell r="Z875" t="str">
            <v xml:space="preserve"> </v>
          </cell>
        </row>
        <row r="876">
          <cell r="B876" t="str">
            <v>D40</v>
          </cell>
          <cell r="F876">
            <v>2</v>
          </cell>
          <cell r="G876">
            <v>180700</v>
          </cell>
          <cell r="K876">
            <v>0</v>
          </cell>
          <cell r="M876" t="str">
            <v>AME</v>
          </cell>
          <cell r="N876" t="str">
            <v>Resource</v>
          </cell>
          <cell r="Q876" t="str">
            <v>yes</v>
          </cell>
          <cell r="X876" t="str">
            <v xml:space="preserve"> </v>
          </cell>
          <cell r="Y876" t="str">
            <v xml:space="preserve"> </v>
          </cell>
          <cell r="Z876" t="str">
            <v xml:space="preserve"> </v>
          </cell>
        </row>
        <row r="877">
          <cell r="B877" t="str">
            <v>E05</v>
          </cell>
          <cell r="F877">
            <v>2</v>
          </cell>
          <cell r="G877">
            <v>110101</v>
          </cell>
          <cell r="K877">
            <v>0</v>
          </cell>
          <cell r="M877" t="str">
            <v>DEL</v>
          </cell>
          <cell r="N877" t="str">
            <v>Capital</v>
          </cell>
          <cell r="Q877" t="str">
            <v>no</v>
          </cell>
          <cell r="X877" t="str">
            <v xml:space="preserve"> </v>
          </cell>
          <cell r="Y877">
            <v>5978</v>
          </cell>
          <cell r="Z877">
            <v>5978</v>
          </cell>
        </row>
        <row r="878">
          <cell r="B878" t="str">
            <v>E05</v>
          </cell>
          <cell r="F878">
            <v>2</v>
          </cell>
          <cell r="G878">
            <v>110701</v>
          </cell>
          <cell r="K878">
            <v>0</v>
          </cell>
          <cell r="M878" t="str">
            <v>DEL</v>
          </cell>
          <cell r="N878" t="str">
            <v>Capital</v>
          </cell>
          <cell r="Q878" t="str">
            <v>no</v>
          </cell>
          <cell r="X878" t="str">
            <v xml:space="preserve"> </v>
          </cell>
          <cell r="Y878">
            <v>1550337</v>
          </cell>
          <cell r="Z878">
            <v>1550337</v>
          </cell>
        </row>
        <row r="879">
          <cell r="B879" t="str">
            <v>E05</v>
          </cell>
          <cell r="F879">
            <v>2</v>
          </cell>
          <cell r="G879">
            <v>110701</v>
          </cell>
          <cell r="K879">
            <v>0</v>
          </cell>
          <cell r="M879" t="str">
            <v>DEL</v>
          </cell>
          <cell r="N879" t="str">
            <v>Capital</v>
          </cell>
          <cell r="Q879" t="str">
            <v>no</v>
          </cell>
          <cell r="X879" t="str">
            <v xml:space="preserve"> </v>
          </cell>
          <cell r="Y879">
            <v>800000</v>
          </cell>
          <cell r="Z879">
            <v>1770000</v>
          </cell>
        </row>
        <row r="880">
          <cell r="B880" t="str">
            <v>E10</v>
          </cell>
          <cell r="F880">
            <v>3</v>
          </cell>
          <cell r="G880">
            <v>110203</v>
          </cell>
          <cell r="K880" t="str">
            <v>PSS</v>
          </cell>
          <cell r="M880" t="str">
            <v>non-budget</v>
          </cell>
          <cell r="N880" t="str">
            <v>non-budget</v>
          </cell>
          <cell r="Q880" t="str">
            <v>no</v>
          </cell>
          <cell r="X880" t="str">
            <v xml:space="preserve"> </v>
          </cell>
          <cell r="Y880" t="str">
            <v xml:space="preserve"> </v>
          </cell>
          <cell r="Z880" t="str">
            <v xml:space="preserve"> </v>
          </cell>
        </row>
        <row r="881">
          <cell r="B881" t="str">
            <v>E05</v>
          </cell>
          <cell r="F881">
            <v>6</v>
          </cell>
          <cell r="G881">
            <v>110701</v>
          </cell>
          <cell r="K881">
            <v>0</v>
          </cell>
          <cell r="M881" t="str">
            <v>DEL</v>
          </cell>
          <cell r="N881" t="str">
            <v>Capital</v>
          </cell>
          <cell r="Q881" t="str">
            <v>no</v>
          </cell>
          <cell r="X881" t="str">
            <v xml:space="preserve"> </v>
          </cell>
          <cell r="Y881" t="str">
            <v xml:space="preserve"> </v>
          </cell>
          <cell r="Z881" t="str">
            <v xml:space="preserve"> </v>
          </cell>
        </row>
        <row r="882">
          <cell r="B882" t="str">
            <v>E05</v>
          </cell>
          <cell r="F882">
            <v>6</v>
          </cell>
          <cell r="G882">
            <v>110701</v>
          </cell>
          <cell r="K882">
            <v>0</v>
          </cell>
          <cell r="M882" t="str">
            <v>DEL</v>
          </cell>
          <cell r="N882" t="str">
            <v>Capital</v>
          </cell>
          <cell r="Q882" t="str">
            <v>no</v>
          </cell>
          <cell r="X882" t="str">
            <v xml:space="preserve"> </v>
          </cell>
          <cell r="Y882" t="str">
            <v xml:space="preserve"> </v>
          </cell>
          <cell r="Z882" t="str">
            <v xml:space="preserve"> </v>
          </cell>
        </row>
        <row r="883">
          <cell r="B883" t="str">
            <v>E05</v>
          </cell>
          <cell r="F883">
            <v>6</v>
          </cell>
          <cell r="G883">
            <v>110701</v>
          </cell>
          <cell r="K883">
            <v>0</v>
          </cell>
          <cell r="M883" t="str">
            <v>DEL</v>
          </cell>
          <cell r="N883" t="str">
            <v>Capital</v>
          </cell>
          <cell r="Q883" t="str">
            <v>no</v>
          </cell>
          <cell r="X883" t="str">
            <v xml:space="preserve"> </v>
          </cell>
          <cell r="Y883" t="str">
            <v xml:space="preserve"> </v>
          </cell>
          <cell r="Z883" t="str">
            <v xml:space="preserve"> </v>
          </cell>
        </row>
        <row r="884">
          <cell r="B884" t="str">
            <v>E05</v>
          </cell>
          <cell r="F884">
            <v>6</v>
          </cell>
          <cell r="G884">
            <v>110701</v>
          </cell>
          <cell r="K884">
            <v>0</v>
          </cell>
          <cell r="M884" t="str">
            <v>DEL</v>
          </cell>
          <cell r="N884" t="str">
            <v>Capital</v>
          </cell>
          <cell r="Q884" t="str">
            <v>no</v>
          </cell>
          <cell r="X884" t="str">
            <v xml:space="preserve"> </v>
          </cell>
          <cell r="Y884" t="str">
            <v xml:space="preserve"> </v>
          </cell>
          <cell r="Z884" t="str">
            <v xml:space="preserve"> </v>
          </cell>
        </row>
        <row r="885">
          <cell r="B885" t="str">
            <v>E05</v>
          </cell>
          <cell r="F885">
            <v>6</v>
          </cell>
          <cell r="G885">
            <v>110701</v>
          </cell>
          <cell r="K885">
            <v>0</v>
          </cell>
          <cell r="M885" t="str">
            <v>DEL</v>
          </cell>
          <cell r="N885" t="str">
            <v>Capital</v>
          </cell>
          <cell r="Q885" t="str">
            <v>no</v>
          </cell>
          <cell r="X885" t="str">
            <v xml:space="preserve"> </v>
          </cell>
          <cell r="Y885" t="str">
            <v xml:space="preserve"> </v>
          </cell>
          <cell r="Z885" t="str">
            <v xml:space="preserve"> </v>
          </cell>
        </row>
        <row r="886">
          <cell r="B886" t="str">
            <v>E05</v>
          </cell>
          <cell r="F886">
            <v>6</v>
          </cell>
          <cell r="G886">
            <v>110701</v>
          </cell>
          <cell r="K886">
            <v>0</v>
          </cell>
          <cell r="M886" t="str">
            <v>DEL</v>
          </cell>
          <cell r="N886" t="str">
            <v>Capital</v>
          </cell>
          <cell r="Q886" t="str">
            <v>no</v>
          </cell>
          <cell r="X886" t="str">
            <v xml:space="preserve"> </v>
          </cell>
          <cell r="Y886" t="str">
            <v xml:space="preserve"> </v>
          </cell>
          <cell r="Z886" t="str">
            <v xml:space="preserve"> </v>
          </cell>
        </row>
        <row r="887">
          <cell r="B887" t="str">
            <v>E05</v>
          </cell>
          <cell r="F887">
            <v>6</v>
          </cell>
          <cell r="G887">
            <v>110701</v>
          </cell>
          <cell r="K887">
            <v>0</v>
          </cell>
          <cell r="M887" t="str">
            <v>DEL</v>
          </cell>
          <cell r="N887" t="str">
            <v>Capital</v>
          </cell>
          <cell r="Q887" t="str">
            <v>no</v>
          </cell>
          <cell r="X887">
            <v>-500000</v>
          </cell>
          <cell r="Y887" t="str">
            <v xml:space="preserve"> </v>
          </cell>
          <cell r="Z887" t="str">
            <v xml:space="preserve"> </v>
          </cell>
        </row>
        <row r="888">
          <cell r="B888" t="str">
            <v>E06</v>
          </cell>
          <cell r="F888">
            <v>1</v>
          </cell>
          <cell r="G888">
            <v>110101</v>
          </cell>
          <cell r="K888">
            <v>0</v>
          </cell>
          <cell r="M888" t="str">
            <v>DEL</v>
          </cell>
          <cell r="N888" t="str">
            <v>Capital</v>
          </cell>
          <cell r="Q888" t="str">
            <v>no</v>
          </cell>
          <cell r="X888" t="str">
            <v xml:space="preserve"> </v>
          </cell>
          <cell r="Y888" t="str">
            <v xml:space="preserve"> </v>
          </cell>
          <cell r="Z888" t="str">
            <v xml:space="preserve"> </v>
          </cell>
        </row>
        <row r="889">
          <cell r="B889" t="str">
            <v>E06</v>
          </cell>
          <cell r="F889">
            <v>1</v>
          </cell>
          <cell r="G889">
            <v>110701</v>
          </cell>
          <cell r="K889">
            <v>0</v>
          </cell>
          <cell r="M889" t="str">
            <v>DEL</v>
          </cell>
          <cell r="N889" t="str">
            <v>Capital</v>
          </cell>
          <cell r="Q889" t="str">
            <v>no</v>
          </cell>
          <cell r="X889" t="str">
            <v xml:space="preserve"> </v>
          </cell>
          <cell r="Y889" t="str">
            <v xml:space="preserve"> </v>
          </cell>
          <cell r="Z889" t="str">
            <v xml:space="preserve"> </v>
          </cell>
        </row>
        <row r="890">
          <cell r="B890" t="str">
            <v>E15</v>
          </cell>
          <cell r="F890">
            <v>12</v>
          </cell>
          <cell r="G890">
            <v>110401</v>
          </cell>
          <cell r="K890">
            <v>0</v>
          </cell>
          <cell r="M890" t="str">
            <v>DEL</v>
          </cell>
          <cell r="N890" t="str">
            <v>Capital</v>
          </cell>
          <cell r="Q890" t="str">
            <v>no</v>
          </cell>
          <cell r="X890">
            <v>-355</v>
          </cell>
          <cell r="Y890" t="str">
            <v xml:space="preserve"> </v>
          </cell>
          <cell r="Z890" t="str">
            <v xml:space="preserve"> </v>
          </cell>
        </row>
        <row r="891">
          <cell r="B891" t="str">
            <v>D40</v>
          </cell>
          <cell r="F891">
            <v>2</v>
          </cell>
          <cell r="G891">
            <v>180700</v>
          </cell>
          <cell r="K891">
            <v>0</v>
          </cell>
          <cell r="M891" t="str">
            <v>AME</v>
          </cell>
          <cell r="N891" t="str">
            <v>Resource</v>
          </cell>
          <cell r="Q891" t="str">
            <v>yes</v>
          </cell>
          <cell r="X891" t="str">
            <v xml:space="preserve"> </v>
          </cell>
          <cell r="Y891" t="str">
            <v xml:space="preserve"> </v>
          </cell>
          <cell r="Z891" t="str">
            <v xml:space="preserve"> </v>
          </cell>
        </row>
        <row r="892">
          <cell r="B892" t="str">
            <v>E10</v>
          </cell>
          <cell r="F892">
            <v>1</v>
          </cell>
          <cell r="G892">
            <v>110101</v>
          </cell>
          <cell r="K892">
            <v>0</v>
          </cell>
          <cell r="M892" t="str">
            <v>DEL</v>
          </cell>
          <cell r="N892" t="str">
            <v>Capital</v>
          </cell>
          <cell r="Q892" t="str">
            <v>no</v>
          </cell>
          <cell r="X892">
            <v>147712</v>
          </cell>
          <cell r="Y892" t="str">
            <v xml:space="preserve"> </v>
          </cell>
          <cell r="Z892" t="str">
            <v xml:space="preserve"> </v>
          </cell>
        </row>
        <row r="893">
          <cell r="B893" t="str">
            <v>E10</v>
          </cell>
          <cell r="F893">
            <v>1</v>
          </cell>
          <cell r="G893">
            <v>110201</v>
          </cell>
          <cell r="K893" t="str">
            <v>PSS</v>
          </cell>
          <cell r="M893" t="str">
            <v>DEL</v>
          </cell>
          <cell r="N893" t="str">
            <v>Capital</v>
          </cell>
          <cell r="Q893" t="str">
            <v>no</v>
          </cell>
          <cell r="X893">
            <v>50</v>
          </cell>
          <cell r="Y893" t="str">
            <v xml:space="preserve"> </v>
          </cell>
          <cell r="Z893" t="str">
            <v xml:space="preserve"> </v>
          </cell>
        </row>
        <row r="894">
          <cell r="B894" t="str">
            <v>E10</v>
          </cell>
          <cell r="F894">
            <v>1</v>
          </cell>
          <cell r="G894">
            <v>110201</v>
          </cell>
          <cell r="K894" t="str">
            <v>PSS</v>
          </cell>
          <cell r="M894" t="str">
            <v>DEL</v>
          </cell>
          <cell r="N894" t="str">
            <v>Capital</v>
          </cell>
          <cell r="Q894" t="str">
            <v>no</v>
          </cell>
          <cell r="X894" t="str">
            <v xml:space="preserve"> </v>
          </cell>
          <cell r="Y894" t="str">
            <v xml:space="preserve"> </v>
          </cell>
          <cell r="Z894" t="str">
            <v xml:space="preserve"> </v>
          </cell>
        </row>
        <row r="895">
          <cell r="B895" t="str">
            <v>E10</v>
          </cell>
          <cell r="F895">
            <v>1</v>
          </cell>
          <cell r="G895">
            <v>110701</v>
          </cell>
          <cell r="K895">
            <v>0</v>
          </cell>
          <cell r="M895" t="str">
            <v>DEL</v>
          </cell>
          <cell r="N895" t="str">
            <v>Capital</v>
          </cell>
          <cell r="Q895" t="str">
            <v>no</v>
          </cell>
          <cell r="X895" t="str">
            <v xml:space="preserve"> </v>
          </cell>
          <cell r="Y895" t="str">
            <v xml:space="preserve"> </v>
          </cell>
          <cell r="Z895" t="str">
            <v xml:space="preserve"> </v>
          </cell>
        </row>
        <row r="896">
          <cell r="B896" t="str">
            <v>E10</v>
          </cell>
          <cell r="F896">
            <v>4</v>
          </cell>
          <cell r="G896">
            <v>110201</v>
          </cell>
          <cell r="K896" t="str">
            <v>PSS</v>
          </cell>
          <cell r="M896" t="str">
            <v>DEL</v>
          </cell>
          <cell r="N896" t="str">
            <v>Capital</v>
          </cell>
          <cell r="Q896" t="str">
            <v>no</v>
          </cell>
          <cell r="X896" t="str">
            <v xml:space="preserve"> </v>
          </cell>
          <cell r="Y896">
            <v>-20000</v>
          </cell>
          <cell r="Z896">
            <v>-40000</v>
          </cell>
        </row>
        <row r="897">
          <cell r="B897" t="str">
            <v>E10</v>
          </cell>
          <cell r="F897">
            <v>6</v>
          </cell>
          <cell r="G897">
            <v>110201</v>
          </cell>
          <cell r="K897" t="str">
            <v>PSS</v>
          </cell>
          <cell r="M897" t="str">
            <v>DEL</v>
          </cell>
          <cell r="N897" t="str">
            <v>Capital</v>
          </cell>
          <cell r="Q897" t="str">
            <v>no</v>
          </cell>
          <cell r="X897">
            <v>-50</v>
          </cell>
          <cell r="Y897" t="str">
            <v xml:space="preserve"> </v>
          </cell>
          <cell r="Z897" t="str">
            <v xml:space="preserve"> </v>
          </cell>
        </row>
        <row r="898">
          <cell r="B898" t="str">
            <v>E10</v>
          </cell>
          <cell r="F898">
            <v>4</v>
          </cell>
          <cell r="G898">
            <v>110101</v>
          </cell>
          <cell r="K898">
            <v>0</v>
          </cell>
          <cell r="M898" t="str">
            <v>DEL</v>
          </cell>
          <cell r="N898" t="str">
            <v>Capital</v>
          </cell>
          <cell r="Q898" t="str">
            <v>no</v>
          </cell>
          <cell r="X898" t="str">
            <v xml:space="preserve"> </v>
          </cell>
          <cell r="Y898" t="str">
            <v xml:space="preserve"> </v>
          </cell>
          <cell r="Z898" t="str">
            <v xml:space="preserve"> </v>
          </cell>
        </row>
        <row r="899">
          <cell r="B899" t="str">
            <v>D40</v>
          </cell>
          <cell r="F899">
            <v>2</v>
          </cell>
          <cell r="G899">
            <v>180700</v>
          </cell>
          <cell r="K899">
            <v>0</v>
          </cell>
          <cell r="M899" t="str">
            <v>AME</v>
          </cell>
          <cell r="N899" t="str">
            <v>Resource</v>
          </cell>
          <cell r="Q899" t="str">
            <v>yes</v>
          </cell>
          <cell r="X899" t="str">
            <v xml:space="preserve"> </v>
          </cell>
          <cell r="Y899" t="str">
            <v xml:space="preserve"> </v>
          </cell>
          <cell r="Z899" t="str">
            <v xml:space="preserve"> </v>
          </cell>
        </row>
        <row r="900">
          <cell r="B900" t="str">
            <v>D40</v>
          </cell>
          <cell r="F900">
            <v>2</v>
          </cell>
          <cell r="G900">
            <v>180700</v>
          </cell>
          <cell r="K900">
            <v>0</v>
          </cell>
          <cell r="M900" t="str">
            <v>AME</v>
          </cell>
          <cell r="N900" t="str">
            <v>Resource</v>
          </cell>
          <cell r="Q900" t="str">
            <v>yes</v>
          </cell>
          <cell r="X900" t="str">
            <v xml:space="preserve"> </v>
          </cell>
          <cell r="Y900" t="str">
            <v xml:space="preserve"> </v>
          </cell>
          <cell r="Z900" t="str">
            <v xml:space="preserve"> </v>
          </cell>
        </row>
        <row r="901">
          <cell r="B901" t="str">
            <v>D40</v>
          </cell>
          <cell r="F901">
            <v>5</v>
          </cell>
          <cell r="G901">
            <v>180700</v>
          </cell>
          <cell r="K901">
            <v>0</v>
          </cell>
          <cell r="M901" t="str">
            <v>AME</v>
          </cell>
          <cell r="N901" t="str">
            <v>Resource</v>
          </cell>
          <cell r="Q901" t="str">
            <v>yes</v>
          </cell>
          <cell r="X901" t="str">
            <v xml:space="preserve"> </v>
          </cell>
          <cell r="Y901" t="str">
            <v xml:space="preserve"> </v>
          </cell>
          <cell r="Z901" t="str">
            <v xml:space="preserve"> </v>
          </cell>
        </row>
        <row r="902">
          <cell r="B902" t="str">
            <v>E15</v>
          </cell>
          <cell r="F902">
            <v>3</v>
          </cell>
          <cell r="G902">
            <v>110401</v>
          </cell>
          <cell r="K902">
            <v>0</v>
          </cell>
          <cell r="M902" t="str">
            <v>DEL</v>
          </cell>
          <cell r="N902" t="str">
            <v>Capital</v>
          </cell>
          <cell r="Q902" t="str">
            <v>no</v>
          </cell>
          <cell r="X902" t="str">
            <v xml:space="preserve"> </v>
          </cell>
          <cell r="Y902" t="str">
            <v xml:space="preserve"> </v>
          </cell>
          <cell r="Z902" t="str">
            <v xml:space="preserve"> </v>
          </cell>
        </row>
        <row r="903">
          <cell r="B903" t="str">
            <v>E10</v>
          </cell>
          <cell r="F903">
            <v>2</v>
          </cell>
          <cell r="G903">
            <v>110101</v>
          </cell>
          <cell r="K903">
            <v>0</v>
          </cell>
          <cell r="M903" t="str">
            <v>DEL</v>
          </cell>
          <cell r="N903" t="str">
            <v>Capital</v>
          </cell>
          <cell r="Q903" t="str">
            <v>no</v>
          </cell>
          <cell r="X903" t="str">
            <v xml:space="preserve"> </v>
          </cell>
          <cell r="Y903">
            <v>147712</v>
          </cell>
          <cell r="Z903">
            <v>147712</v>
          </cell>
        </row>
        <row r="904">
          <cell r="B904" t="str">
            <v>E10</v>
          </cell>
          <cell r="F904">
            <v>2</v>
          </cell>
          <cell r="G904">
            <v>110101</v>
          </cell>
          <cell r="K904">
            <v>0</v>
          </cell>
          <cell r="M904" t="str">
            <v>DEL</v>
          </cell>
          <cell r="N904" t="str">
            <v>Capital</v>
          </cell>
          <cell r="Q904" t="str">
            <v>no</v>
          </cell>
          <cell r="X904" t="str">
            <v xml:space="preserve"> </v>
          </cell>
          <cell r="Y904">
            <v>140</v>
          </cell>
          <cell r="Z904">
            <v>140</v>
          </cell>
        </row>
        <row r="905">
          <cell r="B905" t="str">
            <v>E10</v>
          </cell>
          <cell r="F905">
            <v>2</v>
          </cell>
          <cell r="G905">
            <v>110101</v>
          </cell>
          <cell r="K905">
            <v>0</v>
          </cell>
          <cell r="M905" t="str">
            <v>DEL</v>
          </cell>
          <cell r="N905" t="str">
            <v>Capital</v>
          </cell>
          <cell r="Q905" t="str">
            <v>no</v>
          </cell>
          <cell r="X905" t="str">
            <v xml:space="preserve"> </v>
          </cell>
          <cell r="Y905">
            <v>-518</v>
          </cell>
          <cell r="Z905">
            <v>-518</v>
          </cell>
        </row>
        <row r="906">
          <cell r="B906" t="str">
            <v>E10</v>
          </cell>
          <cell r="F906">
            <v>2</v>
          </cell>
          <cell r="G906">
            <v>110201</v>
          </cell>
          <cell r="K906" t="str">
            <v>PSS</v>
          </cell>
          <cell r="M906" t="str">
            <v>DEL</v>
          </cell>
          <cell r="N906" t="str">
            <v>Capital</v>
          </cell>
          <cell r="Q906" t="str">
            <v>no</v>
          </cell>
          <cell r="X906" t="str">
            <v xml:space="preserve"> </v>
          </cell>
          <cell r="Y906">
            <v>20050</v>
          </cell>
          <cell r="Z906">
            <v>40050</v>
          </cell>
        </row>
        <row r="907">
          <cell r="B907" t="str">
            <v>E10</v>
          </cell>
          <cell r="F907">
            <v>2</v>
          </cell>
          <cell r="G907">
            <v>110201</v>
          </cell>
          <cell r="K907" t="str">
            <v>PSS</v>
          </cell>
          <cell r="M907" t="str">
            <v>DEL</v>
          </cell>
          <cell r="N907" t="str">
            <v>Capital</v>
          </cell>
          <cell r="Q907" t="str">
            <v>no</v>
          </cell>
          <cell r="X907" t="str">
            <v xml:space="preserve"> </v>
          </cell>
          <cell r="Y907">
            <v>-140</v>
          </cell>
          <cell r="Z907">
            <v>-140</v>
          </cell>
        </row>
        <row r="908">
          <cell r="B908" t="str">
            <v>E10</v>
          </cell>
          <cell r="F908">
            <v>6</v>
          </cell>
          <cell r="G908">
            <v>110101</v>
          </cell>
          <cell r="K908">
            <v>0</v>
          </cell>
          <cell r="M908" t="str">
            <v>DEL</v>
          </cell>
          <cell r="N908" t="str">
            <v>Capital</v>
          </cell>
          <cell r="Q908" t="str">
            <v>no</v>
          </cell>
          <cell r="X908" t="str">
            <v xml:space="preserve"> </v>
          </cell>
          <cell r="Y908" t="str">
            <v xml:space="preserve"> </v>
          </cell>
          <cell r="Z908" t="str">
            <v xml:space="preserve"> </v>
          </cell>
        </row>
        <row r="909">
          <cell r="B909" t="str">
            <v>E10</v>
          </cell>
          <cell r="F909">
            <v>6</v>
          </cell>
          <cell r="G909">
            <v>110101</v>
          </cell>
          <cell r="K909">
            <v>0</v>
          </cell>
          <cell r="M909" t="str">
            <v>DEL</v>
          </cell>
          <cell r="N909" t="str">
            <v>Capital</v>
          </cell>
          <cell r="Q909" t="str">
            <v>no</v>
          </cell>
          <cell r="X909" t="str">
            <v xml:space="preserve"> </v>
          </cell>
          <cell r="Y909" t="str">
            <v xml:space="preserve"> </v>
          </cell>
          <cell r="Z909" t="str">
            <v xml:space="preserve"> </v>
          </cell>
        </row>
        <row r="910">
          <cell r="B910" t="str">
            <v>E10</v>
          </cell>
          <cell r="F910">
            <v>6</v>
          </cell>
          <cell r="G910">
            <v>110201</v>
          </cell>
          <cell r="K910" t="str">
            <v>PSS</v>
          </cell>
          <cell r="M910" t="str">
            <v>DEL</v>
          </cell>
          <cell r="N910" t="str">
            <v>Capital</v>
          </cell>
          <cell r="Q910" t="str">
            <v>no</v>
          </cell>
          <cell r="X910" t="str">
            <v xml:space="preserve"> </v>
          </cell>
          <cell r="Y910" t="str">
            <v xml:space="preserve"> </v>
          </cell>
          <cell r="Z910" t="str">
            <v xml:space="preserve"> </v>
          </cell>
        </row>
        <row r="911">
          <cell r="B911" t="str">
            <v>E11</v>
          </cell>
          <cell r="F911">
            <v>1</v>
          </cell>
          <cell r="G911">
            <v>110101</v>
          </cell>
          <cell r="K911">
            <v>0</v>
          </cell>
          <cell r="M911" t="str">
            <v>DEL</v>
          </cell>
          <cell r="N911" t="str">
            <v>Capital</v>
          </cell>
          <cell r="Q911" t="str">
            <v>no</v>
          </cell>
          <cell r="X911">
            <v>-37720</v>
          </cell>
          <cell r="Y911" t="str">
            <v xml:space="preserve"> </v>
          </cell>
          <cell r="Z911" t="str">
            <v xml:space="preserve"> </v>
          </cell>
        </row>
        <row r="912">
          <cell r="B912" t="str">
            <v>E11</v>
          </cell>
          <cell r="F912">
            <v>1</v>
          </cell>
          <cell r="G912">
            <v>110401</v>
          </cell>
          <cell r="K912">
            <v>0</v>
          </cell>
          <cell r="M912" t="str">
            <v>DEL</v>
          </cell>
          <cell r="N912" t="str">
            <v>Capital</v>
          </cell>
          <cell r="Q912" t="str">
            <v>no</v>
          </cell>
          <cell r="X912">
            <v>-1</v>
          </cell>
          <cell r="Y912" t="str">
            <v xml:space="preserve"> </v>
          </cell>
          <cell r="Z912" t="str">
            <v xml:space="preserve"> </v>
          </cell>
        </row>
        <row r="913">
          <cell r="B913" t="str">
            <v>E11</v>
          </cell>
          <cell r="F913">
            <v>1</v>
          </cell>
          <cell r="G913">
            <v>110701</v>
          </cell>
          <cell r="K913">
            <v>0</v>
          </cell>
          <cell r="M913" t="str">
            <v>DEL</v>
          </cell>
          <cell r="N913" t="str">
            <v>Capital</v>
          </cell>
          <cell r="Q913" t="str">
            <v>no</v>
          </cell>
          <cell r="X913" t="str">
            <v xml:space="preserve"> </v>
          </cell>
          <cell r="Y913" t="str">
            <v xml:space="preserve"> </v>
          </cell>
          <cell r="Z913" t="str">
            <v xml:space="preserve"> </v>
          </cell>
        </row>
        <row r="914">
          <cell r="B914" t="str">
            <v>E11</v>
          </cell>
          <cell r="F914">
            <v>6</v>
          </cell>
          <cell r="G914">
            <v>110101</v>
          </cell>
          <cell r="K914">
            <v>0</v>
          </cell>
          <cell r="M914" t="str">
            <v>DEL</v>
          </cell>
          <cell r="N914" t="str">
            <v>Capital</v>
          </cell>
          <cell r="Q914" t="str">
            <v>no</v>
          </cell>
          <cell r="X914">
            <v>-60000</v>
          </cell>
          <cell r="Y914" t="str">
            <v xml:space="preserve"> </v>
          </cell>
          <cell r="Z914" t="str">
            <v xml:space="preserve"> </v>
          </cell>
        </row>
        <row r="915">
          <cell r="B915" t="str">
            <v>E11</v>
          </cell>
          <cell r="F915">
            <v>4</v>
          </cell>
          <cell r="G915">
            <v>110101</v>
          </cell>
          <cell r="K915">
            <v>0</v>
          </cell>
          <cell r="M915" t="str">
            <v>DEL</v>
          </cell>
          <cell r="N915" t="str">
            <v>Capital</v>
          </cell>
          <cell r="Q915" t="str">
            <v>no</v>
          </cell>
          <cell r="X915" t="str">
            <v xml:space="preserve"> </v>
          </cell>
          <cell r="Y915" t="str">
            <v xml:space="preserve"> </v>
          </cell>
          <cell r="Z915" t="str">
            <v xml:space="preserve"> </v>
          </cell>
        </row>
        <row r="916">
          <cell r="B916" t="str">
            <v>D40</v>
          </cell>
          <cell r="F916">
            <v>6</v>
          </cell>
          <cell r="G916">
            <v>180700</v>
          </cell>
          <cell r="K916">
            <v>0</v>
          </cell>
          <cell r="M916" t="str">
            <v>AME</v>
          </cell>
          <cell r="N916" t="str">
            <v>Resource</v>
          </cell>
          <cell r="Q916" t="str">
            <v>yes</v>
          </cell>
          <cell r="X916" t="str">
            <v xml:space="preserve"> </v>
          </cell>
          <cell r="Y916" t="str">
            <v xml:space="preserve"> </v>
          </cell>
          <cell r="Z916" t="str">
            <v xml:space="preserve"> </v>
          </cell>
        </row>
        <row r="917">
          <cell r="B917" t="str">
            <v>D40</v>
          </cell>
          <cell r="F917">
            <v>2</v>
          </cell>
          <cell r="G917">
            <v>180700</v>
          </cell>
          <cell r="K917">
            <v>0</v>
          </cell>
          <cell r="M917" t="str">
            <v>AME</v>
          </cell>
          <cell r="N917" t="str">
            <v>Resource</v>
          </cell>
          <cell r="Q917" t="str">
            <v>yes</v>
          </cell>
          <cell r="X917" t="str">
            <v xml:space="preserve"> </v>
          </cell>
          <cell r="Y917" t="str">
            <v xml:space="preserve"> </v>
          </cell>
          <cell r="Z917" t="str">
            <v xml:space="preserve"> </v>
          </cell>
        </row>
        <row r="918">
          <cell r="B918" t="str">
            <v>D40</v>
          </cell>
          <cell r="F918">
            <v>5</v>
          </cell>
          <cell r="G918">
            <v>180700</v>
          </cell>
          <cell r="K918">
            <v>0</v>
          </cell>
          <cell r="M918" t="str">
            <v>AME</v>
          </cell>
          <cell r="N918" t="str">
            <v>Resource</v>
          </cell>
          <cell r="Q918" t="str">
            <v>yes</v>
          </cell>
          <cell r="X918" t="str">
            <v xml:space="preserve"> </v>
          </cell>
          <cell r="Y918" t="str">
            <v xml:space="preserve"> </v>
          </cell>
          <cell r="Z918" t="str">
            <v xml:space="preserve"> </v>
          </cell>
        </row>
        <row r="919">
          <cell r="B919" t="str">
            <v>D40</v>
          </cell>
          <cell r="F919">
            <v>5</v>
          </cell>
          <cell r="G919">
            <v>180700</v>
          </cell>
          <cell r="K919">
            <v>0</v>
          </cell>
          <cell r="M919" t="str">
            <v>AME</v>
          </cell>
          <cell r="N919" t="str">
            <v>Resource</v>
          </cell>
          <cell r="Q919" t="str">
            <v>yes</v>
          </cell>
          <cell r="X919">
            <v>611290</v>
          </cell>
          <cell r="Y919" t="str">
            <v xml:space="preserve"> </v>
          </cell>
          <cell r="Z919" t="str">
            <v xml:space="preserve"> </v>
          </cell>
        </row>
        <row r="920">
          <cell r="B920" t="str">
            <v>E11</v>
          </cell>
          <cell r="F920">
            <v>2</v>
          </cell>
          <cell r="G920">
            <v>110101</v>
          </cell>
          <cell r="K920">
            <v>0</v>
          </cell>
          <cell r="M920" t="str">
            <v>DEL</v>
          </cell>
          <cell r="N920" t="str">
            <v>Capital</v>
          </cell>
          <cell r="Q920" t="str">
            <v>no</v>
          </cell>
          <cell r="X920" t="str">
            <v xml:space="preserve"> </v>
          </cell>
          <cell r="Y920">
            <v>-37720</v>
          </cell>
          <cell r="Z920">
            <v>-37720</v>
          </cell>
        </row>
        <row r="921">
          <cell r="B921" t="str">
            <v>E11</v>
          </cell>
          <cell r="F921">
            <v>2</v>
          </cell>
          <cell r="G921">
            <v>110401</v>
          </cell>
          <cell r="K921">
            <v>0</v>
          </cell>
          <cell r="M921" t="str">
            <v>DEL</v>
          </cell>
          <cell r="N921" t="str">
            <v>Capital</v>
          </cell>
          <cell r="Q921" t="str">
            <v>no</v>
          </cell>
          <cell r="X921" t="str">
            <v xml:space="preserve"> </v>
          </cell>
          <cell r="Y921">
            <v>-1</v>
          </cell>
          <cell r="Z921">
            <v>-1</v>
          </cell>
        </row>
        <row r="922">
          <cell r="B922" t="str">
            <v>E11</v>
          </cell>
          <cell r="F922">
            <v>6</v>
          </cell>
          <cell r="G922">
            <v>110101</v>
          </cell>
          <cell r="K922">
            <v>0</v>
          </cell>
          <cell r="M922" t="str">
            <v>DEL</v>
          </cell>
          <cell r="N922" t="str">
            <v>Capital</v>
          </cell>
          <cell r="Q922" t="str">
            <v>no</v>
          </cell>
          <cell r="X922" t="str">
            <v xml:space="preserve"> </v>
          </cell>
          <cell r="Y922" t="str">
            <v xml:space="preserve"> </v>
          </cell>
          <cell r="Z922" t="str">
            <v xml:space="preserve"> </v>
          </cell>
        </row>
        <row r="923">
          <cell r="B923" t="str">
            <v>E15</v>
          </cell>
          <cell r="F923">
            <v>1</v>
          </cell>
          <cell r="G923">
            <v>110101</v>
          </cell>
          <cell r="K923">
            <v>0</v>
          </cell>
          <cell r="M923" t="str">
            <v>DEL</v>
          </cell>
          <cell r="N923" t="str">
            <v>Capital</v>
          </cell>
          <cell r="Q923" t="str">
            <v>no</v>
          </cell>
          <cell r="X923">
            <v>2453703</v>
          </cell>
          <cell r="Y923" t="str">
            <v xml:space="preserve"> </v>
          </cell>
          <cell r="Z923" t="str">
            <v xml:space="preserve"> </v>
          </cell>
        </row>
        <row r="924">
          <cell r="B924" t="str">
            <v>E15</v>
          </cell>
          <cell r="F924">
            <v>1</v>
          </cell>
          <cell r="G924">
            <v>110201</v>
          </cell>
          <cell r="K924" t="str">
            <v>PSS</v>
          </cell>
          <cell r="M924" t="str">
            <v>DEL</v>
          </cell>
          <cell r="N924" t="str">
            <v>Capital</v>
          </cell>
          <cell r="Q924" t="str">
            <v>no</v>
          </cell>
          <cell r="X924" t="str">
            <v xml:space="preserve"> </v>
          </cell>
          <cell r="Y924" t="str">
            <v xml:space="preserve"> </v>
          </cell>
          <cell r="Z924" t="str">
            <v xml:space="preserve"> </v>
          </cell>
        </row>
        <row r="925">
          <cell r="B925" t="str">
            <v>E15</v>
          </cell>
          <cell r="F925">
            <v>1</v>
          </cell>
          <cell r="G925">
            <v>110302</v>
          </cell>
          <cell r="K925">
            <v>0</v>
          </cell>
          <cell r="M925" t="str">
            <v>DEL</v>
          </cell>
          <cell r="N925" t="str">
            <v>Capital</v>
          </cell>
          <cell r="Q925" t="str">
            <v>no</v>
          </cell>
          <cell r="X925" t="str">
            <v xml:space="preserve"> </v>
          </cell>
          <cell r="Y925" t="str">
            <v xml:space="preserve"> </v>
          </cell>
          <cell r="Z925" t="str">
            <v xml:space="preserve"> </v>
          </cell>
        </row>
        <row r="926">
          <cell r="B926" t="str">
            <v>E15</v>
          </cell>
          <cell r="F926">
            <v>1</v>
          </cell>
          <cell r="G926">
            <v>110401</v>
          </cell>
          <cell r="K926">
            <v>0</v>
          </cell>
          <cell r="M926" t="str">
            <v>DEL</v>
          </cell>
          <cell r="N926" t="str">
            <v>Capital</v>
          </cell>
          <cell r="Q926" t="str">
            <v>no</v>
          </cell>
          <cell r="X926">
            <v>16940</v>
          </cell>
          <cell r="Y926" t="str">
            <v xml:space="preserve"> </v>
          </cell>
          <cell r="Z926" t="str">
            <v xml:space="preserve"> </v>
          </cell>
        </row>
        <row r="927">
          <cell r="B927" t="str">
            <v>E15</v>
          </cell>
          <cell r="F927">
            <v>1</v>
          </cell>
          <cell r="G927">
            <v>110405</v>
          </cell>
          <cell r="K927">
            <v>0</v>
          </cell>
          <cell r="M927" t="str">
            <v>DEL</v>
          </cell>
          <cell r="N927" t="str">
            <v>Capital</v>
          </cell>
          <cell r="Q927" t="str">
            <v>no</v>
          </cell>
          <cell r="X927" t="str">
            <v xml:space="preserve"> </v>
          </cell>
          <cell r="Y927" t="str">
            <v xml:space="preserve"> </v>
          </cell>
          <cell r="Z927" t="str">
            <v xml:space="preserve"> </v>
          </cell>
        </row>
        <row r="928">
          <cell r="B928" t="str">
            <v>E15</v>
          </cell>
          <cell r="F928">
            <v>1</v>
          </cell>
          <cell r="G928">
            <v>110407</v>
          </cell>
          <cell r="K928">
            <v>0</v>
          </cell>
          <cell r="M928" t="str">
            <v>DEL</v>
          </cell>
          <cell r="N928" t="str">
            <v>Capital</v>
          </cell>
          <cell r="Q928" t="str">
            <v>no</v>
          </cell>
          <cell r="X928">
            <v>200</v>
          </cell>
          <cell r="Y928" t="str">
            <v xml:space="preserve"> </v>
          </cell>
          <cell r="Z928" t="str">
            <v xml:space="preserve"> </v>
          </cell>
        </row>
        <row r="929">
          <cell r="B929" t="str">
            <v>E15</v>
          </cell>
          <cell r="F929">
            <v>1</v>
          </cell>
          <cell r="G929">
            <v>110408</v>
          </cell>
          <cell r="K929">
            <v>0</v>
          </cell>
          <cell r="M929" t="str">
            <v>DEL</v>
          </cell>
          <cell r="N929" t="str">
            <v>Capital</v>
          </cell>
          <cell r="Q929" t="str">
            <v>no</v>
          </cell>
          <cell r="X929" t="str">
            <v xml:space="preserve"> </v>
          </cell>
          <cell r="Y929" t="str">
            <v xml:space="preserve"> </v>
          </cell>
          <cell r="Z929" t="str">
            <v xml:space="preserve"> </v>
          </cell>
        </row>
        <row r="930">
          <cell r="B930" t="str">
            <v>E15</v>
          </cell>
          <cell r="F930">
            <v>1</v>
          </cell>
          <cell r="G930">
            <v>110101</v>
          </cell>
          <cell r="K930">
            <v>0</v>
          </cell>
          <cell r="M930" t="str">
            <v>DEL</v>
          </cell>
          <cell r="N930" t="str">
            <v>Capital</v>
          </cell>
          <cell r="Q930" t="str">
            <v>no</v>
          </cell>
          <cell r="X930" t="str">
            <v xml:space="preserve"> </v>
          </cell>
          <cell r="Y930" t="str">
            <v xml:space="preserve"> </v>
          </cell>
          <cell r="Z930" t="str">
            <v xml:space="preserve"> </v>
          </cell>
        </row>
        <row r="931">
          <cell r="B931" t="str">
            <v>E15</v>
          </cell>
          <cell r="F931">
            <v>1</v>
          </cell>
          <cell r="G931">
            <v>110101</v>
          </cell>
          <cell r="K931">
            <v>0</v>
          </cell>
          <cell r="M931" t="str">
            <v>DEL</v>
          </cell>
          <cell r="N931" t="str">
            <v>Capital</v>
          </cell>
          <cell r="Q931" t="str">
            <v>no</v>
          </cell>
          <cell r="X931">
            <v>144</v>
          </cell>
          <cell r="Y931" t="str">
            <v xml:space="preserve"> </v>
          </cell>
          <cell r="Z931" t="str">
            <v xml:space="preserve"> </v>
          </cell>
        </row>
        <row r="932">
          <cell r="B932" t="str">
            <v>E15</v>
          </cell>
          <cell r="F932">
            <v>1</v>
          </cell>
          <cell r="G932">
            <v>110101</v>
          </cell>
          <cell r="K932">
            <v>0</v>
          </cell>
          <cell r="M932" t="str">
            <v>DEL</v>
          </cell>
          <cell r="N932" t="str">
            <v>Capital</v>
          </cell>
          <cell r="Q932" t="str">
            <v>no</v>
          </cell>
          <cell r="X932">
            <v>12000</v>
          </cell>
          <cell r="Y932" t="str">
            <v xml:space="preserve"> </v>
          </cell>
          <cell r="Z932" t="str">
            <v xml:space="preserve"> </v>
          </cell>
        </row>
        <row r="933">
          <cell r="B933" t="str">
            <v>E15</v>
          </cell>
          <cell r="F933">
            <v>1</v>
          </cell>
          <cell r="G933">
            <v>110201</v>
          </cell>
          <cell r="K933" t="str">
            <v>PSS</v>
          </cell>
          <cell r="M933" t="str">
            <v>DEL</v>
          </cell>
          <cell r="N933" t="str">
            <v>Capital</v>
          </cell>
          <cell r="Q933" t="str">
            <v>no</v>
          </cell>
          <cell r="X933">
            <v>3165</v>
          </cell>
          <cell r="Y933" t="str">
            <v xml:space="preserve"> </v>
          </cell>
          <cell r="Z933" t="str">
            <v xml:space="preserve"> </v>
          </cell>
        </row>
        <row r="934">
          <cell r="B934" t="str">
            <v>E15</v>
          </cell>
          <cell r="F934">
            <v>1</v>
          </cell>
          <cell r="G934">
            <v>110306</v>
          </cell>
          <cell r="K934">
            <v>0</v>
          </cell>
          <cell r="M934" t="str">
            <v>DEL</v>
          </cell>
          <cell r="N934" t="str">
            <v>Capital</v>
          </cell>
          <cell r="Q934" t="str">
            <v>no</v>
          </cell>
          <cell r="X934">
            <v>5067</v>
          </cell>
          <cell r="Y934" t="str">
            <v xml:space="preserve"> </v>
          </cell>
          <cell r="Z934" t="str">
            <v xml:space="preserve"> </v>
          </cell>
        </row>
        <row r="935">
          <cell r="B935" t="str">
            <v>E15</v>
          </cell>
          <cell r="F935">
            <v>1</v>
          </cell>
          <cell r="G935">
            <v>110701</v>
          </cell>
          <cell r="K935">
            <v>0</v>
          </cell>
          <cell r="M935" t="str">
            <v>DEL</v>
          </cell>
          <cell r="N935" t="str">
            <v>Capital</v>
          </cell>
          <cell r="Q935" t="str">
            <v>no</v>
          </cell>
          <cell r="X935" t="str">
            <v xml:space="preserve"> </v>
          </cell>
          <cell r="Y935" t="str">
            <v xml:space="preserve"> </v>
          </cell>
          <cell r="Z935" t="str">
            <v xml:space="preserve"> </v>
          </cell>
        </row>
        <row r="936">
          <cell r="B936" t="str">
            <v>E15</v>
          </cell>
          <cell r="F936">
            <v>1</v>
          </cell>
          <cell r="G936">
            <v>110701</v>
          </cell>
          <cell r="K936">
            <v>0</v>
          </cell>
          <cell r="M936" t="str">
            <v>DEL</v>
          </cell>
          <cell r="N936" t="str">
            <v>Capital</v>
          </cell>
          <cell r="Q936" t="str">
            <v>no</v>
          </cell>
          <cell r="X936" t="str">
            <v xml:space="preserve"> </v>
          </cell>
          <cell r="Y936" t="str">
            <v xml:space="preserve"> </v>
          </cell>
          <cell r="Z936" t="str">
            <v xml:space="preserve"> </v>
          </cell>
        </row>
        <row r="937">
          <cell r="B937" t="str">
            <v>E15</v>
          </cell>
          <cell r="F937">
            <v>6</v>
          </cell>
          <cell r="G937">
            <v>110101</v>
          </cell>
          <cell r="K937">
            <v>0</v>
          </cell>
          <cell r="M937" t="str">
            <v>DEL</v>
          </cell>
          <cell r="N937" t="str">
            <v>Capital</v>
          </cell>
          <cell r="Q937" t="str">
            <v>no</v>
          </cell>
          <cell r="X937">
            <v>-1552652</v>
          </cell>
          <cell r="Y937" t="str">
            <v xml:space="preserve"> </v>
          </cell>
          <cell r="Z937" t="str">
            <v xml:space="preserve"> </v>
          </cell>
        </row>
        <row r="938">
          <cell r="B938" t="str">
            <v>E15</v>
          </cell>
          <cell r="F938">
            <v>6</v>
          </cell>
          <cell r="G938">
            <v>110101</v>
          </cell>
          <cell r="K938">
            <v>0</v>
          </cell>
          <cell r="M938" t="str">
            <v>DEL</v>
          </cell>
          <cell r="N938" t="str">
            <v>Capital</v>
          </cell>
          <cell r="Q938" t="str">
            <v>no</v>
          </cell>
          <cell r="X938">
            <v>-144</v>
          </cell>
          <cell r="Y938" t="str">
            <v xml:space="preserve"> </v>
          </cell>
          <cell r="Z938" t="str">
            <v xml:space="preserve"> </v>
          </cell>
        </row>
        <row r="939">
          <cell r="B939" t="str">
            <v>E15</v>
          </cell>
          <cell r="F939">
            <v>6</v>
          </cell>
          <cell r="G939">
            <v>110401</v>
          </cell>
          <cell r="K939">
            <v>0</v>
          </cell>
          <cell r="M939" t="str">
            <v>DEL</v>
          </cell>
          <cell r="N939" t="str">
            <v>Capital</v>
          </cell>
          <cell r="Q939" t="str">
            <v>no</v>
          </cell>
          <cell r="X939">
            <v>256</v>
          </cell>
          <cell r="Y939">
            <v>256</v>
          </cell>
          <cell r="Z939">
            <v>256</v>
          </cell>
        </row>
        <row r="940">
          <cell r="B940" t="str">
            <v>E15</v>
          </cell>
          <cell r="F940">
            <v>6</v>
          </cell>
          <cell r="G940">
            <v>110401</v>
          </cell>
          <cell r="K940">
            <v>0</v>
          </cell>
          <cell r="M940" t="str">
            <v>DEL</v>
          </cell>
          <cell r="N940" t="str">
            <v>Capital</v>
          </cell>
          <cell r="Q940" t="str">
            <v>no</v>
          </cell>
          <cell r="X940">
            <v>-130</v>
          </cell>
          <cell r="Y940">
            <v>-200</v>
          </cell>
          <cell r="Z940">
            <v>-200</v>
          </cell>
        </row>
        <row r="941">
          <cell r="B941" t="str">
            <v>E15</v>
          </cell>
          <cell r="F941">
            <v>6</v>
          </cell>
          <cell r="G941">
            <v>110407</v>
          </cell>
          <cell r="K941">
            <v>0</v>
          </cell>
          <cell r="M941" t="str">
            <v>DEL</v>
          </cell>
          <cell r="N941" t="str">
            <v>Capital</v>
          </cell>
          <cell r="Q941" t="str">
            <v>no</v>
          </cell>
          <cell r="X941">
            <v>130</v>
          </cell>
          <cell r="Y941">
            <v>200</v>
          </cell>
          <cell r="Z941">
            <v>200</v>
          </cell>
        </row>
        <row r="942">
          <cell r="B942" t="str">
            <v>D40</v>
          </cell>
          <cell r="F942">
            <v>5</v>
          </cell>
          <cell r="G942">
            <v>180700</v>
          </cell>
          <cell r="K942">
            <v>0</v>
          </cell>
          <cell r="M942" t="str">
            <v>AME</v>
          </cell>
          <cell r="N942" t="str">
            <v>Resource</v>
          </cell>
          <cell r="Q942" t="str">
            <v>yes</v>
          </cell>
          <cell r="X942">
            <v>-611290</v>
          </cell>
          <cell r="Y942" t="str">
            <v xml:space="preserve"> </v>
          </cell>
          <cell r="Z942" t="str">
            <v xml:space="preserve"> </v>
          </cell>
        </row>
        <row r="943">
          <cell r="B943" t="str">
            <v>D40</v>
          </cell>
          <cell r="F943">
            <v>6</v>
          </cell>
          <cell r="G943">
            <v>180700</v>
          </cell>
          <cell r="K943">
            <v>0</v>
          </cell>
          <cell r="M943" t="str">
            <v>AME</v>
          </cell>
          <cell r="N943" t="str">
            <v>Resource</v>
          </cell>
          <cell r="Q943" t="str">
            <v>yes</v>
          </cell>
          <cell r="X943" t="str">
            <v xml:space="preserve"> </v>
          </cell>
          <cell r="Y943" t="str">
            <v xml:space="preserve"> </v>
          </cell>
          <cell r="Z943" t="str">
            <v xml:space="preserve"> </v>
          </cell>
        </row>
        <row r="944">
          <cell r="B944" t="str">
            <v>D40</v>
          </cell>
          <cell r="F944">
            <v>6</v>
          </cell>
          <cell r="G944">
            <v>180700</v>
          </cell>
          <cell r="K944">
            <v>0</v>
          </cell>
          <cell r="M944" t="str">
            <v>AME</v>
          </cell>
          <cell r="N944" t="str">
            <v>Resource</v>
          </cell>
          <cell r="Q944" t="str">
            <v>yes</v>
          </cell>
          <cell r="X944" t="str">
            <v xml:space="preserve"> </v>
          </cell>
          <cell r="Y944" t="str">
            <v xml:space="preserve"> </v>
          </cell>
          <cell r="Z944" t="str">
            <v xml:space="preserve"> </v>
          </cell>
        </row>
        <row r="945">
          <cell r="B945" t="str">
            <v>E15</v>
          </cell>
          <cell r="F945">
            <v>6</v>
          </cell>
          <cell r="G945">
            <v>110101</v>
          </cell>
          <cell r="K945">
            <v>0</v>
          </cell>
          <cell r="M945" t="str">
            <v>DEL</v>
          </cell>
          <cell r="N945" t="str">
            <v>Capital</v>
          </cell>
          <cell r="Q945" t="str">
            <v>no</v>
          </cell>
          <cell r="X945">
            <v>14469</v>
          </cell>
          <cell r="Y945" t="str">
            <v xml:space="preserve"> </v>
          </cell>
          <cell r="Z945" t="str">
            <v xml:space="preserve"> </v>
          </cell>
        </row>
        <row r="946">
          <cell r="B946" t="str">
            <v>E15</v>
          </cell>
          <cell r="F946">
            <v>6</v>
          </cell>
          <cell r="G946">
            <v>110201</v>
          </cell>
          <cell r="K946" t="str">
            <v>PSS</v>
          </cell>
          <cell r="M946" t="str">
            <v>DEL</v>
          </cell>
          <cell r="N946" t="str">
            <v>Capital</v>
          </cell>
          <cell r="Q946" t="str">
            <v>no</v>
          </cell>
          <cell r="X946">
            <v>50</v>
          </cell>
          <cell r="Y946" t="str">
            <v xml:space="preserve"> </v>
          </cell>
          <cell r="Z946" t="str">
            <v xml:space="preserve"> </v>
          </cell>
        </row>
        <row r="947">
          <cell r="B947" t="str">
            <v>D40</v>
          </cell>
          <cell r="F947">
            <v>12</v>
          </cell>
          <cell r="G947">
            <v>180700</v>
          </cell>
          <cell r="K947">
            <v>0</v>
          </cell>
          <cell r="M947" t="str">
            <v>AME</v>
          </cell>
          <cell r="N947" t="str">
            <v>Resource</v>
          </cell>
          <cell r="Q947" t="str">
            <v>yes</v>
          </cell>
          <cell r="X947" t="str">
            <v xml:space="preserve"> </v>
          </cell>
          <cell r="Y947">
            <v>323552</v>
          </cell>
          <cell r="Z947">
            <v>341395</v>
          </cell>
        </row>
        <row r="948">
          <cell r="B948" t="str">
            <v>E15</v>
          </cell>
          <cell r="F948">
            <v>6</v>
          </cell>
          <cell r="G948">
            <v>110401</v>
          </cell>
          <cell r="K948">
            <v>0</v>
          </cell>
          <cell r="M948" t="str">
            <v>DEL</v>
          </cell>
          <cell r="N948" t="str">
            <v>Capital</v>
          </cell>
          <cell r="Q948" t="str">
            <v>no</v>
          </cell>
          <cell r="X948">
            <v>2409</v>
          </cell>
          <cell r="Y948" t="str">
            <v xml:space="preserve"> </v>
          </cell>
          <cell r="Z948" t="str">
            <v xml:space="preserve"> </v>
          </cell>
        </row>
        <row r="949">
          <cell r="B949" t="str">
            <v>L21</v>
          </cell>
          <cell r="F949">
            <v>4</v>
          </cell>
          <cell r="G949">
            <v>110302</v>
          </cell>
          <cell r="K949">
            <v>0</v>
          </cell>
          <cell r="M949" t="str">
            <v>DEL</v>
          </cell>
          <cell r="N949" t="str">
            <v>Resource</v>
          </cell>
          <cell r="Q949" t="str">
            <v>no</v>
          </cell>
          <cell r="X949" t="str">
            <v xml:space="preserve"> </v>
          </cell>
          <cell r="Y949" t="str">
            <v xml:space="preserve"> </v>
          </cell>
          <cell r="Z949" t="str">
            <v xml:space="preserve"> </v>
          </cell>
        </row>
        <row r="950">
          <cell r="B950" t="str">
            <v>L21</v>
          </cell>
          <cell r="F950">
            <v>4</v>
          </cell>
          <cell r="G950">
            <v>110302</v>
          </cell>
          <cell r="K950">
            <v>0</v>
          </cell>
          <cell r="M950" t="str">
            <v>DEL</v>
          </cell>
          <cell r="N950" t="str">
            <v>Resource</v>
          </cell>
          <cell r="Q950" t="str">
            <v>no</v>
          </cell>
          <cell r="X950" t="str">
            <v xml:space="preserve"> </v>
          </cell>
          <cell r="Y950" t="str">
            <v xml:space="preserve"> </v>
          </cell>
          <cell r="Z950" t="str">
            <v xml:space="preserve"> </v>
          </cell>
        </row>
        <row r="951">
          <cell r="B951" t="str">
            <v>E05</v>
          </cell>
          <cell r="F951">
            <v>9</v>
          </cell>
          <cell r="G951">
            <v>110101</v>
          </cell>
          <cell r="K951">
            <v>0</v>
          </cell>
          <cell r="M951" t="str">
            <v>DEL</v>
          </cell>
          <cell r="N951" t="str">
            <v>Capital</v>
          </cell>
          <cell r="Q951" t="str">
            <v>no</v>
          </cell>
          <cell r="X951" t="str">
            <v xml:space="preserve"> </v>
          </cell>
          <cell r="Y951" t="str">
            <v xml:space="preserve"> </v>
          </cell>
          <cell r="Z951" t="str">
            <v xml:space="preserve"> </v>
          </cell>
        </row>
        <row r="952">
          <cell r="B952" t="str">
            <v>D40</v>
          </cell>
          <cell r="F952">
            <v>12</v>
          </cell>
          <cell r="G952">
            <v>180700</v>
          </cell>
          <cell r="K952">
            <v>0</v>
          </cell>
          <cell r="M952" t="str">
            <v>AME</v>
          </cell>
          <cell r="N952" t="str">
            <v>Resource</v>
          </cell>
          <cell r="Q952" t="str">
            <v>yes</v>
          </cell>
          <cell r="X952" t="str">
            <v xml:space="preserve"> </v>
          </cell>
          <cell r="Y952">
            <v>-7916</v>
          </cell>
          <cell r="Z952">
            <v>22282</v>
          </cell>
        </row>
        <row r="953">
          <cell r="B953" t="str">
            <v>E05</v>
          </cell>
          <cell r="F953">
            <v>9</v>
          </cell>
          <cell r="G953">
            <v>110701</v>
          </cell>
          <cell r="K953">
            <v>0</v>
          </cell>
          <cell r="M953" t="str">
            <v>DEL</v>
          </cell>
          <cell r="N953" t="str">
            <v>Capital</v>
          </cell>
          <cell r="Q953" t="str">
            <v>no</v>
          </cell>
          <cell r="X953" t="str">
            <v xml:space="preserve"> </v>
          </cell>
          <cell r="Y953" t="str">
            <v xml:space="preserve"> </v>
          </cell>
          <cell r="Z953" t="str">
            <v xml:space="preserve"> </v>
          </cell>
        </row>
        <row r="954">
          <cell r="B954" t="str">
            <v>E15</v>
          </cell>
          <cell r="F954">
            <v>4</v>
          </cell>
          <cell r="G954">
            <v>110201</v>
          </cell>
          <cell r="K954" t="str">
            <v>PSS</v>
          </cell>
          <cell r="M954" t="str">
            <v>DEL</v>
          </cell>
          <cell r="N954" t="str">
            <v>Capital</v>
          </cell>
          <cell r="Q954" t="str">
            <v>no</v>
          </cell>
          <cell r="X954" t="str">
            <v xml:space="preserve"> </v>
          </cell>
          <cell r="Y954" t="str">
            <v xml:space="preserve"> </v>
          </cell>
          <cell r="Z954" t="str">
            <v xml:space="preserve"> </v>
          </cell>
        </row>
        <row r="955">
          <cell r="B955" t="str">
            <v>E05</v>
          </cell>
          <cell r="F955">
            <v>9</v>
          </cell>
          <cell r="G955">
            <v>110701</v>
          </cell>
          <cell r="K955">
            <v>0</v>
          </cell>
          <cell r="M955" t="str">
            <v>DEL</v>
          </cell>
          <cell r="N955" t="str">
            <v>Capital</v>
          </cell>
          <cell r="Q955" t="str">
            <v>no</v>
          </cell>
          <cell r="X955" t="str">
            <v xml:space="preserve"> </v>
          </cell>
          <cell r="Y955" t="str">
            <v xml:space="preserve"> </v>
          </cell>
          <cell r="Z955" t="str">
            <v xml:space="preserve"> </v>
          </cell>
        </row>
        <row r="956">
          <cell r="B956" t="str">
            <v>L21</v>
          </cell>
          <cell r="F956">
            <v>2</v>
          </cell>
          <cell r="G956">
            <v>110302</v>
          </cell>
          <cell r="K956">
            <v>0</v>
          </cell>
          <cell r="M956" t="str">
            <v>DEL</v>
          </cell>
          <cell r="N956" t="str">
            <v>Resource</v>
          </cell>
          <cell r="Q956" t="str">
            <v>no</v>
          </cell>
          <cell r="X956" t="str">
            <v xml:space="preserve"> </v>
          </cell>
          <cell r="Y956">
            <v>-1125</v>
          </cell>
          <cell r="Z956">
            <v>-1125</v>
          </cell>
        </row>
        <row r="957">
          <cell r="B957" t="str">
            <v>D20</v>
          </cell>
          <cell r="F957">
            <v>12</v>
          </cell>
          <cell r="G957">
            <v>110301</v>
          </cell>
          <cell r="K957">
            <v>0</v>
          </cell>
          <cell r="M957" t="str">
            <v>DEL</v>
          </cell>
          <cell r="N957" t="str">
            <v>Resource</v>
          </cell>
          <cell r="Q957" t="str">
            <v>yes</v>
          </cell>
          <cell r="X957">
            <v>-1500</v>
          </cell>
          <cell r="Y957" t="str">
            <v xml:space="preserve"> </v>
          </cell>
          <cell r="Z957" t="str">
            <v xml:space="preserve"> </v>
          </cell>
        </row>
        <row r="958">
          <cell r="B958" t="str">
            <v>E06</v>
          </cell>
          <cell r="F958">
            <v>9</v>
          </cell>
          <cell r="G958">
            <v>110101</v>
          </cell>
          <cell r="K958">
            <v>0</v>
          </cell>
          <cell r="M958" t="str">
            <v>DEL</v>
          </cell>
          <cell r="N958" t="str">
            <v>Capital</v>
          </cell>
          <cell r="Q958" t="str">
            <v>no</v>
          </cell>
          <cell r="X958" t="str">
            <v xml:space="preserve"> </v>
          </cell>
          <cell r="Y958" t="str">
            <v xml:space="preserve"> </v>
          </cell>
          <cell r="Z958" t="str">
            <v xml:space="preserve"> </v>
          </cell>
        </row>
        <row r="959">
          <cell r="B959" t="str">
            <v>L21</v>
          </cell>
          <cell r="F959">
            <v>4</v>
          </cell>
          <cell r="G959">
            <v>110302</v>
          </cell>
          <cell r="K959">
            <v>0</v>
          </cell>
          <cell r="M959" t="str">
            <v>DEL</v>
          </cell>
          <cell r="N959" t="str">
            <v>Resource</v>
          </cell>
          <cell r="Q959" t="str">
            <v>no</v>
          </cell>
          <cell r="X959">
            <v>-1125</v>
          </cell>
          <cell r="Y959" t="str">
            <v xml:space="preserve"> </v>
          </cell>
          <cell r="Z959" t="str">
            <v xml:space="preserve"> </v>
          </cell>
        </row>
        <row r="960">
          <cell r="B960" t="str">
            <v>E10</v>
          </cell>
          <cell r="F960">
            <v>9</v>
          </cell>
          <cell r="G960">
            <v>110101</v>
          </cell>
          <cell r="K960">
            <v>0</v>
          </cell>
          <cell r="M960" t="str">
            <v>DEL</v>
          </cell>
          <cell r="N960" t="str">
            <v>Capital</v>
          </cell>
          <cell r="Q960" t="str">
            <v>no</v>
          </cell>
          <cell r="X960" t="str">
            <v xml:space="preserve"> </v>
          </cell>
          <cell r="Y960" t="str">
            <v xml:space="preserve"> </v>
          </cell>
          <cell r="Z960" t="str">
            <v xml:space="preserve"> </v>
          </cell>
        </row>
        <row r="961">
          <cell r="B961" t="str">
            <v>E10</v>
          </cell>
          <cell r="F961">
            <v>9</v>
          </cell>
          <cell r="G961">
            <v>110101</v>
          </cell>
          <cell r="K961">
            <v>0</v>
          </cell>
          <cell r="M961" t="str">
            <v>DEL</v>
          </cell>
          <cell r="N961" t="str">
            <v>Capital</v>
          </cell>
          <cell r="Q961" t="str">
            <v>no</v>
          </cell>
          <cell r="X961" t="str">
            <v xml:space="preserve"> </v>
          </cell>
          <cell r="Y961" t="str">
            <v xml:space="preserve"> </v>
          </cell>
          <cell r="Z961" t="str">
            <v xml:space="preserve"> </v>
          </cell>
        </row>
        <row r="962">
          <cell r="B962" t="str">
            <v>E15</v>
          </cell>
          <cell r="F962">
            <v>2</v>
          </cell>
          <cell r="G962">
            <v>110101</v>
          </cell>
          <cell r="K962">
            <v>0</v>
          </cell>
          <cell r="M962" t="str">
            <v>DEL</v>
          </cell>
          <cell r="N962" t="str">
            <v>Capital</v>
          </cell>
          <cell r="Q962" t="str">
            <v>no</v>
          </cell>
          <cell r="X962" t="str">
            <v xml:space="preserve"> </v>
          </cell>
          <cell r="Y962">
            <v>2453703</v>
          </cell>
          <cell r="Z962">
            <v>2453703</v>
          </cell>
        </row>
        <row r="963">
          <cell r="B963" t="str">
            <v>E15</v>
          </cell>
          <cell r="F963">
            <v>2</v>
          </cell>
          <cell r="G963">
            <v>110401</v>
          </cell>
          <cell r="K963">
            <v>0</v>
          </cell>
          <cell r="M963" t="str">
            <v>DEL</v>
          </cell>
          <cell r="N963" t="str">
            <v>Capital</v>
          </cell>
          <cell r="Q963" t="str">
            <v>no</v>
          </cell>
          <cell r="X963" t="str">
            <v xml:space="preserve"> </v>
          </cell>
          <cell r="Y963">
            <v>16940</v>
          </cell>
          <cell r="Z963">
            <v>16940</v>
          </cell>
        </row>
        <row r="964">
          <cell r="B964" t="str">
            <v>E15</v>
          </cell>
          <cell r="F964">
            <v>2</v>
          </cell>
          <cell r="G964">
            <v>110401</v>
          </cell>
          <cell r="K964">
            <v>0</v>
          </cell>
          <cell r="M964" t="str">
            <v>DEL</v>
          </cell>
          <cell r="N964" t="str">
            <v>Capital</v>
          </cell>
          <cell r="Q964" t="str">
            <v>no</v>
          </cell>
          <cell r="X964" t="str">
            <v xml:space="preserve"> </v>
          </cell>
          <cell r="Y964">
            <v>850</v>
          </cell>
          <cell r="Z964">
            <v>850</v>
          </cell>
        </row>
        <row r="965">
          <cell r="B965" t="str">
            <v>E15</v>
          </cell>
          <cell r="F965">
            <v>2</v>
          </cell>
          <cell r="G965">
            <v>110407</v>
          </cell>
          <cell r="K965">
            <v>0</v>
          </cell>
          <cell r="M965" t="str">
            <v>DEL</v>
          </cell>
          <cell r="N965" t="str">
            <v>Capital</v>
          </cell>
          <cell r="Q965" t="str">
            <v>no</v>
          </cell>
          <cell r="X965" t="str">
            <v xml:space="preserve"> </v>
          </cell>
          <cell r="Y965">
            <v>100</v>
          </cell>
          <cell r="Z965">
            <v>100</v>
          </cell>
        </row>
        <row r="966">
          <cell r="B966" t="str">
            <v>E15</v>
          </cell>
          <cell r="F966">
            <v>2</v>
          </cell>
          <cell r="G966">
            <v>110101</v>
          </cell>
          <cell r="K966">
            <v>0</v>
          </cell>
          <cell r="M966" t="str">
            <v>DEL</v>
          </cell>
          <cell r="N966" t="str">
            <v>Capital</v>
          </cell>
          <cell r="Q966" t="str">
            <v>no</v>
          </cell>
          <cell r="X966" t="str">
            <v xml:space="preserve"> </v>
          </cell>
          <cell r="Y966">
            <v>12000</v>
          </cell>
          <cell r="Z966">
            <v>12000</v>
          </cell>
        </row>
        <row r="967">
          <cell r="B967" t="str">
            <v>E15</v>
          </cell>
          <cell r="F967">
            <v>2</v>
          </cell>
          <cell r="G967">
            <v>110201</v>
          </cell>
          <cell r="K967" t="str">
            <v>PSS</v>
          </cell>
          <cell r="M967" t="str">
            <v>DEL</v>
          </cell>
          <cell r="N967" t="str">
            <v>Capital</v>
          </cell>
          <cell r="Q967" t="str">
            <v>no</v>
          </cell>
          <cell r="X967" t="str">
            <v xml:space="preserve"> </v>
          </cell>
          <cell r="Y967">
            <v>3165</v>
          </cell>
          <cell r="Z967">
            <v>3165</v>
          </cell>
        </row>
        <row r="968">
          <cell r="B968" t="str">
            <v>E15</v>
          </cell>
          <cell r="F968">
            <v>2</v>
          </cell>
          <cell r="G968">
            <v>110306</v>
          </cell>
          <cell r="K968">
            <v>0</v>
          </cell>
          <cell r="M968" t="str">
            <v>DEL</v>
          </cell>
          <cell r="N968" t="str">
            <v>Capital</v>
          </cell>
          <cell r="Q968" t="str">
            <v>no</v>
          </cell>
          <cell r="X968" t="str">
            <v xml:space="preserve"> </v>
          </cell>
          <cell r="Y968">
            <v>5067</v>
          </cell>
          <cell r="Z968">
            <v>5067</v>
          </cell>
        </row>
        <row r="969">
          <cell r="B969" t="str">
            <v>E15</v>
          </cell>
          <cell r="F969">
            <v>6</v>
          </cell>
          <cell r="G969">
            <v>110401</v>
          </cell>
          <cell r="K969">
            <v>0</v>
          </cell>
          <cell r="M969" t="str">
            <v>DEL</v>
          </cell>
          <cell r="N969" t="str">
            <v>Capital</v>
          </cell>
          <cell r="Q969" t="str">
            <v>no</v>
          </cell>
          <cell r="X969" t="str">
            <v xml:space="preserve"> </v>
          </cell>
          <cell r="Y969" t="str">
            <v xml:space="preserve"> </v>
          </cell>
          <cell r="Z969" t="str">
            <v xml:space="preserve"> </v>
          </cell>
        </row>
        <row r="970">
          <cell r="B970" t="str">
            <v>E15</v>
          </cell>
          <cell r="F970">
            <v>6</v>
          </cell>
          <cell r="G970">
            <v>110401</v>
          </cell>
          <cell r="K970">
            <v>0</v>
          </cell>
          <cell r="M970" t="str">
            <v>DEL</v>
          </cell>
          <cell r="N970" t="str">
            <v>Capital</v>
          </cell>
          <cell r="Q970" t="str">
            <v>no</v>
          </cell>
          <cell r="X970" t="str">
            <v xml:space="preserve"> </v>
          </cell>
          <cell r="Y970" t="str">
            <v xml:space="preserve"> </v>
          </cell>
          <cell r="Z970" t="str">
            <v xml:space="preserve"> </v>
          </cell>
        </row>
        <row r="971">
          <cell r="B971" t="str">
            <v>E15</v>
          </cell>
          <cell r="F971">
            <v>6</v>
          </cell>
          <cell r="G971">
            <v>110101</v>
          </cell>
          <cell r="K971">
            <v>0</v>
          </cell>
          <cell r="M971" t="str">
            <v>DEL</v>
          </cell>
          <cell r="N971" t="str">
            <v>Capital</v>
          </cell>
          <cell r="Q971" t="str">
            <v>no</v>
          </cell>
          <cell r="X971" t="str">
            <v xml:space="preserve"> </v>
          </cell>
          <cell r="Y971" t="str">
            <v xml:space="preserve"> </v>
          </cell>
          <cell r="Z971" t="str">
            <v xml:space="preserve"> </v>
          </cell>
        </row>
        <row r="972">
          <cell r="B972" t="str">
            <v>E15</v>
          </cell>
          <cell r="F972">
            <v>3</v>
          </cell>
          <cell r="G972">
            <v>110407</v>
          </cell>
          <cell r="K972">
            <v>0</v>
          </cell>
          <cell r="M972" t="str">
            <v>DEL</v>
          </cell>
          <cell r="N972" t="str">
            <v>Capital</v>
          </cell>
          <cell r="Q972" t="str">
            <v>no</v>
          </cell>
          <cell r="X972" t="str">
            <v xml:space="preserve"> </v>
          </cell>
          <cell r="Y972" t="str">
            <v xml:space="preserve"> </v>
          </cell>
          <cell r="Z972" t="str">
            <v xml:space="preserve"> </v>
          </cell>
        </row>
        <row r="973">
          <cell r="B973" t="str">
            <v>E15</v>
          </cell>
          <cell r="F973">
            <v>3</v>
          </cell>
          <cell r="G973">
            <v>110401</v>
          </cell>
          <cell r="K973">
            <v>0</v>
          </cell>
          <cell r="M973" t="str">
            <v>DEL</v>
          </cell>
          <cell r="N973" t="str">
            <v>Capital</v>
          </cell>
          <cell r="Q973" t="str">
            <v>no</v>
          </cell>
          <cell r="X973" t="str">
            <v xml:space="preserve"> </v>
          </cell>
          <cell r="Y973" t="str">
            <v xml:space="preserve"> </v>
          </cell>
          <cell r="Z973" t="str">
            <v xml:space="preserve"> </v>
          </cell>
        </row>
        <row r="974">
          <cell r="B974" t="str">
            <v>L21</v>
          </cell>
          <cell r="F974">
            <v>9</v>
          </cell>
          <cell r="G974">
            <v>110101</v>
          </cell>
          <cell r="K974">
            <v>0</v>
          </cell>
          <cell r="M974" t="str">
            <v>DEL</v>
          </cell>
          <cell r="N974" t="str">
            <v>Resource</v>
          </cell>
          <cell r="Q974" t="str">
            <v>no</v>
          </cell>
          <cell r="X974" t="str">
            <v xml:space="preserve"> </v>
          </cell>
          <cell r="Y974" t="str">
            <v xml:space="preserve"> </v>
          </cell>
          <cell r="Z974" t="str">
            <v xml:space="preserve"> </v>
          </cell>
        </row>
        <row r="975">
          <cell r="B975" t="str">
            <v>E15</v>
          </cell>
          <cell r="F975">
            <v>3</v>
          </cell>
          <cell r="G975">
            <v>110202</v>
          </cell>
          <cell r="K975" t="str">
            <v>PSS</v>
          </cell>
          <cell r="M975" t="str">
            <v>non-budget</v>
          </cell>
          <cell r="N975" t="str">
            <v>non-budget</v>
          </cell>
          <cell r="Q975" t="str">
            <v>no</v>
          </cell>
          <cell r="X975" t="str">
            <v xml:space="preserve"> </v>
          </cell>
          <cell r="Y975" t="str">
            <v xml:space="preserve"> </v>
          </cell>
          <cell r="Z975" t="str">
            <v xml:space="preserve"> </v>
          </cell>
        </row>
        <row r="976">
          <cell r="B976" t="str">
            <v>E16</v>
          </cell>
          <cell r="F976">
            <v>1</v>
          </cell>
          <cell r="G976">
            <v>110101</v>
          </cell>
          <cell r="K976">
            <v>0</v>
          </cell>
          <cell r="M976" t="str">
            <v>DEL</v>
          </cell>
          <cell r="N976" t="str">
            <v>Capital</v>
          </cell>
          <cell r="Q976" t="str">
            <v>no</v>
          </cell>
          <cell r="X976">
            <v>-280</v>
          </cell>
          <cell r="Y976" t="str">
            <v xml:space="preserve"> </v>
          </cell>
          <cell r="Z976" t="str">
            <v xml:space="preserve"> </v>
          </cell>
        </row>
        <row r="977">
          <cell r="B977" t="str">
            <v>E16</v>
          </cell>
          <cell r="F977">
            <v>1</v>
          </cell>
          <cell r="G977">
            <v>110701</v>
          </cell>
          <cell r="K977">
            <v>0</v>
          </cell>
          <cell r="M977" t="str">
            <v>DEL</v>
          </cell>
          <cell r="N977" t="str">
            <v>Capital</v>
          </cell>
          <cell r="Q977" t="str">
            <v>no</v>
          </cell>
          <cell r="X977" t="str">
            <v xml:space="preserve"> </v>
          </cell>
          <cell r="Y977" t="str">
            <v xml:space="preserve"> </v>
          </cell>
          <cell r="Z977" t="str">
            <v xml:space="preserve"> </v>
          </cell>
        </row>
        <row r="978">
          <cell r="B978" t="str">
            <v>E10</v>
          </cell>
          <cell r="F978">
            <v>9</v>
          </cell>
          <cell r="G978">
            <v>110101</v>
          </cell>
          <cell r="K978">
            <v>0</v>
          </cell>
          <cell r="M978" t="str">
            <v>non-budget</v>
          </cell>
          <cell r="N978" t="str">
            <v>non-budget</v>
          </cell>
          <cell r="Q978" t="str">
            <v>no</v>
          </cell>
          <cell r="X978" t="str">
            <v xml:space="preserve"> </v>
          </cell>
          <cell r="Y978" t="str">
            <v xml:space="preserve"> </v>
          </cell>
          <cell r="Z978" t="str">
            <v xml:space="preserve"> </v>
          </cell>
        </row>
        <row r="979">
          <cell r="B979" t="str">
            <v>E10</v>
          </cell>
          <cell r="F979">
            <v>9</v>
          </cell>
          <cell r="G979">
            <v>110202</v>
          </cell>
          <cell r="K979" t="str">
            <v>PSS</v>
          </cell>
          <cell r="M979" t="str">
            <v>non-budget</v>
          </cell>
          <cell r="N979" t="str">
            <v>non-budget</v>
          </cell>
          <cell r="Q979" t="str">
            <v>no</v>
          </cell>
          <cell r="X979" t="str">
            <v xml:space="preserve"> </v>
          </cell>
          <cell r="Y979" t="str">
            <v xml:space="preserve"> </v>
          </cell>
          <cell r="Z979" t="str">
            <v xml:space="preserve"> </v>
          </cell>
        </row>
        <row r="980">
          <cell r="B980" t="str">
            <v>E16</v>
          </cell>
          <cell r="F980">
            <v>2</v>
          </cell>
          <cell r="G980">
            <v>110101</v>
          </cell>
          <cell r="K980">
            <v>0</v>
          </cell>
          <cell r="M980" t="str">
            <v>DEL</v>
          </cell>
          <cell r="N980" t="str">
            <v>Capital</v>
          </cell>
          <cell r="Q980" t="str">
            <v>no</v>
          </cell>
          <cell r="X980" t="str">
            <v xml:space="preserve"> </v>
          </cell>
          <cell r="Y980">
            <v>-280</v>
          </cell>
          <cell r="Z980">
            <v>-280</v>
          </cell>
        </row>
        <row r="981">
          <cell r="B981" t="str">
            <v>G50</v>
          </cell>
          <cell r="F981">
            <v>1</v>
          </cell>
          <cell r="G981">
            <v>110701</v>
          </cell>
          <cell r="K981">
            <v>0</v>
          </cell>
          <cell r="M981" t="str">
            <v>DEL</v>
          </cell>
          <cell r="N981" t="str">
            <v>Capital</v>
          </cell>
          <cell r="Q981" t="str">
            <v>no</v>
          </cell>
          <cell r="X981" t="str">
            <v xml:space="preserve"> </v>
          </cell>
          <cell r="Y981" t="str">
            <v xml:space="preserve"> </v>
          </cell>
          <cell r="Z981" t="str">
            <v xml:space="preserve"> </v>
          </cell>
        </row>
        <row r="982">
          <cell r="B982" t="str">
            <v>G50</v>
          </cell>
          <cell r="F982">
            <v>1</v>
          </cell>
          <cell r="G982">
            <v>110701</v>
          </cell>
          <cell r="K982">
            <v>0</v>
          </cell>
          <cell r="M982" t="str">
            <v>DEL</v>
          </cell>
          <cell r="N982" t="str">
            <v>Capital</v>
          </cell>
          <cell r="Q982" t="str">
            <v>no</v>
          </cell>
          <cell r="X982" t="str">
            <v xml:space="preserve"> </v>
          </cell>
          <cell r="Y982" t="str">
            <v xml:space="preserve"> </v>
          </cell>
          <cell r="Z982" t="str">
            <v xml:space="preserve"> </v>
          </cell>
        </row>
        <row r="983">
          <cell r="B983" t="str">
            <v>K90</v>
          </cell>
          <cell r="F983">
            <v>1</v>
          </cell>
          <cell r="G983">
            <v>110111</v>
          </cell>
          <cell r="K983">
            <v>0</v>
          </cell>
          <cell r="M983" t="str">
            <v>DEL</v>
          </cell>
          <cell r="N983" t="str">
            <v>Capital</v>
          </cell>
          <cell r="Q983" t="str">
            <v>no</v>
          </cell>
          <cell r="X983">
            <v>200000</v>
          </cell>
          <cell r="Y983" t="str">
            <v xml:space="preserve"> </v>
          </cell>
          <cell r="Z983" t="str">
            <v xml:space="preserve"> </v>
          </cell>
        </row>
        <row r="984">
          <cell r="B984" t="str">
            <v>K90</v>
          </cell>
          <cell r="F984">
            <v>1</v>
          </cell>
          <cell r="G984">
            <v>110401</v>
          </cell>
          <cell r="K984">
            <v>0</v>
          </cell>
          <cell r="M984" t="str">
            <v>DEL</v>
          </cell>
          <cell r="N984" t="str">
            <v>Capital</v>
          </cell>
          <cell r="Q984" t="str">
            <v>no</v>
          </cell>
          <cell r="X984">
            <v>2409</v>
          </cell>
          <cell r="Y984" t="str">
            <v xml:space="preserve"> </v>
          </cell>
          <cell r="Z984" t="str">
            <v xml:space="preserve"> </v>
          </cell>
        </row>
        <row r="985">
          <cell r="B985" t="str">
            <v>K90</v>
          </cell>
          <cell r="F985">
            <v>6</v>
          </cell>
          <cell r="G985">
            <v>110111</v>
          </cell>
          <cell r="K985">
            <v>0</v>
          </cell>
          <cell r="M985" t="str">
            <v>DEL</v>
          </cell>
          <cell r="N985" t="str">
            <v>Capital</v>
          </cell>
          <cell r="Q985" t="str">
            <v>no</v>
          </cell>
          <cell r="X985" t="str">
            <v xml:space="preserve"> </v>
          </cell>
          <cell r="Y985" t="str">
            <v xml:space="preserve"> </v>
          </cell>
          <cell r="Z985" t="str">
            <v xml:space="preserve"> </v>
          </cell>
        </row>
        <row r="986">
          <cell r="B986" t="str">
            <v>K90</v>
          </cell>
          <cell r="F986">
            <v>6</v>
          </cell>
          <cell r="G986">
            <v>110401</v>
          </cell>
          <cell r="K986">
            <v>0</v>
          </cell>
          <cell r="M986" t="str">
            <v>DEL</v>
          </cell>
          <cell r="N986" t="str">
            <v>Capital</v>
          </cell>
          <cell r="Q986" t="str">
            <v>no</v>
          </cell>
          <cell r="X986">
            <v>-2409</v>
          </cell>
          <cell r="Y986" t="str">
            <v xml:space="preserve"> </v>
          </cell>
          <cell r="Z986" t="str">
            <v xml:space="preserve"> </v>
          </cell>
        </row>
        <row r="987">
          <cell r="B987" t="str">
            <v>K90</v>
          </cell>
          <cell r="F987">
            <v>2</v>
          </cell>
          <cell r="G987">
            <v>110111</v>
          </cell>
          <cell r="K987">
            <v>0</v>
          </cell>
          <cell r="M987" t="str">
            <v>DEL</v>
          </cell>
          <cell r="N987" t="str">
            <v>Capital</v>
          </cell>
          <cell r="Q987" t="str">
            <v>no</v>
          </cell>
          <cell r="X987" t="str">
            <v xml:space="preserve"> </v>
          </cell>
          <cell r="Y987">
            <v>200000</v>
          </cell>
          <cell r="Z987">
            <v>200000</v>
          </cell>
        </row>
        <row r="988">
          <cell r="B988" t="str">
            <v>K90</v>
          </cell>
          <cell r="F988">
            <v>2</v>
          </cell>
          <cell r="G988">
            <v>110401</v>
          </cell>
          <cell r="K988">
            <v>0</v>
          </cell>
          <cell r="M988" t="str">
            <v>DEL</v>
          </cell>
          <cell r="N988" t="str">
            <v>Capital</v>
          </cell>
          <cell r="Q988" t="str">
            <v>no</v>
          </cell>
          <cell r="X988" t="str">
            <v xml:space="preserve"> </v>
          </cell>
          <cell r="Y988">
            <v>2409</v>
          </cell>
          <cell r="Z988">
            <v>2409</v>
          </cell>
        </row>
        <row r="989">
          <cell r="B989" t="str">
            <v>N10</v>
          </cell>
          <cell r="F989">
            <v>1</v>
          </cell>
          <cell r="G989">
            <v>110101</v>
          </cell>
          <cell r="K989">
            <v>0</v>
          </cell>
          <cell r="M989" t="str">
            <v>DEL</v>
          </cell>
          <cell r="N989" t="str">
            <v>Capital</v>
          </cell>
          <cell r="Q989" t="str">
            <v>no</v>
          </cell>
          <cell r="X989" t="str">
            <v xml:space="preserve"> </v>
          </cell>
          <cell r="Y989" t="str">
            <v xml:space="preserve"> </v>
          </cell>
          <cell r="Z989" t="str">
            <v xml:space="preserve"> </v>
          </cell>
        </row>
        <row r="990">
          <cell r="B990" t="str">
            <v>N10</v>
          </cell>
          <cell r="F990">
            <v>1</v>
          </cell>
          <cell r="G990">
            <v>110222</v>
          </cell>
          <cell r="K990" t="str">
            <v>PSS</v>
          </cell>
          <cell r="M990" t="str">
            <v>DEL</v>
          </cell>
          <cell r="N990" t="str">
            <v>Capital</v>
          </cell>
          <cell r="Q990" t="str">
            <v>no</v>
          </cell>
          <cell r="X990">
            <v>25000</v>
          </cell>
          <cell r="Y990" t="str">
            <v xml:space="preserve"> </v>
          </cell>
          <cell r="Z990" t="str">
            <v xml:space="preserve"> </v>
          </cell>
        </row>
        <row r="991">
          <cell r="B991" t="str">
            <v>N10</v>
          </cell>
          <cell r="F991">
            <v>1</v>
          </cell>
          <cell r="G991">
            <v>110311</v>
          </cell>
          <cell r="K991">
            <v>0</v>
          </cell>
          <cell r="M991" t="str">
            <v>DEL</v>
          </cell>
          <cell r="N991" t="str">
            <v>Capital</v>
          </cell>
          <cell r="Q991" t="str">
            <v>no</v>
          </cell>
          <cell r="X991" t="str">
            <v xml:space="preserve"> </v>
          </cell>
          <cell r="Y991" t="str">
            <v xml:space="preserve"> </v>
          </cell>
          <cell r="Z991" t="str">
            <v xml:space="preserve"> </v>
          </cell>
        </row>
        <row r="992">
          <cell r="B992" t="str">
            <v>N10</v>
          </cell>
          <cell r="F992">
            <v>4</v>
          </cell>
          <cell r="G992">
            <v>110237</v>
          </cell>
          <cell r="K992" t="str">
            <v>PSS</v>
          </cell>
          <cell r="M992" t="str">
            <v>DEL</v>
          </cell>
          <cell r="N992" t="str">
            <v>Capital</v>
          </cell>
          <cell r="Q992" t="str">
            <v>no</v>
          </cell>
          <cell r="X992" t="str">
            <v xml:space="preserve"> </v>
          </cell>
          <cell r="Y992">
            <v>20000</v>
          </cell>
          <cell r="Z992">
            <v>40000</v>
          </cell>
        </row>
        <row r="993">
          <cell r="B993" t="str">
            <v>N10</v>
          </cell>
          <cell r="F993">
            <v>6</v>
          </cell>
          <cell r="G993">
            <v>110101</v>
          </cell>
          <cell r="K993">
            <v>0</v>
          </cell>
          <cell r="M993" t="str">
            <v>DEL</v>
          </cell>
          <cell r="N993" t="str">
            <v>Capital</v>
          </cell>
          <cell r="Q993" t="str">
            <v>no</v>
          </cell>
          <cell r="X993">
            <v>100000</v>
          </cell>
          <cell r="Y993">
            <v>100000</v>
          </cell>
          <cell r="Z993">
            <v>100000</v>
          </cell>
        </row>
        <row r="994">
          <cell r="B994" t="str">
            <v>E10</v>
          </cell>
          <cell r="F994">
            <v>9</v>
          </cell>
          <cell r="G994">
            <v>110202</v>
          </cell>
          <cell r="K994" t="str">
            <v>PSS</v>
          </cell>
          <cell r="M994" t="str">
            <v>non-budget</v>
          </cell>
          <cell r="N994" t="str">
            <v>non-budget</v>
          </cell>
          <cell r="Q994" t="str">
            <v>no</v>
          </cell>
          <cell r="X994" t="str">
            <v xml:space="preserve"> </v>
          </cell>
          <cell r="Y994" t="str">
            <v xml:space="preserve"> </v>
          </cell>
          <cell r="Z994" t="str">
            <v xml:space="preserve"> </v>
          </cell>
        </row>
        <row r="995">
          <cell r="B995" t="str">
            <v>L21</v>
          </cell>
          <cell r="F995">
            <v>9</v>
          </cell>
          <cell r="G995">
            <v>110302</v>
          </cell>
          <cell r="K995">
            <v>0</v>
          </cell>
          <cell r="M995" t="str">
            <v>DEL</v>
          </cell>
          <cell r="N995" t="str">
            <v>Resource</v>
          </cell>
          <cell r="Q995" t="str">
            <v>no</v>
          </cell>
          <cell r="X995" t="str">
            <v xml:space="preserve"> </v>
          </cell>
          <cell r="Y995" t="str">
            <v xml:space="preserve"> </v>
          </cell>
          <cell r="Z995" t="str">
            <v xml:space="preserve"> </v>
          </cell>
        </row>
        <row r="996">
          <cell r="B996" t="str">
            <v>L40</v>
          </cell>
          <cell r="F996">
            <v>1</v>
          </cell>
          <cell r="G996">
            <v>180700</v>
          </cell>
          <cell r="K996">
            <v>0</v>
          </cell>
          <cell r="M996" t="str">
            <v>AME</v>
          </cell>
          <cell r="N996" t="str">
            <v>Resource</v>
          </cell>
          <cell r="Q996" t="str">
            <v>no</v>
          </cell>
          <cell r="X996">
            <v>6448705</v>
          </cell>
          <cell r="Y996" t="str">
            <v xml:space="preserve"> </v>
          </cell>
          <cell r="Z996" t="str">
            <v xml:space="preserve"> </v>
          </cell>
        </row>
        <row r="997">
          <cell r="B997" t="str">
            <v>L40</v>
          </cell>
          <cell r="F997">
            <v>2</v>
          </cell>
          <cell r="G997">
            <v>180700</v>
          </cell>
          <cell r="K997">
            <v>0</v>
          </cell>
          <cell r="M997" t="str">
            <v>AME</v>
          </cell>
          <cell r="N997" t="str">
            <v>Resource</v>
          </cell>
          <cell r="Q997" t="str">
            <v>no</v>
          </cell>
          <cell r="X997" t="str">
            <v xml:space="preserve"> </v>
          </cell>
          <cell r="Y997">
            <v>-7214873</v>
          </cell>
          <cell r="Z997">
            <v>-7864212</v>
          </cell>
        </row>
        <row r="998">
          <cell r="B998" t="str">
            <v>N10</v>
          </cell>
          <cell r="F998">
            <v>2</v>
          </cell>
          <cell r="G998">
            <v>110222</v>
          </cell>
          <cell r="K998" t="str">
            <v>PSS</v>
          </cell>
          <cell r="M998" t="str">
            <v>DEL</v>
          </cell>
          <cell r="N998" t="str">
            <v>Capital</v>
          </cell>
          <cell r="Q998" t="str">
            <v>no</v>
          </cell>
          <cell r="X998" t="str">
            <v xml:space="preserve"> </v>
          </cell>
          <cell r="Y998">
            <v>25000</v>
          </cell>
          <cell r="Z998">
            <v>25000</v>
          </cell>
        </row>
        <row r="999">
          <cell r="B999" t="str">
            <v>N10</v>
          </cell>
          <cell r="F999">
            <v>6</v>
          </cell>
          <cell r="G999">
            <v>110101</v>
          </cell>
          <cell r="K999">
            <v>0</v>
          </cell>
          <cell r="M999" t="str">
            <v>DEL</v>
          </cell>
          <cell r="N999" t="str">
            <v>Capital</v>
          </cell>
          <cell r="Q999" t="str">
            <v>no</v>
          </cell>
          <cell r="X999" t="str">
            <v xml:space="preserve"> </v>
          </cell>
          <cell r="Y999" t="str">
            <v xml:space="preserve"> </v>
          </cell>
          <cell r="Z999" t="str">
            <v xml:space="preserve"> </v>
          </cell>
        </row>
        <row r="1000">
          <cell r="B1000" t="str">
            <v>N40</v>
          </cell>
          <cell r="F1000">
            <v>1</v>
          </cell>
          <cell r="G1000">
            <v>110601</v>
          </cell>
          <cell r="K1000" t="str">
            <v>PSS</v>
          </cell>
          <cell r="M1000" t="str">
            <v>DEL</v>
          </cell>
          <cell r="N1000" t="str">
            <v>Capital</v>
          </cell>
          <cell r="Q1000" t="str">
            <v>no</v>
          </cell>
          <cell r="X1000">
            <v>53420</v>
          </cell>
          <cell r="Y1000" t="str">
            <v xml:space="preserve"> </v>
          </cell>
          <cell r="Z1000" t="str">
            <v xml:space="preserve"> </v>
          </cell>
        </row>
        <row r="1001">
          <cell r="B1001" t="str">
            <v>E11</v>
          </cell>
          <cell r="F1001">
            <v>9</v>
          </cell>
          <cell r="G1001">
            <v>110101</v>
          </cell>
          <cell r="K1001">
            <v>0</v>
          </cell>
          <cell r="M1001" t="str">
            <v>DEL</v>
          </cell>
          <cell r="N1001" t="str">
            <v>Capital</v>
          </cell>
          <cell r="Q1001" t="str">
            <v>no</v>
          </cell>
          <cell r="X1001" t="str">
            <v xml:space="preserve"> </v>
          </cell>
          <cell r="Y1001" t="str">
            <v xml:space="preserve"> </v>
          </cell>
          <cell r="Z1001" t="str">
            <v xml:space="preserve"> </v>
          </cell>
        </row>
        <row r="1002">
          <cell r="B1002" t="str">
            <v>N40</v>
          </cell>
          <cell r="F1002">
            <v>2</v>
          </cell>
          <cell r="G1002">
            <v>110601</v>
          </cell>
          <cell r="K1002" t="str">
            <v>PSS</v>
          </cell>
          <cell r="M1002" t="str">
            <v>DEL</v>
          </cell>
          <cell r="N1002" t="str">
            <v>Capital</v>
          </cell>
          <cell r="Q1002" t="str">
            <v>no</v>
          </cell>
          <cell r="X1002" t="str">
            <v xml:space="preserve"> </v>
          </cell>
          <cell r="Y1002">
            <v>53420</v>
          </cell>
          <cell r="Z1002">
            <v>53420</v>
          </cell>
        </row>
        <row r="1003">
          <cell r="B1003" t="str">
            <v>N40</v>
          </cell>
          <cell r="F1003">
            <v>6</v>
          </cell>
          <cell r="G1003">
            <v>110601</v>
          </cell>
          <cell r="K1003" t="str">
            <v>PSS</v>
          </cell>
          <cell r="M1003" t="str">
            <v>DEL</v>
          </cell>
          <cell r="N1003" t="str">
            <v>Capital</v>
          </cell>
          <cell r="Q1003" t="str">
            <v>no</v>
          </cell>
          <cell r="X1003" t="str">
            <v xml:space="preserve"> </v>
          </cell>
          <cell r="Y1003" t="str">
            <v xml:space="preserve"> </v>
          </cell>
          <cell r="Z1003" t="str">
            <v xml:space="preserve"> </v>
          </cell>
        </row>
        <row r="1004">
          <cell r="B1004" t="str">
            <v>E15</v>
          </cell>
          <cell r="F1004">
            <v>1</v>
          </cell>
          <cell r="G1004">
            <v>110702</v>
          </cell>
          <cell r="K1004">
            <v>0</v>
          </cell>
          <cell r="M1004" t="str">
            <v>AME</v>
          </cell>
          <cell r="N1004" t="str">
            <v>Capital</v>
          </cell>
          <cell r="Q1004" t="str">
            <v>no</v>
          </cell>
          <cell r="X1004" t="str">
            <v xml:space="preserve"> </v>
          </cell>
          <cell r="Y1004" t="str">
            <v xml:space="preserve"> </v>
          </cell>
          <cell r="Z1004" t="str">
            <v xml:space="preserve"> </v>
          </cell>
        </row>
        <row r="1005">
          <cell r="B1005" t="str">
            <v>E11</v>
          </cell>
          <cell r="F1005">
            <v>9</v>
          </cell>
          <cell r="G1005">
            <v>110101</v>
          </cell>
          <cell r="K1005">
            <v>0</v>
          </cell>
          <cell r="M1005" t="str">
            <v>DEL</v>
          </cell>
          <cell r="N1005" t="str">
            <v>Capital</v>
          </cell>
          <cell r="Q1005" t="str">
            <v>no</v>
          </cell>
          <cell r="X1005" t="str">
            <v xml:space="preserve"> </v>
          </cell>
          <cell r="Y1005" t="str">
            <v xml:space="preserve"> </v>
          </cell>
          <cell r="Z1005" t="str">
            <v xml:space="preserve"> </v>
          </cell>
        </row>
        <row r="1006">
          <cell r="B1006" t="str">
            <v>E15</v>
          </cell>
          <cell r="F1006">
            <v>6</v>
          </cell>
          <cell r="G1006">
            <v>110702</v>
          </cell>
          <cell r="K1006">
            <v>0</v>
          </cell>
          <cell r="M1006" t="str">
            <v>AME</v>
          </cell>
          <cell r="N1006" t="str">
            <v>Capital</v>
          </cell>
          <cell r="Q1006" t="str">
            <v>no</v>
          </cell>
          <cell r="X1006">
            <v>500000</v>
          </cell>
          <cell r="Y1006" t="str">
            <v xml:space="preserve"> </v>
          </cell>
          <cell r="Z1006" t="str">
            <v xml:space="preserve"> </v>
          </cell>
        </row>
        <row r="1007">
          <cell r="B1007" t="str">
            <v>H10</v>
          </cell>
          <cell r="F1007">
            <v>1</v>
          </cell>
          <cell r="G1007">
            <v>110801</v>
          </cell>
          <cell r="K1007">
            <v>0</v>
          </cell>
          <cell r="M1007" t="str">
            <v>AME</v>
          </cell>
          <cell r="N1007" t="str">
            <v>Capital</v>
          </cell>
          <cell r="Q1007" t="str">
            <v>no</v>
          </cell>
          <cell r="X1007" t="str">
            <v xml:space="preserve"> </v>
          </cell>
          <cell r="Y1007" t="str">
            <v xml:space="preserve"> </v>
          </cell>
          <cell r="Z1007" t="str">
            <v xml:space="preserve"> </v>
          </cell>
        </row>
        <row r="1008">
          <cell r="B1008" t="str">
            <v>H10</v>
          </cell>
          <cell r="F1008">
            <v>4</v>
          </cell>
          <cell r="G1008">
            <v>110801</v>
          </cell>
          <cell r="K1008">
            <v>0</v>
          </cell>
          <cell r="M1008" t="str">
            <v>AME</v>
          </cell>
          <cell r="N1008" t="str">
            <v>Capital</v>
          </cell>
          <cell r="Q1008" t="str">
            <v>no</v>
          </cell>
          <cell r="X1008">
            <v>128856</v>
          </cell>
          <cell r="Y1008" t="str">
            <v xml:space="preserve"> </v>
          </cell>
          <cell r="Z1008" t="str">
            <v xml:space="preserve"> </v>
          </cell>
        </row>
        <row r="1009">
          <cell r="B1009" t="str">
            <v>H10</v>
          </cell>
          <cell r="F1009">
            <v>6</v>
          </cell>
          <cell r="G1009">
            <v>110801</v>
          </cell>
          <cell r="K1009">
            <v>0</v>
          </cell>
          <cell r="M1009" t="str">
            <v>AME</v>
          </cell>
          <cell r="N1009" t="str">
            <v>Capital</v>
          </cell>
          <cell r="Q1009" t="str">
            <v>no</v>
          </cell>
          <cell r="X1009">
            <v>228101</v>
          </cell>
          <cell r="Y1009" t="str">
            <v xml:space="preserve"> </v>
          </cell>
          <cell r="Z1009" t="str">
            <v xml:space="preserve"> </v>
          </cell>
        </row>
        <row r="1010">
          <cell r="B1010" t="str">
            <v>E11</v>
          </cell>
          <cell r="F1010">
            <v>9</v>
          </cell>
          <cell r="G1010">
            <v>110401</v>
          </cell>
          <cell r="K1010">
            <v>0</v>
          </cell>
          <cell r="M1010" t="str">
            <v>DEL</v>
          </cell>
          <cell r="N1010" t="str">
            <v>Capital</v>
          </cell>
          <cell r="Q1010" t="str">
            <v>no</v>
          </cell>
          <cell r="X1010" t="str">
            <v xml:space="preserve"> </v>
          </cell>
          <cell r="Y1010" t="str">
            <v xml:space="preserve"> </v>
          </cell>
          <cell r="Z1010" t="str">
            <v xml:space="preserve"> </v>
          </cell>
        </row>
        <row r="1011">
          <cell r="B1011" t="str">
            <v>L40</v>
          </cell>
          <cell r="F1011">
            <v>2</v>
          </cell>
          <cell r="G1011">
            <v>180700</v>
          </cell>
          <cell r="K1011">
            <v>0</v>
          </cell>
          <cell r="M1011" t="str">
            <v>AME</v>
          </cell>
          <cell r="N1011" t="str">
            <v>Resource</v>
          </cell>
          <cell r="Q1011" t="str">
            <v>no</v>
          </cell>
          <cell r="X1011">
            <v>170445</v>
          </cell>
          <cell r="Y1011">
            <v>7214873</v>
          </cell>
          <cell r="Z1011">
            <v>7864212</v>
          </cell>
        </row>
        <row r="1012">
          <cell r="B1012" t="str">
            <v>L40</v>
          </cell>
          <cell r="F1012">
            <v>2</v>
          </cell>
          <cell r="G1012">
            <v>180700</v>
          </cell>
          <cell r="K1012">
            <v>0</v>
          </cell>
          <cell r="M1012" t="str">
            <v>AME</v>
          </cell>
          <cell r="N1012" t="str">
            <v>Resource</v>
          </cell>
          <cell r="Q1012" t="str">
            <v>no</v>
          </cell>
          <cell r="X1012">
            <v>-1019150</v>
          </cell>
          <cell r="Y1012">
            <v>5750000</v>
          </cell>
          <cell r="Z1012">
            <v>5900000</v>
          </cell>
        </row>
        <row r="1013">
          <cell r="B1013" t="str">
            <v>L40</v>
          </cell>
          <cell r="F1013">
            <v>5</v>
          </cell>
          <cell r="G1013">
            <v>180700</v>
          </cell>
          <cell r="K1013">
            <v>0</v>
          </cell>
          <cell r="M1013" t="str">
            <v>AME</v>
          </cell>
          <cell r="N1013" t="str">
            <v>Resource</v>
          </cell>
          <cell r="Q1013" t="str">
            <v>no</v>
          </cell>
          <cell r="X1013">
            <v>1309924</v>
          </cell>
          <cell r="Y1013">
            <v>1657750</v>
          </cell>
          <cell r="Z1013">
            <v>1733951</v>
          </cell>
        </row>
        <row r="1014">
          <cell r="B1014" t="str">
            <v>L40</v>
          </cell>
          <cell r="F1014">
            <v>6</v>
          </cell>
          <cell r="G1014">
            <v>180700</v>
          </cell>
          <cell r="K1014">
            <v>0</v>
          </cell>
          <cell r="M1014" t="str">
            <v>AME</v>
          </cell>
          <cell r="N1014" t="str">
            <v>Resource</v>
          </cell>
          <cell r="Q1014" t="str">
            <v>no</v>
          </cell>
          <cell r="X1014">
            <v>93355</v>
          </cell>
          <cell r="Y1014">
            <v>97127</v>
          </cell>
          <cell r="Z1014">
            <v>101166</v>
          </cell>
        </row>
        <row r="1015">
          <cell r="B1015" t="str">
            <v>L40</v>
          </cell>
          <cell r="F1015">
            <v>6</v>
          </cell>
          <cell r="G1015">
            <v>180700</v>
          </cell>
          <cell r="K1015">
            <v>0</v>
          </cell>
          <cell r="M1015" t="str">
            <v>AME</v>
          </cell>
          <cell r="N1015" t="str">
            <v>Resource</v>
          </cell>
          <cell r="Q1015" t="str">
            <v>no</v>
          </cell>
          <cell r="X1015">
            <v>20000</v>
          </cell>
          <cell r="Y1015" t="str">
            <v xml:space="preserve"> </v>
          </cell>
          <cell r="Z1015" t="str">
            <v xml:space="preserve"> </v>
          </cell>
        </row>
        <row r="1016">
          <cell r="B1016" t="str">
            <v>E15</v>
          </cell>
          <cell r="F1016">
            <v>12</v>
          </cell>
          <cell r="G1016">
            <v>110407</v>
          </cell>
          <cell r="K1016">
            <v>0</v>
          </cell>
          <cell r="M1016" t="str">
            <v>DEL</v>
          </cell>
          <cell r="N1016" t="str">
            <v>Capital</v>
          </cell>
          <cell r="Q1016" t="str">
            <v>no</v>
          </cell>
          <cell r="X1016">
            <v>355</v>
          </cell>
          <cell r="Y1016" t="str">
            <v xml:space="preserve"> </v>
          </cell>
          <cell r="Z1016" t="str">
            <v xml:space="preserve"> </v>
          </cell>
        </row>
        <row r="1017">
          <cell r="B1017" t="str">
            <v>L40</v>
          </cell>
          <cell r="F1017">
            <v>6</v>
          </cell>
          <cell r="G1017">
            <v>180700</v>
          </cell>
          <cell r="K1017">
            <v>0</v>
          </cell>
          <cell r="M1017" t="str">
            <v>AME</v>
          </cell>
          <cell r="N1017" t="str">
            <v>Resource</v>
          </cell>
          <cell r="Q1017" t="str">
            <v>no</v>
          </cell>
          <cell r="X1017">
            <v>-40000</v>
          </cell>
          <cell r="Y1017" t="str">
            <v xml:space="preserve"> </v>
          </cell>
          <cell r="Z1017" t="str">
            <v xml:space="preserve"> </v>
          </cell>
        </row>
        <row r="1018">
          <cell r="B1018" t="str">
            <v>L40</v>
          </cell>
          <cell r="F1018">
            <v>6</v>
          </cell>
          <cell r="G1018">
            <v>180700</v>
          </cell>
          <cell r="K1018">
            <v>0</v>
          </cell>
          <cell r="M1018" t="str">
            <v>AME</v>
          </cell>
          <cell r="N1018" t="str">
            <v>Resource</v>
          </cell>
          <cell r="Q1018" t="str">
            <v>no</v>
          </cell>
          <cell r="X1018">
            <v>223323</v>
          </cell>
          <cell r="Y1018">
            <v>679422</v>
          </cell>
          <cell r="Z1018">
            <v>1214535</v>
          </cell>
        </row>
        <row r="1019">
          <cell r="B1019" t="str">
            <v>L40</v>
          </cell>
          <cell r="F1019">
            <v>6</v>
          </cell>
          <cell r="G1019">
            <v>180700</v>
          </cell>
          <cell r="K1019">
            <v>0</v>
          </cell>
          <cell r="M1019" t="str">
            <v>AME</v>
          </cell>
          <cell r="N1019" t="str">
            <v>Resource</v>
          </cell>
          <cell r="Q1019" t="str">
            <v>no</v>
          </cell>
          <cell r="X1019">
            <v>8507054</v>
          </cell>
          <cell r="Y1019">
            <v>9289300</v>
          </cell>
          <cell r="Z1019">
            <v>1012631</v>
          </cell>
        </row>
        <row r="1020">
          <cell r="B1020" t="str">
            <v>L40</v>
          </cell>
          <cell r="F1020">
            <v>6</v>
          </cell>
          <cell r="G1020">
            <v>180700</v>
          </cell>
          <cell r="K1020">
            <v>0</v>
          </cell>
          <cell r="M1020" t="str">
            <v>AME</v>
          </cell>
          <cell r="N1020" t="str">
            <v>Resource</v>
          </cell>
          <cell r="Q1020" t="str">
            <v>no</v>
          </cell>
          <cell r="X1020">
            <v>-8507054</v>
          </cell>
          <cell r="Y1020">
            <v>-9289300</v>
          </cell>
          <cell r="Z1020">
            <v>-10126318</v>
          </cell>
        </row>
        <row r="1021">
          <cell r="B1021" t="str">
            <v>L40</v>
          </cell>
          <cell r="F1021">
            <v>6</v>
          </cell>
          <cell r="G1021">
            <v>180700</v>
          </cell>
          <cell r="K1021">
            <v>0</v>
          </cell>
          <cell r="M1021" t="str">
            <v>AME</v>
          </cell>
          <cell r="N1021" t="str">
            <v>Resource</v>
          </cell>
          <cell r="Q1021" t="str">
            <v>no</v>
          </cell>
          <cell r="X1021" t="str">
            <v xml:space="preserve"> </v>
          </cell>
          <cell r="Y1021" t="str">
            <v xml:space="preserve"> </v>
          </cell>
          <cell r="Z1021">
            <v>10126318</v>
          </cell>
        </row>
        <row r="1022">
          <cell r="B1022" t="str">
            <v>D40</v>
          </cell>
          <cell r="F1022">
            <v>12</v>
          </cell>
          <cell r="G1022">
            <v>180700</v>
          </cell>
          <cell r="K1022">
            <v>0</v>
          </cell>
          <cell r="M1022" t="str">
            <v>AME</v>
          </cell>
          <cell r="N1022" t="str">
            <v>Resource</v>
          </cell>
          <cell r="Q1022" t="str">
            <v>yes</v>
          </cell>
          <cell r="X1022" t="str">
            <v xml:space="preserve"> </v>
          </cell>
          <cell r="Y1022" t="str">
            <v xml:space="preserve"> </v>
          </cell>
          <cell r="Z1022" t="str">
            <v xml:space="preserve"> </v>
          </cell>
        </row>
        <row r="1023">
          <cell r="B1023" t="str">
            <v>D40</v>
          </cell>
          <cell r="F1023">
            <v>12</v>
          </cell>
          <cell r="G1023">
            <v>180700</v>
          </cell>
          <cell r="K1023">
            <v>0</v>
          </cell>
          <cell r="M1023" t="str">
            <v>AME</v>
          </cell>
          <cell r="N1023" t="str">
            <v>Resource</v>
          </cell>
          <cell r="Q1023" t="str">
            <v>yes</v>
          </cell>
          <cell r="X1023" t="str">
            <v xml:space="preserve"> </v>
          </cell>
          <cell r="Y1023" t="str">
            <v xml:space="preserve"> </v>
          </cell>
          <cell r="Z1023" t="str">
            <v xml:space="preserve"> </v>
          </cell>
        </row>
        <row r="1024">
          <cell r="B1024" t="str">
            <v>L40</v>
          </cell>
          <cell r="F1024">
            <v>6</v>
          </cell>
          <cell r="G1024">
            <v>180700</v>
          </cell>
          <cell r="K1024">
            <v>0</v>
          </cell>
          <cell r="M1024" t="str">
            <v>AME</v>
          </cell>
          <cell r="N1024" t="str">
            <v>Resource</v>
          </cell>
          <cell r="Q1024" t="str">
            <v>no</v>
          </cell>
          <cell r="X1024" t="str">
            <v xml:space="preserve"> </v>
          </cell>
          <cell r="Y1024" t="str">
            <v xml:space="preserve"> </v>
          </cell>
          <cell r="Z1024">
            <v>-1012631</v>
          </cell>
        </row>
        <row r="1025">
          <cell r="B1025" t="str">
            <v>D40</v>
          </cell>
          <cell r="F1025">
            <v>1</v>
          </cell>
          <cell r="G1025">
            <v>180700</v>
          </cell>
          <cell r="K1025">
            <v>0</v>
          </cell>
          <cell r="M1025" t="str">
            <v>non-budget</v>
          </cell>
          <cell r="N1025" t="str">
            <v>non-budget</v>
          </cell>
          <cell r="Q1025" t="str">
            <v>yes</v>
          </cell>
          <cell r="X1025">
            <v>-300</v>
          </cell>
          <cell r="Y1025" t="str">
            <v xml:space="preserve"> </v>
          </cell>
          <cell r="Z1025" t="str">
            <v xml:space="preserve"> </v>
          </cell>
        </row>
        <row r="1026">
          <cell r="B1026" t="str">
            <v>D40</v>
          </cell>
          <cell r="F1026">
            <v>6</v>
          </cell>
          <cell r="G1026">
            <v>180700</v>
          </cell>
          <cell r="K1026">
            <v>0</v>
          </cell>
          <cell r="M1026" t="str">
            <v>non-budget</v>
          </cell>
          <cell r="N1026" t="str">
            <v>non-budget</v>
          </cell>
          <cell r="Q1026" t="str">
            <v>yes</v>
          </cell>
          <cell r="X1026">
            <v>-300</v>
          </cell>
          <cell r="Y1026" t="str">
            <v xml:space="preserve"> </v>
          </cell>
          <cell r="Z1026" t="str">
            <v xml:space="preserve"> </v>
          </cell>
        </row>
        <row r="1027">
          <cell r="B1027" t="str">
            <v>D40</v>
          </cell>
          <cell r="F1027">
            <v>6</v>
          </cell>
          <cell r="G1027">
            <v>180700</v>
          </cell>
          <cell r="K1027">
            <v>0</v>
          </cell>
          <cell r="M1027" t="str">
            <v>non-budget</v>
          </cell>
          <cell r="N1027" t="str">
            <v>non-budget</v>
          </cell>
          <cell r="Q1027" t="str">
            <v>yes</v>
          </cell>
          <cell r="X1027">
            <v>300</v>
          </cell>
          <cell r="Y1027" t="str">
            <v xml:space="preserve"> </v>
          </cell>
          <cell r="Z1027" t="str">
            <v xml:space="preserve"> </v>
          </cell>
        </row>
        <row r="1028">
          <cell r="B1028" t="str">
            <v>D40</v>
          </cell>
          <cell r="F1028">
            <v>6</v>
          </cell>
          <cell r="G1028">
            <v>180700</v>
          </cell>
          <cell r="K1028">
            <v>0</v>
          </cell>
          <cell r="M1028" t="str">
            <v>non-budget</v>
          </cell>
          <cell r="N1028" t="str">
            <v>non-budget</v>
          </cell>
          <cell r="Q1028" t="str">
            <v>yes</v>
          </cell>
          <cell r="X1028" t="str">
            <v xml:space="preserve"> </v>
          </cell>
          <cell r="Y1028" t="str">
            <v xml:space="preserve"> </v>
          </cell>
          <cell r="Z1028" t="str">
            <v xml:space="preserve"> </v>
          </cell>
        </row>
        <row r="1029">
          <cell r="B1029" t="str">
            <v>D40</v>
          </cell>
          <cell r="F1029">
            <v>12</v>
          </cell>
          <cell r="G1029">
            <v>180700</v>
          </cell>
          <cell r="K1029">
            <v>0</v>
          </cell>
          <cell r="M1029" t="str">
            <v>non-budget</v>
          </cell>
          <cell r="N1029" t="str">
            <v>non-budget</v>
          </cell>
          <cell r="Q1029" t="str">
            <v>yes</v>
          </cell>
          <cell r="X1029" t="str">
            <v xml:space="preserve"> </v>
          </cell>
          <cell r="Y1029" t="str">
            <v xml:space="preserve"> </v>
          </cell>
          <cell r="Z1029" t="str">
            <v xml:space="preserve"> </v>
          </cell>
        </row>
        <row r="1030">
          <cell r="B1030" t="str">
            <v>L40</v>
          </cell>
          <cell r="F1030">
            <v>6</v>
          </cell>
          <cell r="G1030">
            <v>180700</v>
          </cell>
          <cell r="K1030">
            <v>0</v>
          </cell>
          <cell r="M1030" t="str">
            <v>AME</v>
          </cell>
          <cell r="N1030" t="str">
            <v>Resource</v>
          </cell>
          <cell r="Q1030" t="str">
            <v>no</v>
          </cell>
          <cell r="X1030">
            <v>206905</v>
          </cell>
          <cell r="Y1030">
            <v>263578</v>
          </cell>
          <cell r="Z1030">
            <v>310343</v>
          </cell>
        </row>
        <row r="1031">
          <cell r="B1031" t="str">
            <v>D40</v>
          </cell>
          <cell r="F1031">
            <v>12</v>
          </cell>
          <cell r="G1031">
            <v>180701</v>
          </cell>
          <cell r="K1031">
            <v>0</v>
          </cell>
          <cell r="M1031" t="str">
            <v>AME</v>
          </cell>
          <cell r="N1031" t="str">
            <v>Resource</v>
          </cell>
          <cell r="Q1031" t="str">
            <v>yes</v>
          </cell>
          <cell r="X1031" t="str">
            <v xml:space="preserve"> </v>
          </cell>
          <cell r="Y1031">
            <v>-80000</v>
          </cell>
          <cell r="Z1031">
            <v>-80000</v>
          </cell>
        </row>
        <row r="1032">
          <cell r="B1032" t="str">
            <v>E15</v>
          </cell>
          <cell r="F1032">
            <v>9</v>
          </cell>
          <cell r="G1032">
            <v>110101</v>
          </cell>
          <cell r="K1032">
            <v>0</v>
          </cell>
          <cell r="M1032" t="str">
            <v>DEL</v>
          </cell>
          <cell r="N1032" t="str">
            <v>Capital</v>
          </cell>
          <cell r="Q1032" t="str">
            <v>no</v>
          </cell>
          <cell r="X1032" t="str">
            <v xml:space="preserve"> </v>
          </cell>
          <cell r="Y1032" t="str">
            <v xml:space="preserve"> </v>
          </cell>
          <cell r="Z1032" t="str">
            <v xml:space="preserve"> </v>
          </cell>
        </row>
        <row r="1033">
          <cell r="B1033" t="str">
            <v>L40</v>
          </cell>
          <cell r="F1033">
            <v>2</v>
          </cell>
          <cell r="G1033">
            <v>180700</v>
          </cell>
          <cell r="K1033">
            <v>0</v>
          </cell>
          <cell r="M1033" t="str">
            <v>AME</v>
          </cell>
          <cell r="N1033" t="str">
            <v>Resource</v>
          </cell>
          <cell r="Q1033" t="str">
            <v>no</v>
          </cell>
          <cell r="X1033" t="str">
            <v xml:space="preserve"> </v>
          </cell>
          <cell r="Y1033" t="str">
            <v xml:space="preserve"> </v>
          </cell>
          <cell r="Z1033" t="str">
            <v xml:space="preserve"> </v>
          </cell>
        </row>
        <row r="1034">
          <cell r="B1034" t="str">
            <v>L40</v>
          </cell>
          <cell r="F1034">
            <v>2</v>
          </cell>
          <cell r="G1034">
            <v>180700</v>
          </cell>
          <cell r="K1034">
            <v>0</v>
          </cell>
          <cell r="M1034" t="str">
            <v>AME</v>
          </cell>
          <cell r="N1034" t="str">
            <v>Resource</v>
          </cell>
          <cell r="Q1034" t="str">
            <v>no</v>
          </cell>
          <cell r="X1034" t="str">
            <v xml:space="preserve"> </v>
          </cell>
          <cell r="Y1034" t="str">
            <v xml:space="preserve"> </v>
          </cell>
          <cell r="Z1034" t="str">
            <v xml:space="preserve"> </v>
          </cell>
        </row>
        <row r="1035">
          <cell r="B1035" t="str">
            <v>L40</v>
          </cell>
          <cell r="F1035">
            <v>5</v>
          </cell>
          <cell r="G1035">
            <v>180700</v>
          </cell>
          <cell r="K1035">
            <v>0</v>
          </cell>
          <cell r="M1035" t="str">
            <v>AME</v>
          </cell>
          <cell r="N1035" t="str">
            <v>Resource</v>
          </cell>
          <cell r="Q1035" t="str">
            <v>no</v>
          </cell>
          <cell r="X1035" t="str">
            <v xml:space="preserve"> </v>
          </cell>
          <cell r="Y1035" t="str">
            <v xml:space="preserve"> </v>
          </cell>
          <cell r="Z1035" t="str">
            <v xml:space="preserve"> </v>
          </cell>
        </row>
        <row r="1036">
          <cell r="B1036" t="str">
            <v>L40</v>
          </cell>
          <cell r="F1036">
            <v>6</v>
          </cell>
          <cell r="G1036">
            <v>180700</v>
          </cell>
          <cell r="K1036">
            <v>0</v>
          </cell>
          <cell r="M1036" t="str">
            <v>AME</v>
          </cell>
          <cell r="N1036" t="str">
            <v>Resource</v>
          </cell>
          <cell r="Q1036" t="str">
            <v>no</v>
          </cell>
          <cell r="X1036" t="str">
            <v xml:space="preserve"> </v>
          </cell>
          <cell r="Y1036" t="str">
            <v xml:space="preserve"> </v>
          </cell>
          <cell r="Z1036" t="str">
            <v xml:space="preserve"> </v>
          </cell>
        </row>
        <row r="1037">
          <cell r="B1037" t="str">
            <v>L40</v>
          </cell>
          <cell r="F1037">
            <v>5</v>
          </cell>
          <cell r="G1037">
            <v>180700</v>
          </cell>
          <cell r="K1037">
            <v>0</v>
          </cell>
          <cell r="M1037" t="str">
            <v>AME</v>
          </cell>
          <cell r="N1037" t="str">
            <v>Resource</v>
          </cell>
          <cell r="Q1037" t="str">
            <v>no</v>
          </cell>
          <cell r="X1037">
            <v>-305645</v>
          </cell>
          <cell r="Y1037">
            <v>-35202</v>
          </cell>
          <cell r="Z1037">
            <v>-36258</v>
          </cell>
        </row>
        <row r="1038">
          <cell r="B1038" t="str">
            <v>L40</v>
          </cell>
          <cell r="F1038">
            <v>5</v>
          </cell>
          <cell r="G1038">
            <v>180700</v>
          </cell>
          <cell r="K1038">
            <v>0</v>
          </cell>
          <cell r="M1038" t="str">
            <v>AME</v>
          </cell>
          <cell r="N1038" t="str">
            <v>Resource</v>
          </cell>
          <cell r="Q1038" t="str">
            <v>no</v>
          </cell>
          <cell r="X1038">
            <v>611290</v>
          </cell>
          <cell r="Y1038" t="str">
            <v xml:space="preserve"> </v>
          </cell>
          <cell r="Z1038" t="str">
            <v xml:space="preserve"> </v>
          </cell>
        </row>
        <row r="1039">
          <cell r="B1039" t="str">
            <v>E15</v>
          </cell>
          <cell r="F1039">
            <v>9</v>
          </cell>
          <cell r="G1039">
            <v>110101</v>
          </cell>
          <cell r="K1039">
            <v>0</v>
          </cell>
          <cell r="M1039" t="str">
            <v>DEL</v>
          </cell>
          <cell r="N1039" t="str">
            <v>Capital</v>
          </cell>
          <cell r="Q1039" t="str">
            <v>no</v>
          </cell>
          <cell r="X1039" t="str">
            <v xml:space="preserve"> </v>
          </cell>
          <cell r="Y1039" t="str">
            <v xml:space="preserve"> </v>
          </cell>
          <cell r="Z1039" t="str">
            <v xml:space="preserve"> </v>
          </cell>
        </row>
        <row r="1040">
          <cell r="B1040" t="str">
            <v>E15</v>
          </cell>
          <cell r="F1040">
            <v>9</v>
          </cell>
          <cell r="G1040">
            <v>110401</v>
          </cell>
          <cell r="K1040">
            <v>0</v>
          </cell>
          <cell r="M1040" t="str">
            <v>DEL</v>
          </cell>
          <cell r="N1040" t="str">
            <v>Capital</v>
          </cell>
          <cell r="Q1040" t="str">
            <v>no</v>
          </cell>
          <cell r="X1040" t="str">
            <v xml:space="preserve"> </v>
          </cell>
          <cell r="Y1040" t="str">
            <v xml:space="preserve"> </v>
          </cell>
          <cell r="Z1040" t="str">
            <v xml:space="preserve"> </v>
          </cell>
        </row>
        <row r="1041">
          <cell r="B1041" t="str">
            <v>L40</v>
          </cell>
          <cell r="F1041">
            <v>6</v>
          </cell>
          <cell r="G1041">
            <v>180700</v>
          </cell>
          <cell r="K1041">
            <v>0</v>
          </cell>
          <cell r="M1041" t="str">
            <v>AME</v>
          </cell>
          <cell r="N1041" t="str">
            <v>Resource</v>
          </cell>
          <cell r="Q1041" t="str">
            <v>no</v>
          </cell>
          <cell r="X1041">
            <v>787902</v>
          </cell>
          <cell r="Y1041">
            <v>876625</v>
          </cell>
          <cell r="Z1041">
            <v>902581</v>
          </cell>
        </row>
        <row r="1042">
          <cell r="B1042" t="str">
            <v>L40</v>
          </cell>
          <cell r="F1042">
            <v>6</v>
          </cell>
          <cell r="G1042">
            <v>180700</v>
          </cell>
          <cell r="K1042">
            <v>0</v>
          </cell>
          <cell r="M1042" t="str">
            <v>AME</v>
          </cell>
          <cell r="N1042" t="str">
            <v>Resource</v>
          </cell>
          <cell r="Q1042" t="str">
            <v>no</v>
          </cell>
          <cell r="X1042" t="str">
            <v xml:space="preserve"> </v>
          </cell>
          <cell r="Y1042" t="str">
            <v xml:space="preserve"> </v>
          </cell>
          <cell r="Z1042" t="str">
            <v xml:space="preserve"> </v>
          </cell>
        </row>
        <row r="1043">
          <cell r="B1043" t="str">
            <v>L40</v>
          </cell>
          <cell r="F1043">
            <v>6</v>
          </cell>
          <cell r="G1043">
            <v>180700</v>
          </cell>
          <cell r="K1043">
            <v>0</v>
          </cell>
          <cell r="M1043" t="str">
            <v>AME</v>
          </cell>
          <cell r="N1043" t="str">
            <v>Resource</v>
          </cell>
          <cell r="Q1043" t="str">
            <v>no</v>
          </cell>
          <cell r="X1043" t="str">
            <v xml:space="preserve"> </v>
          </cell>
          <cell r="Y1043" t="str">
            <v xml:space="preserve"> </v>
          </cell>
          <cell r="Z1043" t="str">
            <v xml:space="preserve"> </v>
          </cell>
        </row>
        <row r="1044">
          <cell r="B1044" t="str">
            <v>L40</v>
          </cell>
          <cell r="F1044">
            <v>12</v>
          </cell>
          <cell r="G1044">
            <v>180700</v>
          </cell>
          <cell r="K1044">
            <v>0</v>
          </cell>
          <cell r="M1044" t="str">
            <v>AME</v>
          </cell>
          <cell r="N1044" t="str">
            <v>Resource</v>
          </cell>
          <cell r="Q1044" t="str">
            <v>no</v>
          </cell>
          <cell r="X1044" t="str">
            <v xml:space="preserve"> </v>
          </cell>
          <cell r="Y1044">
            <v>-943625</v>
          </cell>
          <cell r="Z1044">
            <v>-854068</v>
          </cell>
        </row>
        <row r="1045">
          <cell r="B1045" t="str">
            <v>E15</v>
          </cell>
          <cell r="F1045">
            <v>9</v>
          </cell>
          <cell r="G1045">
            <v>110407</v>
          </cell>
          <cell r="K1045">
            <v>0</v>
          </cell>
          <cell r="M1045" t="str">
            <v>DEL</v>
          </cell>
          <cell r="N1045" t="str">
            <v>Capital</v>
          </cell>
          <cell r="Q1045" t="str">
            <v>no</v>
          </cell>
          <cell r="X1045" t="str">
            <v xml:space="preserve"> </v>
          </cell>
          <cell r="Y1045" t="str">
            <v xml:space="preserve"> </v>
          </cell>
          <cell r="Z1045" t="str">
            <v xml:space="preserve"> </v>
          </cell>
        </row>
        <row r="1046">
          <cell r="B1046" t="str">
            <v>L40</v>
          </cell>
          <cell r="F1046">
            <v>12</v>
          </cell>
          <cell r="G1046">
            <v>180700</v>
          </cell>
          <cell r="K1046">
            <v>0</v>
          </cell>
          <cell r="M1046" t="str">
            <v>AME</v>
          </cell>
          <cell r="N1046" t="str">
            <v>Resource</v>
          </cell>
          <cell r="Q1046" t="str">
            <v>no</v>
          </cell>
          <cell r="X1046" t="str">
            <v xml:space="preserve"> </v>
          </cell>
          <cell r="Y1046" t="str">
            <v xml:space="preserve"> </v>
          </cell>
          <cell r="Z1046" t="str">
            <v xml:space="preserve"> </v>
          </cell>
        </row>
        <row r="1047">
          <cell r="B1047" t="str">
            <v>L45</v>
          </cell>
          <cell r="F1047">
            <v>1</v>
          </cell>
          <cell r="G1047">
            <v>180700</v>
          </cell>
          <cell r="K1047">
            <v>0</v>
          </cell>
          <cell r="M1047" t="str">
            <v>AME</v>
          </cell>
          <cell r="N1047" t="str">
            <v>Resource</v>
          </cell>
          <cell r="Q1047" t="str">
            <v>no</v>
          </cell>
          <cell r="X1047">
            <v>6691882</v>
          </cell>
          <cell r="Y1047" t="str">
            <v xml:space="preserve"> </v>
          </cell>
          <cell r="Z1047" t="str">
            <v xml:space="preserve"> </v>
          </cell>
        </row>
        <row r="1048">
          <cell r="B1048" t="str">
            <v>L45</v>
          </cell>
          <cell r="F1048">
            <v>2</v>
          </cell>
          <cell r="G1048">
            <v>180700</v>
          </cell>
          <cell r="K1048">
            <v>0</v>
          </cell>
          <cell r="M1048" t="str">
            <v>AME</v>
          </cell>
          <cell r="N1048" t="str">
            <v>Resource</v>
          </cell>
          <cell r="Q1048" t="str">
            <v>no</v>
          </cell>
          <cell r="X1048" t="str">
            <v xml:space="preserve"> </v>
          </cell>
          <cell r="Y1048" t="str">
            <v xml:space="preserve"> </v>
          </cell>
          <cell r="Z1048" t="str">
            <v xml:space="preserve"> </v>
          </cell>
        </row>
        <row r="1049">
          <cell r="B1049" t="str">
            <v>L45</v>
          </cell>
          <cell r="F1049">
            <v>2</v>
          </cell>
          <cell r="G1049">
            <v>180700</v>
          </cell>
          <cell r="K1049">
            <v>0</v>
          </cell>
          <cell r="M1049" t="str">
            <v>AME</v>
          </cell>
          <cell r="N1049" t="str">
            <v>Resource</v>
          </cell>
          <cell r="Q1049" t="str">
            <v>no</v>
          </cell>
          <cell r="X1049">
            <v>-45546</v>
          </cell>
          <cell r="Y1049">
            <v>7193549</v>
          </cell>
          <cell r="Z1049">
            <v>7786955</v>
          </cell>
        </row>
        <row r="1050">
          <cell r="B1050" t="str">
            <v>L45</v>
          </cell>
          <cell r="F1050">
            <v>5</v>
          </cell>
          <cell r="G1050">
            <v>180700</v>
          </cell>
          <cell r="K1050">
            <v>0</v>
          </cell>
          <cell r="M1050" t="str">
            <v>AME</v>
          </cell>
          <cell r="N1050" t="str">
            <v>Resource</v>
          </cell>
          <cell r="Q1050" t="str">
            <v>no</v>
          </cell>
          <cell r="X1050">
            <v>1646782</v>
          </cell>
          <cell r="Y1050">
            <v>1847053</v>
          </cell>
          <cell r="Z1050">
            <v>2050847</v>
          </cell>
        </row>
        <row r="1051">
          <cell r="B1051" t="str">
            <v>L45</v>
          </cell>
          <cell r="F1051">
            <v>5</v>
          </cell>
          <cell r="G1051">
            <v>180700</v>
          </cell>
          <cell r="K1051">
            <v>0</v>
          </cell>
          <cell r="M1051" t="str">
            <v>AME</v>
          </cell>
          <cell r="N1051" t="str">
            <v>Resource</v>
          </cell>
          <cell r="Q1051" t="str">
            <v>no</v>
          </cell>
          <cell r="X1051" t="str">
            <v xml:space="preserve"> </v>
          </cell>
          <cell r="Y1051" t="str">
            <v xml:space="preserve"> </v>
          </cell>
          <cell r="Z1051" t="str">
            <v xml:space="preserve"> </v>
          </cell>
        </row>
        <row r="1052">
          <cell r="B1052" t="str">
            <v>L45</v>
          </cell>
          <cell r="F1052">
            <v>5</v>
          </cell>
          <cell r="G1052">
            <v>180700</v>
          </cell>
          <cell r="K1052">
            <v>0</v>
          </cell>
          <cell r="M1052" t="str">
            <v>AME</v>
          </cell>
          <cell r="N1052" t="str">
            <v>Resource</v>
          </cell>
          <cell r="Q1052" t="str">
            <v>no</v>
          </cell>
          <cell r="X1052" t="str">
            <v xml:space="preserve"> </v>
          </cell>
          <cell r="Y1052" t="str">
            <v xml:space="preserve"> </v>
          </cell>
          <cell r="Z1052" t="str">
            <v xml:space="preserve"> </v>
          </cell>
        </row>
        <row r="1053">
          <cell r="B1053" t="str">
            <v>L45</v>
          </cell>
          <cell r="F1053">
            <v>6</v>
          </cell>
          <cell r="G1053">
            <v>180700</v>
          </cell>
          <cell r="K1053">
            <v>0</v>
          </cell>
          <cell r="M1053" t="str">
            <v>AME</v>
          </cell>
          <cell r="N1053" t="str">
            <v>Resource</v>
          </cell>
          <cell r="Q1053" t="str">
            <v>no</v>
          </cell>
          <cell r="X1053">
            <v>1334674</v>
          </cell>
          <cell r="Y1053">
            <v>1528479</v>
          </cell>
          <cell r="Z1053">
            <v>1740748</v>
          </cell>
        </row>
        <row r="1054">
          <cell r="B1054" t="str">
            <v>L45</v>
          </cell>
          <cell r="F1054">
            <v>6</v>
          </cell>
          <cell r="G1054">
            <v>180700</v>
          </cell>
          <cell r="K1054">
            <v>0</v>
          </cell>
          <cell r="M1054" t="str">
            <v>AME</v>
          </cell>
          <cell r="N1054" t="str">
            <v>Resource</v>
          </cell>
          <cell r="Q1054" t="str">
            <v>no</v>
          </cell>
          <cell r="X1054">
            <v>180000</v>
          </cell>
          <cell r="Y1054" t="str">
            <v xml:space="preserve"> </v>
          </cell>
          <cell r="Z1054" t="str">
            <v xml:space="preserve"> </v>
          </cell>
        </row>
        <row r="1055">
          <cell r="B1055" t="str">
            <v>L45</v>
          </cell>
          <cell r="F1055">
            <v>6</v>
          </cell>
          <cell r="G1055">
            <v>180700</v>
          </cell>
          <cell r="K1055">
            <v>0</v>
          </cell>
          <cell r="M1055" t="str">
            <v>AME</v>
          </cell>
          <cell r="N1055" t="str">
            <v>Resource</v>
          </cell>
          <cell r="Q1055" t="str">
            <v>no</v>
          </cell>
          <cell r="X1055">
            <v>20000</v>
          </cell>
          <cell r="Y1055" t="str">
            <v xml:space="preserve"> </v>
          </cell>
          <cell r="Z1055" t="str">
            <v xml:space="preserve"> </v>
          </cell>
        </row>
        <row r="1056">
          <cell r="B1056" t="str">
            <v>L45</v>
          </cell>
          <cell r="F1056">
            <v>6</v>
          </cell>
          <cell r="G1056">
            <v>180700</v>
          </cell>
          <cell r="K1056">
            <v>0</v>
          </cell>
          <cell r="M1056" t="str">
            <v>AME</v>
          </cell>
          <cell r="N1056" t="str">
            <v>Resource</v>
          </cell>
          <cell r="Q1056" t="str">
            <v>no</v>
          </cell>
          <cell r="X1056">
            <v>7629</v>
          </cell>
          <cell r="Y1056">
            <v>238621</v>
          </cell>
          <cell r="Z1056">
            <v>298413</v>
          </cell>
        </row>
        <row r="1057">
          <cell r="B1057" t="str">
            <v>L45</v>
          </cell>
          <cell r="F1057">
            <v>6</v>
          </cell>
          <cell r="G1057">
            <v>180700</v>
          </cell>
          <cell r="K1057">
            <v>0</v>
          </cell>
          <cell r="M1057" t="str">
            <v>AME</v>
          </cell>
          <cell r="N1057" t="str">
            <v>Resource</v>
          </cell>
          <cell r="Q1057" t="str">
            <v>no</v>
          </cell>
          <cell r="X1057">
            <v>7166396</v>
          </cell>
          <cell r="Y1057">
            <v>7813979</v>
          </cell>
          <cell r="Z1057">
            <v>8529321</v>
          </cell>
        </row>
        <row r="1058">
          <cell r="B1058" t="str">
            <v>L45</v>
          </cell>
          <cell r="F1058">
            <v>6</v>
          </cell>
          <cell r="G1058">
            <v>180700</v>
          </cell>
          <cell r="K1058">
            <v>0</v>
          </cell>
          <cell r="M1058" t="str">
            <v>AME</v>
          </cell>
          <cell r="N1058" t="str">
            <v>Resource</v>
          </cell>
          <cell r="Q1058" t="str">
            <v>no</v>
          </cell>
          <cell r="X1058">
            <v>-7166396</v>
          </cell>
          <cell r="Y1058">
            <v>-7813979</v>
          </cell>
          <cell r="Z1058">
            <v>-8529321</v>
          </cell>
        </row>
        <row r="1059">
          <cell r="B1059" t="str">
            <v>D40</v>
          </cell>
          <cell r="F1059">
            <v>12</v>
          </cell>
          <cell r="G1059">
            <v>180701</v>
          </cell>
          <cell r="K1059">
            <v>0</v>
          </cell>
          <cell r="M1059" t="str">
            <v>AME</v>
          </cell>
          <cell r="N1059" t="str">
            <v>Resource</v>
          </cell>
          <cell r="Q1059" t="str">
            <v>yes</v>
          </cell>
          <cell r="X1059" t="str">
            <v xml:space="preserve"> </v>
          </cell>
          <cell r="Y1059">
            <v>53933</v>
          </cell>
          <cell r="Z1059">
            <v>57170</v>
          </cell>
        </row>
        <row r="1060">
          <cell r="B1060" t="str">
            <v>D40</v>
          </cell>
          <cell r="F1060">
            <v>12</v>
          </cell>
          <cell r="G1060">
            <v>180701</v>
          </cell>
          <cell r="K1060">
            <v>0</v>
          </cell>
          <cell r="M1060" t="str">
            <v>AME</v>
          </cell>
          <cell r="N1060" t="str">
            <v>Resource</v>
          </cell>
          <cell r="Q1060" t="str">
            <v>yes</v>
          </cell>
          <cell r="X1060" t="str">
            <v xml:space="preserve"> </v>
          </cell>
          <cell r="Y1060">
            <v>16067</v>
          </cell>
          <cell r="Z1060">
            <v>12830</v>
          </cell>
        </row>
        <row r="1061">
          <cell r="B1061" t="str">
            <v>D40</v>
          </cell>
          <cell r="F1061">
            <v>12</v>
          </cell>
          <cell r="G1061">
            <v>180701</v>
          </cell>
          <cell r="K1061">
            <v>0</v>
          </cell>
          <cell r="M1061" t="str">
            <v>AME</v>
          </cell>
          <cell r="N1061" t="str">
            <v>Resource</v>
          </cell>
          <cell r="Q1061" t="str">
            <v>yes</v>
          </cell>
          <cell r="X1061" t="str">
            <v xml:space="preserve"> </v>
          </cell>
          <cell r="Y1061">
            <v>-16067</v>
          </cell>
          <cell r="Z1061">
            <v>-12830</v>
          </cell>
        </row>
        <row r="1062">
          <cell r="B1062" t="str">
            <v>D40</v>
          </cell>
          <cell r="F1062">
            <v>12</v>
          </cell>
          <cell r="G1062">
            <v>180701</v>
          </cell>
          <cell r="K1062">
            <v>0</v>
          </cell>
          <cell r="M1062" t="str">
            <v>AME</v>
          </cell>
          <cell r="N1062" t="str">
            <v>Resource</v>
          </cell>
          <cell r="Q1062" t="str">
            <v>yes</v>
          </cell>
          <cell r="X1062" t="str">
            <v xml:space="preserve"> </v>
          </cell>
          <cell r="Y1062" t="str">
            <v xml:space="preserve"> </v>
          </cell>
          <cell r="Z1062" t="str">
            <v xml:space="preserve"> </v>
          </cell>
        </row>
        <row r="1063">
          <cell r="B1063" t="str">
            <v>D40</v>
          </cell>
          <cell r="F1063">
            <v>12</v>
          </cell>
          <cell r="G1063">
            <v>180701</v>
          </cell>
          <cell r="K1063">
            <v>0</v>
          </cell>
          <cell r="M1063" t="str">
            <v>AME</v>
          </cell>
          <cell r="N1063" t="str">
            <v>Resource</v>
          </cell>
          <cell r="Q1063" t="str">
            <v>yes</v>
          </cell>
          <cell r="X1063" t="str">
            <v xml:space="preserve"> </v>
          </cell>
          <cell r="Y1063" t="str">
            <v xml:space="preserve"> </v>
          </cell>
          <cell r="Z1063" t="str">
            <v xml:space="preserve"> </v>
          </cell>
        </row>
        <row r="1064">
          <cell r="B1064" t="str">
            <v>D40</v>
          </cell>
          <cell r="F1064">
            <v>12</v>
          </cell>
          <cell r="G1064">
            <v>180701</v>
          </cell>
          <cell r="K1064">
            <v>0</v>
          </cell>
          <cell r="M1064" t="str">
            <v>AME</v>
          </cell>
          <cell r="N1064" t="str">
            <v>Resource</v>
          </cell>
          <cell r="Q1064" t="str">
            <v>yes</v>
          </cell>
          <cell r="X1064" t="str">
            <v xml:space="preserve"> </v>
          </cell>
          <cell r="Y1064" t="str">
            <v xml:space="preserve"> </v>
          </cell>
          <cell r="Z1064" t="str">
            <v xml:space="preserve"> </v>
          </cell>
        </row>
        <row r="1065">
          <cell r="B1065" t="str">
            <v>D40</v>
          </cell>
          <cell r="F1065">
            <v>12</v>
          </cell>
          <cell r="G1065">
            <v>180701</v>
          </cell>
          <cell r="K1065">
            <v>0</v>
          </cell>
          <cell r="M1065" t="str">
            <v>AME</v>
          </cell>
          <cell r="N1065" t="str">
            <v>Resource</v>
          </cell>
          <cell r="Q1065" t="str">
            <v>yes</v>
          </cell>
          <cell r="X1065" t="str">
            <v xml:space="preserve"> </v>
          </cell>
          <cell r="Y1065" t="str">
            <v xml:space="preserve"> </v>
          </cell>
          <cell r="Z1065" t="str">
            <v xml:space="preserve"> </v>
          </cell>
        </row>
        <row r="1066">
          <cell r="B1066" t="str">
            <v>L45</v>
          </cell>
          <cell r="F1066">
            <v>6</v>
          </cell>
          <cell r="G1066">
            <v>180700</v>
          </cell>
          <cell r="K1066">
            <v>0</v>
          </cell>
          <cell r="M1066" t="str">
            <v>AME</v>
          </cell>
          <cell r="N1066" t="str">
            <v>Resource</v>
          </cell>
          <cell r="Q1066" t="str">
            <v>no</v>
          </cell>
          <cell r="X1066">
            <v>5446</v>
          </cell>
          <cell r="Y1066">
            <v>18340</v>
          </cell>
          <cell r="Z1066">
            <v>34710</v>
          </cell>
        </row>
        <row r="1067">
          <cell r="B1067" t="str">
            <v>L45</v>
          </cell>
          <cell r="F1067">
            <v>2</v>
          </cell>
          <cell r="G1067">
            <v>180700</v>
          </cell>
          <cell r="K1067">
            <v>0</v>
          </cell>
          <cell r="M1067" t="str">
            <v>AME</v>
          </cell>
          <cell r="N1067" t="str">
            <v>Resource</v>
          </cell>
          <cell r="Q1067" t="str">
            <v>no</v>
          </cell>
          <cell r="X1067" t="str">
            <v xml:space="preserve"> </v>
          </cell>
          <cell r="Y1067" t="str">
            <v xml:space="preserve"> </v>
          </cell>
          <cell r="Z1067" t="str">
            <v xml:space="preserve"> </v>
          </cell>
        </row>
        <row r="1068">
          <cell r="B1068" t="str">
            <v>L45</v>
          </cell>
          <cell r="F1068">
            <v>5</v>
          </cell>
          <cell r="G1068">
            <v>180700</v>
          </cell>
          <cell r="K1068">
            <v>0</v>
          </cell>
          <cell r="M1068" t="str">
            <v>AME</v>
          </cell>
          <cell r="N1068" t="str">
            <v>Resource</v>
          </cell>
          <cell r="Q1068" t="str">
            <v>no</v>
          </cell>
          <cell r="X1068" t="str">
            <v xml:space="preserve"> </v>
          </cell>
          <cell r="Y1068" t="str">
            <v xml:space="preserve"> </v>
          </cell>
          <cell r="Z1068" t="str">
            <v xml:space="preserve"> </v>
          </cell>
        </row>
        <row r="1069">
          <cell r="B1069" t="str">
            <v>L45</v>
          </cell>
          <cell r="F1069">
            <v>6</v>
          </cell>
          <cell r="G1069">
            <v>180700</v>
          </cell>
          <cell r="K1069">
            <v>0</v>
          </cell>
          <cell r="M1069" t="str">
            <v>AME</v>
          </cell>
          <cell r="N1069" t="str">
            <v>Resource</v>
          </cell>
          <cell r="Q1069" t="str">
            <v>no</v>
          </cell>
          <cell r="X1069" t="str">
            <v xml:space="preserve"> </v>
          </cell>
          <cell r="Y1069" t="str">
            <v xml:space="preserve"> </v>
          </cell>
          <cell r="Z1069" t="str">
            <v xml:space="preserve"> </v>
          </cell>
        </row>
        <row r="1070">
          <cell r="B1070" t="str">
            <v>L45</v>
          </cell>
          <cell r="F1070">
            <v>6</v>
          </cell>
          <cell r="G1070">
            <v>180700</v>
          </cell>
          <cell r="K1070">
            <v>0</v>
          </cell>
          <cell r="M1070" t="str">
            <v>AME</v>
          </cell>
          <cell r="N1070" t="str">
            <v>Resource</v>
          </cell>
          <cell r="Q1070" t="str">
            <v>no</v>
          </cell>
          <cell r="X1070" t="str">
            <v xml:space="preserve"> </v>
          </cell>
          <cell r="Y1070" t="str">
            <v xml:space="preserve"> </v>
          </cell>
          <cell r="Z1070" t="str">
            <v xml:space="preserve"> </v>
          </cell>
        </row>
        <row r="1071">
          <cell r="B1071" t="str">
            <v>L45</v>
          </cell>
          <cell r="F1071">
            <v>5</v>
          </cell>
          <cell r="G1071">
            <v>180700</v>
          </cell>
          <cell r="K1071">
            <v>0</v>
          </cell>
          <cell r="M1071" t="str">
            <v>AME</v>
          </cell>
          <cell r="N1071" t="str">
            <v>Resource</v>
          </cell>
          <cell r="Q1071" t="str">
            <v>no</v>
          </cell>
          <cell r="X1071">
            <v>-1334674</v>
          </cell>
          <cell r="Y1071">
            <v>-1528479</v>
          </cell>
          <cell r="Z1071">
            <v>-1740748</v>
          </cell>
        </row>
        <row r="1072">
          <cell r="B1072" t="str">
            <v>L45</v>
          </cell>
          <cell r="F1072">
            <v>6</v>
          </cell>
          <cell r="G1072">
            <v>180700</v>
          </cell>
          <cell r="K1072">
            <v>0</v>
          </cell>
          <cell r="M1072" t="str">
            <v>AME</v>
          </cell>
          <cell r="N1072" t="str">
            <v>Resource</v>
          </cell>
          <cell r="Q1072" t="str">
            <v>no</v>
          </cell>
          <cell r="X1072">
            <v>-1339797</v>
          </cell>
          <cell r="Y1072">
            <v>-1483584</v>
          </cell>
          <cell r="Z1072">
            <v>-1641604</v>
          </cell>
        </row>
        <row r="1073">
          <cell r="B1073" t="str">
            <v>D40</v>
          </cell>
          <cell r="F1073">
            <v>12</v>
          </cell>
          <cell r="G1073">
            <v>180702</v>
          </cell>
          <cell r="K1073">
            <v>0</v>
          </cell>
          <cell r="M1073" t="str">
            <v>AME</v>
          </cell>
          <cell r="N1073" t="str">
            <v>Resource</v>
          </cell>
          <cell r="Q1073" t="str">
            <v>yes</v>
          </cell>
          <cell r="X1073" t="str">
            <v xml:space="preserve"> </v>
          </cell>
          <cell r="Y1073">
            <v>70000</v>
          </cell>
          <cell r="Z1073">
            <v>70000</v>
          </cell>
        </row>
        <row r="1074">
          <cell r="B1074" t="str">
            <v>D40</v>
          </cell>
          <cell r="F1074">
            <v>12</v>
          </cell>
          <cell r="G1074">
            <v>180702</v>
          </cell>
          <cell r="K1074">
            <v>0</v>
          </cell>
          <cell r="M1074" t="str">
            <v>AME</v>
          </cell>
          <cell r="N1074" t="str">
            <v>Resource</v>
          </cell>
          <cell r="Q1074" t="str">
            <v>yes</v>
          </cell>
          <cell r="X1074" t="str">
            <v xml:space="preserve"> </v>
          </cell>
          <cell r="Y1074">
            <v>-70000</v>
          </cell>
          <cell r="Z1074">
            <v>-70000</v>
          </cell>
        </row>
        <row r="1075">
          <cell r="B1075" t="str">
            <v>E15</v>
          </cell>
          <cell r="F1075">
            <v>9</v>
          </cell>
          <cell r="G1075">
            <v>110101</v>
          </cell>
          <cell r="K1075">
            <v>0</v>
          </cell>
          <cell r="M1075" t="str">
            <v>DEL</v>
          </cell>
          <cell r="N1075" t="str">
            <v>Capital</v>
          </cell>
          <cell r="Q1075" t="str">
            <v>no</v>
          </cell>
          <cell r="X1075" t="str">
            <v xml:space="preserve"> </v>
          </cell>
          <cell r="Y1075" t="str">
            <v xml:space="preserve"> </v>
          </cell>
          <cell r="Z1075" t="str">
            <v xml:space="preserve"> </v>
          </cell>
        </row>
        <row r="1076">
          <cell r="B1076" t="str">
            <v>D40</v>
          </cell>
          <cell r="F1076">
            <v>12</v>
          </cell>
          <cell r="G1076">
            <v>180702</v>
          </cell>
          <cell r="K1076">
            <v>0</v>
          </cell>
          <cell r="M1076" t="str">
            <v>AME</v>
          </cell>
          <cell r="N1076" t="str">
            <v>Resource</v>
          </cell>
          <cell r="Q1076" t="str">
            <v>yes</v>
          </cell>
          <cell r="X1076" t="str">
            <v xml:space="preserve"> </v>
          </cell>
          <cell r="Y1076" t="str">
            <v xml:space="preserve"> </v>
          </cell>
          <cell r="Z1076" t="str">
            <v xml:space="preserve"> </v>
          </cell>
        </row>
        <row r="1077">
          <cell r="B1077" t="str">
            <v>E15</v>
          </cell>
          <cell r="F1077">
            <v>9</v>
          </cell>
          <cell r="G1077">
            <v>110201</v>
          </cell>
          <cell r="K1077" t="str">
            <v>PSS</v>
          </cell>
          <cell r="M1077" t="str">
            <v>DEL</v>
          </cell>
          <cell r="N1077" t="str">
            <v>Capital</v>
          </cell>
          <cell r="Q1077" t="str">
            <v>no</v>
          </cell>
          <cell r="X1077" t="str">
            <v xml:space="preserve"> </v>
          </cell>
          <cell r="Y1077" t="str">
            <v xml:space="preserve"> </v>
          </cell>
          <cell r="Z1077" t="str">
            <v xml:space="preserve"> </v>
          </cell>
        </row>
        <row r="1078">
          <cell r="B1078" t="str">
            <v>E15</v>
          </cell>
          <cell r="F1078">
            <v>9</v>
          </cell>
          <cell r="G1078">
            <v>110201</v>
          </cell>
          <cell r="K1078" t="str">
            <v>PSS</v>
          </cell>
          <cell r="M1078" t="str">
            <v>DEL</v>
          </cell>
          <cell r="N1078" t="str">
            <v>Capital</v>
          </cell>
          <cell r="Q1078" t="str">
            <v>no</v>
          </cell>
          <cell r="X1078" t="str">
            <v xml:space="preserve"> </v>
          </cell>
          <cell r="Y1078" t="str">
            <v xml:space="preserve"> </v>
          </cell>
          <cell r="Z1078" t="str">
            <v xml:space="preserve"> </v>
          </cell>
        </row>
        <row r="1079">
          <cell r="B1079" t="str">
            <v>D40</v>
          </cell>
          <cell r="F1079">
            <v>12</v>
          </cell>
          <cell r="G1079">
            <v>180702</v>
          </cell>
          <cell r="K1079">
            <v>0</v>
          </cell>
          <cell r="M1079" t="str">
            <v>AME</v>
          </cell>
          <cell r="N1079" t="str">
            <v>Resource</v>
          </cell>
          <cell r="Q1079" t="str">
            <v>yes</v>
          </cell>
          <cell r="X1079" t="str">
            <v xml:space="preserve"> </v>
          </cell>
          <cell r="Y1079" t="str">
            <v xml:space="preserve"> </v>
          </cell>
          <cell r="Z1079" t="str">
            <v xml:space="preserve"> </v>
          </cell>
        </row>
        <row r="1080">
          <cell r="B1080" t="str">
            <v>D40</v>
          </cell>
          <cell r="F1080">
            <v>12</v>
          </cell>
          <cell r="G1080">
            <v>180702</v>
          </cell>
          <cell r="K1080">
            <v>0</v>
          </cell>
          <cell r="M1080" t="str">
            <v>AME</v>
          </cell>
          <cell r="N1080" t="str">
            <v>Resource</v>
          </cell>
          <cell r="Q1080" t="str">
            <v>yes</v>
          </cell>
          <cell r="X1080" t="str">
            <v xml:space="preserve"> </v>
          </cell>
          <cell r="Y1080" t="str">
            <v xml:space="preserve"> </v>
          </cell>
          <cell r="Z1080" t="str">
            <v xml:space="preserve"> </v>
          </cell>
        </row>
        <row r="1081">
          <cell r="B1081" t="str">
            <v>D40</v>
          </cell>
          <cell r="F1081">
            <v>12</v>
          </cell>
          <cell r="G1081">
            <v>180702</v>
          </cell>
          <cell r="K1081">
            <v>0</v>
          </cell>
          <cell r="M1081" t="str">
            <v>AME</v>
          </cell>
          <cell r="N1081" t="str">
            <v>Resource</v>
          </cell>
          <cell r="Q1081" t="str">
            <v>yes</v>
          </cell>
          <cell r="X1081" t="str">
            <v xml:space="preserve"> </v>
          </cell>
          <cell r="Y1081" t="str">
            <v xml:space="preserve"> </v>
          </cell>
          <cell r="Z1081" t="str">
            <v xml:space="preserve"> </v>
          </cell>
        </row>
        <row r="1082">
          <cell r="B1082" t="str">
            <v>D90</v>
          </cell>
          <cell r="F1082">
            <v>1</v>
          </cell>
          <cell r="G1082">
            <v>110111</v>
          </cell>
          <cell r="K1082">
            <v>0</v>
          </cell>
          <cell r="M1082" t="str">
            <v>DEL</v>
          </cell>
          <cell r="N1082" t="str">
            <v>Resource</v>
          </cell>
          <cell r="Q1082" t="str">
            <v>yes</v>
          </cell>
          <cell r="X1082">
            <v>500000</v>
          </cell>
          <cell r="Y1082" t="str">
            <v xml:space="preserve"> </v>
          </cell>
          <cell r="Z1082" t="str">
            <v xml:space="preserve"> </v>
          </cell>
        </row>
        <row r="1083">
          <cell r="B1083" t="str">
            <v>D90</v>
          </cell>
          <cell r="F1083">
            <v>6</v>
          </cell>
          <cell r="G1083">
            <v>110111</v>
          </cell>
          <cell r="K1083">
            <v>0</v>
          </cell>
          <cell r="M1083" t="str">
            <v>DEL</v>
          </cell>
          <cell r="N1083" t="str">
            <v>Resource</v>
          </cell>
          <cell r="Q1083" t="str">
            <v>yes</v>
          </cell>
          <cell r="X1083">
            <v>-200000</v>
          </cell>
          <cell r="Y1083" t="str">
            <v xml:space="preserve"> </v>
          </cell>
          <cell r="Z1083" t="str">
            <v xml:space="preserve"> </v>
          </cell>
        </row>
        <row r="1084">
          <cell r="B1084" t="str">
            <v>D90</v>
          </cell>
          <cell r="F1084">
            <v>6</v>
          </cell>
          <cell r="G1084">
            <v>110111</v>
          </cell>
          <cell r="K1084">
            <v>0</v>
          </cell>
          <cell r="M1084" t="str">
            <v>DEL</v>
          </cell>
          <cell r="N1084" t="str">
            <v>Resource</v>
          </cell>
          <cell r="Q1084" t="str">
            <v>yes</v>
          </cell>
          <cell r="X1084" t="str">
            <v xml:space="preserve"> </v>
          </cell>
          <cell r="Y1084" t="str">
            <v xml:space="preserve"> </v>
          </cell>
          <cell r="Z1084" t="str">
            <v xml:space="preserve"> </v>
          </cell>
        </row>
        <row r="1085">
          <cell r="B1085" t="str">
            <v>E15</v>
          </cell>
          <cell r="F1085">
            <v>3</v>
          </cell>
          <cell r="G1085">
            <v>110202</v>
          </cell>
          <cell r="K1085" t="str">
            <v>PSS</v>
          </cell>
          <cell r="M1085" t="str">
            <v>non-budget</v>
          </cell>
          <cell r="N1085" t="str">
            <v>non-budget</v>
          </cell>
          <cell r="Q1085" t="str">
            <v>no</v>
          </cell>
          <cell r="X1085" t="str">
            <v xml:space="preserve"> </v>
          </cell>
          <cell r="Y1085" t="str">
            <v xml:space="preserve"> </v>
          </cell>
          <cell r="Z1085" t="str">
            <v xml:space="preserve"> </v>
          </cell>
        </row>
        <row r="1086">
          <cell r="B1086" t="str">
            <v>D90</v>
          </cell>
          <cell r="F1086">
            <v>2</v>
          </cell>
          <cell r="G1086">
            <v>110111</v>
          </cell>
          <cell r="K1086">
            <v>0</v>
          </cell>
          <cell r="M1086" t="str">
            <v>DEL</v>
          </cell>
          <cell r="N1086" t="str">
            <v>Resource</v>
          </cell>
          <cell r="Q1086" t="str">
            <v>yes</v>
          </cell>
          <cell r="X1086" t="str">
            <v xml:space="preserve"> </v>
          </cell>
          <cell r="Y1086">
            <v>500000</v>
          </cell>
          <cell r="Z1086">
            <v>500000</v>
          </cell>
        </row>
        <row r="1087">
          <cell r="B1087" t="str">
            <v>E15</v>
          </cell>
          <cell r="F1087">
            <v>3</v>
          </cell>
          <cell r="G1087">
            <v>110203</v>
          </cell>
          <cell r="K1087" t="str">
            <v>PSS</v>
          </cell>
          <cell r="M1087" t="str">
            <v>non-budget</v>
          </cell>
          <cell r="N1087" t="str">
            <v>non-budget</v>
          </cell>
          <cell r="Q1087" t="str">
            <v>no</v>
          </cell>
          <cell r="X1087" t="str">
            <v xml:space="preserve"> </v>
          </cell>
          <cell r="Y1087" t="str">
            <v xml:space="preserve"> </v>
          </cell>
          <cell r="Z1087" t="str">
            <v xml:space="preserve"> </v>
          </cell>
        </row>
        <row r="1088">
          <cell r="B1088" t="str">
            <v>E15</v>
          </cell>
          <cell r="F1088">
            <v>9</v>
          </cell>
          <cell r="G1088">
            <v>110306</v>
          </cell>
          <cell r="K1088">
            <v>0</v>
          </cell>
          <cell r="M1088" t="str">
            <v>DEL</v>
          </cell>
          <cell r="N1088" t="str">
            <v>Capital</v>
          </cell>
          <cell r="Q1088" t="str">
            <v>no</v>
          </cell>
          <cell r="X1088" t="str">
            <v xml:space="preserve"> </v>
          </cell>
          <cell r="Y1088" t="str">
            <v xml:space="preserve"> </v>
          </cell>
          <cell r="Z1088" t="str">
            <v xml:space="preserve"> </v>
          </cell>
        </row>
        <row r="1089">
          <cell r="B1089" t="str">
            <v>D90</v>
          </cell>
          <cell r="F1089">
            <v>12</v>
          </cell>
          <cell r="G1089">
            <v>110111</v>
          </cell>
          <cell r="K1089">
            <v>0</v>
          </cell>
          <cell r="M1089" t="str">
            <v>DEL</v>
          </cell>
          <cell r="N1089" t="str">
            <v>Resource</v>
          </cell>
          <cell r="Q1089" t="str">
            <v>yes</v>
          </cell>
          <cell r="X1089">
            <v>-200000</v>
          </cell>
          <cell r="Y1089" t="str">
            <v xml:space="preserve"> </v>
          </cell>
          <cell r="Z1089" t="str">
            <v xml:space="preserve"> </v>
          </cell>
        </row>
        <row r="1090">
          <cell r="B1090" t="str">
            <v>D90</v>
          </cell>
          <cell r="F1090">
            <v>1</v>
          </cell>
          <cell r="G1090">
            <v>110401</v>
          </cell>
          <cell r="K1090">
            <v>0</v>
          </cell>
          <cell r="M1090" t="str">
            <v>DEL</v>
          </cell>
          <cell r="N1090" t="str">
            <v>Resource</v>
          </cell>
          <cell r="Q1090" t="str">
            <v>yes</v>
          </cell>
          <cell r="X1090">
            <v>3012</v>
          </cell>
          <cell r="Y1090" t="str">
            <v xml:space="preserve"> </v>
          </cell>
          <cell r="Z1090" t="str">
            <v xml:space="preserve"> </v>
          </cell>
        </row>
        <row r="1091">
          <cell r="B1091" t="str">
            <v>D90</v>
          </cell>
          <cell r="F1091">
            <v>6</v>
          </cell>
          <cell r="G1091">
            <v>110401</v>
          </cell>
          <cell r="K1091">
            <v>0</v>
          </cell>
          <cell r="M1091" t="str">
            <v>DEL</v>
          </cell>
          <cell r="N1091" t="str">
            <v>Resource</v>
          </cell>
          <cell r="Q1091" t="str">
            <v>yes</v>
          </cell>
          <cell r="X1091" t="str">
            <v xml:space="preserve"> </v>
          </cell>
          <cell r="Y1091" t="str">
            <v xml:space="preserve"> </v>
          </cell>
          <cell r="Z1091" t="str">
            <v xml:space="preserve"> </v>
          </cell>
        </row>
        <row r="1092">
          <cell r="B1092" t="str">
            <v>D90</v>
          </cell>
          <cell r="F1092">
            <v>6</v>
          </cell>
          <cell r="G1092">
            <v>110401</v>
          </cell>
          <cell r="K1092">
            <v>0</v>
          </cell>
          <cell r="M1092" t="str">
            <v>DEL</v>
          </cell>
          <cell r="N1092" t="str">
            <v>Resource</v>
          </cell>
          <cell r="Q1092" t="str">
            <v>yes</v>
          </cell>
          <cell r="X1092">
            <v>-3012</v>
          </cell>
          <cell r="Y1092" t="str">
            <v xml:space="preserve"> </v>
          </cell>
          <cell r="Z1092" t="str">
            <v xml:space="preserve"> </v>
          </cell>
        </row>
        <row r="1093">
          <cell r="B1093" t="str">
            <v>D90</v>
          </cell>
          <cell r="F1093">
            <v>2</v>
          </cell>
          <cell r="G1093">
            <v>110401</v>
          </cell>
          <cell r="K1093">
            <v>0</v>
          </cell>
          <cell r="M1093" t="str">
            <v>DEL</v>
          </cell>
          <cell r="N1093" t="str">
            <v>Resource</v>
          </cell>
          <cell r="Q1093" t="str">
            <v>yes</v>
          </cell>
          <cell r="X1093" t="str">
            <v xml:space="preserve"> </v>
          </cell>
          <cell r="Y1093">
            <v>3012</v>
          </cell>
          <cell r="Z1093">
            <v>3012</v>
          </cell>
        </row>
        <row r="1094">
          <cell r="B1094" t="str">
            <v>E05</v>
          </cell>
          <cell r="F1094">
            <v>12</v>
          </cell>
          <cell r="G1094">
            <v>110701</v>
          </cell>
          <cell r="K1094">
            <v>0</v>
          </cell>
          <cell r="M1094" t="str">
            <v>DEL</v>
          </cell>
          <cell r="N1094" t="str">
            <v>Capital</v>
          </cell>
          <cell r="Q1094" t="str">
            <v>no</v>
          </cell>
          <cell r="X1094" t="str">
            <v xml:space="preserve"> </v>
          </cell>
          <cell r="Y1094" t="str">
            <v xml:space="preserve"> </v>
          </cell>
          <cell r="Z1094" t="str">
            <v xml:space="preserve"> </v>
          </cell>
        </row>
        <row r="1095">
          <cell r="B1095" t="str">
            <v>E05</v>
          </cell>
          <cell r="F1095">
            <v>12</v>
          </cell>
          <cell r="G1095">
            <v>110701</v>
          </cell>
          <cell r="K1095">
            <v>0</v>
          </cell>
          <cell r="M1095" t="str">
            <v>DEL</v>
          </cell>
          <cell r="N1095" t="str">
            <v>Capital</v>
          </cell>
          <cell r="Q1095" t="str">
            <v>no</v>
          </cell>
          <cell r="X1095">
            <v>593945</v>
          </cell>
          <cell r="Y1095" t="str">
            <v xml:space="preserve"> </v>
          </cell>
          <cell r="Z1095" t="str">
            <v xml:space="preserve"> </v>
          </cell>
          <cell r="AA1095" t="str">
            <v>R</v>
          </cell>
        </row>
        <row r="1096">
          <cell r="B1096" t="str">
            <v>E15</v>
          </cell>
          <cell r="F1096">
            <v>9</v>
          </cell>
          <cell r="G1096">
            <v>110306</v>
          </cell>
          <cell r="K1096">
            <v>0</v>
          </cell>
          <cell r="M1096" t="str">
            <v>DEL</v>
          </cell>
          <cell r="N1096" t="str">
            <v>Capital</v>
          </cell>
          <cell r="Q1096" t="str">
            <v>no</v>
          </cell>
          <cell r="X1096" t="str">
            <v xml:space="preserve"> </v>
          </cell>
          <cell r="Y1096" t="str">
            <v xml:space="preserve"> </v>
          </cell>
          <cell r="Z1096" t="str">
            <v xml:space="preserve"> </v>
          </cell>
        </row>
        <row r="1097">
          <cell r="B1097" t="str">
            <v>K40</v>
          </cell>
          <cell r="F1097">
            <v>12</v>
          </cell>
          <cell r="G1097">
            <v>110402</v>
          </cell>
          <cell r="K1097">
            <v>0</v>
          </cell>
          <cell r="M1097" t="str">
            <v>DEL</v>
          </cell>
          <cell r="N1097" t="str">
            <v>Resource</v>
          </cell>
          <cell r="Q1097" t="str">
            <v>yes</v>
          </cell>
          <cell r="X1097" t="str">
            <v xml:space="preserve"> </v>
          </cell>
          <cell r="Y1097" t="str">
            <v xml:space="preserve"> </v>
          </cell>
          <cell r="Z1097" t="str">
            <v xml:space="preserve"> </v>
          </cell>
        </row>
        <row r="1098">
          <cell r="B1098" t="str">
            <v>K40</v>
          </cell>
          <cell r="F1098">
            <v>1</v>
          </cell>
          <cell r="G1098">
            <v>110402</v>
          </cell>
          <cell r="K1098">
            <v>0</v>
          </cell>
          <cell r="M1098" t="str">
            <v>DEL</v>
          </cell>
          <cell r="N1098" t="str">
            <v>Resource</v>
          </cell>
          <cell r="Q1098" t="str">
            <v>yes</v>
          </cell>
          <cell r="X1098">
            <v>-13</v>
          </cell>
          <cell r="Y1098" t="str">
            <v xml:space="preserve"> </v>
          </cell>
          <cell r="Z1098" t="str">
            <v xml:space="preserve"> </v>
          </cell>
        </row>
        <row r="1099">
          <cell r="B1099" t="str">
            <v>K40</v>
          </cell>
          <cell r="F1099">
            <v>1</v>
          </cell>
          <cell r="G1099">
            <v>110403</v>
          </cell>
          <cell r="K1099">
            <v>0</v>
          </cell>
          <cell r="M1099" t="str">
            <v>DEL</v>
          </cell>
          <cell r="N1099" t="str">
            <v>Resource</v>
          </cell>
          <cell r="Q1099" t="str">
            <v>yes</v>
          </cell>
          <cell r="X1099" t="str">
            <v xml:space="preserve"> </v>
          </cell>
          <cell r="Y1099" t="str">
            <v xml:space="preserve"> </v>
          </cell>
          <cell r="Z1099" t="str">
            <v xml:space="preserve"> </v>
          </cell>
        </row>
        <row r="1100">
          <cell r="B1100" t="str">
            <v>K40</v>
          </cell>
          <cell r="F1100">
            <v>12</v>
          </cell>
          <cell r="G1100">
            <v>110701</v>
          </cell>
          <cell r="K1100">
            <v>0</v>
          </cell>
          <cell r="M1100" t="str">
            <v>non-budget</v>
          </cell>
          <cell r="N1100" t="str">
            <v>non-budget</v>
          </cell>
          <cell r="Q1100" t="str">
            <v>yes</v>
          </cell>
          <cell r="X1100">
            <v>-420</v>
          </cell>
          <cell r="Y1100" t="str">
            <v xml:space="preserve"> </v>
          </cell>
          <cell r="Z1100" t="str">
            <v xml:space="preserve"> </v>
          </cell>
        </row>
        <row r="1101">
          <cell r="B1101" t="str">
            <v>K40</v>
          </cell>
          <cell r="F1101">
            <v>1</v>
          </cell>
          <cell r="G1101">
            <v>110701</v>
          </cell>
          <cell r="K1101">
            <v>0</v>
          </cell>
          <cell r="M1101" t="str">
            <v>non-budget</v>
          </cell>
          <cell r="N1101" t="str">
            <v>non-budget</v>
          </cell>
          <cell r="Q1101" t="str">
            <v>yes</v>
          </cell>
          <cell r="X1101">
            <v>-919696</v>
          </cell>
          <cell r="Y1101" t="str">
            <v xml:space="preserve"> </v>
          </cell>
          <cell r="Z1101" t="str">
            <v xml:space="preserve"> </v>
          </cell>
        </row>
        <row r="1102">
          <cell r="B1102" t="str">
            <v>G20</v>
          </cell>
          <cell r="F1102">
            <v>3</v>
          </cell>
          <cell r="G1102">
            <v>110101</v>
          </cell>
          <cell r="K1102">
            <v>0</v>
          </cell>
          <cell r="M1102" t="str">
            <v>DEL</v>
          </cell>
          <cell r="N1102" t="str">
            <v>Resource</v>
          </cell>
          <cell r="Q1102" t="str">
            <v>no</v>
          </cell>
          <cell r="X1102">
            <v>126000</v>
          </cell>
          <cell r="Y1102" t="str">
            <v xml:space="preserve"> </v>
          </cell>
          <cell r="Z1102" t="str">
            <v xml:space="preserve"> </v>
          </cell>
        </row>
        <row r="1103">
          <cell r="B1103" t="str">
            <v>K40</v>
          </cell>
          <cell r="F1103">
            <v>6</v>
          </cell>
          <cell r="G1103">
            <v>110701</v>
          </cell>
          <cell r="K1103">
            <v>0</v>
          </cell>
          <cell r="M1103" t="str">
            <v>non-budget</v>
          </cell>
          <cell r="N1103" t="str">
            <v>non-budget</v>
          </cell>
          <cell r="Q1103" t="str">
            <v>yes</v>
          </cell>
          <cell r="X1103">
            <v>-138496</v>
          </cell>
          <cell r="Y1103">
            <v>-138496</v>
          </cell>
          <cell r="Z1103">
            <v>-138496</v>
          </cell>
        </row>
        <row r="1104">
          <cell r="B1104" t="str">
            <v>K40</v>
          </cell>
          <cell r="F1104">
            <v>6</v>
          </cell>
          <cell r="G1104">
            <v>110701</v>
          </cell>
          <cell r="K1104">
            <v>0</v>
          </cell>
          <cell r="M1104" t="str">
            <v>non-budget</v>
          </cell>
          <cell r="N1104" t="str">
            <v>non-budget</v>
          </cell>
          <cell r="Q1104" t="str">
            <v>yes</v>
          </cell>
          <cell r="X1104" t="str">
            <v xml:space="preserve"> </v>
          </cell>
          <cell r="Y1104">
            <v>-919696</v>
          </cell>
          <cell r="Z1104">
            <v>-919696</v>
          </cell>
        </row>
        <row r="1105">
          <cell r="B1105" t="str">
            <v>K40</v>
          </cell>
          <cell r="F1105">
            <v>4</v>
          </cell>
          <cell r="G1105">
            <v>110701</v>
          </cell>
          <cell r="K1105">
            <v>0</v>
          </cell>
          <cell r="M1105" t="str">
            <v>non-budget</v>
          </cell>
          <cell r="N1105" t="str">
            <v>non-budget</v>
          </cell>
          <cell r="Q1105" t="str">
            <v>yes</v>
          </cell>
          <cell r="X1105" t="str">
            <v xml:space="preserve"> </v>
          </cell>
          <cell r="Y1105" t="str">
            <v xml:space="preserve"> </v>
          </cell>
          <cell r="Z1105" t="str">
            <v xml:space="preserve"> </v>
          </cell>
        </row>
        <row r="1106">
          <cell r="B1106" t="str">
            <v>K40</v>
          </cell>
          <cell r="F1106">
            <v>8</v>
          </cell>
          <cell r="G1106">
            <v>110701</v>
          </cell>
          <cell r="K1106">
            <v>0</v>
          </cell>
          <cell r="M1106" t="str">
            <v>non-budget</v>
          </cell>
          <cell r="N1106" t="str">
            <v>non-budget</v>
          </cell>
          <cell r="Q1106" t="str">
            <v>yes</v>
          </cell>
          <cell r="X1106" t="str">
            <v xml:space="preserve"> </v>
          </cell>
          <cell r="Y1106" t="str">
            <v xml:space="preserve"> </v>
          </cell>
          <cell r="Z1106" t="str">
            <v xml:space="preserve"> </v>
          </cell>
        </row>
        <row r="1107">
          <cell r="B1107" t="str">
            <v>M10</v>
          </cell>
          <cell r="F1107">
            <v>1</v>
          </cell>
          <cell r="G1107">
            <v>110101</v>
          </cell>
          <cell r="K1107">
            <v>0</v>
          </cell>
          <cell r="M1107" t="str">
            <v>DEL</v>
          </cell>
          <cell r="N1107" t="str">
            <v>Resource</v>
          </cell>
          <cell r="Q1107" t="str">
            <v>yes</v>
          </cell>
          <cell r="X1107">
            <v>448788</v>
          </cell>
          <cell r="Y1107" t="str">
            <v xml:space="preserve"> </v>
          </cell>
          <cell r="Z1107" t="str">
            <v xml:space="preserve"> </v>
          </cell>
        </row>
        <row r="1108">
          <cell r="B1108" t="str">
            <v>M10</v>
          </cell>
          <cell r="F1108">
            <v>6</v>
          </cell>
          <cell r="G1108">
            <v>110101</v>
          </cell>
          <cell r="K1108">
            <v>0</v>
          </cell>
          <cell r="M1108" t="str">
            <v>DEL</v>
          </cell>
          <cell r="N1108" t="str">
            <v>Resource</v>
          </cell>
          <cell r="Q1108" t="str">
            <v>yes</v>
          </cell>
          <cell r="X1108">
            <v>-100000</v>
          </cell>
          <cell r="Y1108">
            <v>-100000</v>
          </cell>
          <cell r="Z1108">
            <v>-100000</v>
          </cell>
        </row>
        <row r="1109">
          <cell r="B1109" t="str">
            <v>M10</v>
          </cell>
          <cell r="F1109">
            <v>4</v>
          </cell>
          <cell r="G1109">
            <v>110101</v>
          </cell>
          <cell r="K1109">
            <v>0</v>
          </cell>
          <cell r="M1109" t="str">
            <v>DEL</v>
          </cell>
          <cell r="N1109" t="str">
            <v>Resource</v>
          </cell>
          <cell r="Q1109" t="str">
            <v>yes</v>
          </cell>
          <cell r="X1109" t="str">
            <v xml:space="preserve"> </v>
          </cell>
          <cell r="Y1109" t="str">
            <v xml:space="preserve"> </v>
          </cell>
          <cell r="Z1109" t="str">
            <v xml:space="preserve"> </v>
          </cell>
        </row>
        <row r="1110">
          <cell r="B1110" t="str">
            <v>M10</v>
          </cell>
          <cell r="F1110">
            <v>2</v>
          </cell>
          <cell r="G1110">
            <v>110101</v>
          </cell>
          <cell r="K1110">
            <v>0</v>
          </cell>
          <cell r="M1110" t="str">
            <v>DEL</v>
          </cell>
          <cell r="N1110" t="str">
            <v>Resource</v>
          </cell>
          <cell r="Q1110" t="str">
            <v>yes</v>
          </cell>
          <cell r="X1110" t="str">
            <v xml:space="preserve"> </v>
          </cell>
          <cell r="Y1110">
            <v>448788</v>
          </cell>
          <cell r="Z1110">
            <v>448788</v>
          </cell>
        </row>
        <row r="1111">
          <cell r="B1111" t="str">
            <v>M10</v>
          </cell>
          <cell r="F1111">
            <v>6</v>
          </cell>
          <cell r="G1111">
            <v>110101</v>
          </cell>
          <cell r="K1111">
            <v>0</v>
          </cell>
          <cell r="M1111" t="str">
            <v>DEL</v>
          </cell>
          <cell r="N1111" t="str">
            <v>Resource</v>
          </cell>
          <cell r="Q1111" t="str">
            <v>yes</v>
          </cell>
          <cell r="X1111" t="str">
            <v xml:space="preserve"> </v>
          </cell>
          <cell r="Y1111" t="str">
            <v xml:space="preserve"> </v>
          </cell>
          <cell r="Z1111" t="str">
            <v xml:space="preserve"> </v>
          </cell>
        </row>
        <row r="1112">
          <cell r="B1112" t="str">
            <v>L45</v>
          </cell>
          <cell r="F1112">
            <v>6</v>
          </cell>
          <cell r="G1112">
            <v>180700</v>
          </cell>
          <cell r="K1112">
            <v>0</v>
          </cell>
          <cell r="M1112" t="str">
            <v>AME</v>
          </cell>
          <cell r="N1112" t="str">
            <v>Resource</v>
          </cell>
          <cell r="Q1112" t="str">
            <v>no</v>
          </cell>
          <cell r="X1112" t="str">
            <v xml:space="preserve"> </v>
          </cell>
          <cell r="Y1112" t="str">
            <v xml:space="preserve"> </v>
          </cell>
          <cell r="Z1112" t="str">
            <v xml:space="preserve"> </v>
          </cell>
        </row>
        <row r="1113">
          <cell r="B1113" t="str">
            <v>E15</v>
          </cell>
          <cell r="F1113">
            <v>9</v>
          </cell>
          <cell r="G1113">
            <v>110202</v>
          </cell>
          <cell r="K1113" t="str">
            <v>PSS</v>
          </cell>
          <cell r="M1113" t="str">
            <v>non-budget</v>
          </cell>
          <cell r="N1113" t="str">
            <v>non-budget</v>
          </cell>
          <cell r="Q1113" t="str">
            <v>no</v>
          </cell>
          <cell r="X1113" t="str">
            <v xml:space="preserve"> </v>
          </cell>
          <cell r="Y1113" t="str">
            <v xml:space="preserve"> </v>
          </cell>
          <cell r="Z1113" t="str">
            <v xml:space="preserve"> </v>
          </cell>
        </row>
        <row r="1114">
          <cell r="B1114" t="str">
            <v>L45</v>
          </cell>
          <cell r="F1114">
            <v>6</v>
          </cell>
          <cell r="G1114">
            <v>180700</v>
          </cell>
          <cell r="K1114">
            <v>0</v>
          </cell>
          <cell r="M1114" t="str">
            <v>AME</v>
          </cell>
          <cell r="N1114" t="str">
            <v>Resource</v>
          </cell>
          <cell r="Q1114" t="str">
            <v>no</v>
          </cell>
          <cell r="X1114" t="str">
            <v xml:space="preserve"> </v>
          </cell>
          <cell r="Y1114" t="str">
            <v xml:space="preserve"> </v>
          </cell>
          <cell r="Z1114" t="str">
            <v xml:space="preserve"> </v>
          </cell>
        </row>
        <row r="1115">
          <cell r="B1115" t="str">
            <v>L45</v>
          </cell>
          <cell r="F1115">
            <v>12</v>
          </cell>
          <cell r="G1115">
            <v>180700</v>
          </cell>
          <cell r="K1115">
            <v>0</v>
          </cell>
          <cell r="M1115" t="str">
            <v>AME</v>
          </cell>
          <cell r="N1115" t="str">
            <v>Resource</v>
          </cell>
          <cell r="Q1115" t="str">
            <v>no</v>
          </cell>
          <cell r="X1115" t="str">
            <v xml:space="preserve"> </v>
          </cell>
          <cell r="Y1115">
            <v>751696</v>
          </cell>
          <cell r="Z1115">
            <v>586909</v>
          </cell>
        </row>
        <row r="1116">
          <cell r="B1116" t="str">
            <v>L45</v>
          </cell>
          <cell r="F1116">
            <v>12</v>
          </cell>
          <cell r="G1116">
            <v>180700</v>
          </cell>
          <cell r="K1116">
            <v>0</v>
          </cell>
          <cell r="M1116" t="str">
            <v>AME</v>
          </cell>
          <cell r="N1116" t="str">
            <v>Resource</v>
          </cell>
          <cell r="Q1116" t="str">
            <v>no</v>
          </cell>
          <cell r="X1116" t="str">
            <v xml:space="preserve"> </v>
          </cell>
          <cell r="Y1116" t="str">
            <v xml:space="preserve"> </v>
          </cell>
          <cell r="Z1116" t="str">
            <v xml:space="preserve"> </v>
          </cell>
        </row>
        <row r="1117">
          <cell r="B1117" t="str">
            <v>H35</v>
          </cell>
          <cell r="F1117">
            <v>12</v>
          </cell>
          <cell r="G1117">
            <v>110701</v>
          </cell>
          <cell r="K1117">
            <v>0</v>
          </cell>
          <cell r="M1117" t="str">
            <v>non-budget</v>
          </cell>
          <cell r="N1117" t="str">
            <v>non-budget</v>
          </cell>
          <cell r="Q1117" t="str">
            <v>no</v>
          </cell>
          <cell r="X1117">
            <v>593945</v>
          </cell>
          <cell r="Y1117" t="str">
            <v xml:space="preserve"> </v>
          </cell>
          <cell r="Z1117" t="str">
            <v xml:space="preserve"> </v>
          </cell>
          <cell r="AA1117" t="str">
            <v>R</v>
          </cell>
        </row>
        <row r="1118">
          <cell r="B1118" t="str">
            <v>L45</v>
          </cell>
          <cell r="F1118">
            <v>5</v>
          </cell>
          <cell r="G1118">
            <v>180700</v>
          </cell>
          <cell r="K1118">
            <v>0</v>
          </cell>
          <cell r="M1118" t="str">
            <v>non-budget</v>
          </cell>
          <cell r="N1118" t="str">
            <v>non-budget</v>
          </cell>
          <cell r="Q1118" t="str">
            <v>no</v>
          </cell>
          <cell r="X1118">
            <v>16700000</v>
          </cell>
          <cell r="Y1118" t="str">
            <v xml:space="preserve"> </v>
          </cell>
          <cell r="Z1118" t="str">
            <v xml:space="preserve"> </v>
          </cell>
        </row>
        <row r="1119">
          <cell r="B1119" t="str">
            <v>L46</v>
          </cell>
          <cell r="F1119">
            <v>1</v>
          </cell>
          <cell r="G1119">
            <v>180700</v>
          </cell>
          <cell r="K1119">
            <v>0</v>
          </cell>
          <cell r="M1119" t="str">
            <v>AME</v>
          </cell>
          <cell r="N1119" t="str">
            <v>Resource</v>
          </cell>
          <cell r="Q1119" t="str">
            <v>no</v>
          </cell>
          <cell r="X1119">
            <v>-4207157</v>
          </cell>
          <cell r="Y1119" t="str">
            <v xml:space="preserve"> </v>
          </cell>
          <cell r="Z1119" t="str">
            <v xml:space="preserve"> </v>
          </cell>
        </row>
        <row r="1120">
          <cell r="B1120" t="str">
            <v>E16</v>
          </cell>
          <cell r="F1120">
            <v>9</v>
          </cell>
          <cell r="G1120">
            <v>110101</v>
          </cell>
          <cell r="K1120">
            <v>0</v>
          </cell>
          <cell r="M1120" t="str">
            <v>DEL</v>
          </cell>
          <cell r="N1120" t="str">
            <v>Capital</v>
          </cell>
          <cell r="Q1120" t="str">
            <v>no</v>
          </cell>
          <cell r="X1120" t="str">
            <v xml:space="preserve"> </v>
          </cell>
          <cell r="Y1120" t="str">
            <v xml:space="preserve"> </v>
          </cell>
          <cell r="Z1120" t="str">
            <v xml:space="preserve"> </v>
          </cell>
        </row>
        <row r="1121">
          <cell r="B1121" t="str">
            <v>H35</v>
          </cell>
          <cell r="F1121">
            <v>12</v>
          </cell>
          <cell r="G1121">
            <v>110701</v>
          </cell>
          <cell r="K1121">
            <v>0</v>
          </cell>
          <cell r="M1121" t="str">
            <v>non-budget</v>
          </cell>
          <cell r="N1121" t="str">
            <v>non-budget</v>
          </cell>
          <cell r="Q1121" t="str">
            <v>no</v>
          </cell>
          <cell r="X1121" t="str">
            <v xml:space="preserve"> </v>
          </cell>
          <cell r="Y1121" t="str">
            <v xml:space="preserve"> </v>
          </cell>
          <cell r="Z1121" t="str">
            <v xml:space="preserve"> </v>
          </cell>
        </row>
        <row r="1122">
          <cell r="B1122" t="str">
            <v>L46</v>
          </cell>
          <cell r="F1122">
            <v>2</v>
          </cell>
          <cell r="G1122">
            <v>180700</v>
          </cell>
          <cell r="K1122">
            <v>0</v>
          </cell>
          <cell r="M1122" t="str">
            <v>AME</v>
          </cell>
          <cell r="N1122" t="str">
            <v>Resource</v>
          </cell>
          <cell r="Q1122" t="str">
            <v>no</v>
          </cell>
          <cell r="X1122">
            <v>61899</v>
          </cell>
          <cell r="Y1122">
            <v>-4518331</v>
          </cell>
          <cell r="Z1122">
            <v>-4924981</v>
          </cell>
        </row>
        <row r="1123">
          <cell r="B1123" t="str">
            <v>L46</v>
          </cell>
          <cell r="F1123">
            <v>5</v>
          </cell>
          <cell r="G1123">
            <v>180700</v>
          </cell>
          <cell r="K1123">
            <v>0</v>
          </cell>
          <cell r="M1123" t="str">
            <v>AME</v>
          </cell>
          <cell r="N1123" t="str">
            <v>Resource</v>
          </cell>
          <cell r="Q1123" t="str">
            <v>no</v>
          </cell>
          <cell r="X1123" t="str">
            <v xml:space="preserve"> </v>
          </cell>
          <cell r="Y1123" t="str">
            <v xml:space="preserve"> </v>
          </cell>
          <cell r="Z1123" t="str">
            <v xml:space="preserve"> </v>
          </cell>
        </row>
        <row r="1124">
          <cell r="B1124" t="str">
            <v>L46</v>
          </cell>
          <cell r="F1124">
            <v>5</v>
          </cell>
          <cell r="G1124">
            <v>180700</v>
          </cell>
          <cell r="K1124">
            <v>0</v>
          </cell>
          <cell r="M1124" t="str">
            <v>AME</v>
          </cell>
          <cell r="N1124" t="str">
            <v>Resource</v>
          </cell>
          <cell r="Q1124" t="str">
            <v>no</v>
          </cell>
          <cell r="X1124">
            <v>793499</v>
          </cell>
          <cell r="Y1124" t="str">
            <v xml:space="preserve"> </v>
          </cell>
          <cell r="Z1124" t="str">
            <v xml:space="preserve"> </v>
          </cell>
        </row>
        <row r="1125">
          <cell r="B1125" t="str">
            <v>L46</v>
          </cell>
          <cell r="F1125">
            <v>5</v>
          </cell>
          <cell r="G1125">
            <v>180700</v>
          </cell>
          <cell r="K1125">
            <v>0</v>
          </cell>
          <cell r="M1125" t="str">
            <v>AME</v>
          </cell>
          <cell r="N1125" t="str">
            <v>Resource</v>
          </cell>
          <cell r="Q1125" t="str">
            <v>no</v>
          </cell>
          <cell r="X1125" t="str">
            <v xml:space="preserve"> </v>
          </cell>
          <cell r="Y1125">
            <v>998984</v>
          </cell>
          <cell r="Z1125" t="str">
            <v xml:space="preserve"> </v>
          </cell>
        </row>
        <row r="1126">
          <cell r="B1126" t="str">
            <v>L46</v>
          </cell>
          <cell r="F1126">
            <v>5</v>
          </cell>
          <cell r="G1126">
            <v>180700</v>
          </cell>
          <cell r="K1126">
            <v>0</v>
          </cell>
          <cell r="M1126" t="str">
            <v>AME</v>
          </cell>
          <cell r="N1126" t="str">
            <v>Resource</v>
          </cell>
          <cell r="Q1126" t="str">
            <v>no</v>
          </cell>
          <cell r="X1126" t="str">
            <v xml:space="preserve"> </v>
          </cell>
          <cell r="Y1126" t="str">
            <v xml:space="preserve"> </v>
          </cell>
          <cell r="Z1126">
            <v>1229667</v>
          </cell>
        </row>
        <row r="1127">
          <cell r="B1127" t="str">
            <v>G20</v>
          </cell>
          <cell r="F1127">
            <v>9</v>
          </cell>
          <cell r="G1127">
            <v>110101</v>
          </cell>
          <cell r="K1127">
            <v>0</v>
          </cell>
          <cell r="M1127" t="str">
            <v>DEL</v>
          </cell>
          <cell r="N1127" t="str">
            <v>Resource</v>
          </cell>
          <cell r="Q1127" t="str">
            <v>no</v>
          </cell>
          <cell r="X1127" t="str">
            <v xml:space="preserve"> </v>
          </cell>
          <cell r="Y1127" t="str">
            <v xml:space="preserve"> </v>
          </cell>
          <cell r="Z1127" t="str">
            <v xml:space="preserve"> </v>
          </cell>
        </row>
        <row r="1128">
          <cell r="B1128" t="str">
            <v>G20</v>
          </cell>
          <cell r="F1128">
            <v>9</v>
          </cell>
          <cell r="G1128">
            <v>110102</v>
          </cell>
          <cell r="K1128">
            <v>0</v>
          </cell>
          <cell r="M1128" t="str">
            <v>DEL</v>
          </cell>
          <cell r="N1128" t="str">
            <v>Resource</v>
          </cell>
          <cell r="Q1128" t="str">
            <v>no</v>
          </cell>
          <cell r="X1128" t="str">
            <v xml:space="preserve"> </v>
          </cell>
          <cell r="Y1128" t="str">
            <v xml:space="preserve"> </v>
          </cell>
          <cell r="Z1128" t="str">
            <v xml:space="preserve"> </v>
          </cell>
        </row>
        <row r="1129">
          <cell r="B1129" t="str">
            <v>G20</v>
          </cell>
          <cell r="F1129">
            <v>9</v>
          </cell>
          <cell r="G1129">
            <v>110202</v>
          </cell>
          <cell r="K1129" t="str">
            <v>PSS</v>
          </cell>
          <cell r="M1129" t="str">
            <v>non-budget</v>
          </cell>
          <cell r="N1129" t="str">
            <v>non-budget</v>
          </cell>
          <cell r="Q1129" t="str">
            <v>no</v>
          </cell>
          <cell r="X1129" t="str">
            <v xml:space="preserve"> </v>
          </cell>
          <cell r="Y1129" t="str">
            <v xml:space="preserve"> </v>
          </cell>
          <cell r="Z1129" t="str">
            <v xml:space="preserve"> </v>
          </cell>
        </row>
        <row r="1130">
          <cell r="B1130" t="str">
            <v>L46</v>
          </cell>
          <cell r="F1130">
            <v>6</v>
          </cell>
          <cell r="G1130">
            <v>180700</v>
          </cell>
          <cell r="K1130">
            <v>0</v>
          </cell>
          <cell r="M1130" t="str">
            <v>AME</v>
          </cell>
          <cell r="N1130" t="str">
            <v>Resource</v>
          </cell>
          <cell r="Q1130" t="str">
            <v>no</v>
          </cell>
          <cell r="X1130">
            <v>365241</v>
          </cell>
          <cell r="Y1130">
            <v>383503</v>
          </cell>
          <cell r="Z1130">
            <v>402678</v>
          </cell>
        </row>
        <row r="1131">
          <cell r="B1131" t="str">
            <v>L46</v>
          </cell>
          <cell r="F1131">
            <v>6</v>
          </cell>
          <cell r="G1131">
            <v>180700</v>
          </cell>
          <cell r="K1131">
            <v>0</v>
          </cell>
          <cell r="M1131" t="str">
            <v>AME</v>
          </cell>
          <cell r="N1131" t="str">
            <v>Resource</v>
          </cell>
          <cell r="Q1131" t="str">
            <v>no</v>
          </cell>
          <cell r="X1131">
            <v>-730482</v>
          </cell>
          <cell r="Y1131">
            <v>-767006</v>
          </cell>
          <cell r="Z1131">
            <v>-805356</v>
          </cell>
        </row>
        <row r="1132">
          <cell r="B1132" t="str">
            <v>L46</v>
          </cell>
          <cell r="F1132">
            <v>6</v>
          </cell>
          <cell r="G1132">
            <v>180700</v>
          </cell>
          <cell r="K1132">
            <v>0</v>
          </cell>
          <cell r="M1132" t="str">
            <v>AME</v>
          </cell>
          <cell r="N1132" t="str">
            <v>Resource</v>
          </cell>
          <cell r="Q1132" t="str">
            <v>no</v>
          </cell>
          <cell r="X1132">
            <v>-61425</v>
          </cell>
          <cell r="Y1132">
            <v>-64496</v>
          </cell>
          <cell r="Z1132">
            <v>-67721</v>
          </cell>
        </row>
        <row r="1133">
          <cell r="B1133" t="str">
            <v>L46</v>
          </cell>
          <cell r="F1133">
            <v>6</v>
          </cell>
          <cell r="G1133">
            <v>180700</v>
          </cell>
          <cell r="K1133">
            <v>0</v>
          </cell>
          <cell r="M1133" t="str">
            <v>AME</v>
          </cell>
          <cell r="N1133" t="str">
            <v>Resource</v>
          </cell>
          <cell r="Q1133" t="str">
            <v>no</v>
          </cell>
          <cell r="X1133">
            <v>-3778425</v>
          </cell>
          <cell r="Y1133">
            <v>-3967346</v>
          </cell>
          <cell r="Z1133">
            <v>-4165713</v>
          </cell>
        </row>
        <row r="1134">
          <cell r="B1134" t="str">
            <v>M10</v>
          </cell>
          <cell r="F1134">
            <v>12</v>
          </cell>
          <cell r="G1134">
            <v>110101</v>
          </cell>
          <cell r="K1134">
            <v>0</v>
          </cell>
          <cell r="M1134" t="str">
            <v>DEL</v>
          </cell>
          <cell r="N1134" t="str">
            <v>Resource</v>
          </cell>
          <cell r="Q1134" t="str">
            <v>yes</v>
          </cell>
          <cell r="X1134" t="str">
            <v xml:space="preserve"> </v>
          </cell>
          <cell r="Y1134" t="str">
            <v xml:space="preserve"> </v>
          </cell>
          <cell r="Z1134" t="str">
            <v xml:space="preserve"> </v>
          </cell>
        </row>
        <row r="1135">
          <cell r="B1135" t="str">
            <v>G45</v>
          </cell>
          <cell r="F1135">
            <v>9</v>
          </cell>
          <cell r="G1135">
            <v>110702</v>
          </cell>
          <cell r="K1135">
            <v>0</v>
          </cell>
          <cell r="M1135" t="str">
            <v>non-budget</v>
          </cell>
          <cell r="N1135" t="str">
            <v>non-budget</v>
          </cell>
          <cell r="Q1135" t="str">
            <v>no</v>
          </cell>
          <cell r="X1135" t="str">
            <v xml:space="preserve"> </v>
          </cell>
          <cell r="Y1135" t="str">
            <v xml:space="preserve"> </v>
          </cell>
          <cell r="Z1135" t="str">
            <v xml:space="preserve"> </v>
          </cell>
        </row>
        <row r="1136">
          <cell r="B1136" t="str">
            <v>M10</v>
          </cell>
          <cell r="F1136">
            <v>1</v>
          </cell>
          <cell r="G1136">
            <v>110204</v>
          </cell>
          <cell r="K1136" t="str">
            <v>PSS</v>
          </cell>
          <cell r="M1136" t="str">
            <v>DEL</v>
          </cell>
          <cell r="N1136" t="str">
            <v>Resource</v>
          </cell>
          <cell r="Q1136" t="str">
            <v>yes</v>
          </cell>
          <cell r="X1136" t="str">
            <v xml:space="preserve"> </v>
          </cell>
          <cell r="Y1136" t="str">
            <v xml:space="preserve"> </v>
          </cell>
          <cell r="Z1136" t="str">
            <v xml:space="preserve"> </v>
          </cell>
        </row>
        <row r="1137">
          <cell r="B1137" t="str">
            <v>L46</v>
          </cell>
          <cell r="F1137">
            <v>6</v>
          </cell>
          <cell r="G1137">
            <v>180700</v>
          </cell>
          <cell r="K1137">
            <v>0</v>
          </cell>
          <cell r="M1137" t="str">
            <v>AME</v>
          </cell>
          <cell r="N1137" t="str">
            <v>Resource</v>
          </cell>
          <cell r="Q1137" t="str">
            <v>no</v>
          </cell>
          <cell r="X1137">
            <v>3778425</v>
          </cell>
          <cell r="Y1137">
            <v>3967346</v>
          </cell>
          <cell r="Z1137">
            <v>4165713</v>
          </cell>
        </row>
        <row r="1138">
          <cell r="B1138" t="str">
            <v>L46</v>
          </cell>
          <cell r="F1138">
            <v>2</v>
          </cell>
          <cell r="G1138">
            <v>180700</v>
          </cell>
          <cell r="K1138">
            <v>0</v>
          </cell>
          <cell r="M1138" t="str">
            <v>AME</v>
          </cell>
          <cell r="N1138" t="str">
            <v>Resource</v>
          </cell>
          <cell r="Q1138" t="str">
            <v>no</v>
          </cell>
          <cell r="X1138" t="str">
            <v xml:space="preserve"> </v>
          </cell>
          <cell r="Y1138" t="str">
            <v xml:space="preserve"> </v>
          </cell>
          <cell r="Z1138" t="str">
            <v xml:space="preserve"> </v>
          </cell>
        </row>
        <row r="1139">
          <cell r="B1139" t="str">
            <v>L46</v>
          </cell>
          <cell r="F1139">
            <v>5</v>
          </cell>
          <cell r="G1139">
            <v>180700</v>
          </cell>
          <cell r="K1139">
            <v>0</v>
          </cell>
          <cell r="M1139" t="str">
            <v>AME</v>
          </cell>
          <cell r="N1139" t="str">
            <v>Resource</v>
          </cell>
          <cell r="Q1139" t="str">
            <v>no</v>
          </cell>
          <cell r="X1139" t="str">
            <v xml:space="preserve"> </v>
          </cell>
          <cell r="Y1139" t="str">
            <v xml:space="preserve"> </v>
          </cell>
          <cell r="Z1139" t="str">
            <v xml:space="preserve"> </v>
          </cell>
        </row>
        <row r="1140">
          <cell r="B1140" t="str">
            <v>M10</v>
          </cell>
          <cell r="F1140">
            <v>8</v>
          </cell>
          <cell r="G1140">
            <v>110204</v>
          </cell>
          <cell r="K1140" t="str">
            <v>PSS</v>
          </cell>
          <cell r="M1140" t="str">
            <v>DEL</v>
          </cell>
          <cell r="N1140" t="str">
            <v>Resource</v>
          </cell>
          <cell r="Q1140" t="str">
            <v>yes</v>
          </cell>
          <cell r="X1140" t="str">
            <v xml:space="preserve"> </v>
          </cell>
          <cell r="Y1140" t="str">
            <v xml:space="preserve"> </v>
          </cell>
          <cell r="Z1140" t="str">
            <v xml:space="preserve"> </v>
          </cell>
        </row>
        <row r="1141">
          <cell r="B1141" t="str">
            <v>M10</v>
          </cell>
          <cell r="F1141">
            <v>1</v>
          </cell>
          <cell r="G1141">
            <v>110205</v>
          </cell>
          <cell r="K1141" t="str">
            <v>PSS</v>
          </cell>
          <cell r="M1141" t="str">
            <v>DEL</v>
          </cell>
          <cell r="N1141" t="str">
            <v>Resource</v>
          </cell>
          <cell r="Q1141" t="str">
            <v>yes</v>
          </cell>
          <cell r="X1141">
            <v>16500</v>
          </cell>
          <cell r="Y1141" t="str">
            <v xml:space="preserve"> </v>
          </cell>
          <cell r="Z1141" t="str">
            <v xml:space="preserve"> </v>
          </cell>
        </row>
        <row r="1142">
          <cell r="B1142" t="str">
            <v>M10</v>
          </cell>
          <cell r="F1142">
            <v>2</v>
          </cell>
          <cell r="G1142">
            <v>110205</v>
          </cell>
          <cell r="K1142" t="str">
            <v>PSS</v>
          </cell>
          <cell r="M1142" t="str">
            <v>DEL</v>
          </cell>
          <cell r="N1142" t="str">
            <v>Resource</v>
          </cell>
          <cell r="Q1142" t="str">
            <v>yes</v>
          </cell>
          <cell r="X1142" t="str">
            <v xml:space="preserve"> </v>
          </cell>
          <cell r="Y1142" t="str">
            <v xml:space="preserve"> </v>
          </cell>
          <cell r="Z1142" t="str">
            <v xml:space="preserve"> </v>
          </cell>
        </row>
        <row r="1143">
          <cell r="B1143" t="str">
            <v>H10</v>
          </cell>
          <cell r="F1143">
            <v>9</v>
          </cell>
          <cell r="G1143">
            <v>110801</v>
          </cell>
          <cell r="K1143">
            <v>0</v>
          </cell>
          <cell r="M1143" t="str">
            <v>AME</v>
          </cell>
          <cell r="N1143" t="str">
            <v>Capital</v>
          </cell>
          <cell r="Q1143" t="str">
            <v>no</v>
          </cell>
          <cell r="X1143" t="str">
            <v xml:space="preserve"> </v>
          </cell>
          <cell r="Y1143" t="str">
            <v xml:space="preserve"> </v>
          </cell>
          <cell r="Z1143" t="str">
            <v xml:space="preserve"> </v>
          </cell>
        </row>
        <row r="1144">
          <cell r="B1144" t="str">
            <v>M10</v>
          </cell>
          <cell r="F1144">
            <v>8</v>
          </cell>
          <cell r="G1144">
            <v>110205</v>
          </cell>
          <cell r="K1144" t="str">
            <v>PSS</v>
          </cell>
          <cell r="M1144" t="str">
            <v>DEL</v>
          </cell>
          <cell r="N1144" t="str">
            <v>Resource</v>
          </cell>
          <cell r="Q1144" t="str">
            <v>yes</v>
          </cell>
          <cell r="X1144" t="str">
            <v xml:space="preserve"> </v>
          </cell>
          <cell r="Y1144" t="str">
            <v xml:space="preserve"> </v>
          </cell>
          <cell r="Z1144" t="str">
            <v xml:space="preserve"> </v>
          </cell>
        </row>
        <row r="1145">
          <cell r="B1145" t="str">
            <v>M10</v>
          </cell>
          <cell r="F1145">
            <v>2</v>
          </cell>
          <cell r="G1145">
            <v>110205</v>
          </cell>
          <cell r="K1145" t="str">
            <v>PSS</v>
          </cell>
          <cell r="M1145" t="str">
            <v>DEL</v>
          </cell>
          <cell r="N1145" t="str">
            <v>Resource</v>
          </cell>
          <cell r="Q1145" t="str">
            <v>yes</v>
          </cell>
          <cell r="X1145" t="str">
            <v xml:space="preserve"> </v>
          </cell>
          <cell r="Y1145">
            <v>16500</v>
          </cell>
          <cell r="Z1145">
            <v>16500</v>
          </cell>
        </row>
        <row r="1146">
          <cell r="B1146" t="str">
            <v>M10</v>
          </cell>
          <cell r="F1146">
            <v>1</v>
          </cell>
          <cell r="G1146">
            <v>110206</v>
          </cell>
          <cell r="K1146" t="str">
            <v>PSS</v>
          </cell>
          <cell r="M1146" t="str">
            <v>DEL</v>
          </cell>
          <cell r="N1146" t="str">
            <v>Resource</v>
          </cell>
          <cell r="Q1146" t="str">
            <v>yes</v>
          </cell>
          <cell r="X1146" t="str">
            <v xml:space="preserve"> </v>
          </cell>
          <cell r="Y1146" t="str">
            <v xml:space="preserve"> </v>
          </cell>
          <cell r="Z1146" t="str">
            <v xml:space="preserve"> </v>
          </cell>
        </row>
        <row r="1147">
          <cell r="B1147" t="str">
            <v>M10</v>
          </cell>
          <cell r="F1147">
            <v>1</v>
          </cell>
          <cell r="G1147">
            <v>110207</v>
          </cell>
          <cell r="K1147" t="str">
            <v>PSS</v>
          </cell>
          <cell r="M1147" t="str">
            <v>DEL</v>
          </cell>
          <cell r="N1147" t="str">
            <v>Resource</v>
          </cell>
          <cell r="Q1147" t="str">
            <v>yes</v>
          </cell>
          <cell r="X1147">
            <v>133500</v>
          </cell>
          <cell r="Y1147" t="str">
            <v xml:space="preserve"> </v>
          </cell>
          <cell r="Z1147" t="str">
            <v xml:space="preserve"> </v>
          </cell>
        </row>
        <row r="1148">
          <cell r="B1148" t="str">
            <v>M10</v>
          </cell>
          <cell r="F1148">
            <v>4</v>
          </cell>
          <cell r="G1148">
            <v>110207</v>
          </cell>
          <cell r="K1148" t="str">
            <v>PSS</v>
          </cell>
          <cell r="M1148" t="str">
            <v>DEL</v>
          </cell>
          <cell r="N1148" t="str">
            <v>Resource</v>
          </cell>
          <cell r="Q1148" t="str">
            <v>yes</v>
          </cell>
          <cell r="X1148">
            <v>-550</v>
          </cell>
          <cell r="Y1148">
            <v>-500</v>
          </cell>
          <cell r="Z1148">
            <v>-500</v>
          </cell>
        </row>
        <row r="1149">
          <cell r="B1149" t="str">
            <v>M10</v>
          </cell>
          <cell r="F1149">
            <v>2</v>
          </cell>
          <cell r="G1149">
            <v>110207</v>
          </cell>
          <cell r="K1149" t="str">
            <v>PSS</v>
          </cell>
          <cell r="M1149" t="str">
            <v>DEL</v>
          </cell>
          <cell r="N1149" t="str">
            <v>Resource</v>
          </cell>
          <cell r="Q1149" t="str">
            <v>yes</v>
          </cell>
          <cell r="X1149" t="str">
            <v xml:space="preserve"> </v>
          </cell>
          <cell r="Y1149" t="str">
            <v xml:space="preserve"> </v>
          </cell>
          <cell r="Z1149" t="str">
            <v xml:space="preserve"> </v>
          </cell>
        </row>
        <row r="1150">
          <cell r="B1150" t="str">
            <v>M10</v>
          </cell>
          <cell r="F1150">
            <v>8</v>
          </cell>
          <cell r="G1150">
            <v>110207</v>
          </cell>
          <cell r="K1150" t="str">
            <v>PSS</v>
          </cell>
          <cell r="M1150" t="str">
            <v>DEL</v>
          </cell>
          <cell r="N1150" t="str">
            <v>Resource</v>
          </cell>
          <cell r="Q1150" t="str">
            <v>yes</v>
          </cell>
          <cell r="X1150" t="str">
            <v xml:space="preserve"> </v>
          </cell>
          <cell r="Y1150" t="str">
            <v xml:space="preserve"> </v>
          </cell>
          <cell r="Z1150" t="str">
            <v xml:space="preserve"> </v>
          </cell>
        </row>
        <row r="1151">
          <cell r="B1151" t="str">
            <v>M10</v>
          </cell>
          <cell r="F1151">
            <v>2</v>
          </cell>
          <cell r="G1151">
            <v>110207</v>
          </cell>
          <cell r="K1151" t="str">
            <v>PSS</v>
          </cell>
          <cell r="M1151" t="str">
            <v>DEL</v>
          </cell>
          <cell r="N1151" t="str">
            <v>Resource</v>
          </cell>
          <cell r="Q1151" t="str">
            <v>yes</v>
          </cell>
          <cell r="X1151" t="str">
            <v xml:space="preserve"> </v>
          </cell>
          <cell r="Y1151">
            <v>133500</v>
          </cell>
          <cell r="Z1151">
            <v>133500</v>
          </cell>
        </row>
        <row r="1152">
          <cell r="B1152" t="str">
            <v>M10</v>
          </cell>
          <cell r="F1152">
            <v>1</v>
          </cell>
          <cell r="G1152">
            <v>110212</v>
          </cell>
          <cell r="K1152" t="str">
            <v>PSS</v>
          </cell>
          <cell r="M1152" t="str">
            <v>DEL</v>
          </cell>
          <cell r="N1152" t="str">
            <v>Resource</v>
          </cell>
          <cell r="Q1152" t="str">
            <v>yes</v>
          </cell>
          <cell r="X1152" t="str">
            <v xml:space="preserve"> </v>
          </cell>
          <cell r="Y1152" t="str">
            <v xml:space="preserve"> </v>
          </cell>
          <cell r="Z1152" t="str">
            <v xml:space="preserve"> </v>
          </cell>
        </row>
        <row r="1153">
          <cell r="B1153" t="str">
            <v>E15</v>
          </cell>
          <cell r="F1153">
            <v>12</v>
          </cell>
          <cell r="G1153">
            <v>110702</v>
          </cell>
          <cell r="K1153">
            <v>0</v>
          </cell>
          <cell r="M1153" t="str">
            <v>AME</v>
          </cell>
          <cell r="N1153" t="str">
            <v>Capital</v>
          </cell>
          <cell r="Q1153" t="str">
            <v>no</v>
          </cell>
          <cell r="X1153" t="str">
            <v xml:space="preserve"> </v>
          </cell>
          <cell r="Y1153" t="str">
            <v xml:space="preserve"> </v>
          </cell>
          <cell r="Z1153" t="str">
            <v xml:space="preserve"> </v>
          </cell>
        </row>
        <row r="1154">
          <cell r="B1154" t="str">
            <v>H35</v>
          </cell>
          <cell r="F1154">
            <v>12</v>
          </cell>
          <cell r="G1154">
            <v>110702</v>
          </cell>
          <cell r="K1154">
            <v>0</v>
          </cell>
          <cell r="M1154" t="str">
            <v>non-budget</v>
          </cell>
          <cell r="N1154" t="str">
            <v>non-budget</v>
          </cell>
          <cell r="Q1154" t="str">
            <v>no</v>
          </cell>
          <cell r="X1154" t="str">
            <v xml:space="preserve"> </v>
          </cell>
          <cell r="Y1154" t="str">
            <v xml:space="preserve"> </v>
          </cell>
          <cell r="Z1154" t="str">
            <v xml:space="preserve"> </v>
          </cell>
        </row>
        <row r="1155">
          <cell r="B1155" t="str">
            <v>H35</v>
          </cell>
          <cell r="F1155">
            <v>9</v>
          </cell>
          <cell r="G1155">
            <v>110701</v>
          </cell>
          <cell r="K1155">
            <v>0</v>
          </cell>
          <cell r="M1155" t="str">
            <v>non-budget</v>
          </cell>
          <cell r="N1155" t="str">
            <v>non-budget</v>
          </cell>
          <cell r="Q1155" t="str">
            <v>no</v>
          </cell>
          <cell r="X1155" t="str">
            <v xml:space="preserve"> </v>
          </cell>
          <cell r="Y1155" t="str">
            <v xml:space="preserve"> </v>
          </cell>
          <cell r="Z1155" t="str">
            <v xml:space="preserve"> </v>
          </cell>
        </row>
        <row r="1156">
          <cell r="B1156" t="str">
            <v>M10</v>
          </cell>
          <cell r="F1156">
            <v>1</v>
          </cell>
          <cell r="G1156">
            <v>110213</v>
          </cell>
          <cell r="K1156" t="str">
            <v>PSS</v>
          </cell>
          <cell r="M1156" t="str">
            <v>DEL</v>
          </cell>
          <cell r="N1156" t="str">
            <v>Resource</v>
          </cell>
          <cell r="Q1156" t="str">
            <v>yes</v>
          </cell>
          <cell r="X1156" t="str">
            <v xml:space="preserve"> </v>
          </cell>
          <cell r="Y1156" t="str">
            <v xml:space="preserve"> </v>
          </cell>
          <cell r="Z1156" t="str">
            <v xml:space="preserve"> </v>
          </cell>
        </row>
        <row r="1157">
          <cell r="B1157" t="str">
            <v>M10</v>
          </cell>
          <cell r="F1157">
            <v>1</v>
          </cell>
          <cell r="G1157">
            <v>110214</v>
          </cell>
          <cell r="K1157" t="str">
            <v>PSS</v>
          </cell>
          <cell r="M1157" t="str">
            <v>DEL</v>
          </cell>
          <cell r="N1157" t="str">
            <v>Resource</v>
          </cell>
          <cell r="Q1157" t="str">
            <v>yes</v>
          </cell>
          <cell r="X1157" t="str">
            <v xml:space="preserve"> </v>
          </cell>
          <cell r="Y1157" t="str">
            <v xml:space="preserve"> </v>
          </cell>
          <cell r="Z1157" t="str">
            <v xml:space="preserve"> </v>
          </cell>
        </row>
        <row r="1158">
          <cell r="B1158" t="str">
            <v>M10</v>
          </cell>
          <cell r="F1158">
            <v>1</v>
          </cell>
          <cell r="G1158">
            <v>110215</v>
          </cell>
          <cell r="K1158" t="str">
            <v>PSS</v>
          </cell>
          <cell r="M1158" t="str">
            <v>DEL</v>
          </cell>
          <cell r="N1158" t="str">
            <v>Resource</v>
          </cell>
          <cell r="Q1158" t="str">
            <v>yes</v>
          </cell>
          <cell r="X1158" t="str">
            <v xml:space="preserve"> </v>
          </cell>
          <cell r="Y1158" t="str">
            <v xml:space="preserve"> </v>
          </cell>
          <cell r="Z1158" t="str">
            <v xml:space="preserve"> </v>
          </cell>
        </row>
        <row r="1159">
          <cell r="B1159" t="str">
            <v>M10</v>
          </cell>
          <cell r="F1159">
            <v>1</v>
          </cell>
          <cell r="G1159">
            <v>110216</v>
          </cell>
          <cell r="K1159" t="str">
            <v>PSS</v>
          </cell>
          <cell r="M1159" t="str">
            <v>DEL</v>
          </cell>
          <cell r="N1159" t="str">
            <v>Resource</v>
          </cell>
          <cell r="Q1159" t="str">
            <v>yes</v>
          </cell>
          <cell r="X1159">
            <v>1000</v>
          </cell>
          <cell r="Y1159" t="str">
            <v xml:space="preserve"> </v>
          </cell>
          <cell r="Z1159" t="str">
            <v xml:space="preserve"> </v>
          </cell>
        </row>
        <row r="1160">
          <cell r="B1160" t="str">
            <v>M10</v>
          </cell>
          <cell r="F1160">
            <v>4</v>
          </cell>
          <cell r="G1160">
            <v>110216</v>
          </cell>
          <cell r="K1160" t="str">
            <v>PSS</v>
          </cell>
          <cell r="M1160" t="str">
            <v>DEL</v>
          </cell>
          <cell r="N1160" t="str">
            <v>Resource</v>
          </cell>
          <cell r="Q1160" t="str">
            <v>yes</v>
          </cell>
          <cell r="X1160" t="str">
            <v xml:space="preserve"> </v>
          </cell>
          <cell r="Y1160">
            <v>-1000</v>
          </cell>
          <cell r="Z1160">
            <v>-1000</v>
          </cell>
        </row>
        <row r="1161">
          <cell r="B1161" t="str">
            <v>M10</v>
          </cell>
          <cell r="F1161">
            <v>2</v>
          </cell>
          <cell r="G1161">
            <v>110216</v>
          </cell>
          <cell r="K1161" t="str">
            <v>PSS</v>
          </cell>
          <cell r="M1161" t="str">
            <v>DEL</v>
          </cell>
          <cell r="N1161" t="str">
            <v>Resource</v>
          </cell>
          <cell r="Q1161" t="str">
            <v>yes</v>
          </cell>
          <cell r="X1161" t="str">
            <v xml:space="preserve"> </v>
          </cell>
          <cell r="Y1161" t="str">
            <v xml:space="preserve"> </v>
          </cell>
          <cell r="Z1161" t="str">
            <v xml:space="preserve"> </v>
          </cell>
        </row>
        <row r="1162">
          <cell r="B1162" t="str">
            <v>M10</v>
          </cell>
          <cell r="F1162">
            <v>2</v>
          </cell>
          <cell r="G1162">
            <v>110216</v>
          </cell>
          <cell r="K1162" t="str">
            <v>PSS</v>
          </cell>
          <cell r="M1162" t="str">
            <v>DEL</v>
          </cell>
          <cell r="N1162" t="str">
            <v>Resource</v>
          </cell>
          <cell r="Q1162" t="str">
            <v>yes</v>
          </cell>
          <cell r="X1162" t="str">
            <v xml:space="preserve"> </v>
          </cell>
          <cell r="Y1162">
            <v>1000</v>
          </cell>
          <cell r="Z1162">
            <v>1000</v>
          </cell>
        </row>
        <row r="1163">
          <cell r="B1163" t="str">
            <v>H35</v>
          </cell>
          <cell r="F1163">
            <v>9</v>
          </cell>
          <cell r="G1163">
            <v>110701</v>
          </cell>
          <cell r="K1163">
            <v>0</v>
          </cell>
          <cell r="M1163" t="str">
            <v>non-budget</v>
          </cell>
          <cell r="N1163" t="str">
            <v>non-budget</v>
          </cell>
          <cell r="Q1163" t="str">
            <v>no</v>
          </cell>
          <cell r="X1163" t="str">
            <v xml:space="preserve"> </v>
          </cell>
          <cell r="Y1163" t="str">
            <v xml:space="preserve"> </v>
          </cell>
          <cell r="Z1163" t="str">
            <v xml:space="preserve"> </v>
          </cell>
        </row>
        <row r="1164">
          <cell r="B1164" t="str">
            <v>H35</v>
          </cell>
          <cell r="F1164">
            <v>9</v>
          </cell>
          <cell r="G1164">
            <v>110701</v>
          </cell>
          <cell r="K1164">
            <v>0</v>
          </cell>
          <cell r="M1164" t="str">
            <v>non-budget</v>
          </cell>
          <cell r="N1164" t="str">
            <v>non-budget</v>
          </cell>
          <cell r="Q1164" t="str">
            <v>no</v>
          </cell>
          <cell r="X1164" t="str">
            <v xml:space="preserve"> </v>
          </cell>
          <cell r="Y1164" t="str">
            <v xml:space="preserve"> </v>
          </cell>
          <cell r="Z1164" t="str">
            <v xml:space="preserve"> </v>
          </cell>
        </row>
        <row r="1165">
          <cell r="B1165" t="str">
            <v>L46</v>
          </cell>
          <cell r="F1165">
            <v>6</v>
          </cell>
          <cell r="G1165">
            <v>180700</v>
          </cell>
          <cell r="K1165">
            <v>0</v>
          </cell>
          <cell r="M1165" t="str">
            <v>AME</v>
          </cell>
          <cell r="N1165" t="str">
            <v>Resource</v>
          </cell>
          <cell r="Q1165" t="str">
            <v>no</v>
          </cell>
          <cell r="X1165" t="str">
            <v xml:space="preserve"> </v>
          </cell>
          <cell r="Y1165" t="str">
            <v xml:space="preserve"> </v>
          </cell>
          <cell r="Z1165" t="str">
            <v xml:space="preserve"> </v>
          </cell>
        </row>
        <row r="1166">
          <cell r="B1166" t="str">
            <v>M10</v>
          </cell>
          <cell r="F1166">
            <v>4</v>
          </cell>
          <cell r="G1166">
            <v>110216</v>
          </cell>
          <cell r="K1166" t="str">
            <v>PSS</v>
          </cell>
          <cell r="M1166" t="str">
            <v>DEL</v>
          </cell>
          <cell r="N1166" t="str">
            <v>Resource</v>
          </cell>
          <cell r="Q1166" t="str">
            <v>yes</v>
          </cell>
          <cell r="X1166">
            <v>-1000</v>
          </cell>
          <cell r="Y1166" t="str">
            <v xml:space="preserve"> </v>
          </cell>
          <cell r="Z1166" t="str">
            <v xml:space="preserve"> </v>
          </cell>
        </row>
        <row r="1167">
          <cell r="B1167" t="str">
            <v>M10</v>
          </cell>
          <cell r="F1167">
            <v>6</v>
          </cell>
          <cell r="G1167">
            <v>110216</v>
          </cell>
          <cell r="K1167" t="str">
            <v>PSS</v>
          </cell>
          <cell r="M1167" t="str">
            <v>DEL</v>
          </cell>
          <cell r="N1167" t="str">
            <v>Resource</v>
          </cell>
          <cell r="Q1167" t="str">
            <v>yes</v>
          </cell>
          <cell r="X1167" t="str">
            <v xml:space="preserve"> </v>
          </cell>
          <cell r="Y1167" t="str">
            <v xml:space="preserve"> </v>
          </cell>
          <cell r="Z1167" t="str">
            <v xml:space="preserve"> </v>
          </cell>
        </row>
        <row r="1168">
          <cell r="B1168" t="str">
            <v>M10</v>
          </cell>
          <cell r="F1168">
            <v>1</v>
          </cell>
          <cell r="G1168">
            <v>110217</v>
          </cell>
          <cell r="K1168" t="str">
            <v>PSS</v>
          </cell>
          <cell r="M1168" t="str">
            <v>DEL</v>
          </cell>
          <cell r="N1168" t="str">
            <v>Resource</v>
          </cell>
          <cell r="Q1168" t="str">
            <v>yes</v>
          </cell>
          <cell r="X1168">
            <v>185000</v>
          </cell>
          <cell r="Y1168" t="str">
            <v xml:space="preserve"> </v>
          </cell>
          <cell r="Z1168" t="str">
            <v xml:space="preserve"> </v>
          </cell>
        </row>
        <row r="1169">
          <cell r="B1169" t="str">
            <v>M10</v>
          </cell>
          <cell r="F1169">
            <v>2</v>
          </cell>
          <cell r="G1169">
            <v>110217</v>
          </cell>
          <cell r="K1169" t="str">
            <v>PSS</v>
          </cell>
          <cell r="M1169" t="str">
            <v>DEL</v>
          </cell>
          <cell r="N1169" t="str">
            <v>Resource</v>
          </cell>
          <cell r="Q1169" t="str">
            <v>yes</v>
          </cell>
          <cell r="X1169" t="str">
            <v xml:space="preserve"> </v>
          </cell>
          <cell r="Y1169" t="str">
            <v xml:space="preserve"> </v>
          </cell>
          <cell r="Z1169" t="str">
            <v xml:space="preserve"> </v>
          </cell>
        </row>
        <row r="1170">
          <cell r="B1170" t="str">
            <v>M10</v>
          </cell>
          <cell r="F1170">
            <v>8</v>
          </cell>
          <cell r="G1170">
            <v>110217</v>
          </cell>
          <cell r="K1170" t="str">
            <v>PSS</v>
          </cell>
          <cell r="M1170" t="str">
            <v>DEL</v>
          </cell>
          <cell r="N1170" t="str">
            <v>Resource</v>
          </cell>
          <cell r="Q1170" t="str">
            <v>yes</v>
          </cell>
          <cell r="X1170" t="str">
            <v xml:space="preserve"> </v>
          </cell>
          <cell r="Y1170" t="str">
            <v xml:space="preserve"> </v>
          </cell>
          <cell r="Z1170" t="str">
            <v xml:space="preserve"> </v>
          </cell>
        </row>
        <row r="1171">
          <cell r="B1171" t="str">
            <v>M10</v>
          </cell>
          <cell r="F1171">
            <v>2</v>
          </cell>
          <cell r="G1171">
            <v>110217</v>
          </cell>
          <cell r="K1171" t="str">
            <v>PSS</v>
          </cell>
          <cell r="M1171" t="str">
            <v>DEL</v>
          </cell>
          <cell r="N1171" t="str">
            <v>Resource</v>
          </cell>
          <cell r="Q1171" t="str">
            <v>yes</v>
          </cell>
          <cell r="X1171" t="str">
            <v xml:space="preserve"> </v>
          </cell>
          <cell r="Y1171">
            <v>185000</v>
          </cell>
          <cell r="Z1171">
            <v>185000</v>
          </cell>
        </row>
        <row r="1172">
          <cell r="B1172" t="str">
            <v>M10</v>
          </cell>
          <cell r="F1172">
            <v>6</v>
          </cell>
          <cell r="G1172">
            <v>110217</v>
          </cell>
          <cell r="K1172" t="str">
            <v>PSS</v>
          </cell>
          <cell r="M1172" t="str">
            <v>DEL</v>
          </cell>
          <cell r="N1172" t="str">
            <v>Resource</v>
          </cell>
          <cell r="Q1172" t="str">
            <v>yes</v>
          </cell>
          <cell r="X1172" t="str">
            <v xml:space="preserve"> </v>
          </cell>
          <cell r="Y1172" t="str">
            <v xml:space="preserve"> </v>
          </cell>
          <cell r="Z1172" t="str">
            <v xml:space="preserve"> </v>
          </cell>
        </row>
        <row r="1173">
          <cell r="B1173" t="str">
            <v>M10</v>
          </cell>
          <cell r="F1173">
            <v>1</v>
          </cell>
          <cell r="G1173">
            <v>110219</v>
          </cell>
          <cell r="K1173" t="str">
            <v>PSS</v>
          </cell>
          <cell r="M1173" t="str">
            <v>DEL</v>
          </cell>
          <cell r="N1173" t="str">
            <v>Resource</v>
          </cell>
          <cell r="Q1173" t="str">
            <v>yes</v>
          </cell>
          <cell r="X1173" t="str">
            <v xml:space="preserve"> </v>
          </cell>
          <cell r="Y1173" t="str">
            <v xml:space="preserve"> </v>
          </cell>
          <cell r="Z1173" t="str">
            <v xml:space="preserve"> </v>
          </cell>
        </row>
        <row r="1174">
          <cell r="B1174" t="str">
            <v>M10</v>
          </cell>
          <cell r="F1174">
            <v>1</v>
          </cell>
          <cell r="G1174">
            <v>110220</v>
          </cell>
          <cell r="K1174" t="str">
            <v>PSS</v>
          </cell>
          <cell r="M1174" t="str">
            <v>DEL</v>
          </cell>
          <cell r="N1174" t="str">
            <v>Resource</v>
          </cell>
          <cell r="Q1174" t="str">
            <v>yes</v>
          </cell>
          <cell r="X1174" t="str">
            <v xml:space="preserve"> </v>
          </cell>
          <cell r="Y1174" t="str">
            <v xml:space="preserve"> </v>
          </cell>
          <cell r="Z1174" t="str">
            <v xml:space="preserve"> </v>
          </cell>
        </row>
        <row r="1175">
          <cell r="B1175" t="str">
            <v>M10</v>
          </cell>
          <cell r="F1175">
            <v>1</v>
          </cell>
          <cell r="G1175">
            <v>110221</v>
          </cell>
          <cell r="K1175" t="str">
            <v>PSS</v>
          </cell>
          <cell r="M1175" t="str">
            <v>DEL</v>
          </cell>
          <cell r="N1175" t="str">
            <v>Resource</v>
          </cell>
          <cell r="Q1175" t="str">
            <v>yes</v>
          </cell>
          <cell r="X1175" t="str">
            <v xml:space="preserve"> </v>
          </cell>
          <cell r="Y1175" t="str">
            <v xml:space="preserve"> </v>
          </cell>
          <cell r="Z1175" t="str">
            <v xml:space="preserve"> </v>
          </cell>
        </row>
        <row r="1176">
          <cell r="B1176" t="str">
            <v>M10</v>
          </cell>
          <cell r="F1176">
            <v>2</v>
          </cell>
          <cell r="G1176">
            <v>110221</v>
          </cell>
          <cell r="K1176" t="str">
            <v>PSS</v>
          </cell>
          <cell r="M1176" t="str">
            <v>DEL</v>
          </cell>
          <cell r="N1176" t="str">
            <v>Resource</v>
          </cell>
          <cell r="Q1176" t="str">
            <v>yes</v>
          </cell>
          <cell r="X1176" t="str">
            <v xml:space="preserve"> </v>
          </cell>
          <cell r="Y1176" t="str">
            <v xml:space="preserve"> </v>
          </cell>
          <cell r="Z1176" t="str">
            <v xml:space="preserve"> </v>
          </cell>
        </row>
        <row r="1177">
          <cell r="B1177" t="str">
            <v>M10</v>
          </cell>
          <cell r="F1177">
            <v>1</v>
          </cell>
          <cell r="G1177">
            <v>110223</v>
          </cell>
          <cell r="K1177" t="str">
            <v>PSS</v>
          </cell>
          <cell r="M1177" t="str">
            <v>DEL</v>
          </cell>
          <cell r="N1177" t="str">
            <v>Resource</v>
          </cell>
          <cell r="Q1177" t="str">
            <v>yes</v>
          </cell>
          <cell r="X1177" t="str">
            <v xml:space="preserve"> </v>
          </cell>
          <cell r="Y1177" t="str">
            <v xml:space="preserve"> </v>
          </cell>
          <cell r="Z1177" t="str">
            <v xml:space="preserve"> </v>
          </cell>
        </row>
        <row r="1178">
          <cell r="B1178" t="str">
            <v>H10</v>
          </cell>
          <cell r="F1178">
            <v>12</v>
          </cell>
          <cell r="G1178">
            <v>110801</v>
          </cell>
          <cell r="K1178">
            <v>0</v>
          </cell>
          <cell r="M1178" t="str">
            <v>AME</v>
          </cell>
          <cell r="N1178" t="str">
            <v>Capital</v>
          </cell>
          <cell r="Q1178" t="str">
            <v>no</v>
          </cell>
          <cell r="X1178">
            <v>19043</v>
          </cell>
          <cell r="Y1178" t="str">
            <v xml:space="preserve"> </v>
          </cell>
          <cell r="Z1178" t="str">
            <v xml:space="preserve"> </v>
          </cell>
        </row>
        <row r="1179">
          <cell r="B1179" t="str">
            <v>M10</v>
          </cell>
          <cell r="F1179">
            <v>2</v>
          </cell>
          <cell r="G1179">
            <v>110223</v>
          </cell>
          <cell r="K1179" t="str">
            <v>PSS</v>
          </cell>
          <cell r="M1179" t="str">
            <v>DEL</v>
          </cell>
          <cell r="N1179" t="str">
            <v>Resource</v>
          </cell>
          <cell r="Q1179" t="str">
            <v>yes</v>
          </cell>
          <cell r="X1179" t="str">
            <v xml:space="preserve"> </v>
          </cell>
          <cell r="Y1179" t="str">
            <v xml:space="preserve"> </v>
          </cell>
          <cell r="Z1179" t="str">
            <v xml:space="preserve"> </v>
          </cell>
        </row>
        <row r="1180">
          <cell r="B1180" t="str">
            <v>M10</v>
          </cell>
          <cell r="F1180">
            <v>1</v>
          </cell>
          <cell r="G1180">
            <v>110224</v>
          </cell>
          <cell r="K1180" t="str">
            <v>PSS</v>
          </cell>
          <cell r="M1180" t="str">
            <v>DEL</v>
          </cell>
          <cell r="N1180" t="str">
            <v>Resource</v>
          </cell>
          <cell r="Q1180" t="str">
            <v>yes</v>
          </cell>
          <cell r="X1180">
            <v>4500</v>
          </cell>
          <cell r="Y1180" t="str">
            <v xml:space="preserve"> </v>
          </cell>
          <cell r="Z1180" t="str">
            <v xml:space="preserve"> </v>
          </cell>
        </row>
        <row r="1181">
          <cell r="B1181" t="str">
            <v>L46</v>
          </cell>
          <cell r="F1181">
            <v>12</v>
          </cell>
          <cell r="G1181">
            <v>180700</v>
          </cell>
          <cell r="K1181">
            <v>0</v>
          </cell>
          <cell r="M1181" t="str">
            <v>AME</v>
          </cell>
          <cell r="N1181" t="str">
            <v>Resource</v>
          </cell>
          <cell r="Q1181" t="str">
            <v>no</v>
          </cell>
          <cell r="X1181" t="str">
            <v xml:space="preserve"> </v>
          </cell>
          <cell r="Y1181">
            <v>7916</v>
          </cell>
          <cell r="Z1181">
            <v>-22282</v>
          </cell>
        </row>
        <row r="1182">
          <cell r="B1182" t="str">
            <v>M10</v>
          </cell>
          <cell r="F1182">
            <v>2</v>
          </cell>
          <cell r="G1182">
            <v>110224</v>
          </cell>
          <cell r="K1182" t="str">
            <v>PSS</v>
          </cell>
          <cell r="M1182" t="str">
            <v>DEL</v>
          </cell>
          <cell r="N1182" t="str">
            <v>Resource</v>
          </cell>
          <cell r="Q1182" t="str">
            <v>yes</v>
          </cell>
          <cell r="X1182" t="str">
            <v xml:space="preserve"> </v>
          </cell>
          <cell r="Y1182">
            <v>4500</v>
          </cell>
          <cell r="Z1182">
            <v>4500</v>
          </cell>
        </row>
        <row r="1183">
          <cell r="B1183" t="str">
            <v>M10</v>
          </cell>
          <cell r="F1183">
            <v>4</v>
          </cell>
          <cell r="G1183">
            <v>110224</v>
          </cell>
          <cell r="K1183" t="str">
            <v>PSS</v>
          </cell>
          <cell r="M1183" t="str">
            <v>DEL</v>
          </cell>
          <cell r="N1183" t="str">
            <v>Resource</v>
          </cell>
          <cell r="Q1183" t="str">
            <v>yes</v>
          </cell>
          <cell r="X1183" t="str">
            <v xml:space="preserve"> </v>
          </cell>
          <cell r="Y1183" t="str">
            <v xml:space="preserve"> </v>
          </cell>
          <cell r="Z1183" t="str">
            <v xml:space="preserve"> </v>
          </cell>
        </row>
        <row r="1184">
          <cell r="B1184" t="str">
            <v>M10</v>
          </cell>
          <cell r="F1184">
            <v>1</v>
          </cell>
          <cell r="G1184">
            <v>110225</v>
          </cell>
          <cell r="K1184" t="str">
            <v>PSS</v>
          </cell>
          <cell r="M1184" t="str">
            <v>DEL</v>
          </cell>
          <cell r="N1184" t="str">
            <v>Resource</v>
          </cell>
          <cell r="Q1184" t="str">
            <v>yes</v>
          </cell>
          <cell r="X1184" t="str">
            <v xml:space="preserve"> </v>
          </cell>
          <cell r="Y1184" t="str">
            <v xml:space="preserve"> </v>
          </cell>
          <cell r="Z1184" t="str">
            <v xml:space="preserve"> </v>
          </cell>
        </row>
        <row r="1185">
          <cell r="B1185" t="str">
            <v>M10</v>
          </cell>
          <cell r="F1185">
            <v>1</v>
          </cell>
          <cell r="G1185">
            <v>110227</v>
          </cell>
          <cell r="K1185" t="str">
            <v>PSS</v>
          </cell>
          <cell r="M1185" t="str">
            <v>DEL</v>
          </cell>
          <cell r="N1185" t="str">
            <v>Resource</v>
          </cell>
          <cell r="Q1185" t="str">
            <v>yes</v>
          </cell>
          <cell r="X1185">
            <v>133775</v>
          </cell>
          <cell r="Y1185" t="str">
            <v xml:space="preserve"> </v>
          </cell>
          <cell r="Z1185" t="str">
            <v xml:space="preserve"> </v>
          </cell>
        </row>
        <row r="1186">
          <cell r="B1186" t="str">
            <v>M10</v>
          </cell>
          <cell r="F1186">
            <v>4</v>
          </cell>
          <cell r="G1186">
            <v>110227</v>
          </cell>
          <cell r="K1186" t="str">
            <v>PSS</v>
          </cell>
          <cell r="M1186" t="str">
            <v>DEL</v>
          </cell>
          <cell r="N1186" t="str">
            <v>Resource</v>
          </cell>
          <cell r="Q1186" t="str">
            <v>yes</v>
          </cell>
          <cell r="X1186">
            <v>214455</v>
          </cell>
          <cell r="Y1186">
            <v>163790</v>
          </cell>
          <cell r="Z1186">
            <v>141473</v>
          </cell>
        </row>
        <row r="1187">
          <cell r="B1187" t="str">
            <v>M10</v>
          </cell>
          <cell r="F1187">
            <v>2</v>
          </cell>
          <cell r="G1187">
            <v>110227</v>
          </cell>
          <cell r="K1187" t="str">
            <v>PSS</v>
          </cell>
          <cell r="M1187" t="str">
            <v>DEL</v>
          </cell>
          <cell r="N1187" t="str">
            <v>Resource</v>
          </cell>
          <cell r="Q1187" t="str">
            <v>yes</v>
          </cell>
          <cell r="X1187" t="str">
            <v xml:space="preserve"> </v>
          </cell>
          <cell r="Y1187" t="str">
            <v xml:space="preserve"> </v>
          </cell>
          <cell r="Z1187" t="str">
            <v xml:space="preserve"> </v>
          </cell>
        </row>
        <row r="1188">
          <cell r="B1188" t="str">
            <v>M10</v>
          </cell>
          <cell r="F1188">
            <v>8</v>
          </cell>
          <cell r="G1188">
            <v>110227</v>
          </cell>
          <cell r="K1188" t="str">
            <v>PSS</v>
          </cell>
          <cell r="M1188" t="str">
            <v>DEL</v>
          </cell>
          <cell r="N1188" t="str">
            <v>Resource</v>
          </cell>
          <cell r="Q1188" t="str">
            <v>yes</v>
          </cell>
          <cell r="X1188" t="str">
            <v xml:space="preserve"> </v>
          </cell>
          <cell r="Y1188" t="str">
            <v xml:space="preserve"> </v>
          </cell>
          <cell r="Z1188" t="str">
            <v xml:space="preserve"> </v>
          </cell>
        </row>
        <row r="1189">
          <cell r="B1189" t="str">
            <v>M10</v>
          </cell>
          <cell r="F1189">
            <v>2</v>
          </cell>
          <cell r="G1189">
            <v>110227</v>
          </cell>
          <cell r="K1189" t="str">
            <v>PSS</v>
          </cell>
          <cell r="M1189" t="str">
            <v>DEL</v>
          </cell>
          <cell r="N1189" t="str">
            <v>Resource</v>
          </cell>
          <cell r="Q1189" t="str">
            <v>yes</v>
          </cell>
          <cell r="X1189" t="str">
            <v xml:space="preserve"> </v>
          </cell>
          <cell r="Y1189">
            <v>133775</v>
          </cell>
          <cell r="Z1189">
            <v>133775</v>
          </cell>
        </row>
        <row r="1190">
          <cell r="B1190" t="str">
            <v>M10</v>
          </cell>
          <cell r="F1190">
            <v>6</v>
          </cell>
          <cell r="G1190">
            <v>110227</v>
          </cell>
          <cell r="K1190" t="str">
            <v>PSS</v>
          </cell>
          <cell r="M1190" t="str">
            <v>DEL</v>
          </cell>
          <cell r="N1190" t="str">
            <v>Resource</v>
          </cell>
          <cell r="Q1190" t="str">
            <v>yes</v>
          </cell>
          <cell r="X1190" t="str">
            <v xml:space="preserve"> </v>
          </cell>
          <cell r="Y1190" t="str">
            <v xml:space="preserve"> </v>
          </cell>
          <cell r="Z1190" t="str">
            <v xml:space="preserve"> </v>
          </cell>
        </row>
        <row r="1191">
          <cell r="B1191" t="str">
            <v>M10</v>
          </cell>
          <cell r="F1191">
            <v>6</v>
          </cell>
          <cell r="G1191">
            <v>110227</v>
          </cell>
          <cell r="K1191" t="str">
            <v>PSS</v>
          </cell>
          <cell r="M1191" t="str">
            <v>DEL</v>
          </cell>
          <cell r="N1191" t="str">
            <v>Resource</v>
          </cell>
          <cell r="Q1191" t="str">
            <v>yes</v>
          </cell>
          <cell r="X1191" t="str">
            <v xml:space="preserve"> </v>
          </cell>
          <cell r="Y1191" t="str">
            <v xml:space="preserve"> </v>
          </cell>
          <cell r="Z1191" t="str">
            <v xml:space="preserve"> </v>
          </cell>
        </row>
        <row r="1192">
          <cell r="B1192" t="str">
            <v>M10</v>
          </cell>
          <cell r="F1192">
            <v>1</v>
          </cell>
          <cell r="G1192">
            <v>110228</v>
          </cell>
          <cell r="K1192" t="str">
            <v>PSS</v>
          </cell>
          <cell r="M1192" t="str">
            <v>DEL</v>
          </cell>
          <cell r="N1192" t="str">
            <v>Resource</v>
          </cell>
          <cell r="Q1192" t="str">
            <v>yes</v>
          </cell>
          <cell r="X1192">
            <v>428910</v>
          </cell>
          <cell r="Y1192" t="str">
            <v xml:space="preserve"> </v>
          </cell>
          <cell r="Z1192" t="str">
            <v xml:space="preserve"> </v>
          </cell>
        </row>
        <row r="1193">
          <cell r="B1193" t="str">
            <v>M10</v>
          </cell>
          <cell r="F1193">
            <v>4</v>
          </cell>
          <cell r="G1193">
            <v>110228</v>
          </cell>
          <cell r="K1193" t="str">
            <v>PSS</v>
          </cell>
          <cell r="M1193" t="str">
            <v>DEL</v>
          </cell>
          <cell r="N1193" t="str">
            <v>Resource</v>
          </cell>
          <cell r="Q1193" t="str">
            <v>yes</v>
          </cell>
          <cell r="X1193">
            <v>-214455</v>
          </cell>
          <cell r="Y1193">
            <v>-163790</v>
          </cell>
          <cell r="Z1193">
            <v>-141473</v>
          </cell>
        </row>
        <row r="1194">
          <cell r="B1194" t="str">
            <v>L46</v>
          </cell>
          <cell r="F1194">
            <v>12</v>
          </cell>
          <cell r="G1194">
            <v>180700</v>
          </cell>
          <cell r="K1194">
            <v>0</v>
          </cell>
          <cell r="M1194" t="str">
            <v>AME</v>
          </cell>
          <cell r="N1194" t="str">
            <v>Resource</v>
          </cell>
          <cell r="Q1194" t="str">
            <v>no</v>
          </cell>
          <cell r="X1194" t="str">
            <v xml:space="preserve"> </v>
          </cell>
          <cell r="Y1194" t="str">
            <v xml:space="preserve"> </v>
          </cell>
          <cell r="Z1194" t="str">
            <v xml:space="preserve"> </v>
          </cell>
        </row>
        <row r="1195">
          <cell r="B1195" t="str">
            <v>M10</v>
          </cell>
          <cell r="F1195">
            <v>4</v>
          </cell>
          <cell r="G1195">
            <v>110228</v>
          </cell>
          <cell r="K1195" t="str">
            <v>PSS</v>
          </cell>
          <cell r="M1195" t="str">
            <v>DEL</v>
          </cell>
          <cell r="N1195" t="str">
            <v>Resource</v>
          </cell>
          <cell r="Q1195" t="str">
            <v>yes</v>
          </cell>
          <cell r="X1195" t="str">
            <v xml:space="preserve"> </v>
          </cell>
          <cell r="Y1195">
            <v>-30000</v>
          </cell>
          <cell r="Z1195">
            <v>-50000</v>
          </cell>
        </row>
        <row r="1196">
          <cell r="B1196" t="str">
            <v>L46</v>
          </cell>
          <cell r="F1196">
            <v>12</v>
          </cell>
          <cell r="G1196">
            <v>180701</v>
          </cell>
          <cell r="K1196">
            <v>0</v>
          </cell>
          <cell r="M1196" t="str">
            <v>AME</v>
          </cell>
          <cell r="N1196" t="str">
            <v>Resource</v>
          </cell>
          <cell r="Q1196" t="str">
            <v>no</v>
          </cell>
          <cell r="X1196" t="str">
            <v xml:space="preserve"> </v>
          </cell>
          <cell r="Y1196">
            <v>-53933</v>
          </cell>
          <cell r="Z1196">
            <v>-57170</v>
          </cell>
        </row>
        <row r="1197">
          <cell r="B1197" t="str">
            <v>M10</v>
          </cell>
          <cell r="F1197">
            <v>4</v>
          </cell>
          <cell r="G1197">
            <v>110228</v>
          </cell>
          <cell r="K1197" t="str">
            <v>PSS</v>
          </cell>
          <cell r="M1197" t="str">
            <v>DEL</v>
          </cell>
          <cell r="N1197" t="str">
            <v>Resource</v>
          </cell>
          <cell r="Q1197" t="str">
            <v>yes</v>
          </cell>
          <cell r="X1197" t="str">
            <v xml:space="preserve"> </v>
          </cell>
          <cell r="Y1197">
            <v>-20000</v>
          </cell>
          <cell r="Z1197">
            <v>-40000</v>
          </cell>
        </row>
        <row r="1198">
          <cell r="B1198" t="str">
            <v>M10</v>
          </cell>
          <cell r="F1198">
            <v>4</v>
          </cell>
          <cell r="G1198">
            <v>110228</v>
          </cell>
          <cell r="K1198" t="str">
            <v>PSS</v>
          </cell>
          <cell r="M1198" t="str">
            <v>DEL</v>
          </cell>
          <cell r="N1198" t="str">
            <v>Resource</v>
          </cell>
          <cell r="Q1198" t="str">
            <v>yes</v>
          </cell>
          <cell r="X1198" t="str">
            <v xml:space="preserve"> </v>
          </cell>
          <cell r="Y1198">
            <v>-215120</v>
          </cell>
          <cell r="Z1198">
            <v>-197437</v>
          </cell>
        </row>
        <row r="1199">
          <cell r="B1199" t="str">
            <v>M10</v>
          </cell>
          <cell r="F1199">
            <v>8</v>
          </cell>
          <cell r="G1199">
            <v>110228</v>
          </cell>
          <cell r="K1199" t="str">
            <v>PSS</v>
          </cell>
          <cell r="M1199" t="str">
            <v>DEL</v>
          </cell>
          <cell r="N1199" t="str">
            <v>Resource</v>
          </cell>
          <cell r="Q1199" t="str">
            <v>yes</v>
          </cell>
          <cell r="X1199" t="str">
            <v xml:space="preserve"> </v>
          </cell>
          <cell r="Y1199" t="str">
            <v xml:space="preserve"> </v>
          </cell>
          <cell r="Z1199" t="str">
            <v xml:space="preserve"> </v>
          </cell>
        </row>
        <row r="1200">
          <cell r="B1200" t="str">
            <v>M10</v>
          </cell>
          <cell r="F1200">
            <v>2</v>
          </cell>
          <cell r="G1200">
            <v>110228</v>
          </cell>
          <cell r="K1200" t="str">
            <v>PSS</v>
          </cell>
          <cell r="M1200" t="str">
            <v>DEL</v>
          </cell>
          <cell r="N1200" t="str">
            <v>Resource</v>
          </cell>
          <cell r="Q1200" t="str">
            <v>yes</v>
          </cell>
          <cell r="X1200" t="str">
            <v xml:space="preserve"> </v>
          </cell>
          <cell r="Y1200">
            <v>428910</v>
          </cell>
          <cell r="Z1200">
            <v>428910</v>
          </cell>
        </row>
        <row r="1201">
          <cell r="B1201" t="str">
            <v>M10</v>
          </cell>
          <cell r="F1201">
            <v>1</v>
          </cell>
          <cell r="G1201">
            <v>110229</v>
          </cell>
          <cell r="K1201" t="str">
            <v>PSS</v>
          </cell>
          <cell r="M1201" t="str">
            <v>DEL</v>
          </cell>
          <cell r="N1201" t="str">
            <v>Resource</v>
          </cell>
          <cell r="Q1201" t="str">
            <v>yes</v>
          </cell>
          <cell r="X1201">
            <v>94859</v>
          </cell>
          <cell r="Y1201" t="str">
            <v xml:space="preserve"> </v>
          </cell>
          <cell r="Z1201" t="str">
            <v xml:space="preserve"> </v>
          </cell>
        </row>
        <row r="1202">
          <cell r="B1202" t="str">
            <v>M10</v>
          </cell>
          <cell r="F1202">
            <v>2</v>
          </cell>
          <cell r="G1202">
            <v>110229</v>
          </cell>
          <cell r="K1202" t="str">
            <v>PSS</v>
          </cell>
          <cell r="M1202" t="str">
            <v>DEL</v>
          </cell>
          <cell r="N1202" t="str">
            <v>Resource</v>
          </cell>
          <cell r="Q1202" t="str">
            <v>yes</v>
          </cell>
          <cell r="X1202" t="str">
            <v xml:space="preserve"> </v>
          </cell>
          <cell r="Y1202">
            <v>94859</v>
          </cell>
          <cell r="Z1202">
            <v>94859</v>
          </cell>
        </row>
        <row r="1203">
          <cell r="B1203" t="str">
            <v>L46</v>
          </cell>
          <cell r="F1203">
            <v>12</v>
          </cell>
          <cell r="G1203">
            <v>180701</v>
          </cell>
          <cell r="K1203">
            <v>0</v>
          </cell>
          <cell r="M1203" t="str">
            <v>AME</v>
          </cell>
          <cell r="N1203" t="str">
            <v>Resource</v>
          </cell>
          <cell r="Q1203" t="str">
            <v>no</v>
          </cell>
          <cell r="X1203" t="str">
            <v xml:space="preserve"> </v>
          </cell>
          <cell r="Y1203" t="str">
            <v xml:space="preserve"> </v>
          </cell>
          <cell r="Z1203" t="str">
            <v xml:space="preserve"> </v>
          </cell>
        </row>
        <row r="1204">
          <cell r="B1204" t="str">
            <v>G20</v>
          </cell>
          <cell r="F1204">
            <v>3</v>
          </cell>
          <cell r="G1204">
            <v>110101</v>
          </cell>
          <cell r="K1204">
            <v>0</v>
          </cell>
          <cell r="M1204" t="str">
            <v>DEL</v>
          </cell>
          <cell r="N1204" t="str">
            <v>Resource</v>
          </cell>
          <cell r="Q1204" t="str">
            <v>no</v>
          </cell>
          <cell r="X1204" t="str">
            <v xml:space="preserve"> </v>
          </cell>
          <cell r="Y1204" t="str">
            <v xml:space="preserve"> </v>
          </cell>
          <cell r="Z1204" t="str">
            <v xml:space="preserve"> </v>
          </cell>
        </row>
        <row r="1205">
          <cell r="B1205" t="str">
            <v>M10</v>
          </cell>
          <cell r="F1205">
            <v>1</v>
          </cell>
          <cell r="G1205">
            <v>110230</v>
          </cell>
          <cell r="K1205" t="str">
            <v>PSS</v>
          </cell>
          <cell r="M1205" t="str">
            <v>DEL</v>
          </cell>
          <cell r="N1205" t="str">
            <v>Resource</v>
          </cell>
          <cell r="Q1205" t="str">
            <v>yes</v>
          </cell>
          <cell r="X1205">
            <v>100000</v>
          </cell>
          <cell r="Y1205" t="str">
            <v xml:space="preserve"> </v>
          </cell>
          <cell r="Z1205" t="str">
            <v xml:space="preserve"> </v>
          </cell>
        </row>
        <row r="1206">
          <cell r="B1206" t="str">
            <v>M10</v>
          </cell>
          <cell r="F1206">
            <v>2</v>
          </cell>
          <cell r="G1206">
            <v>110230</v>
          </cell>
          <cell r="K1206" t="str">
            <v>PSS</v>
          </cell>
          <cell r="M1206" t="str">
            <v>DEL</v>
          </cell>
          <cell r="N1206" t="str">
            <v>Resource</v>
          </cell>
          <cell r="Q1206" t="str">
            <v>yes</v>
          </cell>
          <cell r="X1206" t="str">
            <v xml:space="preserve"> </v>
          </cell>
          <cell r="Y1206" t="str">
            <v xml:space="preserve"> </v>
          </cell>
          <cell r="Z1206" t="str">
            <v xml:space="preserve"> </v>
          </cell>
        </row>
        <row r="1207">
          <cell r="B1207" t="str">
            <v>M10</v>
          </cell>
          <cell r="F1207">
            <v>8</v>
          </cell>
          <cell r="G1207">
            <v>110230</v>
          </cell>
          <cell r="K1207" t="str">
            <v>PSS</v>
          </cell>
          <cell r="M1207" t="str">
            <v>DEL</v>
          </cell>
          <cell r="N1207" t="str">
            <v>Resource</v>
          </cell>
          <cell r="Q1207" t="str">
            <v>yes</v>
          </cell>
          <cell r="X1207" t="str">
            <v xml:space="preserve"> </v>
          </cell>
          <cell r="Y1207" t="str">
            <v xml:space="preserve"> </v>
          </cell>
          <cell r="Z1207" t="str">
            <v xml:space="preserve"> </v>
          </cell>
        </row>
        <row r="1208">
          <cell r="B1208" t="str">
            <v>M10</v>
          </cell>
          <cell r="F1208">
            <v>2</v>
          </cell>
          <cell r="G1208">
            <v>110230</v>
          </cell>
          <cell r="K1208" t="str">
            <v>PSS</v>
          </cell>
          <cell r="M1208" t="str">
            <v>DEL</v>
          </cell>
          <cell r="N1208" t="str">
            <v>Resource</v>
          </cell>
          <cell r="Q1208" t="str">
            <v>yes</v>
          </cell>
          <cell r="X1208" t="str">
            <v xml:space="preserve"> </v>
          </cell>
          <cell r="Y1208">
            <v>100000</v>
          </cell>
          <cell r="Z1208">
            <v>100000</v>
          </cell>
        </row>
        <row r="1209">
          <cell r="B1209" t="str">
            <v>G20</v>
          </cell>
          <cell r="F1209">
            <v>3</v>
          </cell>
          <cell r="G1209">
            <v>110101</v>
          </cell>
          <cell r="K1209">
            <v>0</v>
          </cell>
          <cell r="M1209" t="str">
            <v>DEL</v>
          </cell>
          <cell r="N1209" t="str">
            <v>Resource</v>
          </cell>
          <cell r="Q1209" t="str">
            <v>no</v>
          </cell>
          <cell r="X1209" t="str">
            <v xml:space="preserve"> </v>
          </cell>
          <cell r="Y1209" t="str">
            <v xml:space="preserve"> </v>
          </cell>
          <cell r="Z1209" t="str">
            <v xml:space="preserve"> </v>
          </cell>
        </row>
        <row r="1210">
          <cell r="B1210" t="str">
            <v>M10</v>
          </cell>
          <cell r="F1210">
            <v>1</v>
          </cell>
          <cell r="G1210">
            <v>110231</v>
          </cell>
          <cell r="K1210" t="str">
            <v>PSS</v>
          </cell>
          <cell r="M1210" t="str">
            <v>DEL</v>
          </cell>
          <cell r="N1210" t="str">
            <v>Resource</v>
          </cell>
          <cell r="Q1210" t="str">
            <v>yes</v>
          </cell>
          <cell r="X1210">
            <v>542000</v>
          </cell>
          <cell r="Y1210" t="str">
            <v xml:space="preserve"> </v>
          </cell>
          <cell r="Z1210" t="str">
            <v xml:space="preserve"> </v>
          </cell>
        </row>
        <row r="1211">
          <cell r="B1211" t="str">
            <v>X11</v>
          </cell>
          <cell r="F1211">
            <v>4</v>
          </cell>
          <cell r="G1211">
            <v>110302</v>
          </cell>
          <cell r="K1211">
            <v>0</v>
          </cell>
          <cell r="M1211" t="str">
            <v>DEL</v>
          </cell>
          <cell r="N1211" t="str">
            <v>Resource</v>
          </cell>
          <cell r="Q1211" t="str">
            <v>no</v>
          </cell>
          <cell r="X1211">
            <v>-32</v>
          </cell>
          <cell r="Y1211">
            <v>-32</v>
          </cell>
          <cell r="Z1211">
            <v>-32</v>
          </cell>
        </row>
        <row r="1212">
          <cell r="B1212" t="str">
            <v>E15</v>
          </cell>
          <cell r="F1212">
            <v>1</v>
          </cell>
          <cell r="G1212">
            <v>110306</v>
          </cell>
          <cell r="K1212">
            <v>0</v>
          </cell>
          <cell r="M1212" t="str">
            <v>DEL</v>
          </cell>
          <cell r="N1212" t="str">
            <v>Capital</v>
          </cell>
          <cell r="Q1212" t="str">
            <v>no</v>
          </cell>
          <cell r="X1212">
            <v>6027</v>
          </cell>
          <cell r="Y1212" t="str">
            <v xml:space="preserve"> </v>
          </cell>
          <cell r="Z1212" t="str">
            <v xml:space="preserve"> </v>
          </cell>
        </row>
        <row r="1213">
          <cell r="B1213" t="str">
            <v>X11</v>
          </cell>
          <cell r="F1213">
            <v>1</v>
          </cell>
          <cell r="G1213">
            <v>110401</v>
          </cell>
          <cell r="K1213">
            <v>0</v>
          </cell>
          <cell r="M1213" t="str">
            <v>DEL</v>
          </cell>
          <cell r="N1213" t="str">
            <v>Resource</v>
          </cell>
          <cell r="Q1213" t="str">
            <v>no</v>
          </cell>
          <cell r="X1213" t="str">
            <v xml:space="preserve"> </v>
          </cell>
          <cell r="Y1213" t="str">
            <v xml:space="preserve"> </v>
          </cell>
          <cell r="Z1213" t="str">
            <v xml:space="preserve"> </v>
          </cell>
        </row>
        <row r="1214">
          <cell r="B1214" t="str">
            <v>E15</v>
          </cell>
          <cell r="F1214">
            <v>2</v>
          </cell>
          <cell r="G1214">
            <v>110306</v>
          </cell>
          <cell r="K1214">
            <v>0</v>
          </cell>
          <cell r="M1214" t="str">
            <v>DEL</v>
          </cell>
          <cell r="N1214" t="str">
            <v>Capital</v>
          </cell>
          <cell r="Q1214" t="str">
            <v>no</v>
          </cell>
          <cell r="X1214" t="str">
            <v xml:space="preserve"> </v>
          </cell>
          <cell r="Y1214">
            <v>6027</v>
          </cell>
          <cell r="Z1214">
            <v>6027</v>
          </cell>
        </row>
        <row r="1215">
          <cell r="B1215" t="str">
            <v>E15</v>
          </cell>
          <cell r="F1215">
            <v>6</v>
          </cell>
          <cell r="G1215">
            <v>110306</v>
          </cell>
          <cell r="K1215">
            <v>0</v>
          </cell>
          <cell r="M1215" t="str">
            <v>DEL</v>
          </cell>
          <cell r="N1215" t="str">
            <v>Capital</v>
          </cell>
          <cell r="Q1215" t="str">
            <v>no</v>
          </cell>
          <cell r="X1215" t="str">
            <v xml:space="preserve"> </v>
          </cell>
          <cell r="Y1215" t="str">
            <v xml:space="preserve"> </v>
          </cell>
          <cell r="Z1215" t="str">
            <v xml:space="preserve"> </v>
          </cell>
        </row>
        <row r="1216">
          <cell r="B1216" t="str">
            <v>H35</v>
          </cell>
          <cell r="F1216">
            <v>1</v>
          </cell>
          <cell r="G1216">
            <v>110402</v>
          </cell>
          <cell r="K1216">
            <v>0</v>
          </cell>
          <cell r="M1216" t="str">
            <v>DEL</v>
          </cell>
          <cell r="N1216" t="str">
            <v>Capital</v>
          </cell>
          <cell r="Q1216" t="str">
            <v>no</v>
          </cell>
          <cell r="X1216" t="str">
            <v xml:space="preserve"> </v>
          </cell>
          <cell r="Y1216" t="str">
            <v xml:space="preserve"> </v>
          </cell>
          <cell r="Z1216" t="str">
            <v xml:space="preserve"> </v>
          </cell>
        </row>
        <row r="1217">
          <cell r="B1217" t="str">
            <v>H35</v>
          </cell>
          <cell r="F1217">
            <v>1</v>
          </cell>
          <cell r="G1217">
            <v>110409</v>
          </cell>
          <cell r="K1217">
            <v>0</v>
          </cell>
          <cell r="M1217" t="str">
            <v>DEL</v>
          </cell>
          <cell r="N1217" t="str">
            <v>Capital</v>
          </cell>
          <cell r="Q1217" t="str">
            <v>no</v>
          </cell>
          <cell r="X1217">
            <v>256</v>
          </cell>
          <cell r="Y1217" t="str">
            <v xml:space="preserve"> </v>
          </cell>
          <cell r="Z1217" t="str">
            <v xml:space="preserve"> </v>
          </cell>
        </row>
        <row r="1218">
          <cell r="B1218" t="str">
            <v>H35</v>
          </cell>
          <cell r="F1218">
            <v>1</v>
          </cell>
          <cell r="G1218">
            <v>110403</v>
          </cell>
          <cell r="K1218">
            <v>0</v>
          </cell>
          <cell r="M1218" t="str">
            <v>DEL</v>
          </cell>
          <cell r="N1218" t="str">
            <v>Capital</v>
          </cell>
          <cell r="Q1218" t="str">
            <v>no</v>
          </cell>
          <cell r="X1218" t="str">
            <v xml:space="preserve"> </v>
          </cell>
          <cell r="Y1218" t="str">
            <v xml:space="preserve"> </v>
          </cell>
          <cell r="Z1218" t="str">
            <v xml:space="preserve"> </v>
          </cell>
        </row>
        <row r="1219">
          <cell r="B1219" t="str">
            <v>H35</v>
          </cell>
          <cell r="F1219">
            <v>1</v>
          </cell>
          <cell r="G1219">
            <v>110403</v>
          </cell>
          <cell r="K1219">
            <v>0</v>
          </cell>
          <cell r="M1219" t="str">
            <v>DEL</v>
          </cell>
          <cell r="N1219" t="str">
            <v>Capital</v>
          </cell>
          <cell r="Q1219" t="str">
            <v>no</v>
          </cell>
          <cell r="X1219" t="str">
            <v xml:space="preserve"> </v>
          </cell>
          <cell r="Y1219" t="str">
            <v xml:space="preserve"> </v>
          </cell>
          <cell r="Z1219" t="str">
            <v xml:space="preserve"> </v>
          </cell>
        </row>
        <row r="1220">
          <cell r="B1220" t="str">
            <v>H35</v>
          </cell>
          <cell r="F1220">
            <v>6</v>
          </cell>
          <cell r="G1220">
            <v>110409</v>
          </cell>
          <cell r="K1220">
            <v>0</v>
          </cell>
          <cell r="M1220" t="str">
            <v>DEL</v>
          </cell>
          <cell r="N1220" t="str">
            <v>Capital</v>
          </cell>
          <cell r="Q1220" t="str">
            <v>no</v>
          </cell>
          <cell r="X1220">
            <v>-256</v>
          </cell>
          <cell r="Y1220">
            <v>-256</v>
          </cell>
          <cell r="Z1220">
            <v>-256</v>
          </cell>
        </row>
        <row r="1221">
          <cell r="B1221" t="str">
            <v>M10</v>
          </cell>
          <cell r="F1221">
            <v>4</v>
          </cell>
          <cell r="G1221">
            <v>110231</v>
          </cell>
          <cell r="K1221" t="str">
            <v>PSS</v>
          </cell>
          <cell r="M1221" t="str">
            <v>DEL</v>
          </cell>
          <cell r="N1221" t="str">
            <v>Resource</v>
          </cell>
          <cell r="Q1221" t="str">
            <v>yes</v>
          </cell>
          <cell r="X1221">
            <v>94857</v>
          </cell>
          <cell r="Y1221" t="str">
            <v xml:space="preserve"> </v>
          </cell>
          <cell r="Z1221" t="str">
            <v xml:space="preserve"> </v>
          </cell>
        </row>
        <row r="1222">
          <cell r="B1222" t="str">
            <v>H35</v>
          </cell>
          <cell r="F1222">
            <v>2</v>
          </cell>
          <cell r="G1222">
            <v>110409</v>
          </cell>
          <cell r="K1222">
            <v>0</v>
          </cell>
          <cell r="M1222" t="str">
            <v>DEL</v>
          </cell>
          <cell r="N1222" t="str">
            <v>Capital</v>
          </cell>
          <cell r="Q1222" t="str">
            <v>no</v>
          </cell>
          <cell r="X1222" t="str">
            <v xml:space="preserve"> </v>
          </cell>
          <cell r="Y1222">
            <v>256</v>
          </cell>
          <cell r="Z1222">
            <v>256</v>
          </cell>
        </row>
        <row r="1223">
          <cell r="B1223" t="str">
            <v>H35</v>
          </cell>
          <cell r="F1223">
            <v>6</v>
          </cell>
          <cell r="G1223">
            <v>110402</v>
          </cell>
          <cell r="K1223">
            <v>0</v>
          </cell>
          <cell r="M1223" t="str">
            <v>DEL</v>
          </cell>
          <cell r="N1223" t="str">
            <v>Capital</v>
          </cell>
          <cell r="Q1223" t="str">
            <v>no</v>
          </cell>
          <cell r="X1223" t="str">
            <v xml:space="preserve"> </v>
          </cell>
          <cell r="Y1223" t="str">
            <v xml:space="preserve"> </v>
          </cell>
          <cell r="Z1223" t="str">
            <v xml:space="preserve"> </v>
          </cell>
        </row>
        <row r="1224">
          <cell r="B1224" t="str">
            <v>H35</v>
          </cell>
          <cell r="F1224">
            <v>6</v>
          </cell>
          <cell r="G1224">
            <v>110409</v>
          </cell>
          <cell r="K1224">
            <v>0</v>
          </cell>
          <cell r="M1224" t="str">
            <v>DEL</v>
          </cell>
          <cell r="N1224" t="str">
            <v>Capital</v>
          </cell>
          <cell r="Q1224" t="str">
            <v>no</v>
          </cell>
          <cell r="X1224" t="str">
            <v xml:space="preserve"> </v>
          </cell>
          <cell r="Y1224" t="str">
            <v xml:space="preserve"> </v>
          </cell>
          <cell r="Z1224" t="str">
            <v xml:space="preserve"> </v>
          </cell>
        </row>
        <row r="1225">
          <cell r="B1225" t="str">
            <v>M10</v>
          </cell>
          <cell r="F1225">
            <v>4</v>
          </cell>
          <cell r="G1225">
            <v>110231</v>
          </cell>
          <cell r="K1225" t="str">
            <v>PSS</v>
          </cell>
          <cell r="M1225" t="str">
            <v>DEL</v>
          </cell>
          <cell r="N1225" t="str">
            <v>Resource</v>
          </cell>
          <cell r="Q1225" t="str">
            <v>yes</v>
          </cell>
          <cell r="X1225">
            <v>246</v>
          </cell>
          <cell r="Y1225" t="str">
            <v xml:space="preserve"> </v>
          </cell>
          <cell r="Z1225" t="str">
            <v xml:space="preserve"> </v>
          </cell>
        </row>
        <row r="1226">
          <cell r="B1226" t="str">
            <v>M10</v>
          </cell>
          <cell r="F1226">
            <v>4</v>
          </cell>
          <cell r="G1226">
            <v>110231</v>
          </cell>
          <cell r="K1226" t="str">
            <v>PSS</v>
          </cell>
          <cell r="M1226" t="str">
            <v>DEL</v>
          </cell>
          <cell r="N1226" t="str">
            <v>Resource</v>
          </cell>
          <cell r="Q1226" t="str">
            <v>yes</v>
          </cell>
          <cell r="X1226">
            <v>4897</v>
          </cell>
          <cell r="Y1226" t="str">
            <v xml:space="preserve"> </v>
          </cell>
          <cell r="Z1226" t="str">
            <v xml:space="preserve"> </v>
          </cell>
        </row>
        <row r="1227">
          <cell r="B1227" t="str">
            <v>M10</v>
          </cell>
          <cell r="F1227">
            <v>2</v>
          </cell>
          <cell r="G1227">
            <v>110231</v>
          </cell>
          <cell r="K1227" t="str">
            <v>PSS</v>
          </cell>
          <cell r="M1227" t="str">
            <v>DEL</v>
          </cell>
          <cell r="N1227" t="str">
            <v>Resource</v>
          </cell>
          <cell r="Q1227" t="str">
            <v>yes</v>
          </cell>
          <cell r="X1227" t="str">
            <v xml:space="preserve"> </v>
          </cell>
          <cell r="Y1227" t="str">
            <v xml:space="preserve"> </v>
          </cell>
          <cell r="Z1227" t="str">
            <v xml:space="preserve"> </v>
          </cell>
        </row>
        <row r="1228">
          <cell r="B1228" t="str">
            <v>M10</v>
          </cell>
          <cell r="F1228">
            <v>8</v>
          </cell>
          <cell r="G1228">
            <v>110231</v>
          </cell>
          <cell r="K1228" t="str">
            <v>PSS</v>
          </cell>
          <cell r="M1228" t="str">
            <v>DEL</v>
          </cell>
          <cell r="N1228" t="str">
            <v>Resource</v>
          </cell>
          <cell r="Q1228" t="str">
            <v>yes</v>
          </cell>
          <cell r="X1228" t="str">
            <v xml:space="preserve"> </v>
          </cell>
          <cell r="Y1228" t="str">
            <v xml:space="preserve"> </v>
          </cell>
          <cell r="Z1228" t="str">
            <v xml:space="preserve"> </v>
          </cell>
        </row>
        <row r="1229">
          <cell r="B1229" t="str">
            <v>M10</v>
          </cell>
          <cell r="F1229">
            <v>2</v>
          </cell>
          <cell r="G1229">
            <v>110231</v>
          </cell>
          <cell r="K1229" t="str">
            <v>PSS</v>
          </cell>
          <cell r="M1229" t="str">
            <v>DEL</v>
          </cell>
          <cell r="N1229" t="str">
            <v>Resource</v>
          </cell>
          <cell r="Q1229" t="str">
            <v>yes</v>
          </cell>
          <cell r="X1229" t="str">
            <v xml:space="preserve"> </v>
          </cell>
          <cell r="Y1229">
            <v>542000</v>
          </cell>
          <cell r="Z1229">
            <v>542000</v>
          </cell>
        </row>
        <row r="1230">
          <cell r="B1230" t="str">
            <v>F55</v>
          </cell>
          <cell r="F1230">
            <v>1</v>
          </cell>
          <cell r="G1230">
            <v>180700</v>
          </cell>
          <cell r="K1230">
            <v>0</v>
          </cell>
          <cell r="M1230" t="str">
            <v>? Non-Rab</v>
          </cell>
          <cell r="N1230" t="str">
            <v>? Non-Rab</v>
          </cell>
          <cell r="Q1230" t="str">
            <v>no</v>
          </cell>
          <cell r="X1230" t="str">
            <v xml:space="preserve"> </v>
          </cell>
          <cell r="Y1230" t="str">
            <v xml:space="preserve"> </v>
          </cell>
          <cell r="Z1230" t="str">
            <v xml:space="preserve"> </v>
          </cell>
        </row>
        <row r="1231">
          <cell r="B1231" t="str">
            <v>F55</v>
          </cell>
          <cell r="F1231">
            <v>1</v>
          </cell>
          <cell r="G1231">
            <v>500000</v>
          </cell>
          <cell r="K1231">
            <v>0</v>
          </cell>
          <cell r="M1231" t="str">
            <v>? Non-Rab</v>
          </cell>
          <cell r="N1231" t="str">
            <v>? Non-Rab</v>
          </cell>
          <cell r="Q1231" t="str">
            <v>no</v>
          </cell>
          <cell r="X1231" t="str">
            <v xml:space="preserve"> </v>
          </cell>
          <cell r="Y1231" t="str">
            <v xml:space="preserve"> </v>
          </cell>
          <cell r="Z1231" t="str">
            <v xml:space="preserve"> </v>
          </cell>
        </row>
        <row r="1232">
          <cell r="B1232" t="str">
            <v>F55</v>
          </cell>
          <cell r="F1232">
            <v>5</v>
          </cell>
          <cell r="G1232">
            <v>180700</v>
          </cell>
          <cell r="K1232">
            <v>0</v>
          </cell>
          <cell r="M1232" t="str">
            <v>? Non-Rab</v>
          </cell>
          <cell r="N1232" t="str">
            <v>? Non-Rab</v>
          </cell>
          <cell r="Q1232" t="str">
            <v>no</v>
          </cell>
          <cell r="X1232">
            <v>-2933098</v>
          </cell>
          <cell r="Y1232">
            <v>-2959095</v>
          </cell>
          <cell r="Z1232">
            <v>-2982772</v>
          </cell>
        </row>
        <row r="1233">
          <cell r="B1233" t="str">
            <v>F55</v>
          </cell>
          <cell r="F1233">
            <v>6</v>
          </cell>
          <cell r="G1233">
            <v>180700</v>
          </cell>
          <cell r="K1233">
            <v>0</v>
          </cell>
          <cell r="M1233" t="str">
            <v>? Non-Rab</v>
          </cell>
          <cell r="N1233" t="str">
            <v>? Non-Rab</v>
          </cell>
          <cell r="Q1233" t="str">
            <v>no</v>
          </cell>
          <cell r="X1233">
            <v>2933098</v>
          </cell>
          <cell r="Y1233">
            <v>2959095</v>
          </cell>
          <cell r="Z1233">
            <v>2982772</v>
          </cell>
        </row>
        <row r="1234">
          <cell r="B1234" t="str">
            <v>F55</v>
          </cell>
          <cell r="F1234">
            <v>6</v>
          </cell>
          <cell r="G1234">
            <v>500000</v>
          </cell>
          <cell r="K1234">
            <v>0</v>
          </cell>
          <cell r="M1234" t="str">
            <v>? Non-Rab</v>
          </cell>
          <cell r="N1234" t="str">
            <v>? Non-Rab</v>
          </cell>
          <cell r="Q1234" t="str">
            <v>no</v>
          </cell>
          <cell r="X1234" t="str">
            <v xml:space="preserve"> </v>
          </cell>
          <cell r="Y1234" t="str">
            <v xml:space="preserve"> </v>
          </cell>
          <cell r="Z1234" t="str">
            <v xml:space="preserve"> </v>
          </cell>
        </row>
        <row r="1235">
          <cell r="B1235" t="str">
            <v>F55</v>
          </cell>
          <cell r="F1235">
            <v>2</v>
          </cell>
          <cell r="G1235">
            <v>180700</v>
          </cell>
          <cell r="K1235">
            <v>0</v>
          </cell>
          <cell r="M1235" t="str">
            <v>? Non-Rab</v>
          </cell>
          <cell r="N1235" t="str">
            <v>? Non-Rab</v>
          </cell>
          <cell r="Q1235" t="str">
            <v>no</v>
          </cell>
          <cell r="X1235" t="str">
            <v xml:space="preserve"> </v>
          </cell>
          <cell r="Y1235" t="str">
            <v xml:space="preserve"> </v>
          </cell>
          <cell r="Z1235" t="str">
            <v xml:space="preserve"> </v>
          </cell>
        </row>
        <row r="1236">
          <cell r="B1236" t="str">
            <v>F55</v>
          </cell>
          <cell r="F1236">
            <v>5</v>
          </cell>
          <cell r="G1236">
            <v>180700</v>
          </cell>
          <cell r="K1236">
            <v>0</v>
          </cell>
          <cell r="M1236" t="str">
            <v>? Non-Rab</v>
          </cell>
          <cell r="N1236" t="str">
            <v>? Non-Rab</v>
          </cell>
          <cell r="Q1236" t="str">
            <v>no</v>
          </cell>
          <cell r="X1236" t="str">
            <v xml:space="preserve"> </v>
          </cell>
          <cell r="Y1236" t="str">
            <v xml:space="preserve"> </v>
          </cell>
          <cell r="Z1236" t="str">
            <v xml:space="preserve"> </v>
          </cell>
        </row>
        <row r="1237">
          <cell r="B1237" t="str">
            <v>F55</v>
          </cell>
          <cell r="F1237">
            <v>6</v>
          </cell>
          <cell r="G1237">
            <v>180700</v>
          </cell>
          <cell r="K1237">
            <v>0</v>
          </cell>
          <cell r="M1237" t="str">
            <v>? Non-Rab</v>
          </cell>
          <cell r="N1237" t="str">
            <v>? Non-Rab</v>
          </cell>
          <cell r="Q1237" t="str">
            <v>no</v>
          </cell>
          <cell r="X1237" t="str">
            <v xml:space="preserve"> </v>
          </cell>
          <cell r="Y1237" t="str">
            <v xml:space="preserve"> </v>
          </cell>
          <cell r="Z1237" t="str">
            <v xml:space="preserve"> </v>
          </cell>
        </row>
        <row r="1238">
          <cell r="B1238" t="str">
            <v>F57</v>
          </cell>
          <cell r="F1238">
            <v>1</v>
          </cell>
          <cell r="G1238">
            <v>180700</v>
          </cell>
          <cell r="K1238">
            <v>0</v>
          </cell>
          <cell r="M1238" t="str">
            <v>? Non-Rab</v>
          </cell>
          <cell r="N1238" t="str">
            <v>? Non-Rab</v>
          </cell>
          <cell r="Q1238" t="str">
            <v>no</v>
          </cell>
          <cell r="X1238">
            <v>-300</v>
          </cell>
          <cell r="Y1238" t="str">
            <v xml:space="preserve"> </v>
          </cell>
          <cell r="Z1238" t="str">
            <v xml:space="preserve"> </v>
          </cell>
        </row>
        <row r="1239">
          <cell r="B1239" t="str">
            <v>F57</v>
          </cell>
          <cell r="F1239">
            <v>6</v>
          </cell>
          <cell r="G1239">
            <v>180700</v>
          </cell>
          <cell r="K1239">
            <v>0</v>
          </cell>
          <cell r="M1239" t="str">
            <v>? Non-Rab</v>
          </cell>
          <cell r="N1239" t="str">
            <v>? Non-Rab</v>
          </cell>
          <cell r="Q1239" t="str">
            <v>no</v>
          </cell>
          <cell r="X1239" t="str">
            <v xml:space="preserve"> </v>
          </cell>
          <cell r="Y1239" t="str">
            <v xml:space="preserve"> </v>
          </cell>
          <cell r="Z1239" t="str">
            <v xml:space="preserve"> </v>
          </cell>
        </row>
        <row r="1240">
          <cell r="B1240" t="str">
            <v>F57</v>
          </cell>
          <cell r="F1240">
            <v>6</v>
          </cell>
          <cell r="G1240">
            <v>180700</v>
          </cell>
          <cell r="K1240">
            <v>0</v>
          </cell>
          <cell r="M1240" t="str">
            <v>? Non-Rab</v>
          </cell>
          <cell r="N1240" t="str">
            <v>? Non-Rab</v>
          </cell>
          <cell r="Q1240" t="str">
            <v>no</v>
          </cell>
          <cell r="X1240" t="str">
            <v xml:space="preserve"> </v>
          </cell>
          <cell r="Y1240" t="str">
            <v xml:space="preserve"> </v>
          </cell>
          <cell r="Z1240" t="str">
            <v xml:space="preserve"> </v>
          </cell>
        </row>
        <row r="1241">
          <cell r="B1241" t="str">
            <v>F57</v>
          </cell>
          <cell r="F1241">
            <v>6</v>
          </cell>
          <cell r="G1241">
            <v>180700</v>
          </cell>
          <cell r="K1241">
            <v>0</v>
          </cell>
          <cell r="M1241" t="str">
            <v>? Non-Rab</v>
          </cell>
          <cell r="N1241" t="str">
            <v>? Non-Rab</v>
          </cell>
          <cell r="Q1241" t="str">
            <v>no</v>
          </cell>
          <cell r="X1241" t="str">
            <v xml:space="preserve"> </v>
          </cell>
          <cell r="Y1241" t="str">
            <v xml:space="preserve"> </v>
          </cell>
          <cell r="Z1241" t="str">
            <v xml:space="preserve"> </v>
          </cell>
        </row>
        <row r="1242">
          <cell r="B1242" t="str">
            <v>G20</v>
          </cell>
          <cell r="F1242">
            <v>3</v>
          </cell>
          <cell r="G1242">
            <v>110202</v>
          </cell>
          <cell r="K1242" t="str">
            <v>PSS</v>
          </cell>
          <cell r="M1242" t="str">
            <v>non-budget</v>
          </cell>
          <cell r="N1242" t="str">
            <v>non-budget</v>
          </cell>
          <cell r="Q1242" t="str">
            <v>no</v>
          </cell>
          <cell r="X1242" t="str">
            <v xml:space="preserve"> </v>
          </cell>
          <cell r="Y1242" t="str">
            <v xml:space="preserve"> </v>
          </cell>
          <cell r="Z1242" t="str">
            <v xml:space="preserve"> </v>
          </cell>
        </row>
        <row r="1243">
          <cell r="B1243" t="str">
            <v>F10</v>
          </cell>
          <cell r="F1243">
            <v>1</v>
          </cell>
          <cell r="G1243">
            <v>500000</v>
          </cell>
          <cell r="K1243">
            <v>0</v>
          </cell>
          <cell r="M1243" t="str">
            <v>? Non-Rab</v>
          </cell>
          <cell r="N1243" t="str">
            <v>? Non-Rab</v>
          </cell>
          <cell r="Q1243" t="str">
            <v>no</v>
          </cell>
          <cell r="X1243" t="str">
            <v xml:space="preserve"> </v>
          </cell>
          <cell r="Y1243" t="str">
            <v xml:space="preserve"> </v>
          </cell>
          <cell r="Z1243" t="str">
            <v xml:space="preserve"> </v>
          </cell>
        </row>
        <row r="1244">
          <cell r="B1244" t="str">
            <v>X11</v>
          </cell>
          <cell r="F1244">
            <v>1</v>
          </cell>
          <cell r="G1244">
            <v>110401</v>
          </cell>
          <cell r="K1244">
            <v>0</v>
          </cell>
          <cell r="M1244" t="str">
            <v>DEL</v>
          </cell>
          <cell r="N1244" t="str">
            <v>Resource</v>
          </cell>
          <cell r="Q1244" t="str">
            <v>no</v>
          </cell>
          <cell r="X1244" t="str">
            <v xml:space="preserve"> </v>
          </cell>
          <cell r="Y1244" t="str">
            <v xml:space="preserve"> </v>
          </cell>
          <cell r="Z1244" t="str">
            <v xml:space="preserve"> </v>
          </cell>
        </row>
        <row r="1245">
          <cell r="B1245" t="str">
            <v>F40</v>
          </cell>
          <cell r="F1245">
            <v>1</v>
          </cell>
          <cell r="G1245">
            <v>180700</v>
          </cell>
          <cell r="K1245">
            <v>0</v>
          </cell>
          <cell r="M1245" t="str">
            <v>? Non-Rab</v>
          </cell>
          <cell r="N1245" t="str">
            <v>? Non-Rab</v>
          </cell>
          <cell r="Q1245" t="str">
            <v>no</v>
          </cell>
          <cell r="X1245" t="str">
            <v xml:space="preserve"> </v>
          </cell>
          <cell r="Y1245" t="str">
            <v xml:space="preserve"> </v>
          </cell>
          <cell r="Z1245" t="str">
            <v xml:space="preserve"> </v>
          </cell>
        </row>
        <row r="1246">
          <cell r="B1246" t="str">
            <v>F40</v>
          </cell>
          <cell r="F1246">
            <v>1</v>
          </cell>
          <cell r="G1246">
            <v>500000</v>
          </cell>
          <cell r="K1246">
            <v>0</v>
          </cell>
          <cell r="M1246" t="str">
            <v>? Non-Rab</v>
          </cell>
          <cell r="N1246" t="str">
            <v>? Non-Rab</v>
          </cell>
          <cell r="Q1246" t="str">
            <v>no</v>
          </cell>
          <cell r="X1246">
            <v>139215</v>
          </cell>
          <cell r="Y1246" t="str">
            <v xml:space="preserve"> </v>
          </cell>
          <cell r="Z1246" t="str">
            <v xml:space="preserve"> </v>
          </cell>
        </row>
        <row r="1247">
          <cell r="B1247" t="str">
            <v>F40</v>
          </cell>
          <cell r="F1247">
            <v>6</v>
          </cell>
          <cell r="G1247">
            <v>500000</v>
          </cell>
          <cell r="K1247">
            <v>0</v>
          </cell>
          <cell r="M1247" t="str">
            <v>? Non-Rab</v>
          </cell>
          <cell r="N1247" t="str">
            <v>? Non-Rab</v>
          </cell>
          <cell r="Q1247" t="str">
            <v>no</v>
          </cell>
          <cell r="X1247" t="str">
            <v xml:space="preserve"> </v>
          </cell>
          <cell r="Y1247" t="str">
            <v xml:space="preserve"> </v>
          </cell>
          <cell r="Z1247" t="str">
            <v xml:space="preserve"> </v>
          </cell>
        </row>
        <row r="1248">
          <cell r="B1248" t="str">
            <v>F40</v>
          </cell>
          <cell r="F1248">
            <v>6</v>
          </cell>
          <cell r="G1248">
            <v>180700</v>
          </cell>
          <cell r="K1248">
            <v>0</v>
          </cell>
          <cell r="M1248" t="str">
            <v>? Non-Rab</v>
          </cell>
          <cell r="N1248" t="str">
            <v>? Non-Rab</v>
          </cell>
          <cell r="Q1248" t="str">
            <v>no</v>
          </cell>
          <cell r="X1248" t="str">
            <v xml:space="preserve"> </v>
          </cell>
          <cell r="Y1248" t="str">
            <v xml:space="preserve"> </v>
          </cell>
          <cell r="Z1248" t="str">
            <v xml:space="preserve"> </v>
          </cell>
        </row>
        <row r="1249">
          <cell r="B1249" t="str">
            <v>M10</v>
          </cell>
          <cell r="F1249">
            <v>1</v>
          </cell>
          <cell r="G1249">
            <v>110232</v>
          </cell>
          <cell r="K1249" t="str">
            <v>PSS</v>
          </cell>
          <cell r="M1249" t="str">
            <v>DEL</v>
          </cell>
          <cell r="N1249" t="str">
            <v>Resource</v>
          </cell>
          <cell r="Q1249" t="str">
            <v>yes</v>
          </cell>
          <cell r="X1249">
            <v>62750</v>
          </cell>
          <cell r="Y1249" t="str">
            <v xml:space="preserve"> </v>
          </cell>
          <cell r="Z1249" t="str">
            <v xml:space="preserve"> </v>
          </cell>
        </row>
        <row r="1250">
          <cell r="B1250" t="str">
            <v>M10</v>
          </cell>
          <cell r="F1250">
            <v>2</v>
          </cell>
          <cell r="G1250">
            <v>110232</v>
          </cell>
          <cell r="K1250" t="str">
            <v>PSS</v>
          </cell>
          <cell r="M1250" t="str">
            <v>DEL</v>
          </cell>
          <cell r="N1250" t="str">
            <v>Resource</v>
          </cell>
          <cell r="Q1250" t="str">
            <v>yes</v>
          </cell>
          <cell r="X1250" t="str">
            <v xml:space="preserve"> </v>
          </cell>
          <cell r="Y1250">
            <v>62750</v>
          </cell>
          <cell r="Z1250">
            <v>62750</v>
          </cell>
        </row>
        <row r="1251">
          <cell r="B1251" t="str">
            <v>F41</v>
          </cell>
          <cell r="F1251">
            <v>1</v>
          </cell>
          <cell r="G1251">
            <v>500000</v>
          </cell>
          <cell r="K1251">
            <v>0</v>
          </cell>
          <cell r="M1251" t="str">
            <v>? Non-Rab</v>
          </cell>
          <cell r="N1251" t="str">
            <v>? Non-Rab</v>
          </cell>
          <cell r="Q1251" t="str">
            <v>no</v>
          </cell>
          <cell r="X1251">
            <v>568</v>
          </cell>
          <cell r="Y1251" t="str">
            <v xml:space="preserve"> </v>
          </cell>
          <cell r="Z1251" t="str">
            <v xml:space="preserve"> </v>
          </cell>
        </row>
        <row r="1252">
          <cell r="B1252" t="str">
            <v>F45</v>
          </cell>
          <cell r="F1252">
            <v>1</v>
          </cell>
          <cell r="G1252">
            <v>180700</v>
          </cell>
          <cell r="K1252">
            <v>0</v>
          </cell>
          <cell r="M1252" t="str">
            <v>? Non-Rab</v>
          </cell>
          <cell r="N1252" t="str">
            <v>? Non-Rab</v>
          </cell>
          <cell r="Q1252" t="str">
            <v>no</v>
          </cell>
          <cell r="X1252">
            <v>2241549</v>
          </cell>
          <cell r="Y1252" t="str">
            <v xml:space="preserve"> </v>
          </cell>
          <cell r="Z1252" t="str">
            <v xml:space="preserve"> </v>
          </cell>
        </row>
        <row r="1253">
          <cell r="B1253" t="str">
            <v>F45</v>
          </cell>
          <cell r="F1253">
            <v>1</v>
          </cell>
          <cell r="G1253">
            <v>500000</v>
          </cell>
          <cell r="K1253">
            <v>0</v>
          </cell>
          <cell r="M1253" t="str">
            <v>? Non-Rab</v>
          </cell>
          <cell r="N1253" t="str">
            <v>? Non-Rab</v>
          </cell>
          <cell r="Q1253" t="str">
            <v>no</v>
          </cell>
          <cell r="X1253">
            <v>-276020</v>
          </cell>
          <cell r="Y1253" t="str">
            <v xml:space="preserve"> </v>
          </cell>
          <cell r="Z1253" t="str">
            <v xml:space="preserve"> </v>
          </cell>
        </row>
        <row r="1254">
          <cell r="B1254" t="str">
            <v>F45</v>
          </cell>
          <cell r="F1254">
            <v>2</v>
          </cell>
          <cell r="G1254">
            <v>180700</v>
          </cell>
          <cell r="K1254">
            <v>0</v>
          </cell>
          <cell r="M1254" t="str">
            <v>? Non-Rab</v>
          </cell>
          <cell r="N1254" t="str">
            <v>? Non-Rab</v>
          </cell>
          <cell r="Q1254" t="str">
            <v>no</v>
          </cell>
          <cell r="X1254">
            <v>232343</v>
          </cell>
          <cell r="Y1254">
            <v>2696542</v>
          </cell>
          <cell r="Z1254">
            <v>2939231</v>
          </cell>
        </row>
        <row r="1255">
          <cell r="B1255" t="str">
            <v>F45</v>
          </cell>
          <cell r="F1255">
            <v>5</v>
          </cell>
          <cell r="G1255">
            <v>180700</v>
          </cell>
          <cell r="K1255">
            <v>0</v>
          </cell>
          <cell r="M1255" t="str">
            <v>? Non-Rab</v>
          </cell>
          <cell r="N1255" t="str">
            <v>? Non-Rab</v>
          </cell>
          <cell r="Q1255" t="str">
            <v>no</v>
          </cell>
          <cell r="X1255">
            <v>-2473892</v>
          </cell>
          <cell r="Y1255">
            <v>-2696542</v>
          </cell>
          <cell r="Z1255">
            <v>-2939231</v>
          </cell>
        </row>
        <row r="1256">
          <cell r="B1256" t="str">
            <v>F45</v>
          </cell>
          <cell r="F1256">
            <v>5</v>
          </cell>
          <cell r="G1256">
            <v>180700</v>
          </cell>
          <cell r="K1256">
            <v>0</v>
          </cell>
          <cell r="M1256" t="str">
            <v>? Non-Rab</v>
          </cell>
          <cell r="N1256" t="str">
            <v>? Non-Rab</v>
          </cell>
          <cell r="Q1256" t="str">
            <v>no</v>
          </cell>
          <cell r="X1256" t="str">
            <v xml:space="preserve"> </v>
          </cell>
          <cell r="Y1256" t="str">
            <v xml:space="preserve"> </v>
          </cell>
          <cell r="Z1256" t="str">
            <v xml:space="preserve"> </v>
          </cell>
        </row>
        <row r="1257">
          <cell r="B1257" t="str">
            <v>F45</v>
          </cell>
          <cell r="F1257">
            <v>6</v>
          </cell>
          <cell r="G1257">
            <v>180700</v>
          </cell>
          <cell r="K1257">
            <v>0</v>
          </cell>
          <cell r="M1257" t="str">
            <v>? Non-Rab</v>
          </cell>
          <cell r="N1257" t="str">
            <v>? Non-Rab</v>
          </cell>
          <cell r="Q1257" t="str">
            <v>no</v>
          </cell>
          <cell r="X1257">
            <v>2669979</v>
          </cell>
          <cell r="Y1257">
            <v>2682038</v>
          </cell>
          <cell r="Z1257">
            <v>2691058</v>
          </cell>
        </row>
        <row r="1258">
          <cell r="B1258" t="str">
            <v>F45</v>
          </cell>
          <cell r="F1258">
            <v>6</v>
          </cell>
          <cell r="G1258">
            <v>180700</v>
          </cell>
          <cell r="K1258">
            <v>0</v>
          </cell>
          <cell r="M1258" t="str">
            <v>? Non-Rab</v>
          </cell>
          <cell r="N1258" t="str">
            <v>? Non-Rab</v>
          </cell>
          <cell r="Q1258" t="str">
            <v>no</v>
          </cell>
          <cell r="X1258">
            <v>-2669979</v>
          </cell>
          <cell r="Y1258" t="str">
            <v xml:space="preserve"> </v>
          </cell>
          <cell r="Z1258" t="str">
            <v xml:space="preserve"> </v>
          </cell>
        </row>
        <row r="1259">
          <cell r="B1259" t="str">
            <v>F45</v>
          </cell>
          <cell r="F1259">
            <v>6</v>
          </cell>
          <cell r="G1259">
            <v>180700</v>
          </cell>
          <cell r="K1259">
            <v>0</v>
          </cell>
          <cell r="M1259" t="str">
            <v>? Non-Rab</v>
          </cell>
          <cell r="N1259" t="str">
            <v>? Non-Rab</v>
          </cell>
          <cell r="Q1259" t="str">
            <v>no</v>
          </cell>
          <cell r="X1259" t="str">
            <v xml:space="preserve"> </v>
          </cell>
          <cell r="Y1259" t="str">
            <v xml:space="preserve"> </v>
          </cell>
          <cell r="Z1259" t="str">
            <v xml:space="preserve"> </v>
          </cell>
        </row>
        <row r="1260">
          <cell r="B1260" t="str">
            <v>F45</v>
          </cell>
          <cell r="F1260">
            <v>6</v>
          </cell>
          <cell r="G1260">
            <v>180700</v>
          </cell>
          <cell r="K1260">
            <v>0</v>
          </cell>
          <cell r="M1260" t="str">
            <v>? Non-Rab</v>
          </cell>
          <cell r="N1260" t="str">
            <v>? Non-Rab</v>
          </cell>
          <cell r="Q1260" t="str">
            <v>no</v>
          </cell>
          <cell r="X1260" t="str">
            <v xml:space="preserve"> </v>
          </cell>
          <cell r="Y1260" t="str">
            <v xml:space="preserve"> </v>
          </cell>
          <cell r="Z1260" t="str">
            <v xml:space="preserve"> </v>
          </cell>
        </row>
        <row r="1261">
          <cell r="B1261" t="str">
            <v>F45</v>
          </cell>
          <cell r="F1261">
            <v>6</v>
          </cell>
          <cell r="G1261">
            <v>500000</v>
          </cell>
          <cell r="K1261">
            <v>0</v>
          </cell>
          <cell r="M1261" t="str">
            <v>? Non-Rab</v>
          </cell>
          <cell r="N1261" t="str">
            <v>? Non-Rab</v>
          </cell>
          <cell r="Q1261" t="str">
            <v>no</v>
          </cell>
          <cell r="X1261" t="str">
            <v xml:space="preserve"> </v>
          </cell>
          <cell r="Y1261" t="str">
            <v xml:space="preserve"> </v>
          </cell>
          <cell r="Z1261" t="str">
            <v xml:space="preserve"> </v>
          </cell>
        </row>
        <row r="1262">
          <cell r="B1262" t="str">
            <v>F45</v>
          </cell>
          <cell r="F1262">
            <v>6</v>
          </cell>
          <cell r="G1262">
            <v>180700</v>
          </cell>
          <cell r="K1262">
            <v>0</v>
          </cell>
          <cell r="M1262" t="str">
            <v>? Non-Rab</v>
          </cell>
          <cell r="N1262" t="str">
            <v>? Non-Rab</v>
          </cell>
          <cell r="Q1262" t="str">
            <v>no</v>
          </cell>
          <cell r="X1262" t="str">
            <v xml:space="preserve"> </v>
          </cell>
          <cell r="Y1262">
            <v>-2682038</v>
          </cell>
          <cell r="Z1262">
            <v>-2691058</v>
          </cell>
        </row>
        <row r="1263">
          <cell r="B1263" t="str">
            <v>F45</v>
          </cell>
          <cell r="F1263">
            <v>2</v>
          </cell>
          <cell r="G1263">
            <v>180700</v>
          </cell>
          <cell r="K1263">
            <v>0</v>
          </cell>
          <cell r="M1263" t="str">
            <v>? Non-Rab</v>
          </cell>
          <cell r="N1263" t="str">
            <v>? Non-Rab</v>
          </cell>
          <cell r="Q1263" t="str">
            <v>no</v>
          </cell>
          <cell r="X1263" t="str">
            <v xml:space="preserve"> </v>
          </cell>
          <cell r="Y1263" t="str">
            <v xml:space="preserve"> </v>
          </cell>
          <cell r="Z1263" t="str">
            <v xml:space="preserve"> </v>
          </cell>
        </row>
        <row r="1264">
          <cell r="B1264" t="str">
            <v>F45</v>
          </cell>
          <cell r="F1264">
            <v>5</v>
          </cell>
          <cell r="G1264">
            <v>180700</v>
          </cell>
          <cell r="K1264">
            <v>0</v>
          </cell>
          <cell r="M1264" t="str">
            <v>? Non-Rab</v>
          </cell>
          <cell r="N1264" t="str">
            <v>? Non-Rab</v>
          </cell>
          <cell r="Q1264" t="str">
            <v>no</v>
          </cell>
          <cell r="X1264" t="str">
            <v xml:space="preserve"> </v>
          </cell>
          <cell r="Y1264" t="str">
            <v xml:space="preserve"> </v>
          </cell>
          <cell r="Z1264" t="str">
            <v xml:space="preserve"> </v>
          </cell>
        </row>
        <row r="1265">
          <cell r="B1265" t="str">
            <v>F45</v>
          </cell>
          <cell r="F1265">
            <v>6</v>
          </cell>
          <cell r="G1265">
            <v>180700</v>
          </cell>
          <cell r="K1265">
            <v>0</v>
          </cell>
          <cell r="M1265" t="str">
            <v>? Non-Rab</v>
          </cell>
          <cell r="N1265" t="str">
            <v>? Non-Rab</v>
          </cell>
          <cell r="Q1265" t="str">
            <v>no</v>
          </cell>
          <cell r="X1265" t="str">
            <v xml:space="preserve"> </v>
          </cell>
          <cell r="Y1265" t="str">
            <v xml:space="preserve"> </v>
          </cell>
          <cell r="Z1265" t="str">
            <v xml:space="preserve"> </v>
          </cell>
        </row>
        <row r="1266">
          <cell r="B1266" t="str">
            <v>F45</v>
          </cell>
          <cell r="F1266">
            <v>6</v>
          </cell>
          <cell r="G1266">
            <v>180700</v>
          </cell>
          <cell r="K1266">
            <v>0</v>
          </cell>
          <cell r="M1266" t="str">
            <v>? Non-Rab</v>
          </cell>
          <cell r="N1266" t="str">
            <v>? Non-Rab</v>
          </cell>
          <cell r="Q1266" t="str">
            <v>no</v>
          </cell>
          <cell r="X1266" t="str">
            <v xml:space="preserve"> </v>
          </cell>
          <cell r="Y1266" t="str">
            <v xml:space="preserve"> </v>
          </cell>
          <cell r="Z1266" t="str">
            <v xml:space="preserve"> </v>
          </cell>
        </row>
        <row r="1267">
          <cell r="B1267" t="str">
            <v>F45</v>
          </cell>
          <cell r="F1267">
            <v>7</v>
          </cell>
          <cell r="G1267">
            <v>180700</v>
          </cell>
          <cell r="K1267">
            <v>0</v>
          </cell>
          <cell r="M1267" t="str">
            <v>? Non-Rab</v>
          </cell>
          <cell r="N1267" t="str">
            <v>? Non-Rab</v>
          </cell>
          <cell r="Q1267" t="str">
            <v>no</v>
          </cell>
          <cell r="X1267" t="str">
            <v xml:space="preserve"> </v>
          </cell>
          <cell r="Y1267" t="str">
            <v xml:space="preserve"> </v>
          </cell>
          <cell r="Z1267" t="str">
            <v xml:space="preserve"> </v>
          </cell>
        </row>
        <row r="1268">
          <cell r="B1268" t="str">
            <v>M10</v>
          </cell>
          <cell r="F1268">
            <v>1</v>
          </cell>
          <cell r="G1268">
            <v>110233</v>
          </cell>
          <cell r="K1268" t="str">
            <v>PSS</v>
          </cell>
          <cell r="M1268" t="str">
            <v>DEL</v>
          </cell>
          <cell r="N1268" t="str">
            <v>Resource</v>
          </cell>
          <cell r="Q1268" t="str">
            <v>yes</v>
          </cell>
          <cell r="X1268">
            <v>90000</v>
          </cell>
          <cell r="Y1268" t="str">
            <v xml:space="preserve"> </v>
          </cell>
          <cell r="Z1268" t="str">
            <v xml:space="preserve"> </v>
          </cell>
        </row>
        <row r="1269">
          <cell r="B1269" t="str">
            <v>X11</v>
          </cell>
          <cell r="F1269">
            <v>4</v>
          </cell>
          <cell r="G1269">
            <v>110401</v>
          </cell>
          <cell r="K1269">
            <v>0</v>
          </cell>
          <cell r="M1269" t="str">
            <v>DEL</v>
          </cell>
          <cell r="N1269" t="str">
            <v>Resource</v>
          </cell>
          <cell r="Q1269" t="str">
            <v>no</v>
          </cell>
          <cell r="X1269" t="str">
            <v xml:space="preserve"> </v>
          </cell>
          <cell r="Y1269" t="str">
            <v xml:space="preserve"> </v>
          </cell>
          <cell r="Z1269" t="str">
            <v xml:space="preserve"> </v>
          </cell>
        </row>
        <row r="1270">
          <cell r="B1270" t="str">
            <v>F45</v>
          </cell>
          <cell r="F1270">
            <v>6</v>
          </cell>
          <cell r="G1270">
            <v>180700</v>
          </cell>
          <cell r="K1270">
            <v>0</v>
          </cell>
          <cell r="M1270" t="str">
            <v>? Non-Rab</v>
          </cell>
          <cell r="N1270" t="str">
            <v>? Non-Rab</v>
          </cell>
          <cell r="Q1270" t="str">
            <v>no</v>
          </cell>
          <cell r="X1270" t="str">
            <v xml:space="preserve"> </v>
          </cell>
          <cell r="Y1270" t="str">
            <v xml:space="preserve"> </v>
          </cell>
          <cell r="Z1270" t="str">
            <v xml:space="preserve"> </v>
          </cell>
        </row>
        <row r="1271">
          <cell r="B1271" t="str">
            <v>F45</v>
          </cell>
          <cell r="F1271">
            <v>6</v>
          </cell>
          <cell r="G1271">
            <v>180700</v>
          </cell>
          <cell r="K1271">
            <v>0</v>
          </cell>
          <cell r="M1271" t="str">
            <v>? Non-Rab</v>
          </cell>
          <cell r="N1271" t="str">
            <v>? Non-Rab</v>
          </cell>
          <cell r="Q1271" t="str">
            <v>no</v>
          </cell>
          <cell r="X1271" t="str">
            <v xml:space="preserve"> </v>
          </cell>
          <cell r="Y1271" t="str">
            <v xml:space="preserve"> </v>
          </cell>
          <cell r="Z1271" t="str">
            <v xml:space="preserve"> </v>
          </cell>
        </row>
        <row r="1272">
          <cell r="B1272" t="str">
            <v>F46</v>
          </cell>
          <cell r="F1272">
            <v>1</v>
          </cell>
          <cell r="G1272">
            <v>500000</v>
          </cell>
          <cell r="K1272">
            <v>0</v>
          </cell>
          <cell r="M1272" t="str">
            <v>? Non-Rab</v>
          </cell>
          <cell r="N1272" t="str">
            <v>? Non-Rab</v>
          </cell>
          <cell r="Q1272" t="str">
            <v>no</v>
          </cell>
          <cell r="X1272">
            <v>-178</v>
          </cell>
          <cell r="Y1272" t="str">
            <v xml:space="preserve"> </v>
          </cell>
          <cell r="Z1272" t="str">
            <v xml:space="preserve"> </v>
          </cell>
        </row>
        <row r="1273">
          <cell r="B1273" t="str">
            <v>F50</v>
          </cell>
          <cell r="F1273">
            <v>6</v>
          </cell>
          <cell r="G1273">
            <v>180700</v>
          </cell>
          <cell r="K1273">
            <v>0</v>
          </cell>
          <cell r="M1273" t="str">
            <v>? Non-Rab</v>
          </cell>
          <cell r="N1273" t="str">
            <v>? Non-Rab</v>
          </cell>
          <cell r="Q1273" t="str">
            <v>no</v>
          </cell>
          <cell r="X1273">
            <v>-2604554</v>
          </cell>
          <cell r="Y1273" t="str">
            <v xml:space="preserve"> </v>
          </cell>
          <cell r="Z1273" t="str">
            <v xml:space="preserve"> </v>
          </cell>
        </row>
        <row r="1274">
          <cell r="B1274" t="str">
            <v>F50</v>
          </cell>
          <cell r="F1274">
            <v>7</v>
          </cell>
          <cell r="G1274">
            <v>180700</v>
          </cell>
          <cell r="K1274">
            <v>0</v>
          </cell>
          <cell r="M1274" t="str">
            <v>? Non-Rab</v>
          </cell>
          <cell r="N1274" t="str">
            <v>? Non-Rab</v>
          </cell>
          <cell r="Q1274" t="str">
            <v>no</v>
          </cell>
          <cell r="X1274">
            <v>3079435</v>
          </cell>
          <cell r="Y1274">
            <v>3526052</v>
          </cell>
          <cell r="Z1274">
            <v>4007662</v>
          </cell>
        </row>
        <row r="1275">
          <cell r="B1275" t="str">
            <v>F50</v>
          </cell>
          <cell r="F1275">
            <v>7</v>
          </cell>
          <cell r="G1275">
            <v>180700</v>
          </cell>
          <cell r="K1275">
            <v>0</v>
          </cell>
          <cell r="M1275" t="str">
            <v>? Non-Rab</v>
          </cell>
          <cell r="N1275" t="str">
            <v>? Non-Rab</v>
          </cell>
          <cell r="Q1275" t="str">
            <v>no</v>
          </cell>
          <cell r="X1275">
            <v>3079435</v>
          </cell>
          <cell r="Y1275">
            <v>3526052</v>
          </cell>
          <cell r="Z1275">
            <v>4007662</v>
          </cell>
        </row>
        <row r="1276">
          <cell r="B1276" t="str">
            <v>X11</v>
          </cell>
          <cell r="F1276">
            <v>4</v>
          </cell>
          <cell r="G1276">
            <v>110401</v>
          </cell>
          <cell r="K1276">
            <v>0</v>
          </cell>
          <cell r="M1276" t="str">
            <v>DEL</v>
          </cell>
          <cell r="N1276" t="str">
            <v>Resource</v>
          </cell>
          <cell r="Q1276" t="str">
            <v>no</v>
          </cell>
          <cell r="X1276" t="str">
            <v xml:space="preserve"> </v>
          </cell>
          <cell r="Y1276" t="str">
            <v xml:space="preserve"> </v>
          </cell>
          <cell r="Z1276" t="str">
            <v xml:space="preserve"> </v>
          </cell>
        </row>
        <row r="1277">
          <cell r="B1277" t="str">
            <v>F50</v>
          </cell>
          <cell r="F1277">
            <v>6</v>
          </cell>
          <cell r="G1277">
            <v>180700</v>
          </cell>
          <cell r="K1277">
            <v>0</v>
          </cell>
          <cell r="M1277" t="str">
            <v>? Non-Rab</v>
          </cell>
          <cell r="N1277" t="str">
            <v>? Non-Rab</v>
          </cell>
          <cell r="Q1277" t="str">
            <v>no</v>
          </cell>
          <cell r="X1277">
            <v>-307568</v>
          </cell>
          <cell r="Y1277">
            <v>-3312910</v>
          </cell>
          <cell r="Z1277">
            <v>-3756703</v>
          </cell>
        </row>
        <row r="1278">
          <cell r="B1278" t="str">
            <v>F50</v>
          </cell>
          <cell r="F1278">
            <v>6</v>
          </cell>
          <cell r="G1278">
            <v>180700</v>
          </cell>
          <cell r="K1278">
            <v>0</v>
          </cell>
          <cell r="M1278" t="str">
            <v>? Non-Rab</v>
          </cell>
          <cell r="N1278" t="str">
            <v>? Non-Rab</v>
          </cell>
          <cell r="Q1278" t="str">
            <v>no</v>
          </cell>
          <cell r="X1278">
            <v>-167313</v>
          </cell>
          <cell r="Y1278">
            <v>-213142</v>
          </cell>
          <cell r="Z1278">
            <v>-250959</v>
          </cell>
        </row>
        <row r="1279">
          <cell r="B1279" t="str">
            <v>F50</v>
          </cell>
          <cell r="F1279">
            <v>6</v>
          </cell>
          <cell r="G1279">
            <v>180700</v>
          </cell>
          <cell r="K1279">
            <v>0</v>
          </cell>
          <cell r="M1279" t="str">
            <v>? Non-Rab</v>
          </cell>
          <cell r="N1279" t="str">
            <v>? Non-Rab</v>
          </cell>
          <cell r="Q1279" t="str">
            <v>no</v>
          </cell>
          <cell r="X1279" t="str">
            <v xml:space="preserve"> </v>
          </cell>
          <cell r="Y1279" t="str">
            <v xml:space="preserve"> </v>
          </cell>
          <cell r="Z1279" t="str">
            <v xml:space="preserve"> </v>
          </cell>
        </row>
        <row r="1280">
          <cell r="B1280" t="str">
            <v>F50</v>
          </cell>
          <cell r="F1280">
            <v>7</v>
          </cell>
          <cell r="G1280">
            <v>180700</v>
          </cell>
          <cell r="K1280">
            <v>0</v>
          </cell>
          <cell r="M1280" t="str">
            <v>? Non-Rab</v>
          </cell>
          <cell r="N1280" t="str">
            <v>? Non-Rab</v>
          </cell>
          <cell r="Q1280" t="str">
            <v>no</v>
          </cell>
          <cell r="X1280" t="str">
            <v xml:space="preserve"> </v>
          </cell>
          <cell r="Y1280" t="str">
            <v xml:space="preserve"> </v>
          </cell>
          <cell r="Z1280" t="str">
            <v xml:space="preserve"> </v>
          </cell>
        </row>
        <row r="1281">
          <cell r="B1281" t="str">
            <v>F50</v>
          </cell>
          <cell r="F1281">
            <v>7</v>
          </cell>
          <cell r="G1281">
            <v>180700</v>
          </cell>
          <cell r="K1281">
            <v>0</v>
          </cell>
          <cell r="M1281" t="str">
            <v>? Non-Rab</v>
          </cell>
          <cell r="N1281" t="str">
            <v>? Non-Rab</v>
          </cell>
          <cell r="Q1281" t="str">
            <v>no</v>
          </cell>
          <cell r="X1281" t="str">
            <v xml:space="preserve"> </v>
          </cell>
          <cell r="Y1281" t="str">
            <v xml:space="preserve"> </v>
          </cell>
          <cell r="Z1281" t="str">
            <v xml:space="preserve"> </v>
          </cell>
        </row>
        <row r="1282">
          <cell r="B1282" t="str">
            <v>X11</v>
          </cell>
          <cell r="F1282">
            <v>1</v>
          </cell>
          <cell r="G1282">
            <v>110406</v>
          </cell>
          <cell r="K1282">
            <v>0</v>
          </cell>
          <cell r="M1282" t="str">
            <v>DEL</v>
          </cell>
          <cell r="N1282" t="str">
            <v>Resource</v>
          </cell>
          <cell r="Q1282" t="str">
            <v>no</v>
          </cell>
          <cell r="X1282">
            <v>32</v>
          </cell>
          <cell r="Y1282" t="str">
            <v xml:space="preserve"> </v>
          </cell>
          <cell r="Z1282" t="str">
            <v xml:space="preserve"> </v>
          </cell>
        </row>
        <row r="1283">
          <cell r="B1283" t="str">
            <v>H35</v>
          </cell>
          <cell r="F1283">
            <v>3</v>
          </cell>
          <cell r="G1283">
            <v>110701</v>
          </cell>
          <cell r="K1283">
            <v>0</v>
          </cell>
          <cell r="M1283" t="str">
            <v>non-budget</v>
          </cell>
          <cell r="N1283" t="str">
            <v>non-budget</v>
          </cell>
          <cell r="Q1283" t="str">
            <v>no</v>
          </cell>
          <cell r="X1283" t="str">
            <v xml:space="preserve"> </v>
          </cell>
          <cell r="Y1283" t="str">
            <v xml:space="preserve"> </v>
          </cell>
          <cell r="Z1283" t="str">
            <v xml:space="preserve"> </v>
          </cell>
        </row>
        <row r="1284">
          <cell r="B1284" t="str">
            <v>M10</v>
          </cell>
          <cell r="F1284">
            <v>4</v>
          </cell>
          <cell r="G1284">
            <v>110233</v>
          </cell>
          <cell r="K1284" t="str">
            <v>PSS</v>
          </cell>
          <cell r="M1284" t="str">
            <v>DEL</v>
          </cell>
          <cell r="N1284" t="str">
            <v>Resource</v>
          </cell>
          <cell r="Q1284" t="str">
            <v>yes</v>
          </cell>
          <cell r="X1284">
            <v>-246</v>
          </cell>
          <cell r="Y1284">
            <v>-1000</v>
          </cell>
          <cell r="Z1284">
            <v>-1000</v>
          </cell>
        </row>
        <row r="1285">
          <cell r="B1285" t="str">
            <v>M10</v>
          </cell>
          <cell r="F1285">
            <v>4</v>
          </cell>
          <cell r="G1285">
            <v>110233</v>
          </cell>
          <cell r="K1285" t="str">
            <v>PSS</v>
          </cell>
          <cell r="M1285" t="str">
            <v>DEL</v>
          </cell>
          <cell r="N1285" t="str">
            <v>Resource</v>
          </cell>
          <cell r="Q1285" t="str">
            <v>yes</v>
          </cell>
          <cell r="X1285">
            <v>-754</v>
          </cell>
          <cell r="Y1285" t="str">
            <v xml:space="preserve"> </v>
          </cell>
          <cell r="Z1285" t="str">
            <v xml:space="preserve"> </v>
          </cell>
        </row>
        <row r="1286">
          <cell r="B1286" t="str">
            <v>H35</v>
          </cell>
          <cell r="F1286">
            <v>3</v>
          </cell>
          <cell r="G1286">
            <v>110701</v>
          </cell>
          <cell r="K1286">
            <v>0</v>
          </cell>
          <cell r="M1286" t="str">
            <v>non-budget</v>
          </cell>
          <cell r="N1286" t="str">
            <v>non-budget</v>
          </cell>
          <cell r="Q1286" t="str">
            <v>no</v>
          </cell>
          <cell r="X1286" t="str">
            <v xml:space="preserve"> </v>
          </cell>
          <cell r="Y1286" t="str">
            <v xml:space="preserve"> </v>
          </cell>
          <cell r="Z1286" t="str">
            <v xml:space="preserve"> </v>
          </cell>
        </row>
        <row r="1287">
          <cell r="B1287" t="str">
            <v>X11</v>
          </cell>
          <cell r="F1287">
            <v>2</v>
          </cell>
          <cell r="G1287">
            <v>110406</v>
          </cell>
          <cell r="K1287">
            <v>0</v>
          </cell>
          <cell r="M1287" t="str">
            <v>DEL</v>
          </cell>
          <cell r="N1287" t="str">
            <v>Resource</v>
          </cell>
          <cell r="Q1287" t="str">
            <v>no</v>
          </cell>
          <cell r="X1287" t="str">
            <v xml:space="preserve"> </v>
          </cell>
          <cell r="Y1287">
            <v>32</v>
          </cell>
          <cell r="Z1287">
            <v>32</v>
          </cell>
        </row>
        <row r="1288">
          <cell r="B1288" t="str">
            <v>M10</v>
          </cell>
          <cell r="F1288">
            <v>5</v>
          </cell>
          <cell r="G1288">
            <v>110233</v>
          </cell>
          <cell r="K1288" t="str">
            <v>PSS</v>
          </cell>
          <cell r="M1288" t="str">
            <v>DEL</v>
          </cell>
          <cell r="N1288" t="str">
            <v>Resource</v>
          </cell>
          <cell r="Q1288" t="str">
            <v>yes</v>
          </cell>
          <cell r="X1288" t="str">
            <v xml:space="preserve"> </v>
          </cell>
          <cell r="Y1288">
            <v>-3000</v>
          </cell>
          <cell r="Z1288">
            <v>-3000</v>
          </cell>
        </row>
        <row r="1289">
          <cell r="B1289" t="str">
            <v>M10</v>
          </cell>
          <cell r="F1289">
            <v>8</v>
          </cell>
          <cell r="G1289">
            <v>110233</v>
          </cell>
          <cell r="K1289" t="str">
            <v>PSS</v>
          </cell>
          <cell r="M1289" t="str">
            <v>DEL</v>
          </cell>
          <cell r="N1289" t="str">
            <v>Resource</v>
          </cell>
          <cell r="Q1289" t="str">
            <v>yes</v>
          </cell>
          <cell r="X1289" t="str">
            <v xml:space="preserve"> </v>
          </cell>
          <cell r="Y1289" t="str">
            <v xml:space="preserve"> </v>
          </cell>
          <cell r="Z1289" t="str">
            <v xml:space="preserve"> </v>
          </cell>
        </row>
        <row r="1290">
          <cell r="B1290" t="str">
            <v>M10</v>
          </cell>
          <cell r="F1290">
            <v>2</v>
          </cell>
          <cell r="G1290">
            <v>110233</v>
          </cell>
          <cell r="K1290" t="str">
            <v>PSS</v>
          </cell>
          <cell r="M1290" t="str">
            <v>DEL</v>
          </cell>
          <cell r="N1290" t="str">
            <v>Resource</v>
          </cell>
          <cell r="Q1290" t="str">
            <v>yes</v>
          </cell>
          <cell r="X1290" t="str">
            <v xml:space="preserve"> </v>
          </cell>
          <cell r="Y1290">
            <v>93000</v>
          </cell>
          <cell r="Z1290">
            <v>93000</v>
          </cell>
        </row>
        <row r="1291">
          <cell r="B1291" t="str">
            <v>K40</v>
          </cell>
          <cell r="F1291">
            <v>3</v>
          </cell>
          <cell r="G1291">
            <v>110701</v>
          </cell>
          <cell r="K1291">
            <v>0</v>
          </cell>
          <cell r="M1291" t="str">
            <v>non-budget</v>
          </cell>
          <cell r="N1291" t="str">
            <v>non-budget</v>
          </cell>
          <cell r="Q1291" t="str">
            <v>yes</v>
          </cell>
          <cell r="X1291" t="str">
            <v xml:space="preserve"> </v>
          </cell>
          <cell r="Y1291" t="str">
            <v xml:space="preserve"> </v>
          </cell>
          <cell r="Z1291" t="str">
            <v xml:space="preserve"> </v>
          </cell>
        </row>
        <row r="1292">
          <cell r="B1292" t="str">
            <v>M10</v>
          </cell>
          <cell r="F1292">
            <v>4</v>
          </cell>
          <cell r="G1292">
            <v>110235</v>
          </cell>
          <cell r="K1292" t="str">
            <v>PSS</v>
          </cell>
          <cell r="M1292" t="str">
            <v>DEL</v>
          </cell>
          <cell r="N1292" t="str">
            <v>Resource</v>
          </cell>
          <cell r="Q1292" t="str">
            <v>yes</v>
          </cell>
          <cell r="X1292" t="str">
            <v xml:space="preserve"> </v>
          </cell>
          <cell r="Y1292">
            <v>30000</v>
          </cell>
          <cell r="Z1292">
            <v>50000</v>
          </cell>
        </row>
        <row r="1293">
          <cell r="B1293" t="str">
            <v>M10</v>
          </cell>
          <cell r="F1293">
            <v>4</v>
          </cell>
          <cell r="G1293">
            <v>110236</v>
          </cell>
          <cell r="K1293" t="str">
            <v>PSS</v>
          </cell>
          <cell r="M1293" t="str">
            <v>DEL</v>
          </cell>
          <cell r="N1293" t="str">
            <v>Resource</v>
          </cell>
          <cell r="Q1293" t="str">
            <v>yes</v>
          </cell>
          <cell r="X1293" t="str">
            <v xml:space="preserve"> </v>
          </cell>
          <cell r="Y1293">
            <v>20000</v>
          </cell>
          <cell r="Z1293">
            <v>40000</v>
          </cell>
        </row>
        <row r="1294">
          <cell r="B1294" t="str">
            <v>M10</v>
          </cell>
          <cell r="F1294">
            <v>12</v>
          </cell>
          <cell r="G1294">
            <v>110204</v>
          </cell>
          <cell r="K1294" t="str">
            <v>PSS</v>
          </cell>
          <cell r="M1294" t="str">
            <v>DEL</v>
          </cell>
          <cell r="N1294" t="str">
            <v>Resource</v>
          </cell>
          <cell r="Q1294" t="str">
            <v>yes</v>
          </cell>
          <cell r="X1294" t="str">
            <v xml:space="preserve"> </v>
          </cell>
          <cell r="Y1294" t="str">
            <v xml:space="preserve"> </v>
          </cell>
          <cell r="Z1294" t="str">
            <v xml:space="preserve"> </v>
          </cell>
        </row>
        <row r="1295">
          <cell r="B1295" t="str">
            <v>M10</v>
          </cell>
          <cell r="F1295">
            <v>12</v>
          </cell>
          <cell r="G1295">
            <v>110207</v>
          </cell>
          <cell r="K1295" t="str">
            <v>PSS</v>
          </cell>
          <cell r="M1295" t="str">
            <v>DEL</v>
          </cell>
          <cell r="N1295" t="str">
            <v>Resource</v>
          </cell>
          <cell r="Q1295" t="str">
            <v>yes</v>
          </cell>
          <cell r="X1295" t="str">
            <v xml:space="preserve"> </v>
          </cell>
          <cell r="Y1295" t="str">
            <v xml:space="preserve"> </v>
          </cell>
          <cell r="Z1295" t="str">
            <v xml:space="preserve"> </v>
          </cell>
        </row>
        <row r="1296">
          <cell r="B1296" t="str">
            <v>M10</v>
          </cell>
          <cell r="F1296">
            <v>12</v>
          </cell>
          <cell r="G1296">
            <v>110224</v>
          </cell>
          <cell r="K1296" t="str">
            <v>PSS</v>
          </cell>
          <cell r="M1296" t="str">
            <v>DEL</v>
          </cell>
          <cell r="N1296" t="str">
            <v>Resource</v>
          </cell>
          <cell r="Q1296" t="str">
            <v>yes</v>
          </cell>
          <cell r="X1296">
            <v>-4500</v>
          </cell>
          <cell r="Y1296" t="str">
            <v xml:space="preserve"> </v>
          </cell>
          <cell r="Z1296" t="str">
            <v xml:space="preserve"> </v>
          </cell>
        </row>
        <row r="1297">
          <cell r="B1297" t="str">
            <v>M10</v>
          </cell>
          <cell r="F1297">
            <v>12</v>
          </cell>
          <cell r="G1297">
            <v>110229</v>
          </cell>
          <cell r="K1297" t="str">
            <v>PSS</v>
          </cell>
          <cell r="M1297" t="str">
            <v>DEL</v>
          </cell>
          <cell r="N1297" t="str">
            <v>Resource</v>
          </cell>
          <cell r="Q1297" t="str">
            <v>yes</v>
          </cell>
          <cell r="X1297" t="str">
            <v xml:space="preserve"> </v>
          </cell>
          <cell r="Y1297" t="str">
            <v xml:space="preserve"> </v>
          </cell>
          <cell r="Z1297" t="str">
            <v xml:space="preserve"> </v>
          </cell>
        </row>
        <row r="1298">
          <cell r="B1298" t="str">
            <v>M10</v>
          </cell>
          <cell r="F1298">
            <v>12</v>
          </cell>
          <cell r="G1298">
            <v>110227</v>
          </cell>
          <cell r="K1298" t="str">
            <v>PSS</v>
          </cell>
          <cell r="M1298" t="str">
            <v>DEL</v>
          </cell>
          <cell r="N1298" t="str">
            <v>Resource</v>
          </cell>
          <cell r="Q1298" t="str">
            <v>yes</v>
          </cell>
          <cell r="X1298">
            <v>-100</v>
          </cell>
          <cell r="Y1298" t="str">
            <v xml:space="preserve"> </v>
          </cell>
          <cell r="Z1298" t="str">
            <v xml:space="preserve"> </v>
          </cell>
        </row>
        <row r="1299">
          <cell r="B1299" t="str">
            <v>M10</v>
          </cell>
          <cell r="F1299">
            <v>12</v>
          </cell>
          <cell r="G1299">
            <v>110230</v>
          </cell>
          <cell r="K1299" t="str">
            <v>PSS</v>
          </cell>
          <cell r="M1299" t="str">
            <v>DEL</v>
          </cell>
          <cell r="N1299" t="str">
            <v>Resource</v>
          </cell>
          <cell r="Q1299" t="str">
            <v>yes</v>
          </cell>
          <cell r="X1299">
            <v>100000</v>
          </cell>
          <cell r="Y1299" t="str">
            <v xml:space="preserve"> </v>
          </cell>
          <cell r="Z1299" t="str">
            <v xml:space="preserve"> </v>
          </cell>
        </row>
        <row r="1300">
          <cell r="B1300" t="str">
            <v>M10</v>
          </cell>
          <cell r="F1300">
            <v>12</v>
          </cell>
          <cell r="G1300">
            <v>110233</v>
          </cell>
          <cell r="K1300" t="str">
            <v>PSS</v>
          </cell>
          <cell r="M1300" t="str">
            <v>DEL</v>
          </cell>
          <cell r="N1300" t="str">
            <v>Resource</v>
          </cell>
          <cell r="Q1300" t="str">
            <v>yes</v>
          </cell>
          <cell r="X1300" t="str">
            <v xml:space="preserve"> </v>
          </cell>
          <cell r="Y1300" t="str">
            <v xml:space="preserve"> </v>
          </cell>
          <cell r="Z1300" t="str">
            <v xml:space="preserve"> </v>
          </cell>
        </row>
        <row r="1301">
          <cell r="B1301" t="str">
            <v>M10</v>
          </cell>
          <cell r="F1301">
            <v>12</v>
          </cell>
          <cell r="G1301">
            <v>110231</v>
          </cell>
          <cell r="K1301" t="str">
            <v>PSS</v>
          </cell>
          <cell r="M1301" t="str">
            <v>DEL</v>
          </cell>
          <cell r="N1301" t="str">
            <v>Resource</v>
          </cell>
          <cell r="Q1301" t="str">
            <v>yes</v>
          </cell>
          <cell r="X1301">
            <v>-100000</v>
          </cell>
          <cell r="Y1301" t="str">
            <v xml:space="preserve"> </v>
          </cell>
          <cell r="Z1301" t="str">
            <v xml:space="preserve"> </v>
          </cell>
        </row>
        <row r="1302">
          <cell r="B1302" t="str">
            <v>M10</v>
          </cell>
          <cell r="F1302">
            <v>1</v>
          </cell>
          <cell r="G1302">
            <v>110311</v>
          </cell>
          <cell r="K1302">
            <v>0</v>
          </cell>
          <cell r="M1302" t="str">
            <v>DEL</v>
          </cell>
          <cell r="N1302" t="str">
            <v>Resource</v>
          </cell>
          <cell r="Q1302" t="str">
            <v>yes</v>
          </cell>
          <cell r="X1302" t="str">
            <v xml:space="preserve"> </v>
          </cell>
          <cell r="Y1302" t="str">
            <v xml:space="preserve"> </v>
          </cell>
          <cell r="Z1302" t="str">
            <v xml:space="preserve"> </v>
          </cell>
        </row>
        <row r="1303">
          <cell r="B1303" t="str">
            <v>X16</v>
          </cell>
          <cell r="F1303">
            <v>12</v>
          </cell>
          <cell r="G1303">
            <v>110101</v>
          </cell>
          <cell r="K1303">
            <v>0</v>
          </cell>
          <cell r="M1303" t="str">
            <v>DEL</v>
          </cell>
          <cell r="N1303" t="str">
            <v>Resource</v>
          </cell>
          <cell r="Q1303" t="str">
            <v>no</v>
          </cell>
        </row>
        <row r="1304">
          <cell r="B1304" t="str">
            <v>L10</v>
          </cell>
          <cell r="F1304">
            <v>12</v>
          </cell>
          <cell r="G1304">
            <v>110301</v>
          </cell>
          <cell r="K1304">
            <v>0</v>
          </cell>
          <cell r="M1304" t="str">
            <v>DEL</v>
          </cell>
          <cell r="N1304" t="str">
            <v>Resource</v>
          </cell>
          <cell r="Q1304" t="str">
            <v>no</v>
          </cell>
          <cell r="X1304" t="str">
            <v xml:space="preserve"> </v>
          </cell>
          <cell r="Y1304" t="str">
            <v xml:space="preserve"> </v>
          </cell>
          <cell r="Z1304" t="str">
            <v xml:space="preserve"> </v>
          </cell>
        </row>
        <row r="1305">
          <cell r="B1305" t="str">
            <v>X16</v>
          </cell>
          <cell r="F1305">
            <v>4</v>
          </cell>
          <cell r="G1305">
            <v>110302</v>
          </cell>
          <cell r="K1305">
            <v>0</v>
          </cell>
          <cell r="M1305" t="str">
            <v>DEL</v>
          </cell>
          <cell r="N1305" t="str">
            <v>Resource</v>
          </cell>
          <cell r="Q1305" t="str">
            <v>no</v>
          </cell>
          <cell r="X1305" t="str">
            <v xml:space="preserve"> </v>
          </cell>
          <cell r="Y1305" t="str">
            <v xml:space="preserve"> </v>
          </cell>
          <cell r="Z1305" t="str">
            <v xml:space="preserve"> </v>
          </cell>
        </row>
        <row r="1306">
          <cell r="B1306" t="str">
            <v>X16</v>
          </cell>
          <cell r="F1306">
            <v>1</v>
          </cell>
          <cell r="G1306">
            <v>110401</v>
          </cell>
          <cell r="K1306">
            <v>0</v>
          </cell>
          <cell r="M1306" t="str">
            <v>DEL</v>
          </cell>
          <cell r="N1306" t="str">
            <v>Resource</v>
          </cell>
          <cell r="Q1306" t="str">
            <v>no</v>
          </cell>
          <cell r="X1306">
            <v>-10</v>
          </cell>
          <cell r="Y1306" t="str">
            <v xml:space="preserve"> </v>
          </cell>
          <cell r="Z1306" t="str">
            <v xml:space="preserve"> </v>
          </cell>
        </row>
        <row r="1307">
          <cell r="B1307" t="str">
            <v>X16</v>
          </cell>
          <cell r="F1307">
            <v>1</v>
          </cell>
          <cell r="G1307">
            <v>110401</v>
          </cell>
          <cell r="K1307">
            <v>0</v>
          </cell>
          <cell r="M1307" t="str">
            <v>DEL</v>
          </cell>
          <cell r="N1307" t="str">
            <v>Resource</v>
          </cell>
          <cell r="Q1307" t="str">
            <v>no</v>
          </cell>
          <cell r="X1307" t="str">
            <v xml:space="preserve"> </v>
          </cell>
          <cell r="Y1307" t="str">
            <v xml:space="preserve"> </v>
          </cell>
          <cell r="Z1307" t="str">
            <v xml:space="preserve"> </v>
          </cell>
        </row>
        <row r="1308">
          <cell r="B1308" t="str">
            <v>X16</v>
          </cell>
          <cell r="F1308">
            <v>4</v>
          </cell>
          <cell r="G1308">
            <v>110401</v>
          </cell>
          <cell r="K1308">
            <v>0</v>
          </cell>
          <cell r="M1308" t="str">
            <v>DEL</v>
          </cell>
          <cell r="N1308" t="str">
            <v>Resource</v>
          </cell>
          <cell r="Q1308" t="str">
            <v>no</v>
          </cell>
          <cell r="X1308" t="str">
            <v xml:space="preserve"> </v>
          </cell>
          <cell r="Y1308" t="str">
            <v xml:space="preserve"> </v>
          </cell>
          <cell r="Z1308" t="str">
            <v xml:space="preserve"> </v>
          </cell>
        </row>
        <row r="1309">
          <cell r="B1309" t="str">
            <v>X16</v>
          </cell>
          <cell r="F1309">
            <v>4</v>
          </cell>
          <cell r="G1309">
            <v>110401</v>
          </cell>
          <cell r="K1309">
            <v>0</v>
          </cell>
          <cell r="M1309" t="str">
            <v>DEL</v>
          </cell>
          <cell r="N1309" t="str">
            <v>Resource</v>
          </cell>
          <cell r="Q1309" t="str">
            <v>no</v>
          </cell>
          <cell r="X1309" t="str">
            <v xml:space="preserve"> </v>
          </cell>
          <cell r="Y1309" t="str">
            <v xml:space="preserve"> </v>
          </cell>
          <cell r="Z1309" t="str">
            <v xml:space="preserve"> </v>
          </cell>
        </row>
        <row r="1310">
          <cell r="B1310" t="str">
            <v>M10</v>
          </cell>
          <cell r="F1310">
            <v>9</v>
          </cell>
          <cell r="G1310">
            <v>110101</v>
          </cell>
          <cell r="K1310">
            <v>0</v>
          </cell>
          <cell r="M1310" t="str">
            <v>DEL</v>
          </cell>
          <cell r="N1310" t="str">
            <v>Resource</v>
          </cell>
          <cell r="Q1310" t="str">
            <v>yes</v>
          </cell>
          <cell r="X1310" t="str">
            <v xml:space="preserve"> </v>
          </cell>
          <cell r="Y1310" t="str">
            <v xml:space="preserve"> </v>
          </cell>
          <cell r="Z1310" t="str">
            <v xml:space="preserve"> </v>
          </cell>
        </row>
        <row r="1311">
          <cell r="B1311" t="str">
            <v>M10</v>
          </cell>
          <cell r="F1311">
            <v>9</v>
          </cell>
          <cell r="G1311">
            <v>110228</v>
          </cell>
          <cell r="K1311" t="str">
            <v>PSS</v>
          </cell>
          <cell r="M1311" t="str">
            <v>DEL</v>
          </cell>
          <cell r="N1311" t="str">
            <v>Resource</v>
          </cell>
          <cell r="Q1311" t="str">
            <v>yes</v>
          </cell>
          <cell r="X1311" t="str">
            <v xml:space="preserve"> </v>
          </cell>
          <cell r="Y1311" t="str">
            <v xml:space="preserve"> </v>
          </cell>
          <cell r="Z1311" t="str">
            <v xml:space="preserve"> </v>
          </cell>
        </row>
        <row r="1312">
          <cell r="B1312" t="str">
            <v>M10</v>
          </cell>
          <cell r="F1312">
            <v>9</v>
          </cell>
          <cell r="G1312">
            <v>110229</v>
          </cell>
          <cell r="K1312" t="str">
            <v>PSS</v>
          </cell>
          <cell r="M1312" t="str">
            <v>DEL</v>
          </cell>
          <cell r="N1312" t="str">
            <v>Resource</v>
          </cell>
          <cell r="Q1312" t="str">
            <v>yes</v>
          </cell>
          <cell r="X1312" t="str">
            <v xml:space="preserve"> </v>
          </cell>
          <cell r="Y1312" t="str">
            <v xml:space="preserve"> </v>
          </cell>
          <cell r="Z1312" t="str">
            <v xml:space="preserve"> </v>
          </cell>
        </row>
        <row r="1313">
          <cell r="B1313" t="str">
            <v>S10</v>
          </cell>
          <cell r="F1313">
            <v>1</v>
          </cell>
          <cell r="G1313">
            <v>110107</v>
          </cell>
          <cell r="K1313">
            <v>0</v>
          </cell>
          <cell r="M1313" t="str">
            <v>DEL</v>
          </cell>
          <cell r="N1313" t="str">
            <v>Resource</v>
          </cell>
          <cell r="Q1313" t="str">
            <v>yes</v>
          </cell>
          <cell r="X1313" t="str">
            <v xml:space="preserve"> </v>
          </cell>
          <cell r="Y1313" t="str">
            <v xml:space="preserve"> </v>
          </cell>
          <cell r="Z1313" t="str">
            <v xml:space="preserve"> </v>
          </cell>
        </row>
        <row r="1314">
          <cell r="B1314" t="str">
            <v>F57</v>
          </cell>
          <cell r="F1314">
            <v>12</v>
          </cell>
          <cell r="G1314">
            <v>180700</v>
          </cell>
          <cell r="K1314">
            <v>0</v>
          </cell>
          <cell r="M1314" t="str">
            <v>? Non-Rab</v>
          </cell>
          <cell r="N1314" t="str">
            <v>? Non-Rab</v>
          </cell>
          <cell r="Q1314" t="str">
            <v>no</v>
          </cell>
          <cell r="X1314" t="str">
            <v xml:space="preserve"> </v>
          </cell>
          <cell r="Y1314" t="str">
            <v xml:space="preserve"> </v>
          </cell>
          <cell r="Z1314" t="str">
            <v xml:space="preserve"> </v>
          </cell>
        </row>
        <row r="1315">
          <cell r="B1315" t="str">
            <v>E10</v>
          </cell>
          <cell r="F1315">
            <v>1</v>
          </cell>
          <cell r="G1315">
            <v>110101</v>
          </cell>
          <cell r="K1315">
            <v>0</v>
          </cell>
          <cell r="M1315" t="str">
            <v>non-budget</v>
          </cell>
          <cell r="N1315" t="str">
            <v>non-budget</v>
          </cell>
          <cell r="Q1315" t="str">
            <v>no</v>
          </cell>
          <cell r="X1315" t="str">
            <v xml:space="preserve"> </v>
          </cell>
          <cell r="Y1315" t="str">
            <v xml:space="preserve"> </v>
          </cell>
          <cell r="Z1315" t="str">
            <v xml:space="preserve"> </v>
          </cell>
        </row>
        <row r="1316">
          <cell r="B1316" t="str">
            <v>E10</v>
          </cell>
          <cell r="F1316">
            <v>1</v>
          </cell>
          <cell r="G1316">
            <v>110202</v>
          </cell>
          <cell r="K1316" t="str">
            <v>PSS</v>
          </cell>
          <cell r="M1316" t="str">
            <v>non-budget</v>
          </cell>
          <cell r="N1316" t="str">
            <v>non-budget</v>
          </cell>
          <cell r="Q1316" t="str">
            <v>no</v>
          </cell>
          <cell r="X1316" t="str">
            <v xml:space="preserve"> </v>
          </cell>
          <cell r="Y1316" t="str">
            <v xml:space="preserve"> </v>
          </cell>
          <cell r="Z1316" t="str">
            <v xml:space="preserve"> </v>
          </cell>
        </row>
        <row r="1317">
          <cell r="B1317" t="str">
            <v>E10</v>
          </cell>
          <cell r="F1317">
            <v>1</v>
          </cell>
          <cell r="G1317">
            <v>110202</v>
          </cell>
          <cell r="K1317" t="str">
            <v>PSS</v>
          </cell>
          <cell r="M1317" t="str">
            <v>non-budget</v>
          </cell>
          <cell r="N1317" t="str">
            <v>non-budget</v>
          </cell>
          <cell r="Q1317" t="str">
            <v>no</v>
          </cell>
          <cell r="X1317" t="str">
            <v xml:space="preserve"> </v>
          </cell>
          <cell r="Y1317" t="str">
            <v xml:space="preserve"> </v>
          </cell>
          <cell r="Z1317" t="str">
            <v xml:space="preserve"> </v>
          </cell>
        </row>
        <row r="1318">
          <cell r="B1318" t="str">
            <v>E10</v>
          </cell>
          <cell r="F1318">
            <v>1</v>
          </cell>
          <cell r="G1318">
            <v>110203</v>
          </cell>
          <cell r="K1318" t="str">
            <v>PSS</v>
          </cell>
          <cell r="M1318" t="str">
            <v>non-budget</v>
          </cell>
          <cell r="N1318" t="str">
            <v>non-budget</v>
          </cell>
          <cell r="Q1318" t="str">
            <v>no</v>
          </cell>
          <cell r="X1318" t="str">
            <v xml:space="preserve"> </v>
          </cell>
          <cell r="Y1318" t="str">
            <v xml:space="preserve"> </v>
          </cell>
          <cell r="Z1318" t="str">
            <v xml:space="preserve"> </v>
          </cell>
        </row>
        <row r="1319">
          <cell r="B1319" t="str">
            <v>L11</v>
          </cell>
          <cell r="F1319">
            <v>3</v>
          </cell>
          <cell r="G1319">
            <v>110101</v>
          </cell>
          <cell r="K1319">
            <v>0</v>
          </cell>
          <cell r="M1319" t="str">
            <v>DEL</v>
          </cell>
          <cell r="N1319" t="str">
            <v>Resource</v>
          </cell>
          <cell r="Q1319" t="str">
            <v>no</v>
          </cell>
          <cell r="X1319">
            <v>807340</v>
          </cell>
          <cell r="Y1319" t="str">
            <v xml:space="preserve"> </v>
          </cell>
          <cell r="Z1319" t="str">
            <v xml:space="preserve"> </v>
          </cell>
        </row>
        <row r="1320">
          <cell r="B1320" t="str">
            <v>L21</v>
          </cell>
          <cell r="F1320">
            <v>3</v>
          </cell>
          <cell r="G1320">
            <v>110101</v>
          </cell>
          <cell r="K1320">
            <v>0</v>
          </cell>
          <cell r="M1320" t="str">
            <v>DEL</v>
          </cell>
          <cell r="N1320" t="str">
            <v>Resource</v>
          </cell>
          <cell r="Q1320" t="str">
            <v>no</v>
          </cell>
          <cell r="X1320">
            <v>-807340</v>
          </cell>
          <cell r="Y1320" t="str">
            <v xml:space="preserve"> </v>
          </cell>
          <cell r="Z1320" t="str">
            <v xml:space="preserve"> </v>
          </cell>
        </row>
        <row r="1321">
          <cell r="B1321" t="str">
            <v>L21</v>
          </cell>
          <cell r="F1321">
            <v>12</v>
          </cell>
          <cell r="G1321">
            <v>110301</v>
          </cell>
          <cell r="K1321">
            <v>0</v>
          </cell>
          <cell r="M1321" t="str">
            <v>DEL</v>
          </cell>
          <cell r="N1321" t="str">
            <v>Resource</v>
          </cell>
          <cell r="Q1321" t="str">
            <v>no</v>
          </cell>
        </row>
        <row r="1322">
          <cell r="B1322" t="str">
            <v>M10</v>
          </cell>
          <cell r="F1322">
            <v>3</v>
          </cell>
          <cell r="G1322">
            <v>110230</v>
          </cell>
          <cell r="K1322" t="str">
            <v>PSS</v>
          </cell>
          <cell r="M1322" t="str">
            <v>DEL</v>
          </cell>
          <cell r="N1322" t="str">
            <v>Resource</v>
          </cell>
          <cell r="Q1322" t="str">
            <v>yes</v>
          </cell>
          <cell r="X1322" t="str">
            <v xml:space="preserve"> </v>
          </cell>
          <cell r="Y1322" t="str">
            <v xml:space="preserve"> </v>
          </cell>
          <cell r="Z1322" t="str">
            <v xml:space="preserve"> </v>
          </cell>
        </row>
        <row r="1323">
          <cell r="B1323" t="str">
            <v>E10</v>
          </cell>
          <cell r="F1323">
            <v>6</v>
          </cell>
          <cell r="G1323">
            <v>110101</v>
          </cell>
          <cell r="K1323">
            <v>0</v>
          </cell>
          <cell r="M1323" t="str">
            <v>non-budget</v>
          </cell>
          <cell r="N1323" t="str">
            <v>non-budget</v>
          </cell>
          <cell r="Q1323" t="str">
            <v>no</v>
          </cell>
          <cell r="X1323" t="str">
            <v xml:space="preserve"> </v>
          </cell>
          <cell r="Y1323" t="str">
            <v xml:space="preserve"> </v>
          </cell>
          <cell r="Z1323" t="str">
            <v xml:space="preserve"> </v>
          </cell>
        </row>
        <row r="1324">
          <cell r="B1324" t="str">
            <v>E10</v>
          </cell>
          <cell r="F1324">
            <v>6</v>
          </cell>
          <cell r="G1324">
            <v>110101</v>
          </cell>
          <cell r="K1324">
            <v>0</v>
          </cell>
          <cell r="M1324" t="str">
            <v>non-budget</v>
          </cell>
          <cell r="N1324" t="str">
            <v>non-budget</v>
          </cell>
          <cell r="Q1324" t="str">
            <v>no</v>
          </cell>
          <cell r="X1324" t="str">
            <v xml:space="preserve"> </v>
          </cell>
          <cell r="Y1324" t="str">
            <v xml:space="preserve"> </v>
          </cell>
          <cell r="Z1324" t="str">
            <v xml:space="preserve"> </v>
          </cell>
        </row>
        <row r="1325">
          <cell r="B1325" t="str">
            <v>E10</v>
          </cell>
          <cell r="F1325">
            <v>6</v>
          </cell>
          <cell r="G1325">
            <v>110101</v>
          </cell>
          <cell r="K1325">
            <v>0</v>
          </cell>
          <cell r="M1325" t="str">
            <v>non-budget</v>
          </cell>
          <cell r="N1325" t="str">
            <v>non-budget</v>
          </cell>
          <cell r="Q1325" t="str">
            <v>no</v>
          </cell>
          <cell r="X1325" t="str">
            <v xml:space="preserve"> </v>
          </cell>
          <cell r="Y1325" t="str">
            <v xml:space="preserve"> </v>
          </cell>
          <cell r="Z1325" t="str">
            <v xml:space="preserve"> </v>
          </cell>
        </row>
        <row r="1326">
          <cell r="B1326" t="str">
            <v>E10</v>
          </cell>
          <cell r="F1326">
            <v>6</v>
          </cell>
          <cell r="G1326">
            <v>110202</v>
          </cell>
          <cell r="K1326" t="str">
            <v>PSS</v>
          </cell>
          <cell r="M1326" t="str">
            <v>non-budget</v>
          </cell>
          <cell r="N1326" t="str">
            <v>non-budget</v>
          </cell>
          <cell r="Q1326" t="str">
            <v>no</v>
          </cell>
          <cell r="X1326" t="str">
            <v xml:space="preserve"> </v>
          </cell>
          <cell r="Y1326" t="str">
            <v xml:space="preserve"> </v>
          </cell>
          <cell r="Z1326" t="str">
            <v xml:space="preserve"> </v>
          </cell>
        </row>
        <row r="1327">
          <cell r="B1327" t="str">
            <v>E10</v>
          </cell>
          <cell r="F1327">
            <v>6</v>
          </cell>
          <cell r="G1327">
            <v>110202</v>
          </cell>
          <cell r="K1327" t="str">
            <v>PSS</v>
          </cell>
          <cell r="M1327" t="str">
            <v>non-budget</v>
          </cell>
          <cell r="N1327" t="str">
            <v>non-budget</v>
          </cell>
          <cell r="Q1327" t="str">
            <v>no</v>
          </cell>
          <cell r="X1327" t="str">
            <v xml:space="preserve"> </v>
          </cell>
          <cell r="Y1327" t="str">
            <v xml:space="preserve"> </v>
          </cell>
          <cell r="Z1327" t="str">
            <v xml:space="preserve"> </v>
          </cell>
        </row>
        <row r="1328">
          <cell r="B1328" t="str">
            <v>X16</v>
          </cell>
          <cell r="F1328">
            <v>4</v>
          </cell>
          <cell r="G1328">
            <v>110401</v>
          </cell>
          <cell r="K1328">
            <v>0</v>
          </cell>
          <cell r="M1328" t="str">
            <v>DEL</v>
          </cell>
          <cell r="N1328" t="str">
            <v>Resource</v>
          </cell>
          <cell r="Q1328" t="str">
            <v>no</v>
          </cell>
          <cell r="X1328" t="str">
            <v xml:space="preserve"> </v>
          </cell>
          <cell r="Y1328" t="str">
            <v xml:space="preserve"> </v>
          </cell>
          <cell r="Z1328" t="str">
            <v xml:space="preserve"> </v>
          </cell>
        </row>
        <row r="1329">
          <cell r="B1329" t="str">
            <v>S10</v>
          </cell>
          <cell r="F1329">
            <v>12</v>
          </cell>
          <cell r="G1329">
            <v>110409</v>
          </cell>
          <cell r="K1329">
            <v>0</v>
          </cell>
          <cell r="M1329" t="str">
            <v>DEL</v>
          </cell>
          <cell r="N1329" t="str">
            <v>Resource</v>
          </cell>
          <cell r="Q1329" t="str">
            <v>yes</v>
          </cell>
          <cell r="X1329">
            <v>15</v>
          </cell>
          <cell r="Y1329" t="str">
            <v xml:space="preserve"> </v>
          </cell>
          <cell r="Z1329" t="str">
            <v xml:space="preserve"> </v>
          </cell>
        </row>
        <row r="1330">
          <cell r="B1330" t="str">
            <v>F40</v>
          </cell>
          <cell r="F1330">
            <v>12</v>
          </cell>
          <cell r="G1330">
            <v>180700</v>
          </cell>
          <cell r="K1330">
            <v>0</v>
          </cell>
          <cell r="M1330" t="str">
            <v>? Non-Rab</v>
          </cell>
          <cell r="N1330" t="str">
            <v>? Non-Rab</v>
          </cell>
          <cell r="Q1330" t="str">
            <v>no</v>
          </cell>
          <cell r="X1330" t="str">
            <v xml:space="preserve"> </v>
          </cell>
          <cell r="Y1330" t="str">
            <v xml:space="preserve"> </v>
          </cell>
          <cell r="Z1330" t="str">
            <v xml:space="preserve"> </v>
          </cell>
        </row>
        <row r="1331">
          <cell r="B1331" t="str">
            <v>F45</v>
          </cell>
          <cell r="F1331">
            <v>12</v>
          </cell>
          <cell r="G1331">
            <v>180700</v>
          </cell>
          <cell r="K1331">
            <v>0</v>
          </cell>
          <cell r="M1331" t="str">
            <v>? Non-Rab</v>
          </cell>
          <cell r="N1331" t="str">
            <v>? Non-Rab</v>
          </cell>
          <cell r="Q1331" t="str">
            <v>no</v>
          </cell>
          <cell r="X1331" t="str">
            <v xml:space="preserve"> </v>
          </cell>
          <cell r="Y1331" t="str">
            <v xml:space="preserve"> </v>
          </cell>
          <cell r="Z1331" t="str">
            <v xml:space="preserve"> </v>
          </cell>
        </row>
        <row r="1332">
          <cell r="B1332" t="str">
            <v>F50</v>
          </cell>
          <cell r="F1332">
            <v>12</v>
          </cell>
          <cell r="G1332">
            <v>180700</v>
          </cell>
          <cell r="K1332">
            <v>0</v>
          </cell>
          <cell r="M1332" t="str">
            <v>? Non-Rab</v>
          </cell>
          <cell r="N1332" t="str">
            <v>? Non-Rab</v>
          </cell>
          <cell r="Q1332" t="str">
            <v>no</v>
          </cell>
          <cell r="X1332" t="str">
            <v xml:space="preserve"> </v>
          </cell>
          <cell r="Y1332">
            <v>-289569</v>
          </cell>
          <cell r="Z1332">
            <v>-340847</v>
          </cell>
        </row>
        <row r="1333">
          <cell r="B1333" t="str">
            <v>F50</v>
          </cell>
          <cell r="F1333">
            <v>12</v>
          </cell>
          <cell r="G1333">
            <v>180700</v>
          </cell>
          <cell r="K1333">
            <v>0</v>
          </cell>
          <cell r="M1333" t="str">
            <v>? Non-Rab</v>
          </cell>
          <cell r="N1333" t="str">
            <v>? Non-Rab</v>
          </cell>
          <cell r="Q1333" t="str">
            <v>no</v>
          </cell>
          <cell r="X1333" t="str">
            <v xml:space="preserve"> </v>
          </cell>
          <cell r="Y1333" t="str">
            <v xml:space="preserve"> </v>
          </cell>
          <cell r="Z1333" t="str">
            <v xml:space="preserve"> </v>
          </cell>
        </row>
        <row r="1334">
          <cell r="B1334" t="str">
            <v>E15</v>
          </cell>
          <cell r="F1334">
            <v>1</v>
          </cell>
          <cell r="G1334">
            <v>110202</v>
          </cell>
          <cell r="K1334" t="str">
            <v>PSS</v>
          </cell>
          <cell r="M1334" t="str">
            <v>non-budget</v>
          </cell>
          <cell r="N1334" t="str">
            <v>non-budget</v>
          </cell>
          <cell r="Q1334" t="str">
            <v>no</v>
          </cell>
          <cell r="X1334" t="str">
            <v xml:space="preserve"> </v>
          </cell>
          <cell r="Y1334" t="str">
            <v xml:space="preserve"> </v>
          </cell>
          <cell r="Z1334" t="str">
            <v xml:space="preserve"> </v>
          </cell>
        </row>
        <row r="1335">
          <cell r="B1335" t="str">
            <v>E15</v>
          </cell>
          <cell r="F1335">
            <v>1</v>
          </cell>
          <cell r="G1335">
            <v>110203</v>
          </cell>
          <cell r="K1335" t="str">
            <v>PSS</v>
          </cell>
          <cell r="M1335" t="str">
            <v>non-budget</v>
          </cell>
          <cell r="N1335" t="str">
            <v>non-budget</v>
          </cell>
          <cell r="Q1335" t="str">
            <v>no</v>
          </cell>
          <cell r="X1335" t="str">
            <v xml:space="preserve"> </v>
          </cell>
          <cell r="Y1335" t="str">
            <v xml:space="preserve"> </v>
          </cell>
          <cell r="Z1335" t="str">
            <v xml:space="preserve"> </v>
          </cell>
        </row>
        <row r="1336">
          <cell r="B1336" t="str">
            <v>M10</v>
          </cell>
          <cell r="F1336">
            <v>3</v>
          </cell>
          <cell r="G1336">
            <v>110231</v>
          </cell>
          <cell r="K1336" t="str">
            <v>PSS</v>
          </cell>
          <cell r="M1336" t="str">
            <v>DEL</v>
          </cell>
          <cell r="N1336" t="str">
            <v>Resource</v>
          </cell>
          <cell r="Q1336" t="str">
            <v>yes</v>
          </cell>
          <cell r="X1336" t="str">
            <v xml:space="preserve"> </v>
          </cell>
          <cell r="Y1336" t="str">
            <v xml:space="preserve"> </v>
          </cell>
          <cell r="Z1336" t="str">
            <v xml:space="preserve"> </v>
          </cell>
        </row>
        <row r="1337">
          <cell r="B1337" t="str">
            <v>M10</v>
          </cell>
          <cell r="F1337">
            <v>3</v>
          </cell>
          <cell r="G1337">
            <v>110233</v>
          </cell>
          <cell r="K1337" t="str">
            <v>PSS</v>
          </cell>
          <cell r="M1337" t="str">
            <v>DEL</v>
          </cell>
          <cell r="N1337" t="str">
            <v>Resource</v>
          </cell>
          <cell r="Q1337" t="str">
            <v>yes</v>
          </cell>
          <cell r="X1337">
            <v>1539</v>
          </cell>
          <cell r="Y1337" t="str">
            <v xml:space="preserve"> </v>
          </cell>
          <cell r="Z1337" t="str">
            <v xml:space="preserve"> </v>
          </cell>
        </row>
        <row r="1338">
          <cell r="B1338" t="str">
            <v>M10</v>
          </cell>
          <cell r="F1338">
            <v>3</v>
          </cell>
          <cell r="G1338">
            <v>110233</v>
          </cell>
          <cell r="K1338" t="str">
            <v>PSS</v>
          </cell>
          <cell r="M1338" t="str">
            <v>DEL</v>
          </cell>
          <cell r="N1338" t="str">
            <v>Resource</v>
          </cell>
          <cell r="Q1338" t="str">
            <v>yes</v>
          </cell>
          <cell r="X1338" t="str">
            <v xml:space="preserve"> </v>
          </cell>
          <cell r="Y1338" t="str">
            <v xml:space="preserve"> </v>
          </cell>
          <cell r="Z1338" t="str">
            <v xml:space="preserve"> </v>
          </cell>
        </row>
        <row r="1339">
          <cell r="B1339" t="str">
            <v>E15</v>
          </cell>
          <cell r="F1339">
            <v>6</v>
          </cell>
          <cell r="G1339">
            <v>110202</v>
          </cell>
          <cell r="K1339" t="str">
            <v>PSS</v>
          </cell>
          <cell r="M1339" t="str">
            <v>non-budget</v>
          </cell>
          <cell r="N1339" t="str">
            <v>non-budget</v>
          </cell>
          <cell r="Q1339" t="str">
            <v>no</v>
          </cell>
          <cell r="X1339" t="str">
            <v xml:space="preserve"> </v>
          </cell>
          <cell r="Y1339" t="str">
            <v xml:space="preserve"> </v>
          </cell>
          <cell r="Z1339" t="str">
            <v xml:space="preserve"> </v>
          </cell>
        </row>
        <row r="1340">
          <cell r="B1340" t="str">
            <v>E15</v>
          </cell>
          <cell r="F1340">
            <v>6</v>
          </cell>
          <cell r="G1340">
            <v>110202</v>
          </cell>
          <cell r="K1340" t="str">
            <v>PSS</v>
          </cell>
          <cell r="M1340" t="str">
            <v>non-budget</v>
          </cell>
          <cell r="N1340" t="str">
            <v>non-budget</v>
          </cell>
          <cell r="Q1340" t="str">
            <v>no</v>
          </cell>
          <cell r="X1340" t="str">
            <v xml:space="preserve"> </v>
          </cell>
          <cell r="Y1340" t="str">
            <v xml:space="preserve"> </v>
          </cell>
          <cell r="Z1340" t="str">
            <v xml:space="preserve"> </v>
          </cell>
        </row>
        <row r="1341">
          <cell r="B1341" t="str">
            <v>S10</v>
          </cell>
          <cell r="F1341">
            <v>1</v>
          </cell>
          <cell r="G1341">
            <v>110409</v>
          </cell>
          <cell r="K1341">
            <v>0</v>
          </cell>
          <cell r="M1341" t="str">
            <v>DEL</v>
          </cell>
          <cell r="N1341" t="str">
            <v>Resource</v>
          </cell>
          <cell r="Q1341" t="str">
            <v>yes</v>
          </cell>
          <cell r="X1341">
            <v>-15</v>
          </cell>
          <cell r="Y1341" t="str">
            <v xml:space="preserve"> </v>
          </cell>
          <cell r="Z1341" t="str">
            <v xml:space="preserve"> </v>
          </cell>
        </row>
        <row r="1342">
          <cell r="B1342" t="str">
            <v>S10</v>
          </cell>
          <cell r="F1342">
            <v>2</v>
          </cell>
          <cell r="G1342">
            <v>110409</v>
          </cell>
          <cell r="K1342">
            <v>0</v>
          </cell>
          <cell r="M1342" t="str">
            <v>DEL</v>
          </cell>
          <cell r="N1342" t="str">
            <v>Resource</v>
          </cell>
          <cell r="Q1342" t="str">
            <v>yes</v>
          </cell>
          <cell r="X1342" t="str">
            <v xml:space="preserve"> </v>
          </cell>
          <cell r="Y1342">
            <v>-15</v>
          </cell>
          <cell r="Z1342">
            <v>-15</v>
          </cell>
        </row>
        <row r="1343">
          <cell r="B1343" t="str">
            <v>G20</v>
          </cell>
          <cell r="F1343">
            <v>1</v>
          </cell>
          <cell r="G1343">
            <v>110202</v>
          </cell>
          <cell r="K1343" t="str">
            <v>PSS</v>
          </cell>
          <cell r="M1343" t="str">
            <v>non-budget</v>
          </cell>
          <cell r="N1343" t="str">
            <v>non-budget</v>
          </cell>
          <cell r="Q1343" t="str">
            <v>no</v>
          </cell>
          <cell r="X1343" t="str">
            <v xml:space="preserve"> </v>
          </cell>
          <cell r="Y1343" t="str">
            <v xml:space="preserve"> </v>
          </cell>
          <cell r="Z1343" t="str">
            <v xml:space="preserve"> </v>
          </cell>
        </row>
        <row r="1344">
          <cell r="B1344" t="str">
            <v>T30</v>
          </cell>
          <cell r="F1344">
            <v>3</v>
          </cell>
          <cell r="G1344">
            <v>110701</v>
          </cell>
          <cell r="K1344">
            <v>0</v>
          </cell>
          <cell r="M1344" t="str">
            <v>DEL</v>
          </cell>
          <cell r="N1344" t="str">
            <v>Resource</v>
          </cell>
          <cell r="Q1344" t="str">
            <v>yes</v>
          </cell>
          <cell r="X1344" t="str">
            <v xml:space="preserve"> </v>
          </cell>
          <cell r="Y1344" t="str">
            <v xml:space="preserve"> </v>
          </cell>
          <cell r="Z1344" t="str">
            <v xml:space="preserve"> </v>
          </cell>
        </row>
        <row r="1345">
          <cell r="B1345" t="str">
            <v>G20</v>
          </cell>
          <cell r="F1345">
            <v>6</v>
          </cell>
          <cell r="G1345">
            <v>110202</v>
          </cell>
          <cell r="K1345" t="str">
            <v>PSS</v>
          </cell>
          <cell r="M1345" t="str">
            <v>non-budget</v>
          </cell>
          <cell r="N1345" t="str">
            <v>non-budget</v>
          </cell>
          <cell r="Q1345" t="str">
            <v>no</v>
          </cell>
          <cell r="X1345" t="str">
            <v xml:space="preserve"> </v>
          </cell>
          <cell r="Y1345" t="str">
            <v xml:space="preserve"> </v>
          </cell>
          <cell r="Z1345" t="str">
            <v xml:space="preserve"> </v>
          </cell>
        </row>
        <row r="1346">
          <cell r="B1346" t="str">
            <v>S10</v>
          </cell>
          <cell r="F1346">
            <v>6</v>
          </cell>
          <cell r="G1346">
            <v>110409</v>
          </cell>
          <cell r="K1346">
            <v>0</v>
          </cell>
          <cell r="M1346" t="str">
            <v>DEL</v>
          </cell>
          <cell r="N1346" t="str">
            <v>Resource</v>
          </cell>
          <cell r="Q1346" t="str">
            <v>yes</v>
          </cell>
          <cell r="X1346" t="str">
            <v xml:space="preserve"> </v>
          </cell>
          <cell r="Y1346" t="str">
            <v xml:space="preserve"> </v>
          </cell>
          <cell r="Z1346" t="str">
            <v xml:space="preserve"> </v>
          </cell>
        </row>
        <row r="1347">
          <cell r="B1347" t="str">
            <v>S10</v>
          </cell>
          <cell r="F1347">
            <v>12</v>
          </cell>
          <cell r="G1347">
            <v>110801</v>
          </cell>
          <cell r="K1347">
            <v>0</v>
          </cell>
          <cell r="M1347" t="str">
            <v>AME</v>
          </cell>
          <cell r="N1347" t="str">
            <v>Resource</v>
          </cell>
          <cell r="Q1347" t="str">
            <v>yes</v>
          </cell>
          <cell r="X1347" t="str">
            <v xml:space="preserve"> </v>
          </cell>
          <cell r="Y1347" t="str">
            <v xml:space="preserve"> </v>
          </cell>
          <cell r="Z1347" t="str">
            <v xml:space="preserve"> </v>
          </cell>
        </row>
        <row r="1348">
          <cell r="B1348" t="str">
            <v>G45</v>
          </cell>
          <cell r="F1348">
            <v>6</v>
          </cell>
          <cell r="G1348">
            <v>110702</v>
          </cell>
          <cell r="K1348">
            <v>0</v>
          </cell>
          <cell r="M1348" t="str">
            <v>non-budget</v>
          </cell>
          <cell r="N1348" t="str">
            <v>non-budget</v>
          </cell>
          <cell r="Q1348" t="str">
            <v>no</v>
          </cell>
          <cell r="X1348" t="str">
            <v xml:space="preserve"> </v>
          </cell>
          <cell r="Y1348" t="str">
            <v xml:space="preserve"> </v>
          </cell>
          <cell r="Z1348" t="str">
            <v xml:space="preserve"> </v>
          </cell>
        </row>
        <row r="1349">
          <cell r="B1349" t="str">
            <v>S20</v>
          </cell>
          <cell r="F1349">
            <v>1</v>
          </cell>
          <cell r="G1349">
            <v>110402</v>
          </cell>
          <cell r="K1349">
            <v>0</v>
          </cell>
          <cell r="M1349" t="str">
            <v>non-budget</v>
          </cell>
          <cell r="N1349" t="str">
            <v>non-budget</v>
          </cell>
          <cell r="Q1349" t="str">
            <v>yes</v>
          </cell>
          <cell r="X1349" t="str">
            <v xml:space="preserve"> </v>
          </cell>
          <cell r="Y1349" t="str">
            <v xml:space="preserve"> </v>
          </cell>
          <cell r="Z1349" t="str">
            <v xml:space="preserve"> </v>
          </cell>
        </row>
        <row r="1350">
          <cell r="B1350" t="str">
            <v>H20</v>
          </cell>
          <cell r="F1350">
            <v>1</v>
          </cell>
          <cell r="G1350">
            <v>110202</v>
          </cell>
          <cell r="K1350" t="str">
            <v>PSS</v>
          </cell>
          <cell r="M1350" t="str">
            <v>non-budget</v>
          </cell>
          <cell r="N1350" t="str">
            <v>non-budget</v>
          </cell>
          <cell r="Q1350" t="str">
            <v>no</v>
          </cell>
          <cell r="X1350" t="str">
            <v xml:space="preserve"> </v>
          </cell>
          <cell r="Y1350" t="str">
            <v xml:space="preserve"> </v>
          </cell>
          <cell r="Z1350" t="str">
            <v xml:space="preserve"> </v>
          </cell>
        </row>
        <row r="1351">
          <cell r="B1351" t="str">
            <v>H20</v>
          </cell>
          <cell r="F1351">
            <v>1</v>
          </cell>
          <cell r="G1351">
            <v>110202</v>
          </cell>
          <cell r="K1351" t="str">
            <v>PSS</v>
          </cell>
          <cell r="M1351" t="str">
            <v>non-budget</v>
          </cell>
          <cell r="N1351" t="str">
            <v>non-budget</v>
          </cell>
          <cell r="Q1351" t="str">
            <v>no</v>
          </cell>
          <cell r="X1351" t="str">
            <v xml:space="preserve"> </v>
          </cell>
          <cell r="Y1351" t="str">
            <v xml:space="preserve"> </v>
          </cell>
          <cell r="Z1351" t="str">
            <v xml:space="preserve"> </v>
          </cell>
        </row>
        <row r="1352">
          <cell r="B1352" t="str">
            <v>H35</v>
          </cell>
          <cell r="F1352">
            <v>1</v>
          </cell>
          <cell r="G1352">
            <v>110701</v>
          </cell>
          <cell r="K1352">
            <v>0</v>
          </cell>
          <cell r="M1352" t="str">
            <v>non-budget</v>
          </cell>
          <cell r="N1352" t="str">
            <v>non-budget</v>
          </cell>
          <cell r="Q1352" t="str">
            <v>no</v>
          </cell>
          <cell r="X1352">
            <v>1492000</v>
          </cell>
          <cell r="Y1352" t="str">
            <v xml:space="preserve"> </v>
          </cell>
          <cell r="Z1352" t="str">
            <v xml:space="preserve"> </v>
          </cell>
        </row>
        <row r="1353">
          <cell r="B1353" t="str">
            <v>H35</v>
          </cell>
          <cell r="F1353">
            <v>1</v>
          </cell>
          <cell r="G1353">
            <v>110701</v>
          </cell>
          <cell r="K1353">
            <v>0</v>
          </cell>
          <cell r="M1353" t="str">
            <v>non-budget</v>
          </cell>
          <cell r="N1353" t="str">
            <v>non-budget</v>
          </cell>
          <cell r="Q1353" t="str">
            <v>no</v>
          </cell>
          <cell r="X1353">
            <v>-1100000</v>
          </cell>
          <cell r="Y1353" t="str">
            <v xml:space="preserve"> </v>
          </cell>
          <cell r="Z1353" t="str">
            <v xml:space="preserve"> </v>
          </cell>
        </row>
        <row r="1354">
          <cell r="B1354" t="str">
            <v>W15</v>
          </cell>
          <cell r="F1354">
            <v>3</v>
          </cell>
          <cell r="G1354">
            <v>110101</v>
          </cell>
          <cell r="K1354">
            <v>0</v>
          </cell>
          <cell r="M1354" t="str">
            <v>non-budget</v>
          </cell>
          <cell r="N1354" t="str">
            <v>non-budget</v>
          </cell>
          <cell r="Q1354" t="str">
            <v>yes</v>
          </cell>
          <cell r="X1354" t="str">
            <v xml:space="preserve"> </v>
          </cell>
          <cell r="Y1354" t="str">
            <v xml:space="preserve"> </v>
          </cell>
          <cell r="Z1354" t="str">
            <v xml:space="preserve"> </v>
          </cell>
        </row>
        <row r="1355">
          <cell r="B1355" t="str">
            <v>W15</v>
          </cell>
          <cell r="F1355">
            <v>3</v>
          </cell>
          <cell r="G1355">
            <v>110306</v>
          </cell>
          <cell r="K1355">
            <v>0</v>
          </cell>
          <cell r="M1355" t="str">
            <v>non-budget</v>
          </cell>
          <cell r="N1355" t="str">
            <v>non-budget</v>
          </cell>
          <cell r="Q1355" t="str">
            <v>yes</v>
          </cell>
          <cell r="X1355" t="str">
            <v xml:space="preserve"> </v>
          </cell>
          <cell r="Y1355" t="str">
            <v xml:space="preserve"> </v>
          </cell>
          <cell r="Z1355" t="str">
            <v xml:space="preserve"> </v>
          </cell>
        </row>
        <row r="1356">
          <cell r="B1356" t="str">
            <v>H35</v>
          </cell>
          <cell r="F1356">
            <v>6</v>
          </cell>
          <cell r="G1356">
            <v>110701</v>
          </cell>
          <cell r="K1356">
            <v>0</v>
          </cell>
          <cell r="M1356" t="str">
            <v>non-budget</v>
          </cell>
          <cell r="N1356" t="str">
            <v>non-budget</v>
          </cell>
          <cell r="Q1356" t="str">
            <v>no</v>
          </cell>
          <cell r="X1356" t="str">
            <v xml:space="preserve"> </v>
          </cell>
          <cell r="Y1356">
            <v>1492000</v>
          </cell>
          <cell r="Z1356">
            <v>1492000</v>
          </cell>
        </row>
        <row r="1357">
          <cell r="B1357" t="str">
            <v>H35</v>
          </cell>
          <cell r="F1357">
            <v>6</v>
          </cell>
          <cell r="G1357">
            <v>110701</v>
          </cell>
          <cell r="K1357">
            <v>0</v>
          </cell>
          <cell r="M1357" t="str">
            <v>non-budget</v>
          </cell>
          <cell r="N1357" t="str">
            <v>non-budget</v>
          </cell>
          <cell r="Q1357" t="str">
            <v>no</v>
          </cell>
          <cell r="X1357" t="str">
            <v xml:space="preserve"> </v>
          </cell>
          <cell r="Y1357" t="str">
            <v xml:space="preserve"> </v>
          </cell>
          <cell r="Z1357" t="str">
            <v xml:space="preserve"> </v>
          </cell>
        </row>
        <row r="1358">
          <cell r="B1358" t="str">
            <v>H35</v>
          </cell>
          <cell r="F1358">
            <v>6</v>
          </cell>
          <cell r="G1358">
            <v>110701</v>
          </cell>
          <cell r="K1358">
            <v>0</v>
          </cell>
          <cell r="M1358" t="str">
            <v>non-budget</v>
          </cell>
          <cell r="N1358" t="str">
            <v>non-budget</v>
          </cell>
          <cell r="Q1358" t="str">
            <v>no</v>
          </cell>
          <cell r="X1358" t="str">
            <v xml:space="preserve"> </v>
          </cell>
          <cell r="Y1358" t="str">
            <v xml:space="preserve"> </v>
          </cell>
          <cell r="Z1358" t="str">
            <v xml:space="preserve"> </v>
          </cell>
        </row>
        <row r="1359">
          <cell r="B1359" t="str">
            <v>H35</v>
          </cell>
          <cell r="F1359">
            <v>6</v>
          </cell>
          <cell r="G1359">
            <v>110701</v>
          </cell>
          <cell r="K1359">
            <v>0</v>
          </cell>
          <cell r="M1359" t="str">
            <v>non-budget</v>
          </cell>
          <cell r="N1359" t="str">
            <v>non-budget</v>
          </cell>
          <cell r="Q1359" t="str">
            <v>no</v>
          </cell>
          <cell r="X1359">
            <v>1227664</v>
          </cell>
          <cell r="Y1359" t="str">
            <v xml:space="preserve"> </v>
          </cell>
          <cell r="Z1359" t="str">
            <v xml:space="preserve"> </v>
          </cell>
        </row>
        <row r="1360">
          <cell r="B1360" t="str">
            <v>H35</v>
          </cell>
          <cell r="F1360">
            <v>6</v>
          </cell>
          <cell r="G1360">
            <v>110701</v>
          </cell>
          <cell r="K1360">
            <v>0</v>
          </cell>
          <cell r="M1360" t="str">
            <v>non-budget</v>
          </cell>
          <cell r="N1360" t="str">
            <v>non-budget</v>
          </cell>
          <cell r="Q1360" t="str">
            <v>no</v>
          </cell>
          <cell r="X1360">
            <v>-500000</v>
          </cell>
          <cell r="Y1360" t="str">
            <v xml:space="preserve"> </v>
          </cell>
          <cell r="Z1360" t="str">
            <v xml:space="preserve"> </v>
          </cell>
        </row>
        <row r="1361">
          <cell r="B1361" t="str">
            <v>H35</v>
          </cell>
          <cell r="F1361">
            <v>6</v>
          </cell>
          <cell r="G1361">
            <v>110701</v>
          </cell>
          <cell r="K1361">
            <v>0</v>
          </cell>
          <cell r="M1361" t="str">
            <v>non-budget</v>
          </cell>
          <cell r="N1361" t="str">
            <v>non-budget</v>
          </cell>
          <cell r="Q1361" t="str">
            <v>no</v>
          </cell>
          <cell r="X1361">
            <v>200000</v>
          </cell>
          <cell r="Y1361" t="str">
            <v xml:space="preserve"> </v>
          </cell>
          <cell r="Z1361" t="str">
            <v xml:space="preserve"> </v>
          </cell>
        </row>
        <row r="1362">
          <cell r="B1362" t="str">
            <v>H35</v>
          </cell>
          <cell r="F1362">
            <v>6</v>
          </cell>
          <cell r="G1362">
            <v>110701</v>
          </cell>
          <cell r="K1362">
            <v>0</v>
          </cell>
          <cell r="M1362" t="str">
            <v>non-budget</v>
          </cell>
          <cell r="N1362" t="str">
            <v>non-budget</v>
          </cell>
          <cell r="Q1362" t="str">
            <v>no</v>
          </cell>
          <cell r="X1362" t="str">
            <v xml:space="preserve"> </v>
          </cell>
          <cell r="Y1362" t="str">
            <v xml:space="preserve"> </v>
          </cell>
          <cell r="Z1362" t="str">
            <v xml:space="preserve"> </v>
          </cell>
        </row>
        <row r="1363">
          <cell r="B1363" t="str">
            <v>H35</v>
          </cell>
          <cell r="F1363">
            <v>6</v>
          </cell>
          <cell r="G1363">
            <v>110701</v>
          </cell>
          <cell r="K1363">
            <v>0</v>
          </cell>
          <cell r="M1363" t="str">
            <v>non-budget</v>
          </cell>
          <cell r="N1363" t="str">
            <v>non-budget</v>
          </cell>
          <cell r="Q1363" t="str">
            <v>no</v>
          </cell>
          <cell r="X1363" t="str">
            <v xml:space="preserve"> </v>
          </cell>
          <cell r="Y1363">
            <v>-1100000</v>
          </cell>
          <cell r="Z1363">
            <v>-1100000</v>
          </cell>
        </row>
        <row r="1364">
          <cell r="B1364" t="str">
            <v>H35</v>
          </cell>
          <cell r="F1364">
            <v>6</v>
          </cell>
          <cell r="G1364">
            <v>110701</v>
          </cell>
          <cell r="K1364">
            <v>0</v>
          </cell>
          <cell r="M1364" t="str">
            <v>non-budget</v>
          </cell>
          <cell r="N1364" t="str">
            <v>non-budget</v>
          </cell>
          <cell r="Q1364" t="str">
            <v>no</v>
          </cell>
          <cell r="X1364">
            <v>-400000</v>
          </cell>
          <cell r="Y1364" t="str">
            <v xml:space="preserve"> </v>
          </cell>
          <cell r="Z1364" t="str">
            <v xml:space="preserve"> </v>
          </cell>
        </row>
        <row r="1365">
          <cell r="B1365" t="str">
            <v>H35</v>
          </cell>
          <cell r="F1365">
            <v>6</v>
          </cell>
          <cell r="G1365">
            <v>110702</v>
          </cell>
          <cell r="K1365">
            <v>0</v>
          </cell>
          <cell r="M1365" t="str">
            <v>non-budget</v>
          </cell>
          <cell r="N1365" t="str">
            <v>non-budget</v>
          </cell>
          <cell r="Q1365" t="str">
            <v>no</v>
          </cell>
          <cell r="X1365" t="str">
            <v xml:space="preserve"> </v>
          </cell>
          <cell r="Y1365" t="str">
            <v xml:space="preserve"> </v>
          </cell>
          <cell r="Z1365" t="str">
            <v xml:space="preserve"> </v>
          </cell>
        </row>
        <row r="1366">
          <cell r="B1366" t="str">
            <v>H35</v>
          </cell>
          <cell r="F1366">
            <v>6</v>
          </cell>
          <cell r="G1366">
            <v>110702</v>
          </cell>
          <cell r="K1366">
            <v>0</v>
          </cell>
          <cell r="M1366" t="str">
            <v>non-budget</v>
          </cell>
          <cell r="N1366" t="str">
            <v>non-budget</v>
          </cell>
          <cell r="Q1366" t="str">
            <v>no</v>
          </cell>
          <cell r="X1366">
            <v>500000</v>
          </cell>
          <cell r="Y1366" t="str">
            <v xml:space="preserve"> </v>
          </cell>
          <cell r="Z1366" t="str">
            <v xml:space="preserve"> </v>
          </cell>
        </row>
        <row r="1367">
          <cell r="B1367" t="str">
            <v>S20</v>
          </cell>
          <cell r="F1367">
            <v>1</v>
          </cell>
          <cell r="G1367">
            <v>110403</v>
          </cell>
          <cell r="K1367">
            <v>0</v>
          </cell>
          <cell r="M1367" t="str">
            <v>non-budget</v>
          </cell>
          <cell r="N1367" t="str">
            <v>non-budget</v>
          </cell>
          <cell r="Q1367" t="str">
            <v>yes</v>
          </cell>
          <cell r="X1367" t="str">
            <v xml:space="preserve"> </v>
          </cell>
          <cell r="Y1367" t="str">
            <v xml:space="preserve"> </v>
          </cell>
          <cell r="Z1367" t="str">
            <v xml:space="preserve"> </v>
          </cell>
        </row>
        <row r="1368">
          <cell r="B1368" t="str">
            <v>H35</v>
          </cell>
          <cell r="F1368">
            <v>4</v>
          </cell>
          <cell r="G1368">
            <v>110701</v>
          </cell>
          <cell r="K1368">
            <v>0</v>
          </cell>
          <cell r="M1368" t="str">
            <v>non-budget</v>
          </cell>
          <cell r="N1368" t="str">
            <v>non-budget</v>
          </cell>
          <cell r="Q1368" t="str">
            <v>no</v>
          </cell>
          <cell r="X1368" t="str">
            <v xml:space="preserve"> </v>
          </cell>
          <cell r="Y1368" t="str">
            <v xml:space="preserve"> </v>
          </cell>
          <cell r="Z1368" t="str">
            <v xml:space="preserve"> </v>
          </cell>
        </row>
        <row r="1369">
          <cell r="B1369" t="str">
            <v>T30</v>
          </cell>
          <cell r="F1369">
            <v>12</v>
          </cell>
          <cell r="G1369">
            <v>110701</v>
          </cell>
          <cell r="K1369">
            <v>0</v>
          </cell>
          <cell r="M1369" t="str">
            <v>DEL</v>
          </cell>
          <cell r="N1369" t="str">
            <v>Resource</v>
          </cell>
          <cell r="Q1369" t="str">
            <v>yes</v>
          </cell>
          <cell r="X1369" t="str">
            <v xml:space="preserve"> </v>
          </cell>
          <cell r="Y1369" t="str">
            <v xml:space="preserve"> </v>
          </cell>
          <cell r="Z1369" t="str">
            <v xml:space="preserve"> </v>
          </cell>
        </row>
        <row r="1370">
          <cell r="B1370" t="str">
            <v>N10</v>
          </cell>
          <cell r="F1370">
            <v>9</v>
          </cell>
          <cell r="G1370">
            <v>110101</v>
          </cell>
          <cell r="K1370">
            <v>0</v>
          </cell>
          <cell r="M1370" t="str">
            <v>DEL</v>
          </cell>
          <cell r="N1370" t="str">
            <v>Capital</v>
          </cell>
          <cell r="Q1370" t="str">
            <v>no</v>
          </cell>
          <cell r="X1370" t="str">
            <v xml:space="preserve"> </v>
          </cell>
          <cell r="Y1370" t="str">
            <v xml:space="preserve"> </v>
          </cell>
          <cell r="Z1370" t="str">
            <v xml:space="preserve"> </v>
          </cell>
        </row>
        <row r="1371">
          <cell r="B1371" t="str">
            <v>N10</v>
          </cell>
          <cell r="F1371">
            <v>9</v>
          </cell>
          <cell r="G1371">
            <v>110222</v>
          </cell>
          <cell r="K1371" t="str">
            <v>PSS</v>
          </cell>
          <cell r="M1371" t="str">
            <v>DEL</v>
          </cell>
          <cell r="N1371" t="str">
            <v>Capital</v>
          </cell>
          <cell r="Q1371" t="str">
            <v>no</v>
          </cell>
          <cell r="X1371" t="str">
            <v xml:space="preserve"> </v>
          </cell>
          <cell r="Y1371" t="str">
            <v xml:space="preserve"> </v>
          </cell>
          <cell r="Z1371" t="str">
            <v xml:space="preserve"> </v>
          </cell>
        </row>
        <row r="1372">
          <cell r="B1372" t="str">
            <v>T30</v>
          </cell>
          <cell r="F1372">
            <v>1</v>
          </cell>
          <cell r="G1372">
            <v>110701</v>
          </cell>
          <cell r="K1372">
            <v>0</v>
          </cell>
          <cell r="M1372" t="str">
            <v>DEL</v>
          </cell>
          <cell r="N1372" t="str">
            <v>Resource</v>
          </cell>
          <cell r="Q1372" t="str">
            <v>yes</v>
          </cell>
          <cell r="X1372">
            <v>-838696</v>
          </cell>
          <cell r="Y1372" t="str">
            <v xml:space="preserve"> </v>
          </cell>
          <cell r="Z1372" t="str">
            <v xml:space="preserve"> </v>
          </cell>
        </row>
        <row r="1373">
          <cell r="B1373" t="str">
            <v>T30</v>
          </cell>
          <cell r="F1373">
            <v>6</v>
          </cell>
          <cell r="G1373">
            <v>110701</v>
          </cell>
          <cell r="K1373">
            <v>0</v>
          </cell>
          <cell r="M1373" t="str">
            <v>DEL</v>
          </cell>
          <cell r="N1373" t="str">
            <v>Resource</v>
          </cell>
          <cell r="Q1373" t="str">
            <v>yes</v>
          </cell>
          <cell r="X1373">
            <v>-138496</v>
          </cell>
          <cell r="Y1373">
            <v>-138496</v>
          </cell>
          <cell r="Z1373">
            <v>-138496</v>
          </cell>
        </row>
        <row r="1374">
          <cell r="B1374" t="str">
            <v>T30</v>
          </cell>
          <cell r="F1374">
            <v>4</v>
          </cell>
          <cell r="G1374">
            <v>110701</v>
          </cell>
          <cell r="K1374">
            <v>0</v>
          </cell>
          <cell r="M1374" t="str">
            <v>DEL</v>
          </cell>
          <cell r="N1374" t="str">
            <v>Resource</v>
          </cell>
          <cell r="Q1374" t="str">
            <v>yes</v>
          </cell>
          <cell r="X1374" t="str">
            <v xml:space="preserve"> </v>
          </cell>
          <cell r="Y1374" t="str">
            <v xml:space="preserve"> </v>
          </cell>
          <cell r="Z1374" t="str">
            <v xml:space="preserve"> </v>
          </cell>
        </row>
        <row r="1375">
          <cell r="B1375" t="str">
            <v>T30</v>
          </cell>
          <cell r="F1375">
            <v>2</v>
          </cell>
          <cell r="G1375">
            <v>110701</v>
          </cell>
          <cell r="K1375">
            <v>0</v>
          </cell>
          <cell r="M1375" t="str">
            <v>DEL</v>
          </cell>
          <cell r="N1375" t="str">
            <v>Resource</v>
          </cell>
          <cell r="Q1375" t="str">
            <v>yes</v>
          </cell>
          <cell r="X1375" t="str">
            <v xml:space="preserve"> </v>
          </cell>
          <cell r="Y1375">
            <v>-838696</v>
          </cell>
          <cell r="Z1375">
            <v>-838696</v>
          </cell>
        </row>
        <row r="1376">
          <cell r="B1376" t="str">
            <v>T30</v>
          </cell>
          <cell r="F1376">
            <v>6</v>
          </cell>
          <cell r="G1376">
            <v>110701</v>
          </cell>
          <cell r="K1376">
            <v>0</v>
          </cell>
          <cell r="M1376" t="str">
            <v>DEL</v>
          </cell>
          <cell r="N1376" t="str">
            <v>Resource</v>
          </cell>
          <cell r="Q1376" t="str">
            <v>yes</v>
          </cell>
          <cell r="X1376" t="str">
            <v xml:space="preserve"> </v>
          </cell>
          <cell r="Y1376" t="str">
            <v xml:space="preserve"> </v>
          </cell>
          <cell r="Z1376" t="str">
            <v xml:space="preserve"> </v>
          </cell>
        </row>
        <row r="1377">
          <cell r="B1377" t="str">
            <v>W15</v>
          </cell>
          <cell r="F1377">
            <v>3</v>
          </cell>
          <cell r="G1377">
            <v>110306</v>
          </cell>
          <cell r="K1377">
            <v>0</v>
          </cell>
          <cell r="M1377" t="str">
            <v>non-budget</v>
          </cell>
          <cell r="N1377" t="str">
            <v>non-budget</v>
          </cell>
          <cell r="Q1377" t="str">
            <v>yes</v>
          </cell>
          <cell r="X1377">
            <v>1291</v>
          </cell>
          <cell r="Y1377" t="str">
            <v xml:space="preserve"> </v>
          </cell>
          <cell r="Z1377" t="str">
            <v xml:space="preserve"> </v>
          </cell>
        </row>
        <row r="1378">
          <cell r="B1378" t="str">
            <v>N40</v>
          </cell>
          <cell r="F1378">
            <v>9</v>
          </cell>
          <cell r="G1378">
            <v>110601</v>
          </cell>
          <cell r="K1378" t="str">
            <v>PSS</v>
          </cell>
          <cell r="M1378" t="str">
            <v>DEL</v>
          </cell>
          <cell r="N1378" t="str">
            <v>Capital</v>
          </cell>
          <cell r="Q1378" t="str">
            <v>no</v>
          </cell>
          <cell r="X1378" t="str">
            <v xml:space="preserve"> </v>
          </cell>
          <cell r="Y1378" t="str">
            <v xml:space="preserve"> </v>
          </cell>
          <cell r="Z1378" t="str">
            <v xml:space="preserve"> </v>
          </cell>
        </row>
        <row r="1379">
          <cell r="B1379" t="str">
            <v>T30</v>
          </cell>
          <cell r="F1379">
            <v>1</v>
          </cell>
          <cell r="G1379">
            <v>110402</v>
          </cell>
          <cell r="K1379">
            <v>0</v>
          </cell>
          <cell r="M1379" t="str">
            <v>non-budget</v>
          </cell>
          <cell r="N1379" t="str">
            <v>non-budget</v>
          </cell>
          <cell r="Q1379" t="str">
            <v>yes</v>
          </cell>
          <cell r="X1379" t="str">
            <v xml:space="preserve"> </v>
          </cell>
          <cell r="Y1379" t="str">
            <v xml:space="preserve"> </v>
          </cell>
          <cell r="Z1379" t="str">
            <v xml:space="preserve"> </v>
          </cell>
        </row>
        <row r="1380">
          <cell r="B1380" t="str">
            <v>T30</v>
          </cell>
          <cell r="F1380">
            <v>1</v>
          </cell>
          <cell r="G1380">
            <v>110403</v>
          </cell>
          <cell r="K1380">
            <v>0</v>
          </cell>
          <cell r="M1380" t="str">
            <v>non-budget</v>
          </cell>
          <cell r="N1380" t="str">
            <v>non-budget</v>
          </cell>
          <cell r="Q1380" t="str">
            <v>yes</v>
          </cell>
          <cell r="X1380" t="str">
            <v xml:space="preserve"> </v>
          </cell>
          <cell r="Y1380" t="str">
            <v xml:space="preserve"> </v>
          </cell>
          <cell r="Z1380" t="str">
            <v xml:space="preserve"> </v>
          </cell>
        </row>
        <row r="1381">
          <cell r="B1381" t="str">
            <v>X16</v>
          </cell>
          <cell r="F1381">
            <v>2</v>
          </cell>
          <cell r="G1381">
            <v>110401</v>
          </cell>
          <cell r="K1381">
            <v>0</v>
          </cell>
          <cell r="M1381" t="str">
            <v>DEL</v>
          </cell>
          <cell r="N1381" t="str">
            <v>Resource</v>
          </cell>
          <cell r="Q1381" t="str">
            <v>no</v>
          </cell>
          <cell r="X1381" t="str">
            <v xml:space="preserve"> </v>
          </cell>
          <cell r="Y1381">
            <v>-10</v>
          </cell>
          <cell r="Z1381">
            <v>-10</v>
          </cell>
        </row>
        <row r="1382">
          <cell r="B1382" t="str">
            <v>T30</v>
          </cell>
          <cell r="F1382">
            <v>9</v>
          </cell>
          <cell r="G1382">
            <v>110701</v>
          </cell>
          <cell r="K1382">
            <v>0</v>
          </cell>
          <cell r="M1382" t="str">
            <v>DEL</v>
          </cell>
          <cell r="N1382" t="str">
            <v>Resource</v>
          </cell>
          <cell r="Q1382" t="str">
            <v>yes</v>
          </cell>
          <cell r="X1382" t="str">
            <v xml:space="preserve"> </v>
          </cell>
          <cell r="Y1382" t="str">
            <v xml:space="preserve"> </v>
          </cell>
          <cell r="Z1382" t="str">
            <v xml:space="preserve"> </v>
          </cell>
        </row>
        <row r="1383">
          <cell r="B1383" t="str">
            <v>W15</v>
          </cell>
          <cell r="F1383">
            <v>12</v>
          </cell>
          <cell r="G1383">
            <v>110101</v>
          </cell>
          <cell r="K1383">
            <v>0</v>
          </cell>
          <cell r="M1383" t="str">
            <v>non-budget</v>
          </cell>
          <cell r="N1383" t="str">
            <v>non-budget</v>
          </cell>
          <cell r="Q1383" t="str">
            <v>yes</v>
          </cell>
          <cell r="X1383">
            <v>12364</v>
          </cell>
          <cell r="Y1383" t="str">
            <v xml:space="preserve"> </v>
          </cell>
          <cell r="Z1383" t="str">
            <v xml:space="preserve"> </v>
          </cell>
        </row>
        <row r="1384">
          <cell r="B1384" t="str">
            <v>S45</v>
          </cell>
          <cell r="F1384">
            <v>1</v>
          </cell>
          <cell r="G1384">
            <v>110106</v>
          </cell>
          <cell r="K1384">
            <v>0</v>
          </cell>
          <cell r="M1384" t="str">
            <v>non-budget</v>
          </cell>
          <cell r="N1384" t="str">
            <v>non-budget</v>
          </cell>
          <cell r="Q1384" t="str">
            <v>no</v>
          </cell>
          <cell r="X1384">
            <v>-13332734</v>
          </cell>
          <cell r="Y1384" t="str">
            <v xml:space="preserve"> </v>
          </cell>
          <cell r="Z1384" t="str">
            <v xml:space="preserve"> </v>
          </cell>
        </row>
        <row r="1385">
          <cell r="B1385" t="str">
            <v>S45</v>
          </cell>
          <cell r="F1385">
            <v>4</v>
          </cell>
          <cell r="G1385">
            <v>110106</v>
          </cell>
          <cell r="K1385">
            <v>0</v>
          </cell>
          <cell r="M1385" t="str">
            <v>non-budget</v>
          </cell>
          <cell r="N1385" t="str">
            <v>non-budget</v>
          </cell>
          <cell r="Q1385" t="str">
            <v>no</v>
          </cell>
          <cell r="X1385" t="str">
            <v xml:space="preserve"> </v>
          </cell>
          <cell r="Y1385">
            <v>-13332734</v>
          </cell>
          <cell r="Z1385">
            <v>-13332734</v>
          </cell>
        </row>
        <row r="1386">
          <cell r="B1386" t="str">
            <v>S45</v>
          </cell>
          <cell r="F1386">
            <v>6</v>
          </cell>
          <cell r="G1386">
            <v>110106</v>
          </cell>
          <cell r="K1386">
            <v>0</v>
          </cell>
          <cell r="M1386" t="str">
            <v>non-budget</v>
          </cell>
          <cell r="N1386" t="str">
            <v>non-budget</v>
          </cell>
          <cell r="Q1386" t="str">
            <v>no</v>
          </cell>
          <cell r="X1386">
            <v>-2446645</v>
          </cell>
          <cell r="Y1386">
            <v>-2446645</v>
          </cell>
          <cell r="Z1386">
            <v>-2446645</v>
          </cell>
        </row>
        <row r="1387">
          <cell r="B1387" t="str">
            <v>S45</v>
          </cell>
          <cell r="F1387">
            <v>4</v>
          </cell>
          <cell r="G1387">
            <v>110106</v>
          </cell>
          <cell r="K1387">
            <v>0</v>
          </cell>
          <cell r="M1387" t="str">
            <v>non-budget</v>
          </cell>
          <cell r="N1387" t="str">
            <v>non-budget</v>
          </cell>
          <cell r="Q1387" t="str">
            <v>no</v>
          </cell>
          <cell r="X1387" t="str">
            <v xml:space="preserve"> </v>
          </cell>
          <cell r="Y1387" t="str">
            <v xml:space="preserve"> </v>
          </cell>
          <cell r="Z1387" t="str">
            <v xml:space="preserve"> </v>
          </cell>
        </row>
        <row r="1388">
          <cell r="B1388" t="str">
            <v>S65</v>
          </cell>
          <cell r="F1388">
            <v>1</v>
          </cell>
          <cell r="G1388">
            <v>110107</v>
          </cell>
          <cell r="K1388">
            <v>0</v>
          </cell>
          <cell r="M1388" t="str">
            <v>non-budget</v>
          </cell>
          <cell r="N1388" t="str">
            <v>non-budget</v>
          </cell>
          <cell r="Q1388" t="str">
            <v>no</v>
          </cell>
          <cell r="X1388" t="str">
            <v xml:space="preserve"> </v>
          </cell>
          <cell r="Y1388" t="str">
            <v xml:space="preserve"> </v>
          </cell>
          <cell r="Z1388" t="str">
            <v xml:space="preserve"> </v>
          </cell>
        </row>
        <row r="1389">
          <cell r="B1389" t="str">
            <v>S65</v>
          </cell>
          <cell r="F1389">
            <v>1</v>
          </cell>
          <cell r="G1389">
            <v>110308</v>
          </cell>
          <cell r="K1389">
            <v>0</v>
          </cell>
          <cell r="M1389" t="str">
            <v>non-budget</v>
          </cell>
          <cell r="N1389" t="str">
            <v>non-budget</v>
          </cell>
          <cell r="Q1389" t="str">
            <v>no</v>
          </cell>
          <cell r="X1389" t="str">
            <v xml:space="preserve"> </v>
          </cell>
          <cell r="Y1389" t="str">
            <v xml:space="preserve"> </v>
          </cell>
          <cell r="Z1389" t="str">
            <v xml:space="preserve"> </v>
          </cell>
        </row>
        <row r="1390">
          <cell r="B1390" t="str">
            <v>S70</v>
          </cell>
          <cell r="F1390">
            <v>1</v>
          </cell>
          <cell r="G1390">
            <v>110107</v>
          </cell>
          <cell r="K1390">
            <v>0</v>
          </cell>
          <cell r="M1390" t="str">
            <v>non-budget</v>
          </cell>
          <cell r="N1390" t="str">
            <v>non-budget</v>
          </cell>
          <cell r="Q1390" t="str">
            <v>no</v>
          </cell>
          <cell r="X1390" t="str">
            <v xml:space="preserve"> </v>
          </cell>
          <cell r="Y1390" t="str">
            <v xml:space="preserve"> </v>
          </cell>
          <cell r="Z1390" t="str">
            <v xml:space="preserve"> </v>
          </cell>
        </row>
        <row r="1391">
          <cell r="B1391" t="str">
            <v>S70</v>
          </cell>
          <cell r="F1391">
            <v>1</v>
          </cell>
          <cell r="G1391">
            <v>110308</v>
          </cell>
          <cell r="K1391">
            <v>0</v>
          </cell>
          <cell r="M1391" t="str">
            <v>non-budget</v>
          </cell>
          <cell r="N1391" t="str">
            <v>non-budget</v>
          </cell>
          <cell r="Q1391" t="str">
            <v>no</v>
          </cell>
          <cell r="X1391" t="str">
            <v xml:space="preserve"> </v>
          </cell>
          <cell r="Y1391" t="str">
            <v xml:space="preserve"> </v>
          </cell>
          <cell r="Z1391" t="str">
            <v xml:space="preserve"> </v>
          </cell>
        </row>
        <row r="1392">
          <cell r="B1392" t="str">
            <v>S70</v>
          </cell>
          <cell r="F1392">
            <v>4</v>
          </cell>
          <cell r="G1392">
            <v>110308</v>
          </cell>
          <cell r="K1392">
            <v>0</v>
          </cell>
          <cell r="M1392" t="str">
            <v>non-budget</v>
          </cell>
          <cell r="N1392" t="str">
            <v>non-budget</v>
          </cell>
          <cell r="Q1392" t="str">
            <v>no</v>
          </cell>
          <cell r="X1392" t="str">
            <v xml:space="preserve"> </v>
          </cell>
          <cell r="Y1392" t="str">
            <v xml:space="preserve"> </v>
          </cell>
          <cell r="Z1392" t="str">
            <v xml:space="preserve"> </v>
          </cell>
        </row>
        <row r="1393">
          <cell r="B1393" t="str">
            <v>W15</v>
          </cell>
          <cell r="F1393">
            <v>12</v>
          </cell>
          <cell r="G1393">
            <v>110101</v>
          </cell>
          <cell r="K1393">
            <v>0</v>
          </cell>
          <cell r="M1393" t="str">
            <v>non-budget</v>
          </cell>
          <cell r="N1393" t="str">
            <v>non-budget</v>
          </cell>
          <cell r="Q1393" t="str">
            <v>yes</v>
          </cell>
          <cell r="X1393" t="str">
            <v xml:space="preserve"> </v>
          </cell>
          <cell r="Y1393" t="str">
            <v xml:space="preserve"> </v>
          </cell>
          <cell r="Z1393" t="str">
            <v xml:space="preserve"> </v>
          </cell>
        </row>
        <row r="1394">
          <cell r="B1394" t="str">
            <v>W15</v>
          </cell>
          <cell r="F1394">
            <v>12</v>
          </cell>
          <cell r="G1394">
            <v>110306</v>
          </cell>
          <cell r="K1394">
            <v>0</v>
          </cell>
          <cell r="M1394" t="str">
            <v>non-budget</v>
          </cell>
          <cell r="N1394" t="str">
            <v>non-budget</v>
          </cell>
          <cell r="Q1394" t="str">
            <v>yes</v>
          </cell>
          <cell r="X1394">
            <v>-774</v>
          </cell>
          <cell r="Y1394" t="str">
            <v xml:space="preserve"> </v>
          </cell>
          <cell r="Z1394" t="str">
            <v xml:space="preserve"> </v>
          </cell>
        </row>
        <row r="1395">
          <cell r="B1395" t="str">
            <v>W15</v>
          </cell>
          <cell r="F1395">
            <v>12</v>
          </cell>
          <cell r="G1395">
            <v>110306</v>
          </cell>
          <cell r="K1395">
            <v>0</v>
          </cell>
          <cell r="M1395" t="str">
            <v>non-budget</v>
          </cell>
          <cell r="N1395" t="str">
            <v>non-budget</v>
          </cell>
          <cell r="Q1395" t="str">
            <v>yes</v>
          </cell>
          <cell r="X1395">
            <v>-442</v>
          </cell>
          <cell r="Y1395" t="str">
            <v xml:space="preserve"> </v>
          </cell>
          <cell r="Z1395" t="str">
            <v xml:space="preserve"> </v>
          </cell>
        </row>
        <row r="1396">
          <cell r="B1396" t="str">
            <v>W15</v>
          </cell>
          <cell r="F1396">
            <v>12</v>
          </cell>
          <cell r="G1396">
            <v>110306</v>
          </cell>
          <cell r="K1396">
            <v>0</v>
          </cell>
          <cell r="M1396" t="str">
            <v>non-budget</v>
          </cell>
          <cell r="N1396" t="str">
            <v>non-budget</v>
          </cell>
          <cell r="Q1396" t="str">
            <v>yes</v>
          </cell>
          <cell r="X1396" t="str">
            <v xml:space="preserve"> </v>
          </cell>
          <cell r="Y1396" t="str">
            <v xml:space="preserve"> </v>
          </cell>
          <cell r="Z1396" t="str">
            <v xml:space="preserve"> </v>
          </cell>
        </row>
        <row r="1397">
          <cell r="B1397" t="str">
            <v>W15</v>
          </cell>
          <cell r="F1397">
            <v>12</v>
          </cell>
          <cell r="G1397">
            <v>110306</v>
          </cell>
          <cell r="K1397">
            <v>0</v>
          </cell>
          <cell r="M1397" t="str">
            <v>non-budget</v>
          </cell>
          <cell r="N1397" t="str">
            <v>non-budget</v>
          </cell>
          <cell r="Q1397" t="str">
            <v>yes</v>
          </cell>
          <cell r="X1397" t="str">
            <v xml:space="preserve"> </v>
          </cell>
          <cell r="Y1397" t="str">
            <v xml:space="preserve"> </v>
          </cell>
          <cell r="Z1397" t="str">
            <v xml:space="preserve"> </v>
          </cell>
        </row>
        <row r="1398">
          <cell r="B1398" t="str">
            <v>W15</v>
          </cell>
          <cell r="F1398">
            <v>12</v>
          </cell>
          <cell r="G1398">
            <v>110901</v>
          </cell>
          <cell r="K1398">
            <v>0</v>
          </cell>
          <cell r="M1398" t="str">
            <v>non-budget</v>
          </cell>
          <cell r="N1398" t="str">
            <v>non-budget</v>
          </cell>
          <cell r="Q1398" t="str">
            <v>yes</v>
          </cell>
          <cell r="X1398">
            <v>5500</v>
          </cell>
          <cell r="Y1398" t="str">
            <v xml:space="preserve"> </v>
          </cell>
          <cell r="Z1398" t="str">
            <v xml:space="preserve"> </v>
          </cell>
        </row>
        <row r="1399">
          <cell r="B1399" t="str">
            <v>W15</v>
          </cell>
          <cell r="F1399">
            <v>12</v>
          </cell>
          <cell r="G1399">
            <v>110901</v>
          </cell>
          <cell r="K1399">
            <v>0</v>
          </cell>
          <cell r="M1399" t="str">
            <v>non-budget</v>
          </cell>
          <cell r="N1399" t="str">
            <v>non-budget</v>
          </cell>
          <cell r="Q1399" t="str">
            <v>yes</v>
          </cell>
          <cell r="X1399" t="str">
            <v xml:space="preserve"> </v>
          </cell>
          <cell r="Y1399" t="str">
            <v xml:space="preserve"> </v>
          </cell>
          <cell r="Z1399" t="str">
            <v xml:space="preserve"> </v>
          </cell>
        </row>
        <row r="1400">
          <cell r="B1400" t="str">
            <v>W15</v>
          </cell>
          <cell r="F1400">
            <v>1</v>
          </cell>
          <cell r="G1400">
            <v>110306</v>
          </cell>
          <cell r="K1400">
            <v>0</v>
          </cell>
          <cell r="M1400" t="str">
            <v>non-budget</v>
          </cell>
          <cell r="N1400" t="str">
            <v>non-budget</v>
          </cell>
          <cell r="Q1400" t="str">
            <v>yes</v>
          </cell>
          <cell r="X1400" t="str">
            <v xml:space="preserve"> </v>
          </cell>
          <cell r="Y1400" t="str">
            <v xml:space="preserve"> </v>
          </cell>
          <cell r="Z1400" t="str">
            <v xml:space="preserve"> </v>
          </cell>
        </row>
        <row r="1401">
          <cell r="B1401" t="str">
            <v>W15</v>
          </cell>
          <cell r="F1401">
            <v>1</v>
          </cell>
          <cell r="G1401">
            <v>110306</v>
          </cell>
          <cell r="K1401">
            <v>0</v>
          </cell>
          <cell r="M1401" t="str">
            <v>non-budget</v>
          </cell>
          <cell r="N1401" t="str">
            <v>non-budget</v>
          </cell>
          <cell r="Q1401" t="str">
            <v>yes</v>
          </cell>
          <cell r="X1401" t="str">
            <v xml:space="preserve"> </v>
          </cell>
          <cell r="Y1401" t="str">
            <v xml:space="preserve"> </v>
          </cell>
          <cell r="Z1401" t="str">
            <v xml:space="preserve"> </v>
          </cell>
        </row>
        <row r="1402">
          <cell r="B1402" t="str">
            <v>W15</v>
          </cell>
          <cell r="F1402">
            <v>1</v>
          </cell>
          <cell r="G1402">
            <v>110306</v>
          </cell>
          <cell r="K1402">
            <v>0</v>
          </cell>
          <cell r="M1402" t="str">
            <v>non-budget</v>
          </cell>
          <cell r="N1402" t="str">
            <v>non-budget</v>
          </cell>
          <cell r="Q1402" t="str">
            <v>yes</v>
          </cell>
          <cell r="X1402" t="str">
            <v xml:space="preserve"> </v>
          </cell>
          <cell r="Y1402" t="str">
            <v xml:space="preserve"> </v>
          </cell>
          <cell r="Z1402" t="str">
            <v xml:space="preserve"> </v>
          </cell>
        </row>
        <row r="1403">
          <cell r="B1403" t="str">
            <v>W15</v>
          </cell>
          <cell r="F1403">
            <v>1</v>
          </cell>
          <cell r="G1403">
            <v>110101</v>
          </cell>
          <cell r="K1403">
            <v>0</v>
          </cell>
          <cell r="M1403" t="str">
            <v>non-budget</v>
          </cell>
          <cell r="N1403" t="str">
            <v>non-budget</v>
          </cell>
          <cell r="Q1403" t="str">
            <v>yes</v>
          </cell>
          <cell r="X1403">
            <v>89338</v>
          </cell>
          <cell r="Y1403" t="str">
            <v xml:space="preserve"> </v>
          </cell>
          <cell r="Z1403" t="str">
            <v xml:space="preserve"> </v>
          </cell>
        </row>
        <row r="1404">
          <cell r="B1404" t="str">
            <v>W15</v>
          </cell>
          <cell r="F1404">
            <v>1</v>
          </cell>
          <cell r="G1404">
            <v>110306</v>
          </cell>
          <cell r="K1404">
            <v>0</v>
          </cell>
          <cell r="M1404" t="str">
            <v>non-budget</v>
          </cell>
          <cell r="N1404" t="str">
            <v>non-budget</v>
          </cell>
          <cell r="Q1404" t="str">
            <v>yes</v>
          </cell>
          <cell r="X1404" t="str">
            <v xml:space="preserve"> </v>
          </cell>
          <cell r="Y1404" t="str">
            <v xml:space="preserve"> </v>
          </cell>
          <cell r="Z1404" t="str">
            <v xml:space="preserve"> </v>
          </cell>
        </row>
        <row r="1405">
          <cell r="B1405" t="str">
            <v>W15</v>
          </cell>
          <cell r="F1405">
            <v>1</v>
          </cell>
          <cell r="G1405">
            <v>110306</v>
          </cell>
          <cell r="K1405">
            <v>0</v>
          </cell>
          <cell r="M1405" t="str">
            <v>non-budget</v>
          </cell>
          <cell r="N1405" t="str">
            <v>non-budget</v>
          </cell>
          <cell r="Q1405" t="str">
            <v>yes</v>
          </cell>
          <cell r="X1405">
            <v>225382</v>
          </cell>
          <cell r="Y1405" t="str">
            <v xml:space="preserve"> </v>
          </cell>
          <cell r="Z1405" t="str">
            <v xml:space="preserve"> </v>
          </cell>
        </row>
        <row r="1406">
          <cell r="B1406" t="str">
            <v>W15</v>
          </cell>
          <cell r="F1406">
            <v>1</v>
          </cell>
          <cell r="G1406">
            <v>110901</v>
          </cell>
          <cell r="K1406">
            <v>0</v>
          </cell>
          <cell r="M1406" t="str">
            <v>non-budget</v>
          </cell>
          <cell r="N1406" t="str">
            <v>non-budget</v>
          </cell>
          <cell r="Q1406" t="str">
            <v>yes</v>
          </cell>
          <cell r="X1406" t="str">
            <v xml:space="preserve"> </v>
          </cell>
          <cell r="Y1406" t="str">
            <v xml:space="preserve"> </v>
          </cell>
          <cell r="Z1406" t="str">
            <v xml:space="preserve"> </v>
          </cell>
        </row>
        <row r="1407">
          <cell r="B1407" t="str">
            <v>W15</v>
          </cell>
          <cell r="F1407">
            <v>3</v>
          </cell>
          <cell r="G1407">
            <v>110901</v>
          </cell>
          <cell r="K1407">
            <v>0</v>
          </cell>
          <cell r="M1407" t="str">
            <v>non-budget</v>
          </cell>
          <cell r="N1407" t="str">
            <v>non-budget</v>
          </cell>
          <cell r="Q1407" t="str">
            <v>yes</v>
          </cell>
          <cell r="X1407" t="str">
            <v xml:space="preserve"> </v>
          </cell>
          <cell r="Y1407" t="str">
            <v xml:space="preserve"> </v>
          </cell>
          <cell r="Z1407" t="str">
            <v xml:space="preserve"> </v>
          </cell>
        </row>
        <row r="1408">
          <cell r="B1408" t="str">
            <v>X11</v>
          </cell>
          <cell r="F1408">
            <v>3</v>
          </cell>
          <cell r="G1408">
            <v>110302</v>
          </cell>
          <cell r="K1408">
            <v>0</v>
          </cell>
          <cell r="M1408" t="str">
            <v>DEL</v>
          </cell>
          <cell r="N1408" t="str">
            <v>Resource</v>
          </cell>
          <cell r="Q1408" t="str">
            <v>no</v>
          </cell>
          <cell r="X1408">
            <v>32</v>
          </cell>
          <cell r="Y1408">
            <v>32</v>
          </cell>
          <cell r="Z1408">
            <v>32</v>
          </cell>
        </row>
        <row r="1409">
          <cell r="B1409" t="str">
            <v>X11</v>
          </cell>
          <cell r="F1409">
            <v>3</v>
          </cell>
          <cell r="G1409">
            <v>110406</v>
          </cell>
          <cell r="K1409">
            <v>0</v>
          </cell>
          <cell r="M1409" t="str">
            <v>DEL</v>
          </cell>
          <cell r="N1409" t="str">
            <v>Resource</v>
          </cell>
          <cell r="Q1409" t="str">
            <v>no</v>
          </cell>
          <cell r="X1409">
            <v>-32</v>
          </cell>
          <cell r="Y1409">
            <v>-32</v>
          </cell>
          <cell r="Z1409">
            <v>-32</v>
          </cell>
        </row>
        <row r="1410">
          <cell r="B1410" t="str">
            <v>X16</v>
          </cell>
          <cell r="F1410">
            <v>3</v>
          </cell>
          <cell r="G1410">
            <v>110302</v>
          </cell>
          <cell r="K1410">
            <v>0</v>
          </cell>
          <cell r="M1410" t="str">
            <v>DEL</v>
          </cell>
          <cell r="N1410" t="str">
            <v>Resource</v>
          </cell>
          <cell r="Q1410" t="str">
            <v>no</v>
          </cell>
          <cell r="X1410" t="str">
            <v xml:space="preserve"> </v>
          </cell>
          <cell r="Y1410" t="str">
            <v xml:space="preserve"> </v>
          </cell>
          <cell r="Z1410" t="str">
            <v xml:space="preserve"> </v>
          </cell>
        </row>
        <row r="1411">
          <cell r="B1411" t="str">
            <v>W15</v>
          </cell>
          <cell r="F1411">
            <v>4</v>
          </cell>
          <cell r="G1411">
            <v>110101</v>
          </cell>
          <cell r="K1411">
            <v>0</v>
          </cell>
          <cell r="M1411" t="str">
            <v>non-budget</v>
          </cell>
          <cell r="N1411" t="str">
            <v>non-budget</v>
          </cell>
          <cell r="Q1411" t="str">
            <v>yes</v>
          </cell>
          <cell r="X1411">
            <v>51367</v>
          </cell>
          <cell r="Y1411">
            <v>140705</v>
          </cell>
          <cell r="Z1411">
            <v>140705</v>
          </cell>
        </row>
        <row r="1412">
          <cell r="B1412" t="str">
            <v>W15</v>
          </cell>
          <cell r="F1412">
            <v>4</v>
          </cell>
          <cell r="G1412">
            <v>110306</v>
          </cell>
          <cell r="K1412">
            <v>0</v>
          </cell>
          <cell r="M1412" t="str">
            <v>non-budget</v>
          </cell>
          <cell r="N1412" t="str">
            <v>non-budget</v>
          </cell>
          <cell r="Q1412" t="str">
            <v>yes</v>
          </cell>
          <cell r="X1412">
            <v>55228</v>
          </cell>
          <cell r="Y1412">
            <v>281901</v>
          </cell>
          <cell r="Z1412">
            <v>281901</v>
          </cell>
        </row>
        <row r="1413">
          <cell r="B1413" t="str">
            <v>W15</v>
          </cell>
          <cell r="F1413">
            <v>4</v>
          </cell>
          <cell r="G1413">
            <v>110901</v>
          </cell>
          <cell r="K1413">
            <v>0</v>
          </cell>
          <cell r="M1413" t="str">
            <v>non-budget</v>
          </cell>
          <cell r="N1413" t="str">
            <v>non-budget</v>
          </cell>
          <cell r="Q1413" t="str">
            <v>yes</v>
          </cell>
          <cell r="X1413">
            <v>16000</v>
          </cell>
          <cell r="Y1413">
            <v>16000</v>
          </cell>
          <cell r="Z1413">
            <v>16000</v>
          </cell>
        </row>
        <row r="1414">
          <cell r="B1414" t="str">
            <v>W15</v>
          </cell>
          <cell r="F1414">
            <v>6</v>
          </cell>
          <cell r="G1414">
            <v>110101</v>
          </cell>
          <cell r="K1414">
            <v>0</v>
          </cell>
          <cell r="M1414" t="str">
            <v>non-budget</v>
          </cell>
          <cell r="N1414" t="str">
            <v>non-budget</v>
          </cell>
          <cell r="Q1414" t="str">
            <v>yes</v>
          </cell>
          <cell r="X1414" t="str">
            <v xml:space="preserve"> </v>
          </cell>
          <cell r="Y1414" t="str">
            <v xml:space="preserve"> </v>
          </cell>
          <cell r="Z1414" t="str">
            <v xml:space="preserve"> </v>
          </cell>
        </row>
        <row r="1415">
          <cell r="B1415" t="str">
            <v>W15</v>
          </cell>
          <cell r="F1415">
            <v>6</v>
          </cell>
          <cell r="G1415">
            <v>110101</v>
          </cell>
          <cell r="K1415">
            <v>0</v>
          </cell>
          <cell r="M1415" t="str">
            <v>non-budget</v>
          </cell>
          <cell r="N1415" t="str">
            <v>non-budget</v>
          </cell>
          <cell r="Q1415" t="str">
            <v>yes</v>
          </cell>
          <cell r="X1415" t="str">
            <v xml:space="preserve"> </v>
          </cell>
          <cell r="Y1415" t="str">
            <v xml:space="preserve"> </v>
          </cell>
          <cell r="Z1415" t="str">
            <v xml:space="preserve"> </v>
          </cell>
        </row>
        <row r="1416">
          <cell r="B1416" t="str">
            <v>X16</v>
          </cell>
          <cell r="F1416">
            <v>1</v>
          </cell>
          <cell r="G1416">
            <v>110406</v>
          </cell>
          <cell r="K1416">
            <v>0</v>
          </cell>
          <cell r="M1416" t="str">
            <v>DEL</v>
          </cell>
          <cell r="N1416" t="str">
            <v>Resource</v>
          </cell>
          <cell r="Q1416" t="str">
            <v>no</v>
          </cell>
          <cell r="X1416" t="str">
            <v xml:space="preserve"> </v>
          </cell>
          <cell r="Y1416" t="str">
            <v xml:space="preserve"> </v>
          </cell>
          <cell r="Z1416" t="str">
            <v xml:space="preserve"> </v>
          </cell>
        </row>
        <row r="1417">
          <cell r="B1417" t="str">
            <v>W15</v>
          </cell>
          <cell r="F1417">
            <v>6</v>
          </cell>
          <cell r="G1417">
            <v>110101</v>
          </cell>
          <cell r="K1417">
            <v>0</v>
          </cell>
          <cell r="M1417" t="str">
            <v>non-budget</v>
          </cell>
          <cell r="N1417" t="str">
            <v>non-budget</v>
          </cell>
          <cell r="Q1417" t="str">
            <v>yes</v>
          </cell>
          <cell r="X1417">
            <v>-23690</v>
          </cell>
          <cell r="Y1417">
            <v>-23690</v>
          </cell>
          <cell r="Z1417">
            <v>-23690</v>
          </cell>
        </row>
        <row r="1418">
          <cell r="B1418" t="str">
            <v>W15</v>
          </cell>
          <cell r="F1418">
            <v>6</v>
          </cell>
          <cell r="G1418">
            <v>110306</v>
          </cell>
          <cell r="K1418">
            <v>0</v>
          </cell>
          <cell r="M1418" t="str">
            <v>non-budget</v>
          </cell>
          <cell r="N1418" t="str">
            <v>non-budget</v>
          </cell>
          <cell r="Q1418" t="str">
            <v>yes</v>
          </cell>
          <cell r="X1418" t="str">
            <v xml:space="preserve"> </v>
          </cell>
          <cell r="Y1418" t="str">
            <v xml:space="preserve"> </v>
          </cell>
          <cell r="Z1418" t="str">
            <v xml:space="preserve"> </v>
          </cell>
        </row>
        <row r="1419">
          <cell r="B1419" t="str">
            <v>W15</v>
          </cell>
          <cell r="F1419">
            <v>6</v>
          </cell>
          <cell r="G1419">
            <v>110306</v>
          </cell>
          <cell r="K1419">
            <v>0</v>
          </cell>
          <cell r="M1419" t="str">
            <v>non-budget</v>
          </cell>
          <cell r="N1419" t="str">
            <v>non-budget</v>
          </cell>
          <cell r="Q1419" t="str">
            <v>yes</v>
          </cell>
          <cell r="X1419" t="str">
            <v xml:space="preserve"> </v>
          </cell>
          <cell r="Y1419" t="str">
            <v xml:space="preserve"> </v>
          </cell>
          <cell r="Z1419" t="str">
            <v xml:space="preserve"> </v>
          </cell>
        </row>
        <row r="1420">
          <cell r="B1420" t="str">
            <v>W15</v>
          </cell>
          <cell r="F1420">
            <v>6</v>
          </cell>
          <cell r="G1420">
            <v>110306</v>
          </cell>
          <cell r="K1420">
            <v>0</v>
          </cell>
          <cell r="M1420" t="str">
            <v>non-budget</v>
          </cell>
          <cell r="N1420" t="str">
            <v>non-budget</v>
          </cell>
          <cell r="Q1420" t="str">
            <v>yes</v>
          </cell>
          <cell r="X1420">
            <v>-39290</v>
          </cell>
          <cell r="Y1420">
            <v>-39290</v>
          </cell>
          <cell r="Z1420">
            <v>-39290</v>
          </cell>
        </row>
        <row r="1421">
          <cell r="B1421" t="str">
            <v>W15</v>
          </cell>
          <cell r="F1421">
            <v>6</v>
          </cell>
          <cell r="G1421">
            <v>110306</v>
          </cell>
          <cell r="K1421">
            <v>0</v>
          </cell>
          <cell r="M1421" t="str">
            <v>non-budget</v>
          </cell>
          <cell r="N1421" t="str">
            <v>non-budget</v>
          </cell>
          <cell r="Q1421" t="str">
            <v>yes</v>
          </cell>
          <cell r="X1421">
            <v>500</v>
          </cell>
          <cell r="Y1421">
            <v>500</v>
          </cell>
          <cell r="Z1421" t="str">
            <v xml:space="preserve"> </v>
          </cell>
        </row>
        <row r="1422">
          <cell r="B1422" t="str">
            <v>X16</v>
          </cell>
          <cell r="F1422">
            <v>3</v>
          </cell>
          <cell r="G1422">
            <v>110406</v>
          </cell>
          <cell r="K1422">
            <v>0</v>
          </cell>
          <cell r="M1422" t="str">
            <v>DEL</v>
          </cell>
          <cell r="N1422" t="str">
            <v>Resource</v>
          </cell>
          <cell r="Q1422" t="str">
            <v>no</v>
          </cell>
          <cell r="X1422" t="str">
            <v xml:space="preserve"> </v>
          </cell>
          <cell r="Y1422" t="str">
            <v xml:space="preserve"> </v>
          </cell>
          <cell r="Z1422" t="str">
            <v xml:space="preserve"> </v>
          </cell>
        </row>
        <row r="1423">
          <cell r="B1423" t="str">
            <v>W15</v>
          </cell>
          <cell r="F1423">
            <v>6</v>
          </cell>
          <cell r="G1423">
            <v>110306</v>
          </cell>
          <cell r="K1423">
            <v>0</v>
          </cell>
          <cell r="M1423" t="str">
            <v>non-budget</v>
          </cell>
          <cell r="N1423" t="str">
            <v>non-budget</v>
          </cell>
          <cell r="Q1423" t="str">
            <v>yes</v>
          </cell>
          <cell r="X1423">
            <v>-997</v>
          </cell>
          <cell r="Y1423" t="str">
            <v xml:space="preserve"> </v>
          </cell>
          <cell r="Z1423" t="str">
            <v xml:space="preserve"> </v>
          </cell>
        </row>
        <row r="1424">
          <cell r="B1424" t="str">
            <v>W15</v>
          </cell>
          <cell r="F1424">
            <v>6</v>
          </cell>
          <cell r="G1424">
            <v>110901</v>
          </cell>
          <cell r="K1424">
            <v>0</v>
          </cell>
          <cell r="M1424" t="str">
            <v>non-budget</v>
          </cell>
          <cell r="N1424" t="str">
            <v>non-budget</v>
          </cell>
          <cell r="Q1424" t="str">
            <v>yes</v>
          </cell>
          <cell r="X1424">
            <v>-6000</v>
          </cell>
          <cell r="Y1424">
            <v>-6000</v>
          </cell>
          <cell r="Z1424">
            <v>-6000</v>
          </cell>
        </row>
        <row r="1425">
          <cell r="B1425" t="str">
            <v>W15</v>
          </cell>
          <cell r="F1425">
            <v>2</v>
          </cell>
          <cell r="G1425">
            <v>110306</v>
          </cell>
          <cell r="K1425">
            <v>0</v>
          </cell>
          <cell r="M1425" t="str">
            <v>non-budget</v>
          </cell>
          <cell r="N1425" t="str">
            <v>non-budget</v>
          </cell>
          <cell r="Q1425" t="str">
            <v>yes</v>
          </cell>
          <cell r="X1425" t="str">
            <v xml:space="preserve"> </v>
          </cell>
          <cell r="Y1425" t="str">
            <v xml:space="preserve"> </v>
          </cell>
          <cell r="Z1425" t="str">
            <v xml:space="preserve"> </v>
          </cell>
        </row>
        <row r="1426">
          <cell r="B1426" t="str">
            <v>W15</v>
          </cell>
          <cell r="F1426">
            <v>2</v>
          </cell>
          <cell r="G1426">
            <v>110306</v>
          </cell>
          <cell r="K1426">
            <v>0</v>
          </cell>
          <cell r="M1426" t="str">
            <v>non-budget</v>
          </cell>
          <cell r="N1426" t="str">
            <v>non-budget</v>
          </cell>
          <cell r="Q1426" t="str">
            <v>yes</v>
          </cell>
          <cell r="X1426" t="str">
            <v xml:space="preserve"> </v>
          </cell>
          <cell r="Y1426" t="str">
            <v xml:space="preserve"> </v>
          </cell>
          <cell r="Z1426" t="str">
            <v xml:space="preserve"> </v>
          </cell>
        </row>
        <row r="1427">
          <cell r="B1427" t="str">
            <v>W15</v>
          </cell>
          <cell r="F1427">
            <v>4</v>
          </cell>
          <cell r="G1427">
            <v>110101</v>
          </cell>
          <cell r="K1427">
            <v>0</v>
          </cell>
          <cell r="M1427" t="str">
            <v>non-budget</v>
          </cell>
          <cell r="N1427" t="str">
            <v>non-budget</v>
          </cell>
          <cell r="Q1427" t="str">
            <v>yes</v>
          </cell>
          <cell r="X1427" t="str">
            <v xml:space="preserve"> </v>
          </cell>
          <cell r="Y1427" t="str">
            <v xml:space="preserve"> </v>
          </cell>
          <cell r="Z1427" t="str">
            <v xml:space="preserve"> </v>
          </cell>
        </row>
        <row r="1428">
          <cell r="B1428" t="str">
            <v>Z10</v>
          </cell>
          <cell r="F1428">
            <v>1</v>
          </cell>
          <cell r="G1428">
            <v>110112</v>
          </cell>
          <cell r="K1428">
            <v>0</v>
          </cell>
          <cell r="M1428" t="str">
            <v>non-budget</v>
          </cell>
          <cell r="N1428" t="str">
            <v>non-budget</v>
          </cell>
          <cell r="Q1428" t="str">
            <v>no</v>
          </cell>
          <cell r="X1428" t="str">
            <v xml:space="preserve"> </v>
          </cell>
          <cell r="Y1428" t="str">
            <v xml:space="preserve"> </v>
          </cell>
          <cell r="Z1428" t="str">
            <v xml:space="preserve"> </v>
          </cell>
        </row>
        <row r="1429">
          <cell r="B1429" t="str">
            <v>Z10</v>
          </cell>
          <cell r="F1429">
            <v>1</v>
          </cell>
          <cell r="G1429">
            <v>110234</v>
          </cell>
          <cell r="K1429" t="str">
            <v>PSS</v>
          </cell>
          <cell r="M1429" t="str">
            <v>non-budget</v>
          </cell>
          <cell r="N1429" t="str">
            <v>non-budget</v>
          </cell>
          <cell r="Q1429" t="str">
            <v>no</v>
          </cell>
          <cell r="X1429" t="str">
            <v xml:space="preserve"> </v>
          </cell>
          <cell r="Y1429" t="str">
            <v xml:space="preserve"> </v>
          </cell>
          <cell r="Z1429" t="str">
            <v xml:space="preserve"> </v>
          </cell>
        </row>
        <row r="1430">
          <cell r="B1430" t="str">
            <v>Z10</v>
          </cell>
          <cell r="F1430">
            <v>2</v>
          </cell>
          <cell r="G1430">
            <v>110234</v>
          </cell>
          <cell r="K1430" t="str">
            <v>PSS</v>
          </cell>
          <cell r="M1430" t="str">
            <v>non-budget</v>
          </cell>
          <cell r="N1430" t="str">
            <v>non-budget</v>
          </cell>
          <cell r="Q1430" t="str">
            <v>no</v>
          </cell>
          <cell r="X1430" t="str">
            <v xml:space="preserve"> </v>
          </cell>
          <cell r="Y1430" t="str">
            <v xml:space="preserve"> </v>
          </cell>
          <cell r="Z1430" t="str">
            <v xml:space="preserve"> </v>
          </cell>
        </row>
        <row r="1431">
          <cell r="B1431" t="str">
            <v>W15</v>
          </cell>
          <cell r="F1431">
            <v>8</v>
          </cell>
          <cell r="G1431">
            <v>110306</v>
          </cell>
          <cell r="K1431">
            <v>0</v>
          </cell>
          <cell r="M1431" t="str">
            <v>non-budget</v>
          </cell>
          <cell r="N1431" t="str">
            <v>non-budget</v>
          </cell>
          <cell r="Q1431" t="str">
            <v>yes</v>
          </cell>
          <cell r="X1431" t="str">
            <v xml:space="preserve"> </v>
          </cell>
          <cell r="Y1431" t="str">
            <v xml:space="preserve"> </v>
          </cell>
          <cell r="Z1431" t="str">
            <v xml:space="preserve"> </v>
          </cell>
        </row>
        <row r="1432">
          <cell r="B1432" t="str">
            <v>W15</v>
          </cell>
          <cell r="F1432">
            <v>8</v>
          </cell>
          <cell r="G1432">
            <v>110901</v>
          </cell>
          <cell r="K1432">
            <v>0</v>
          </cell>
          <cell r="M1432" t="str">
            <v>non-budget</v>
          </cell>
          <cell r="N1432" t="str">
            <v>non-budget</v>
          </cell>
          <cell r="Q1432" t="str">
            <v>yes</v>
          </cell>
          <cell r="X1432" t="str">
            <v xml:space="preserve"> </v>
          </cell>
          <cell r="Y1432" t="str">
            <v xml:space="preserve"> </v>
          </cell>
          <cell r="Z1432" t="str">
            <v xml:space="preserve"> </v>
          </cell>
        </row>
        <row r="1433">
          <cell r="B1433" t="str">
            <v>W15</v>
          </cell>
          <cell r="F1433">
            <v>9</v>
          </cell>
          <cell r="G1433">
            <v>110101</v>
          </cell>
          <cell r="K1433">
            <v>0</v>
          </cell>
          <cell r="M1433" t="str">
            <v>non-budget</v>
          </cell>
          <cell r="N1433" t="str">
            <v>non-budget</v>
          </cell>
          <cell r="Q1433" t="str">
            <v>yes</v>
          </cell>
          <cell r="X1433" t="str">
            <v xml:space="preserve"> </v>
          </cell>
          <cell r="Y1433" t="str">
            <v xml:space="preserve"> </v>
          </cell>
          <cell r="Z1433" t="str">
            <v xml:space="preserve"> </v>
          </cell>
        </row>
        <row r="1434">
          <cell r="B1434" t="str">
            <v>W15</v>
          </cell>
          <cell r="F1434">
            <v>9</v>
          </cell>
          <cell r="G1434">
            <v>110101</v>
          </cell>
          <cell r="K1434">
            <v>0</v>
          </cell>
          <cell r="M1434" t="str">
            <v>non-budget</v>
          </cell>
          <cell r="N1434" t="str">
            <v>non-budget</v>
          </cell>
          <cell r="Q1434" t="str">
            <v>yes</v>
          </cell>
          <cell r="X1434" t="str">
            <v xml:space="preserve"> </v>
          </cell>
          <cell r="Y1434" t="str">
            <v xml:space="preserve"> </v>
          </cell>
          <cell r="Z1434" t="str">
            <v xml:space="preserve"> </v>
          </cell>
        </row>
        <row r="1435">
          <cell r="B1435" t="str">
            <v>F40</v>
          </cell>
          <cell r="F1435">
            <v>12</v>
          </cell>
          <cell r="G1435">
            <v>180702</v>
          </cell>
          <cell r="K1435">
            <v>0</v>
          </cell>
          <cell r="M1435" t="str">
            <v>? Non-Rab</v>
          </cell>
          <cell r="N1435" t="str">
            <v>? Non-Rab</v>
          </cell>
          <cell r="Q1435" t="str">
            <v>no</v>
          </cell>
          <cell r="X1435" t="str">
            <v xml:space="preserve"> </v>
          </cell>
          <cell r="Y1435" t="str">
            <v xml:space="preserve"> </v>
          </cell>
          <cell r="Z1435" t="str">
            <v xml:space="preserve"> </v>
          </cell>
        </row>
        <row r="1436">
          <cell r="B1436" t="str">
            <v>F45</v>
          </cell>
          <cell r="F1436">
            <v>12</v>
          </cell>
          <cell r="G1436">
            <v>180702</v>
          </cell>
          <cell r="K1436">
            <v>0</v>
          </cell>
          <cell r="M1436" t="str">
            <v>? Non-Rab</v>
          </cell>
          <cell r="N1436" t="str">
            <v>? Non-Rab</v>
          </cell>
          <cell r="Q1436" t="str">
            <v>no</v>
          </cell>
          <cell r="X1436" t="str">
            <v xml:space="preserve"> </v>
          </cell>
          <cell r="Y1436" t="str">
            <v xml:space="preserve"> </v>
          </cell>
          <cell r="Z1436"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nciliation"/>
      <sheetName val="Quick Gap Analysis"/>
      <sheetName val="IT Pay Costing"/>
      <sheetName val="Non Pay"/>
      <sheetName val="Unique"/>
      <sheetName val="Data"/>
      <sheetName val="Exclusions"/>
      <sheetName val="Budgeting Codes"/>
      <sheetName val="Defaults"/>
      <sheetName val="Baseline WF 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QUICK HELP"/>
      <sheetName val="GUIDANCE"/>
      <sheetName val="ALL DATA PCTs"/>
      <sheetName val="ALL DATA StHAs"/>
      <sheetName val="ALL DATA SHA RESERVE"/>
      <sheetName val="ALL DATA ON OFF VOTE"/>
      <sheetName val="ALL DATA Both"/>
      <sheetName val="Validation Errors A"/>
      <sheetName val="Validation Errors B"/>
      <sheetName val="RRL"/>
      <sheetName val="Rev Cash"/>
      <sheetName val="CRL"/>
      <sheetName val="Cap Cash"/>
      <sheetName val="Cap to Rev"/>
      <sheetName val="ON OFF VOTE"/>
      <sheetName val="RRL &amp; Rev Cash"/>
      <sheetName val="CRL &amp; Cap Cash"/>
      <sheetName val="RRL &amp; Rev Cash FINAL"/>
      <sheetName val="CRL &amp; Cap Cash FINAL"/>
      <sheetName val="ON OFF VOTE FINAL"/>
      <sheetName val="Cap To Rev FINAL"/>
      <sheetName val="SHA Reserve FINAL"/>
      <sheetName val="No Match Errors Rev"/>
      <sheetName val="No Match Errors Cap"/>
      <sheetName val="No Match Errors Cap To Rev"/>
      <sheetName val="No Match Errors ON OFF"/>
      <sheetName val="VISTA REVENUE NON RECURRENT"/>
      <sheetName val="VISTA REVENUE RECURRENT"/>
      <sheetName val="VISTA CAPITAL"/>
      <sheetName val="VISTA CAP TO REV"/>
      <sheetName val="VISTA SHA RESERVE"/>
      <sheetName val="VISTA ON OFF VOTE"/>
      <sheetName val="TBSheet"/>
      <sheetName val="Mapping"/>
      <sheetName val="Data"/>
      <sheetName val="Input"/>
      <sheetName val="Period"/>
      <sheetName val="Report"/>
      <sheetName val="Balance Errors"/>
      <sheetName val="Budgeting Codes"/>
      <sheetName val="PERSONS"/>
      <sheetName val="M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 summary"/>
      <sheetName val="Accenture P&amp;L"/>
      <sheetName val="DBD Summary"/>
      <sheetName val="Services summary"/>
      <sheetName val="HW_SW PRICING"/>
      <sheetName val="Day rate Summary Sheet"/>
      <sheetName val="Competitive assessment"/>
      <sheetName val="Sheet2"/>
      <sheetName val="Sheet3"/>
      <sheetName val="WK10 Cap Bal Det"/>
      <sheetName val="WK11 GAAP IS Detail"/>
      <sheetName val="WK2 Bill-Exp Inputs"/>
      <sheetName val="WK16 Seat Capital Costs"/>
      <sheetName val="WK1 Key Assumpt"/>
      <sheetName val="3 TCB Summ"/>
      <sheetName val="5 ACN Mgt View"/>
      <sheetName val="6 ACN Mgt Fcst"/>
      <sheetName val="WK12 GAAP BS Detail"/>
      <sheetName val="WK3 Rev Rec Inputs"/>
      <sheetName val="WK5 Tax Cash Pay Inputs"/>
      <sheetName val="WK7 TCB Inputs"/>
      <sheetName val="WK9 Affil Share Inputs"/>
      <sheetName val="WK13 EVA Detail"/>
      <sheetName val="2 Fin Analysis"/>
      <sheetName val="WK14 Yr 1-3 Metrics Source Info"/>
      <sheetName val="WK15 DSO Calc"/>
      <sheetName val="WK4 Cap Ex Inputs"/>
      <sheetName val="WK6 Risk Adj Inputs"/>
      <sheetName val="WK8 Term Provisions"/>
      <sheetName val="ALL DATA StHAs"/>
      <sheetName val="RefDEx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Report"/>
      <sheetName val="Bubble Data"/>
      <sheetName val="Bubble Chart"/>
      <sheetName val="Cover Sheet"/>
      <sheetName val="Business with DH &amp; Group Bodies"/>
      <sheetName val="PCAccess"/>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new pcts"/>
      <sheetName val="old to new"/>
      <sheetName val="match"/>
      <sheetName val="PCAccess"/>
      <sheetName val="Fron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bble Chart"/>
      <sheetName val="Bubble Data"/>
      <sheetName val="Revenue Bubble DA"/>
      <sheetName val="Capital DA"/>
      <sheetName val="Accenture P&amp;L"/>
      <sheetName val="List"/>
      <sheetName val="Defaults"/>
      <sheetName val="#REF"/>
      <sheetName val="Input Table (TB)"/>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Parliamentary Controls Summary"/>
      <sheetName val="HMT Budget Controls Summary"/>
      <sheetName val="COInS Econ Cat Summary"/>
      <sheetName val="Cascade Schedule"/>
      <sheetName val="DHF Cascade Coding"/>
      <sheetName val="Estimate Controls Summary"/>
      <sheetName val="Budget Controls Summary"/>
      <sheetName val="Econ Cat Summary"/>
      <sheetName val="Controls Summary"/>
      <sheetName val="In Year RLAs"/>
      <sheetName val="Final Schedule"/>
      <sheetName val="Budgeting Codes"/>
      <sheetName val="Data"/>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Cascade Detail"/>
      <sheetName val="Budgeting Codes"/>
      <sheetName val="Journal 1"/>
      <sheetName val="DHF Cascade Coding"/>
      <sheetName val="Event 12 with ERO changes"/>
      <sheetName val="Cover Sheet"/>
      <sheetName val="Business with DH &amp; Group Bodi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otes on Functionality"/>
      <sheetName val="Guidance"/>
      <sheetName val="Operating Cost Statement"/>
      <sheetName val="Balance Sheet"/>
      <sheetName val="Cash Flow Statement"/>
      <sheetName val="Notes to the Account"/>
      <sheetName val="Business with DH &amp; Group Bodies"/>
      <sheetName val="Validation Summary"/>
      <sheetName val="Bodies within RA Boundary"/>
      <sheetName val="qryNew"/>
      <sheetName val="Front"/>
      <sheetName val="Budgeting Codes"/>
    </sheetNames>
    <sheetDataSet>
      <sheetData sheetId="0" refreshError="1"/>
      <sheetData sheetId="1"/>
      <sheetData sheetId="2"/>
      <sheetData sheetId="3"/>
      <sheetData sheetId="4"/>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Intro"/>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Page 42"/>
      <sheetName val="Page 43"/>
      <sheetName val="Page 44"/>
      <sheetName val="Page 45"/>
      <sheetName val="Page 46"/>
      <sheetName val="Cover Sheet"/>
      <sheetName val="Business with DH &amp; Group Bodies"/>
    </sheetNames>
    <sheetDataSet>
      <sheetData sheetId="0">
        <row r="58">
          <cell r="B58" t="str">
            <v>Sumacc_Final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 Transitional"/>
      <sheetName val="SHA Summary"/>
      <sheetName val="SHAs"/>
      <sheetName val="PCTs"/>
      <sheetName val="TRUSTs"/>
      <sheetName val="April Bott Lines"/>
      <sheetName val="Mar06"/>
      <sheetName val="Defaults"/>
      <sheetName val="Accenture P&amp;L"/>
      <sheetName val="Cover Sheet"/>
    </sheetNames>
    <sheetDataSet>
      <sheetData sheetId="0" refreshError="1">
        <row r="18">
          <cell r="L18" t="str">
            <v>2006/2007P01</v>
          </cell>
        </row>
        <row r="21">
          <cell r="C21">
            <v>4</v>
          </cell>
          <cell r="F21">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5 (2)"/>
      <sheetName val="COINS base data"/>
      <sheetName val="COINS Information profiles "/>
      <sheetName val="COINS DAR 08-06-09"/>
      <sheetName val="Dispo Controls Explained"/>
      <sheetName val="Annual Report Tables"/>
      <sheetName val="Overall position summary"/>
      <sheetName val="Reported Pos Explained"/>
      <sheetName val="Non-cash Comparison (2)"/>
      <sheetName val="Note 2 Significant Variations"/>
      <sheetName val="PHS change"/>
      <sheetName val="Note 2 Rec"/>
      <sheetName val="Note 2"/>
      <sheetName val="Parly Funding"/>
      <sheetName val="Backing sheet 2 - Parly funding"/>
      <sheetName val="Overall Rev Rec"/>
      <sheetName val="Overall Cap Rec"/>
      <sheetName val="Cost of Capital"/>
      <sheetName val="ALB draft accounts "/>
      <sheetName val="2008-9 Resource Acc Template"/>
      <sheetName val="NAO Cost of Capital Calc"/>
      <sheetName val="Sheet1"/>
      <sheetName val="RD table"/>
      <sheetName val="NHS Trust &amp; FT Summary Q3"/>
      <sheetName val="RD 2008-09 ANNEX 2"/>
      <sheetName val="Economic Categories Summary"/>
      <sheetName val="M12 Dispo Controls Explaine (2)"/>
      <sheetName val="M12 Dispo Controls Explained"/>
      <sheetName val="DISPO MONTHLY CONTROL M11"/>
      <sheetName val="DISPO MONTHLY CONTROL"/>
      <sheetName val="RA Narrative"/>
      <sheetName val="RA Narrative working"/>
      <sheetName val="RA Summary"/>
      <sheetName val="Resource Account Tables"/>
      <sheetName val="Tab1 "/>
      <sheetName val="Tab2"/>
      <sheetName val="Tab3"/>
      <sheetName val="Tab4"/>
      <sheetName val="Tab4a"/>
      <sheetName val="Tab5"/>
      <sheetName val="New Tab6"/>
      <sheetName val="Tab7"/>
      <sheetName val="Tab8"/>
      <sheetName val="RD Growth"/>
      <sheetName val="OVERALL M10 SUMMARY &amp; VARIANCES"/>
      <sheetName val="Spring Estimate 2008-09"/>
      <sheetName val="2008-9 Difference"/>
      <sheetName val="Dispo Reported Pos Explained"/>
      <sheetName val="Analysis"/>
      <sheetName val="NDPB"/>
      <sheetName val="GFC"/>
      <sheetName val="GFC Adjustments "/>
      <sheetName val="NHS"/>
      <sheetName val="PDC"/>
      <sheetName val="PDC Issues &amp; Repayments"/>
      <sheetName val="GFC FSG - NIC TDR EEA WF"/>
      <sheetName val="RDEL Graph"/>
      <sheetName val="RDEL by Sector"/>
      <sheetName val="RDEL Sector Graph"/>
      <sheetName val="CDEL by Sector"/>
      <sheetName val="CDEL Sector Graph"/>
      <sheetName val="Goods and services profile"/>
      <sheetName val=" M12 RfR1 ALBs ALB05 Consol"/>
      <sheetName val="M12 RfR2 PSS CSCI &amp; GSCC Consol"/>
      <sheetName val="M12 RfR2 Other Bodies ALB05 Con"/>
      <sheetName val="M12 CA RfR1 ALBs ALB08 Conso"/>
      <sheetName val="M12 CA RfR2 PSS CSCI &amp; GSCC Con"/>
      <sheetName val="M12 CAP RfR2 Other Bod ALB08 Co"/>
      <sheetName val="EYF tables"/>
      <sheetName val="EYF form"/>
      <sheetName val="PW Expl"/>
      <sheetName val="Growth Calcs"/>
      <sheetName val="Front"/>
      <sheetName val="Disclosure Amend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sheetName val="SHAs"/>
      <sheetName val="PCTs"/>
      <sheetName val="TRUSTs"/>
      <sheetName val="DATA"/>
      <sheetName val="PlanBottLinesQuery"/>
      <sheetName val="PlanPivot"/>
      <sheetName val="Cover Sheet"/>
      <sheetName val="Business with DH &amp; Group Bodies"/>
    </sheetNames>
    <sheetDataSet>
      <sheetData sheetId="0" refreshError="1"/>
      <sheetData sheetId="1"/>
      <sheetData sheetId="2"/>
      <sheetData sheetId="3"/>
      <sheetData sheetId="4" refreshError="1"/>
      <sheetData sheetId="5"/>
      <sheetData sheetId="6"/>
      <sheetData sheetId="7"/>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PCT01"/>
      <sheetName val="PCT02"/>
      <sheetName val="PCT03"/>
      <sheetName val="PCT04"/>
      <sheetName val="PCT04a"/>
      <sheetName val="PCT05"/>
      <sheetName val="PCT06"/>
      <sheetName val="PCT07"/>
      <sheetName val="PCT08"/>
      <sheetName val="PCT09"/>
      <sheetName val="PCT10"/>
      <sheetName val="PCT11"/>
      <sheetName val="PCT12"/>
      <sheetName val="PCT13"/>
      <sheetName val="PCT14"/>
      <sheetName val="PCT15"/>
      <sheetName val="PCT16"/>
      <sheetName val="PCT17"/>
      <sheetName val="PCT18"/>
      <sheetName val="PCT19"/>
      <sheetName val="PCT20"/>
      <sheetName val="PCT21"/>
      <sheetName val="PCT24"/>
      <sheetName val="PCT25"/>
      <sheetName val="NHS BT"/>
      <sheetName val="CHRE"/>
      <sheetName val="CQC"/>
      <sheetName val="HFEA"/>
      <sheetName val="HPA"/>
      <sheetName val="HTA"/>
      <sheetName val="NHSi"/>
      <sheetName val="MHRA"/>
      <sheetName val="NIBSC"/>
      <sheetName val="NICE"/>
      <sheetName val="NPSA"/>
      <sheetName val="NTA"/>
      <sheetName val="NHS PROF"/>
    </sheetNames>
    <sheetDataSet>
      <sheetData sheetId="0">
        <row r="59">
          <cell r="B59" t="str">
            <v>Sumacc_Draft_Res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Neighbours"/>
      <sheetName val="152PCTto100HA"/>
      <sheetName val="2006PCTs"/>
      <sheetName val="2005PCTs"/>
      <sheetName val="2004PCTsNew"/>
      <sheetName val="2004PCTsOld"/>
      <sheetName val="2002PCTs"/>
      <sheetName val="SHAs"/>
      <sheetName val="HAs"/>
      <sheetName val="ROs"/>
      <sheetName val="Trusts"/>
      <sheetName val="LA"/>
      <sheetName val="NewRegions100HAs"/>
      <sheetName val="95HACodes"/>
      <sheetName val="Prisons"/>
      <sheetName val="PCTsToTVRegions"/>
      <sheetName val="Timeline"/>
      <sheetName val="new pcts"/>
      <sheetName val="6.2 LDP Efficiency"/>
      <sheetName val="PCAccess"/>
      <sheetName val="ETR"/>
      <sheetName val="2008Orgs"/>
      <sheetName val="2010PCTs"/>
      <sheetName val="2008PCTs"/>
      <sheetName val="Benchmark"/>
      <sheetName val="LAD2008"/>
      <sheetName val="LAD2009"/>
      <sheetName val="Age"/>
      <sheetName val="Summary"/>
      <sheetName val="CurrentTrusts"/>
      <sheetName val="Budgeting Codes"/>
      <sheetName val="Accenture 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refreshError="1"/>
      <sheetData sheetId="29"/>
      <sheetData sheetId="30" refreshError="1"/>
      <sheetData sheetId="3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Page 42"/>
      <sheetName val="Page 43"/>
      <sheetName val="Page 44"/>
      <sheetName val="Page 45"/>
      <sheetName val="Page 46"/>
      <sheetName val="P99 Adjustments"/>
      <sheetName val="P98 Adjustments"/>
      <sheetName val="P50 Adjustments"/>
      <sheetName val="P49 Adjustments"/>
      <sheetName val="P98 AoB Resub"/>
      <sheetName val="5P1 Audited File"/>
      <sheetName val="DrCr Elimination"/>
      <sheetName val="Expenditure"/>
      <sheetName val="Income"/>
      <sheetName val="Collated 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2008"/>
      <sheetName val="missing returns"/>
      <sheetName val="Annex A"/>
      <sheetName val="TRUSTs"/>
      <sheetName val="Collated data"/>
      <sheetName val="Cover Sheet"/>
      <sheetName val="Business with DH &amp; Group Bodies"/>
      <sheetName val="new pcts"/>
    </sheetNames>
    <sheetDataSet>
      <sheetData sheetId="0" refreshError="1">
        <row r="41">
          <cell r="C41">
            <v>114</v>
          </cell>
          <cell r="D41">
            <v>250</v>
          </cell>
          <cell r="F41">
            <v>151</v>
          </cell>
          <cell r="G41">
            <v>250</v>
          </cell>
        </row>
        <row r="42">
          <cell r="C42">
            <v>119.5</v>
          </cell>
          <cell r="D42">
            <v>265.5</v>
          </cell>
          <cell r="F42">
            <v>155</v>
          </cell>
          <cell r="G42">
            <v>265.5</v>
          </cell>
        </row>
        <row r="43">
          <cell r="C43">
            <v>0.95397489539748959</v>
          </cell>
          <cell r="D43">
            <v>0.94161958568738224</v>
          </cell>
          <cell r="E43">
            <v>1</v>
          </cell>
          <cell r="F43">
            <v>0.97419354838709682</v>
          </cell>
          <cell r="G43">
            <v>0.94161958568738224</v>
          </cell>
          <cell r="H43">
            <v>1</v>
          </cell>
        </row>
        <row r="46">
          <cell r="D46">
            <v>260</v>
          </cell>
          <cell r="F46">
            <v>153</v>
          </cell>
          <cell r="G46">
            <v>260</v>
          </cell>
        </row>
        <row r="47">
          <cell r="D47">
            <v>271</v>
          </cell>
          <cell r="F47">
            <v>157</v>
          </cell>
          <cell r="G47">
            <v>271</v>
          </cell>
        </row>
        <row r="48">
          <cell r="C48">
            <v>1</v>
          </cell>
          <cell r="D48">
            <v>0.95940959409594095</v>
          </cell>
          <cell r="E48">
            <v>1</v>
          </cell>
          <cell r="F48">
            <v>0.97452229299363058</v>
          </cell>
          <cell r="G48">
            <v>0.95940959409594095</v>
          </cell>
          <cell r="H48">
            <v>1</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Narrative (2008-09"/>
      <sheetName val="Sheet5"/>
      <sheetName val="RA Narrative"/>
      <sheetName val="RA Narrative working"/>
      <sheetName val="RA Summary"/>
      <sheetName val="Resource Account Tables"/>
      <sheetName val="Tab1 "/>
      <sheetName val="Tab2"/>
      <sheetName val="Tab3"/>
      <sheetName val="Tab4"/>
      <sheetName val="Tab4a"/>
      <sheetName val="Tab5"/>
      <sheetName val="Tab6"/>
      <sheetName val="Tab7"/>
      <sheetName val="briefing tables"/>
      <sheetName val="Resource Account BL Positio (2)"/>
      <sheetName val="All Sectors 23 June"/>
      <sheetName val="RD Growth"/>
      <sheetName val="All sectors"/>
      <sheetName val="26 May 2010 Journals"/>
      <sheetName val="Resource Account BL Position"/>
      <sheetName val="CS Note 2 reattributed 18.05.10"/>
      <sheetName val="Sheet3"/>
      <sheetName val="REVENUE"/>
      <sheetName val="NHS "/>
      <sheetName val="DH "/>
      <sheetName val="DH BMS"/>
      <sheetName val="Sheet4"/>
      <sheetName val="RA Changes"/>
      <sheetName val="PHS change"/>
      <sheetName val="ALB changes"/>
      <sheetName val="DH Other"/>
      <sheetName val="GF"/>
      <sheetName val="Revenue Dispo"/>
      <sheetName val="Revenue Dispo (2)"/>
      <sheetName val="VIREMENT PROFORMA"/>
      <sheetName val="PG Note 24.3"/>
      <sheetName val="CAPITAL"/>
      <sheetName val="Sheet1"/>
      <sheetName val="CDEL"/>
      <sheetName val="Capital Reconciliation"/>
      <sheetName val="2. Overall Dispo"/>
      <sheetName val="Stage 3a"/>
      <sheetName val="NAO Cost of Capital Calc"/>
      <sheetName val="Accounts Rec Revised"/>
      <sheetName val="Journals 17 May"/>
      <sheetName val="NHS  (original)"/>
      <sheetName val="Parly funding"/>
      <sheetName val="CMIC update"/>
      <sheetName val="Sheet1 (2)"/>
      <sheetName val="DOH breakdown"/>
      <sheetName val="REC"/>
      <sheetName val="Note 4 Rec"/>
      <sheetName val="Sheet2"/>
      <sheetName val="DHF Cascade Coding"/>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3 &amp; 5.4"/>
      <sheetName val="Table 5.6"/>
      <sheetName val="#REF"/>
      <sheetName val="Table 5.2"/>
      <sheetName val="Table 5.5 "/>
      <sheetName val="Table 5.15"/>
      <sheetName val="Table 5.16"/>
      <sheetName val="Table 5.17"/>
      <sheetName val="Table 5.18"/>
      <sheetName val="Table 5.19"/>
      <sheetName val="Table 5.20"/>
      <sheetName val="Table 5.5"/>
      <sheetName val="Table 5.7"/>
      <sheetName val="Table 5.8"/>
      <sheetName val="Table 5.9"/>
      <sheetName val="Table 5.10"/>
      <sheetName val="Table 5.11"/>
      <sheetName val="Table 5.12"/>
      <sheetName val="Table 5.13"/>
      <sheetName val="Table 5.14"/>
      <sheetName val="2003HCHS"/>
      <sheetName val="PERSONS"/>
      <sheetName val="Annex"/>
      <sheetName val="Front"/>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Narrative (2008-09"/>
      <sheetName val="Sheet5"/>
      <sheetName val="RA Narrative"/>
      <sheetName val="RA Narrative working"/>
      <sheetName val="RA Summary"/>
      <sheetName val="Resource Account Tables"/>
      <sheetName val="Tab1 "/>
      <sheetName val="Tab2"/>
      <sheetName val="Tab3"/>
      <sheetName val="Tab4"/>
      <sheetName val="Tab4a"/>
      <sheetName val="Tab5"/>
      <sheetName val="Tab6"/>
      <sheetName val="Tab7"/>
      <sheetName val="briefing tables"/>
      <sheetName val="Resource Account BL Positio (2)"/>
      <sheetName val="All Sectors 23 June"/>
      <sheetName val="RD Growth"/>
      <sheetName val="All sectors"/>
      <sheetName val="26 May 2010 Journals"/>
      <sheetName val="Resource Account BL Position"/>
      <sheetName val="CS Note 2 reattributed 18.05.10"/>
      <sheetName val="Sheet3"/>
      <sheetName val="REVENUE"/>
      <sheetName val="NHS "/>
      <sheetName val="DH "/>
      <sheetName val="DH BMS"/>
      <sheetName val="Sheet4"/>
      <sheetName val="RA Changes"/>
      <sheetName val="PHS change"/>
      <sheetName val="ALB changes"/>
      <sheetName val="DH Other"/>
      <sheetName val="GF"/>
      <sheetName val="Revenue Dispo"/>
      <sheetName val="Revenue Dispo (2)"/>
      <sheetName val="VIREMENT PROFORMA"/>
      <sheetName val="PG Note 24.3"/>
      <sheetName val="CAPITAL"/>
      <sheetName val="Sheet1"/>
      <sheetName val="CDEL"/>
      <sheetName val="Capital Reconciliation"/>
      <sheetName val="2. Overall Dispo"/>
      <sheetName val="Stage 3a"/>
      <sheetName val="NAO Cost of Capital Calc"/>
      <sheetName val="Accounts Rec Revised"/>
      <sheetName val="Journals 17 May"/>
      <sheetName val="NHS  (original)"/>
      <sheetName val="Parly funding"/>
      <sheetName val="CMIC update"/>
      <sheetName val="Sheet1 (2)"/>
      <sheetName val="DOH breakdown"/>
      <sheetName val="REC"/>
      <sheetName val="Note 4 Rec"/>
      <sheetName val="Sheet2"/>
      <sheetName val="DHF Cascade Co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otes on Functionality"/>
      <sheetName val="Guidance"/>
      <sheetName val="Operating Cost Statement"/>
      <sheetName val="Balance Sheet"/>
      <sheetName val="Cash Flow Statement"/>
      <sheetName val="Notes to the Account"/>
      <sheetName val="Business with DH &amp; Group Bodies"/>
      <sheetName val="Validation Summary"/>
      <sheetName val="Journal"/>
      <sheetName val="Bodies within RA Boundary"/>
      <sheetName val="Report"/>
      <sheetName val="Dnurse"/>
      <sheetName val="#REF"/>
      <sheetName val="ComPsy"/>
      <sheetName val="qryNew"/>
      <sheetName val="DHF Cascade Coding"/>
      <sheetName val="Budgeting Codes"/>
      <sheetName val="Annex"/>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ar Cash"/>
      <sheetName val="Programme"/>
      <sheetName val="Non Cash"/>
      <sheetName val="CODE"/>
      <sheetName val="Capital"/>
      <sheetName val="Exclusions"/>
      <sheetName val="Pivot Tables"/>
      <sheetName val="Profile"/>
      <sheetName val="4. Cascade Coding"/>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ar Cash 2009-10"/>
      <sheetName val="Risks &amp; Pressures"/>
      <sheetName val="Notes, Actions etc"/>
      <sheetName val="Non Cash 2009-10"/>
      <sheetName val="Capital 2009-10"/>
      <sheetName val="Headcount 2009-10"/>
      <sheetName val="AC"/>
      <sheetName val="CHRE"/>
      <sheetName val="CQC"/>
      <sheetName val="CQC (incl income)"/>
      <sheetName val="GSCC"/>
      <sheetName val="HFEA"/>
      <sheetName val="HPA"/>
      <sheetName val="HTA"/>
      <sheetName val="IC"/>
      <sheetName val="MHRA"/>
      <sheetName val="NIBSC"/>
      <sheetName val="NHS BSA"/>
      <sheetName val="NHS BT"/>
      <sheetName val="NHS PASA"/>
      <sheetName val="NHS PROF"/>
      <sheetName val="NHSi"/>
      <sheetName val="NHSLA"/>
      <sheetName val="NICE"/>
      <sheetName val="NPSA"/>
      <sheetName val="NTA"/>
      <sheetName val="PMETB"/>
      <sheetName val="MONITOR"/>
      <sheetName val="Summary "/>
      <sheetName val="Pressures 1"/>
      <sheetName val="Revised Pressures"/>
      <sheetName val="Overview"/>
      <sheetName val="Reconciliation"/>
      <sheetName val="Cluster C trail"/>
      <sheetName val="Rec base comp"/>
      <sheetName val="Status of issue"/>
      <sheetName val="4. Cascade Coding"/>
      <sheetName val="Exclu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70 target"/>
      <sheetName val="DG reconciliation"/>
      <sheetName val="Near cash by DG"/>
      <sheetName val="Check spend"/>
      <sheetName val="near cash profile by DG"/>
      <sheetName val="Prog Rev By DG"/>
      <sheetName val="Prog Rev Non Cash"/>
      <sheetName val="Prog Rev Near Cash Expanded"/>
      <sheetName val="near cash profiles expand"/>
      <sheetName val="Exclusions"/>
      <sheetName val="CODE"/>
      <sheetName val="Key"/>
      <sheetName val="Report"/>
      <sheetName val="two"/>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sheetName val="SHAs"/>
      <sheetName val="PCTs"/>
      <sheetName val="TRUSTs"/>
      <sheetName val="PlanBottLinesQuery"/>
      <sheetName val="PlanPivot"/>
      <sheetName val="Report"/>
      <sheetName val="List"/>
    </sheetNames>
    <sheetDataSet>
      <sheetData sheetId="0"/>
      <sheetData sheetId="1"/>
      <sheetData sheetId="2"/>
      <sheetData sheetId="3"/>
      <sheetData sheetId="4" refreshError="1">
        <row r="5">
          <cell r="U5">
            <v>0</v>
          </cell>
        </row>
        <row r="11">
          <cell r="U11">
            <v>3</v>
          </cell>
        </row>
        <row r="36">
          <cell r="U36">
            <v>3</v>
          </cell>
        </row>
        <row r="43">
          <cell r="U43">
            <v>4</v>
          </cell>
        </row>
        <row r="44">
          <cell r="U44">
            <v>1</v>
          </cell>
        </row>
        <row r="49">
          <cell r="U49">
            <v>4</v>
          </cell>
        </row>
        <row r="103">
          <cell r="U103">
            <v>4</v>
          </cell>
        </row>
        <row r="132">
          <cell r="U132">
            <v>1</v>
          </cell>
        </row>
        <row r="155">
          <cell r="U155">
            <v>2</v>
          </cell>
        </row>
        <row r="164">
          <cell r="U164">
            <v>1</v>
          </cell>
        </row>
        <row r="170">
          <cell r="U170">
            <v>2</v>
          </cell>
        </row>
        <row r="179">
          <cell r="U179">
            <v>3</v>
          </cell>
        </row>
      </sheetData>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bill Status"/>
      <sheetName val="DDRB pay metrics"/>
      <sheetName val="NHSPRB pay metrics"/>
      <sheetName val="pay metric assumptions"/>
      <sheetName val="Interactive inputs &amp; results"/>
      <sheetName val="Annex results (pay metrics)"/>
      <sheetName val="Drift outputs"/>
      <sheetName val="Calculations"/>
      <sheetName val="On-costs"/>
      <sheetName val="WF scenarios"/>
      <sheetName val="Baseline &amp; default assumptions"/>
      <sheetName val="M&amp;D settlement"/>
      <sheetName val="drift calc"/>
      <sheetName val="CSR pay table"/>
      <sheetName val="pay metrics for HMT"/>
      <sheetName val="Developer notes"/>
      <sheetName val="Baseline WF scenarios"/>
      <sheetName val="2. Overall Dispo"/>
      <sheetName val="Cover Sheet"/>
      <sheetName val="Business with DH &amp; Group Bodies"/>
      <sheetName val="#REF"/>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cy - Table 1"/>
      <sheetName val="Notes"/>
      <sheetName val="Table 2"/>
      <sheetName val="Table 3"/>
      <sheetName val="Table 4"/>
      <sheetName val="#REF"/>
      <sheetName val="Baseline WF scenarios"/>
      <sheetName val="DHF Cascade Coding"/>
      <sheetName val="TRUSTs"/>
    </sheetNames>
    <sheetDataSet>
      <sheetData sheetId="0" refreshError="1"/>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tro"/>
      <sheetName val="Scenario Data"/>
    </sheet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Errors"/>
      <sheetName val="Disclosure Amendments"/>
      <sheetName val="Operating Cost Statement"/>
      <sheetName val="Notes on Functionality"/>
      <sheetName val="Guidance"/>
      <sheetName val="Cash Flow Statement"/>
      <sheetName val="Notes to the Account"/>
      <sheetName val="Business with DH &amp; Group Bodies"/>
      <sheetName val="Validation Summary"/>
      <sheetName val="Bodies within RA Boundary"/>
      <sheetName val="Cover Sheet"/>
      <sheetName val="10.06"/>
      <sheetName val="Intr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Net WP"/>
      <sheetName val="Intro"/>
      <sheetName val="Exclusions"/>
      <sheetName val="Data Sheet"/>
      <sheetName val="#RE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ey Messages"/>
      <sheetName val="Other Messages"/>
      <sheetName val="SHA_lookup_table"/>
      <sheetName val="Update"/>
      <sheetName val="TLAssign"/>
      <sheetName val="CommentClose"/>
      <sheetName val="DataIn"/>
      <sheetName val="TrajIn"/>
      <sheetName val="Org_Lookup_Table"/>
      <sheetName val="KeyPrioritiesTimeseries"/>
      <sheetName val="AllIndicatorsTimeseries"/>
      <sheetName val="KeyPrioritiesOrgComparison"/>
      <sheetName val="AllIndicatorsOrgComparison"/>
      <sheetName val="Provider Breakdown"/>
      <sheetName val="AmbulancePerformance"/>
      <sheetName val="AmbFeeder"/>
      <sheetName val="Months"/>
      <sheetName val="Mar06"/>
      <sheetName val="Apr06"/>
      <sheetName val="May06"/>
      <sheetName val="Jun06"/>
      <sheetName val="Jul06"/>
      <sheetName val="Aug06"/>
      <sheetName val="Sep06"/>
      <sheetName val="Oct06"/>
      <sheetName val="Nov06"/>
      <sheetName val="Dec06"/>
      <sheetName val="Jan07"/>
      <sheetName val="Feb07"/>
      <sheetName val="Mar07"/>
      <sheetName val="#REF"/>
      <sheetName val="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7">
          <cell r="A7" t="str">
            <v>EN</v>
          </cell>
          <cell r="C7">
            <v>0.75443947914473886</v>
          </cell>
          <cell r="D7">
            <v>0.86405707085943462</v>
          </cell>
          <cell r="E7">
            <v>0.97474180164262747</v>
          </cell>
          <cell r="F7">
            <v>0.99936250971243312</v>
          </cell>
          <cell r="G7">
            <v>0.99936444295136118</v>
          </cell>
          <cell r="H7">
            <v>126</v>
          </cell>
          <cell r="J7">
            <v>905</v>
          </cell>
          <cell r="K7">
            <v>13934.016492205306</v>
          </cell>
          <cell r="L7">
            <v>188722.45671740017</v>
          </cell>
          <cell r="M7">
            <v>784548</v>
          </cell>
          <cell r="N7">
            <v>199</v>
          </cell>
          <cell r="Q7">
            <v>0.99586898873980023</v>
          </cell>
          <cell r="R7">
            <v>0.992781106872342</v>
          </cell>
          <cell r="S7">
            <v>69208</v>
          </cell>
          <cell r="T7">
            <v>8.4127713473708274E-2</v>
          </cell>
          <cell r="V7">
            <v>179628</v>
          </cell>
          <cell r="W7">
            <v>0.55742450711255298</v>
          </cell>
          <cell r="X7">
            <v>0.99915418076365392</v>
          </cell>
          <cell r="Y7">
            <v>0.99201232384321336</v>
          </cell>
          <cell r="Z7">
            <v>0.92916603602240044</v>
          </cell>
          <cell r="AA7">
            <v>0</v>
          </cell>
          <cell r="AB7">
            <v>0.95780650160250769</v>
          </cell>
          <cell r="AC7">
            <v>0.5916849015317287</v>
          </cell>
          <cell r="AD7">
            <v>8051</v>
          </cell>
          <cell r="AE7">
            <v>83804</v>
          </cell>
          <cell r="AF7">
            <v>0.78432280921435216</v>
          </cell>
          <cell r="AG7">
            <v>2.2571522551086146E-2</v>
          </cell>
          <cell r="AH7">
            <v>613</v>
          </cell>
          <cell r="AI7">
            <v>1145.6400000000001</v>
          </cell>
          <cell r="AJ7">
            <v>45186</v>
          </cell>
          <cell r="AK7">
            <v>817.70999801158939</v>
          </cell>
          <cell r="AL7">
            <v>0.15765148442853347</v>
          </cell>
          <cell r="AM7">
            <v>0.28548181855563665</v>
          </cell>
          <cell r="AN7">
            <v>0.51450790746307673</v>
          </cell>
          <cell r="AO7">
            <v>-512090.08753999998</v>
          </cell>
          <cell r="AQ7">
            <v>9657322.9000000004</v>
          </cell>
          <cell r="AR7">
            <v>-2.6570233475411431E-3</v>
          </cell>
          <cell r="AS7">
            <v>4911889</v>
          </cell>
          <cell r="AT7">
            <v>1.201987829106832E-2</v>
          </cell>
          <cell r="AU7">
            <v>8054778</v>
          </cell>
          <cell r="AV7">
            <v>4.0990738391453174E-3</v>
          </cell>
          <cell r="AW7">
            <v>5684431</v>
          </cell>
          <cell r="AX7">
            <v>2.0549178257356582E-2</v>
          </cell>
          <cell r="AY7">
            <v>0.70326933337743047</v>
          </cell>
          <cell r="AZ7">
            <v>4677745.6399999997</v>
          </cell>
          <cell r="BA7">
            <v>4.3446019756844922E-2</v>
          </cell>
          <cell r="BB7">
            <v>93780.460763953888</v>
          </cell>
          <cell r="BC7">
            <v>5415.9999950319998</v>
          </cell>
          <cell r="BD7">
            <v>176095.10249400701</v>
          </cell>
          <cell r="BE7">
            <v>738.99999207999997</v>
          </cell>
          <cell r="BF7">
            <v>311644.96411148389</v>
          </cell>
          <cell r="BG7">
            <v>1443.9999998129997</v>
          </cell>
          <cell r="BH7">
            <v>101314</v>
          </cell>
          <cell r="BI7">
            <v>62629</v>
          </cell>
          <cell r="BJ7">
            <v>9818</v>
          </cell>
        </row>
        <row r="8">
          <cell r="A8" t="str">
            <v>Q30</v>
          </cell>
          <cell r="C8">
            <v>0.79778526721232546</v>
          </cell>
          <cell r="D8">
            <v>0.96495720242885363</v>
          </cell>
          <cell r="E8">
            <v>0.98907373392810283</v>
          </cell>
          <cell r="F8">
            <v>1</v>
          </cell>
          <cell r="G8">
            <v>1</v>
          </cell>
          <cell r="H8">
            <v>0</v>
          </cell>
          <cell r="J8">
            <v>0</v>
          </cell>
          <cell r="K8">
            <v>1107.0415000009998</v>
          </cell>
          <cell r="L8">
            <v>3571.2990000039999</v>
          </cell>
          <cell r="M8">
            <v>37052</v>
          </cell>
          <cell r="N8">
            <v>0</v>
          </cell>
          <cell r="Q8">
            <v>1</v>
          </cell>
          <cell r="R8">
            <v>0.99308862280985621</v>
          </cell>
          <cell r="S8">
            <v>6789</v>
          </cell>
          <cell r="T8">
            <v>0.15134761575673808</v>
          </cell>
          <cell r="U8" t="str">
            <v/>
          </cell>
          <cell r="V8">
            <v>11239</v>
          </cell>
          <cell r="W8">
            <v>0.53273731264790958</v>
          </cell>
          <cell r="X8">
            <v>0.99968253968253973</v>
          </cell>
          <cell r="Y8">
            <v>0.98987854251012142</v>
          </cell>
          <cell r="Z8">
            <v>0.93028846153846156</v>
          </cell>
          <cell r="AA8">
            <v>0</v>
          </cell>
          <cell r="AB8">
            <v>0.96664716208308954</v>
          </cell>
          <cell r="AC8">
            <v>0.61184210526315785</v>
          </cell>
          <cell r="AD8">
            <v>904</v>
          </cell>
          <cell r="AE8">
            <v>8651</v>
          </cell>
          <cell r="AF8">
            <v>0.88086106643572926</v>
          </cell>
          <cell r="AG8">
            <v>6.6886481394253412E-3</v>
          </cell>
          <cell r="AH8" t="str">
            <v/>
          </cell>
          <cell r="AI8">
            <v>84</v>
          </cell>
          <cell r="AJ8">
            <v>2967</v>
          </cell>
          <cell r="AK8">
            <v>1145.1072908586077</v>
          </cell>
          <cell r="AL8">
            <v>0.23519882179675994</v>
          </cell>
          <cell r="AM8">
            <v>0.2804816419422681</v>
          </cell>
          <cell r="AN8">
            <v>0.39130434782608697</v>
          </cell>
          <cell r="AO8">
            <v>19703</v>
          </cell>
          <cell r="AQ8">
            <v>501759</v>
          </cell>
          <cell r="AR8" t="str">
            <v/>
          </cell>
          <cell r="AS8">
            <v>288413</v>
          </cell>
          <cell r="AT8" t="str">
            <v/>
          </cell>
          <cell r="AU8">
            <v>438484</v>
          </cell>
          <cell r="AV8" t="str">
            <v/>
          </cell>
          <cell r="AW8">
            <v>356736</v>
          </cell>
          <cell r="AX8" t="str">
            <v/>
          </cell>
          <cell r="AY8" t="str">
            <v/>
          </cell>
          <cell r="AZ8">
            <v>308851</v>
          </cell>
          <cell r="BA8" t="str">
            <v/>
          </cell>
          <cell r="BB8">
            <v>6257.0319014509996</v>
          </cell>
          <cell r="BC8">
            <v>2122</v>
          </cell>
          <cell r="BD8">
            <v>10922.161201774001</v>
          </cell>
          <cell r="BE8">
            <v>0</v>
          </cell>
          <cell r="BF8">
            <v>20689.186104044999</v>
          </cell>
          <cell r="BG8">
            <v>1</v>
          </cell>
          <cell r="BH8">
            <v>4074</v>
          </cell>
          <cell r="BI8">
            <v>3371</v>
          </cell>
          <cell r="BJ8">
            <v>300</v>
          </cell>
        </row>
        <row r="9">
          <cell r="A9" t="str">
            <v>Q31</v>
          </cell>
          <cell r="C9">
            <v>0.73143531382027172</v>
          </cell>
          <cell r="D9">
            <v>0.84200859224207703</v>
          </cell>
          <cell r="E9">
            <v>0.97363312897783272</v>
          </cell>
          <cell r="F9">
            <v>1</v>
          </cell>
          <cell r="G9">
            <v>0.99877512370987387</v>
          </cell>
          <cell r="H9">
            <v>58</v>
          </cell>
          <cell r="J9">
            <v>1</v>
          </cell>
          <cell r="K9">
            <v>1343.5533005069999</v>
          </cell>
          <cell r="L9">
            <v>22529.380367035999</v>
          </cell>
          <cell r="M9">
            <v>115422</v>
          </cell>
          <cell r="N9">
            <v>28</v>
          </cell>
          <cell r="Q9">
            <v>0.99609075043630013</v>
          </cell>
          <cell r="R9">
            <v>0.99418961432399888</v>
          </cell>
          <cell r="S9">
            <v>10644</v>
          </cell>
          <cell r="T9">
            <v>8.3404508733025656E-2</v>
          </cell>
          <cell r="U9" t="str">
            <v/>
          </cell>
          <cell r="V9">
            <v>37204</v>
          </cell>
          <cell r="W9">
            <v>0.62307630327934893</v>
          </cell>
          <cell r="X9">
            <v>0.99932157394843957</v>
          </cell>
          <cell r="Y9">
            <v>0.99428320140721194</v>
          </cell>
          <cell r="Z9">
            <v>0.89383561643835618</v>
          </cell>
          <cell r="AA9">
            <v>0</v>
          </cell>
          <cell r="AB9">
            <v>0.98818316100443127</v>
          </cell>
          <cell r="AC9">
            <v>0.67832167832167833</v>
          </cell>
          <cell r="AD9">
            <v>1039</v>
          </cell>
          <cell r="AE9">
            <v>9232</v>
          </cell>
          <cell r="AF9">
            <v>0.80857658652303976</v>
          </cell>
          <cell r="AG9">
            <v>1.5860378907561978E-2</v>
          </cell>
          <cell r="AH9" t="str">
            <v/>
          </cell>
          <cell r="AI9">
            <v>208.05</v>
          </cell>
          <cell r="AJ9">
            <v>6726</v>
          </cell>
          <cell r="AK9">
            <v>986.86571383874116</v>
          </cell>
          <cell r="AL9">
            <v>0.2079100145137881</v>
          </cell>
          <cell r="AM9">
            <v>0.28830149720180248</v>
          </cell>
          <cell r="AN9">
            <v>0.41914387633769323</v>
          </cell>
          <cell r="AO9">
            <v>57654.048999999999</v>
          </cell>
          <cell r="AQ9">
            <v>1510615</v>
          </cell>
          <cell r="AR9" t="str">
            <v/>
          </cell>
          <cell r="AS9">
            <v>851611</v>
          </cell>
          <cell r="AT9" t="str">
            <v/>
          </cell>
          <cell r="AU9">
            <v>1211442</v>
          </cell>
          <cell r="AV9" t="str">
            <v/>
          </cell>
          <cell r="AW9">
            <v>757965</v>
          </cell>
          <cell r="AX9" t="str">
            <v/>
          </cell>
          <cell r="AY9" t="str">
            <v/>
          </cell>
          <cell r="AZ9">
            <v>763374</v>
          </cell>
          <cell r="BA9" t="str">
            <v/>
          </cell>
          <cell r="BB9">
            <v>12431.801208495001</v>
          </cell>
          <cell r="BC9">
            <v>673.63999863999993</v>
          </cell>
          <cell r="BD9">
            <v>26198.430549224002</v>
          </cell>
          <cell r="BE9">
            <v>17.660000069999999</v>
          </cell>
          <cell r="BF9">
            <v>41184.650599651999</v>
          </cell>
          <cell r="BG9">
            <v>334</v>
          </cell>
          <cell r="BH9">
            <v>19472</v>
          </cell>
          <cell r="BI9">
            <v>12076</v>
          </cell>
          <cell r="BJ9">
            <v>2599</v>
          </cell>
        </row>
        <row r="10">
          <cell r="A10" t="str">
            <v>Q32</v>
          </cell>
          <cell r="C10">
            <v>0.72065350015510288</v>
          </cell>
          <cell r="D10">
            <v>0.87754634373544471</v>
          </cell>
          <cell r="E10">
            <v>0.97654363776280462</v>
          </cell>
          <cell r="F10">
            <v>0.99765927563588142</v>
          </cell>
          <cell r="G10">
            <v>1</v>
          </cell>
          <cell r="H10">
            <v>1</v>
          </cell>
          <cell r="J10">
            <v>19</v>
          </cell>
          <cell r="K10">
            <v>1332.677200012</v>
          </cell>
          <cell r="L10">
            <v>17404.697763660002</v>
          </cell>
          <cell r="M10">
            <v>81465</v>
          </cell>
          <cell r="N10">
            <v>4</v>
          </cell>
          <cell r="Q10">
            <v>0.97667589763177998</v>
          </cell>
          <cell r="R10">
            <v>0.99025119289200902</v>
          </cell>
          <cell r="S10">
            <v>6998</v>
          </cell>
          <cell r="T10">
            <v>8.499423088601446E-2</v>
          </cell>
          <cell r="U10" t="str">
            <v/>
          </cell>
          <cell r="V10">
            <v>25646</v>
          </cell>
          <cell r="W10">
            <v>0.61842274540074615</v>
          </cell>
          <cell r="X10">
            <v>0.99978156400174745</v>
          </cell>
          <cell r="Y10">
            <v>0.97269624573378843</v>
          </cell>
          <cell r="Z10">
            <v>0.87133550488599354</v>
          </cell>
          <cell r="AA10">
            <v>0</v>
          </cell>
          <cell r="AB10">
            <v>0.98680241327300156</v>
          </cell>
          <cell r="AC10">
            <v>0.59143968871595332</v>
          </cell>
          <cell r="AD10">
            <v>855</v>
          </cell>
          <cell r="AE10">
            <v>7548</v>
          </cell>
          <cell r="AF10">
            <v>0.86223894697397518</v>
          </cell>
          <cell r="AG10">
            <v>1.3546585777808418E-2</v>
          </cell>
          <cell r="AH10" t="str">
            <v/>
          </cell>
          <cell r="AI10">
            <v>120.5</v>
          </cell>
          <cell r="AJ10">
            <v>5491</v>
          </cell>
          <cell r="AK10">
            <v>740.6684328107392</v>
          </cell>
          <cell r="AL10">
            <v>0.1823017408123791</v>
          </cell>
          <cell r="AM10">
            <v>0.27445923429841385</v>
          </cell>
          <cell r="AN10">
            <v>0.38295964125560539</v>
          </cell>
          <cell r="AO10">
            <v>36392.199999999997</v>
          </cell>
          <cell r="AQ10">
            <v>951977</v>
          </cell>
          <cell r="AR10" t="str">
            <v/>
          </cell>
          <cell r="AS10">
            <v>493477</v>
          </cell>
          <cell r="AT10" t="str">
            <v/>
          </cell>
          <cell r="AU10">
            <v>809686</v>
          </cell>
          <cell r="AV10" t="str">
            <v/>
          </cell>
          <cell r="AW10">
            <v>657696</v>
          </cell>
          <cell r="AX10" t="str">
            <v/>
          </cell>
          <cell r="AY10" t="str">
            <v/>
          </cell>
          <cell r="AZ10">
            <v>511915</v>
          </cell>
          <cell r="BA10" t="str">
            <v/>
          </cell>
          <cell r="BB10">
            <v>8052.6441026909988</v>
          </cell>
          <cell r="BC10">
            <v>221</v>
          </cell>
          <cell r="BD10">
            <v>15245.320172705</v>
          </cell>
          <cell r="BE10">
            <v>52</v>
          </cell>
          <cell r="BF10">
            <v>30415.496234892002</v>
          </cell>
          <cell r="BG10">
            <v>537</v>
          </cell>
          <cell r="BH10">
            <v>15034</v>
          </cell>
          <cell r="BI10">
            <v>8828</v>
          </cell>
          <cell r="BJ10">
            <v>3162</v>
          </cell>
        </row>
        <row r="11">
          <cell r="A11" t="str">
            <v>Q33</v>
          </cell>
          <cell r="C11">
            <v>0.76276664511958636</v>
          </cell>
          <cell r="D11">
            <v>0.87299055098785128</v>
          </cell>
          <cell r="E11">
            <v>0.97316753318018212</v>
          </cell>
          <cell r="F11">
            <v>1</v>
          </cell>
          <cell r="G11">
            <v>1</v>
          </cell>
          <cell r="H11">
            <v>0</v>
          </cell>
          <cell r="J11">
            <v>1</v>
          </cell>
          <cell r="K11">
            <v>226.83979874900001</v>
          </cell>
          <cell r="L11">
            <v>12590.146157200999</v>
          </cell>
          <cell r="M11">
            <v>59622</v>
          </cell>
          <cell r="N11">
            <v>0</v>
          </cell>
          <cell r="Q11">
            <v>0.99954839157923991</v>
          </cell>
          <cell r="R11">
            <v>0.99112868563569156</v>
          </cell>
          <cell r="S11">
            <v>6573</v>
          </cell>
          <cell r="T11">
            <v>0.11076098678889189</v>
          </cell>
          <cell r="U11" t="str">
            <v/>
          </cell>
          <cell r="V11">
            <v>13855</v>
          </cell>
          <cell r="W11">
            <v>0.54531891085415884</v>
          </cell>
          <cell r="X11">
            <v>0.99787032654992902</v>
          </cell>
          <cell r="Y11">
            <v>0.9866071428571429</v>
          </cell>
          <cell r="Z11">
            <v>0.93843843843843844</v>
          </cell>
          <cell r="AA11">
            <v>0</v>
          </cell>
          <cell r="AB11">
            <v>0.99335232668565998</v>
          </cell>
          <cell r="AC11">
            <v>0.44976076555023925</v>
          </cell>
          <cell r="AD11">
            <v>852</v>
          </cell>
          <cell r="AE11">
            <v>6539</v>
          </cell>
          <cell r="AF11">
            <v>0.86362626884406946</v>
          </cell>
          <cell r="AG11">
            <v>2.3394131641554322E-2</v>
          </cell>
          <cell r="AH11" t="str">
            <v/>
          </cell>
          <cell r="AI11">
            <v>100.35</v>
          </cell>
          <cell r="AJ11">
            <v>3600</v>
          </cell>
          <cell r="AK11">
            <v>846.56556198325404</v>
          </cell>
          <cell r="AL11">
            <v>0.17462533742902356</v>
          </cell>
          <cell r="AM11">
            <v>0.30363547086401488</v>
          </cell>
          <cell r="AN11">
            <v>0.52857142857142858</v>
          </cell>
          <cell r="AO11">
            <v>-11226.797999999992</v>
          </cell>
          <cell r="AQ11">
            <v>793503.9</v>
          </cell>
          <cell r="AR11" t="str">
            <v/>
          </cell>
          <cell r="AS11">
            <v>399443</v>
          </cell>
          <cell r="AT11" t="str">
            <v/>
          </cell>
          <cell r="AU11">
            <v>632186</v>
          </cell>
          <cell r="AV11" t="str">
            <v/>
          </cell>
          <cell r="AW11">
            <v>531516</v>
          </cell>
          <cell r="AX11" t="str">
            <v/>
          </cell>
          <cell r="AY11" t="str">
            <v/>
          </cell>
          <cell r="AZ11">
            <v>389975.64</v>
          </cell>
          <cell r="BA11" t="str">
            <v/>
          </cell>
          <cell r="BB11">
            <v>6723.496180264</v>
          </cell>
          <cell r="BC11">
            <v>77.160000640000007</v>
          </cell>
          <cell r="BD11">
            <v>11192.386040965001</v>
          </cell>
          <cell r="BE11">
            <v>0.33999999199999997</v>
          </cell>
          <cell r="BF11">
            <v>22973.182945854001</v>
          </cell>
          <cell r="BG11">
            <v>0</v>
          </cell>
          <cell r="BH11">
            <v>12619</v>
          </cell>
          <cell r="BI11">
            <v>9022</v>
          </cell>
          <cell r="BJ11">
            <v>1612</v>
          </cell>
        </row>
        <row r="12">
          <cell r="A12" t="str">
            <v>Q34</v>
          </cell>
          <cell r="C12">
            <v>0.74887054996686953</v>
          </cell>
          <cell r="D12">
            <v>0.89886160903916401</v>
          </cell>
          <cell r="E12">
            <v>0.97768328608748822</v>
          </cell>
          <cell r="F12">
            <v>0.99578311725997104</v>
          </cell>
          <cell r="G12">
            <v>0.99928939148123852</v>
          </cell>
          <cell r="H12">
            <v>50</v>
          </cell>
          <cell r="J12">
            <v>10</v>
          </cell>
          <cell r="K12">
            <v>861.72079956700009</v>
          </cell>
          <cell r="L12">
            <v>23238.229618908998</v>
          </cell>
          <cell r="M12">
            <v>78920</v>
          </cell>
          <cell r="N12">
            <v>15</v>
          </cell>
          <cell r="Q12">
            <v>0.99942264866796804</v>
          </cell>
          <cell r="R12">
            <v>0.99843168679526073</v>
          </cell>
          <cell r="S12">
            <v>9481</v>
          </cell>
          <cell r="T12">
            <v>0.10226954026708088</v>
          </cell>
          <cell r="U12" t="str">
            <v/>
          </cell>
          <cell r="V12">
            <v>19140</v>
          </cell>
          <cell r="W12">
            <v>0.57988077496274215</v>
          </cell>
          <cell r="X12">
            <v>0.99965493443754316</v>
          </cell>
          <cell r="Y12">
            <v>0.99778147531891292</v>
          </cell>
          <cell r="Z12">
            <v>0.95803183791606372</v>
          </cell>
          <cell r="AA12">
            <v>0</v>
          </cell>
          <cell r="AB12">
            <v>0.95313115399763682</v>
          </cell>
          <cell r="AC12">
            <v>0.63424124513618674</v>
          </cell>
          <cell r="AD12">
            <v>1199</v>
          </cell>
          <cell r="AE12">
            <v>10067</v>
          </cell>
          <cell r="AF12">
            <v>0.78232822801222346</v>
          </cell>
          <cell r="AG12">
            <v>2.7679339411663513E-2</v>
          </cell>
          <cell r="AH12" t="str">
            <v/>
          </cell>
          <cell r="AI12">
            <v>129</v>
          </cell>
          <cell r="AJ12">
            <v>5469</v>
          </cell>
          <cell r="AK12">
            <v>897.10645334764888</v>
          </cell>
          <cell r="AL12">
            <v>0.16381578947368422</v>
          </cell>
          <cell r="AM12">
            <v>0.30391361565399305</v>
          </cell>
          <cell r="AN12">
            <v>0.36148007590132825</v>
          </cell>
          <cell r="AO12">
            <v>-36045.47898</v>
          </cell>
          <cell r="AQ12">
            <v>1090901</v>
          </cell>
          <cell r="AR12" t="str">
            <v/>
          </cell>
          <cell r="AS12">
            <v>543644</v>
          </cell>
          <cell r="AT12" t="str">
            <v/>
          </cell>
          <cell r="AU12">
            <v>912321</v>
          </cell>
          <cell r="AV12" t="str">
            <v/>
          </cell>
          <cell r="AW12">
            <v>605048</v>
          </cell>
          <cell r="AX12" t="str">
            <v/>
          </cell>
          <cell r="AY12" t="str">
            <v/>
          </cell>
          <cell r="AZ12">
            <v>487016</v>
          </cell>
          <cell r="BA12" t="str">
            <v/>
          </cell>
          <cell r="BB12">
            <v>11182.847901903</v>
          </cell>
          <cell r="BC12">
            <v>442</v>
          </cell>
          <cell r="BD12">
            <v>21404.993496937997</v>
          </cell>
          <cell r="BE12">
            <v>0.99999998299999993</v>
          </cell>
          <cell r="BF12">
            <v>34461.329099138005</v>
          </cell>
          <cell r="BG12">
            <v>96</v>
          </cell>
          <cell r="BH12">
            <v>5069</v>
          </cell>
          <cell r="BI12">
            <v>4825</v>
          </cell>
          <cell r="BJ12">
            <v>587</v>
          </cell>
        </row>
        <row r="13">
          <cell r="A13" t="str">
            <v>Q35</v>
          </cell>
          <cell r="C13">
            <v>0.77001639137561473</v>
          </cell>
          <cell r="D13">
            <v>0.95831180701824104</v>
          </cell>
          <cell r="E13">
            <v>0.97416536221098826</v>
          </cell>
          <cell r="F13">
            <v>1</v>
          </cell>
          <cell r="G13">
            <v>0.9985364625907609</v>
          </cell>
          <cell r="H13">
            <v>2</v>
          </cell>
          <cell r="J13">
            <v>4</v>
          </cell>
          <cell r="K13">
            <v>1486.1061029289999</v>
          </cell>
          <cell r="L13">
            <v>10152.61825252</v>
          </cell>
          <cell r="M13">
            <v>93751</v>
          </cell>
          <cell r="N13">
            <v>9</v>
          </cell>
          <cell r="Q13">
            <v>0.99684123025768911</v>
          </cell>
          <cell r="R13">
            <v>0.98807511519670266</v>
          </cell>
          <cell r="S13">
            <v>3317</v>
          </cell>
          <cell r="T13">
            <v>4.0490228390766714E-2</v>
          </cell>
          <cell r="U13" t="str">
            <v/>
          </cell>
          <cell r="V13">
            <v>13173</v>
          </cell>
          <cell r="W13">
            <v>0.61352554589781638</v>
          </cell>
          <cell r="X13">
            <v>0.99956868665085186</v>
          </cell>
          <cell r="Y13">
            <v>0.99506308283049916</v>
          </cell>
          <cell r="Z13">
            <v>0.94468704512372637</v>
          </cell>
          <cell r="AA13">
            <v>0</v>
          </cell>
          <cell r="AB13">
            <v>0.88222878851836217</v>
          </cell>
          <cell r="AC13">
            <v>0.56902356902356899</v>
          </cell>
          <cell r="AD13">
            <v>597</v>
          </cell>
          <cell r="AE13">
            <v>8031</v>
          </cell>
          <cell r="AF13">
            <v>0.82326030861595711</v>
          </cell>
          <cell r="AG13">
            <v>2.8288989378483544E-2</v>
          </cell>
          <cell r="AH13" t="str">
            <v/>
          </cell>
          <cell r="AI13">
            <v>109.8</v>
          </cell>
          <cell r="AJ13">
            <v>5195</v>
          </cell>
          <cell r="AK13">
            <v>688.63333377793867</v>
          </cell>
          <cell r="AL13">
            <v>0.14871393132262697</v>
          </cell>
          <cell r="AM13">
            <v>0.24964564724087557</v>
          </cell>
          <cell r="AN13">
            <v>0.47392438070404175</v>
          </cell>
          <cell r="AO13">
            <v>-214302</v>
          </cell>
          <cell r="AQ13">
            <v>968367</v>
          </cell>
          <cell r="AR13" t="str">
            <v/>
          </cell>
          <cell r="AS13">
            <v>492675</v>
          </cell>
          <cell r="AT13" t="str">
            <v/>
          </cell>
          <cell r="AU13">
            <v>855314</v>
          </cell>
          <cell r="AV13" t="str">
            <v/>
          </cell>
          <cell r="AW13">
            <v>615411</v>
          </cell>
          <cell r="AX13" t="str">
            <v/>
          </cell>
          <cell r="AY13" t="str">
            <v/>
          </cell>
          <cell r="AZ13">
            <v>447959</v>
          </cell>
          <cell r="BA13" t="str">
            <v/>
          </cell>
          <cell r="BB13">
            <v>10415.168380413001</v>
          </cell>
          <cell r="BC13">
            <v>496.52527299100001</v>
          </cell>
          <cell r="BD13">
            <v>18149.514523354999</v>
          </cell>
          <cell r="BE13">
            <v>66.759999809999997</v>
          </cell>
          <cell r="BF13">
            <v>33541.055453872999</v>
          </cell>
          <cell r="BG13">
            <v>132.68999999799999</v>
          </cell>
          <cell r="BH13">
            <v>6365</v>
          </cell>
          <cell r="BI13">
            <v>4319</v>
          </cell>
          <cell r="BJ13">
            <v>88</v>
          </cell>
        </row>
        <row r="14">
          <cell r="A14" t="str">
            <v>Q36</v>
          </cell>
          <cell r="C14">
            <v>0.77898331046366909</v>
          </cell>
          <cell r="D14">
            <v>0.69826101001399798</v>
          </cell>
          <cell r="E14">
            <v>0.97142235029730861</v>
          </cell>
          <cell r="F14">
            <v>1</v>
          </cell>
          <cell r="G14">
            <v>1</v>
          </cell>
          <cell r="H14">
            <v>5</v>
          </cell>
          <cell r="J14">
            <v>67</v>
          </cell>
          <cell r="K14">
            <v>2856.7561196750003</v>
          </cell>
          <cell r="L14">
            <v>22046.864480761004</v>
          </cell>
          <cell r="M14">
            <v>124488</v>
          </cell>
          <cell r="N14">
            <v>2</v>
          </cell>
          <cell r="Q14">
            <v>0.99879358878612057</v>
          </cell>
          <cell r="R14">
            <v>0.98830259998978398</v>
          </cell>
          <cell r="S14">
            <v>9440</v>
          </cell>
          <cell r="T14">
            <v>6.834240704274297E-2</v>
          </cell>
          <cell r="U14" t="str">
            <v/>
          </cell>
          <cell r="V14">
            <v>34101</v>
          </cell>
          <cell r="W14">
            <v>0.5022880632901574</v>
          </cell>
          <cell r="X14">
            <v>0.99918150194393285</v>
          </cell>
          <cell r="Y14">
            <v>0.99475829935934768</v>
          </cell>
          <cell r="Z14">
            <v>0.95375722543352603</v>
          </cell>
          <cell r="AA14">
            <v>0</v>
          </cell>
          <cell r="AB14">
            <v>0.97189781021897814</v>
          </cell>
          <cell r="AC14">
            <v>0.46017699115044253</v>
          </cell>
          <cell r="AD14">
            <v>1236</v>
          </cell>
          <cell r="AE14">
            <v>16903</v>
          </cell>
          <cell r="AF14">
            <v>0.74205097806757558</v>
          </cell>
          <cell r="AG14">
            <v>2.2134072793742771E-2</v>
          </cell>
          <cell r="AH14" t="str">
            <v/>
          </cell>
          <cell r="AI14">
            <v>109.7</v>
          </cell>
          <cell r="AJ14">
            <v>4404</v>
          </cell>
          <cell r="AK14">
            <v>795.28309325165344</v>
          </cell>
          <cell r="AL14">
            <v>9.3624353819643888E-2</v>
          </cell>
          <cell r="AM14">
            <v>0.332520568074473</v>
          </cell>
          <cell r="AN14">
            <v>0.66862252025705504</v>
          </cell>
          <cell r="AO14">
            <v>-168394.46299999999</v>
          </cell>
          <cell r="AQ14">
            <v>1471873</v>
          </cell>
          <cell r="AR14" t="str">
            <v/>
          </cell>
          <cell r="AS14">
            <v>757568</v>
          </cell>
          <cell r="AT14" t="str">
            <v/>
          </cell>
          <cell r="AU14">
            <v>1188844</v>
          </cell>
          <cell r="AV14" t="str">
            <v/>
          </cell>
          <cell r="AW14">
            <v>715120</v>
          </cell>
          <cell r="AX14" t="str">
            <v/>
          </cell>
          <cell r="AY14" t="str">
            <v/>
          </cell>
          <cell r="AZ14">
            <v>608141</v>
          </cell>
          <cell r="BA14" t="str">
            <v/>
          </cell>
          <cell r="BB14">
            <v>13573.527408695001</v>
          </cell>
          <cell r="BC14">
            <v>379.97487124100002</v>
          </cell>
          <cell r="BD14">
            <v>23629.325043274002</v>
          </cell>
          <cell r="BE14">
            <v>39.58000011</v>
          </cell>
          <cell r="BF14">
            <v>46886.322859453001</v>
          </cell>
          <cell r="BG14">
            <v>10.359999870999999</v>
          </cell>
          <cell r="BH14">
            <v>6782</v>
          </cell>
          <cell r="BI14">
            <v>1244</v>
          </cell>
          <cell r="BJ14">
            <v>48</v>
          </cell>
        </row>
        <row r="15">
          <cell r="A15" t="str">
            <v>Q37</v>
          </cell>
          <cell r="C15">
            <v>0.75990895534102509</v>
          </cell>
          <cell r="D15">
            <v>0.9351596600045945</v>
          </cell>
          <cell r="E15">
            <v>0.97196720010962145</v>
          </cell>
          <cell r="F15">
            <v>0.99775173522527283</v>
          </cell>
          <cell r="G15">
            <v>0.99924337951402953</v>
          </cell>
          <cell r="H15">
            <v>2</v>
          </cell>
          <cell r="J15">
            <v>30</v>
          </cell>
          <cell r="K15">
            <v>1817.8416885776001</v>
          </cell>
          <cell r="L15">
            <v>31143.710316891498</v>
          </cell>
          <cell r="M15">
            <v>60509</v>
          </cell>
          <cell r="N15">
            <v>7</v>
          </cell>
          <cell r="Q15">
            <v>0.99896860986547087</v>
          </cell>
          <cell r="R15">
            <v>0.99782974863954388</v>
          </cell>
          <cell r="S15">
            <v>2154</v>
          </cell>
          <cell r="T15">
            <v>3.47144998307789E-2</v>
          </cell>
          <cell r="U15" t="str">
            <v/>
          </cell>
          <cell r="V15">
            <v>9177</v>
          </cell>
          <cell r="W15">
            <v>0.51790048543689315</v>
          </cell>
          <cell r="X15">
            <v>0.9985415653864852</v>
          </cell>
          <cell r="Y15">
            <v>0.99415631848064279</v>
          </cell>
          <cell r="Z15">
            <v>0.90909090909090906</v>
          </cell>
          <cell r="AA15">
            <v>0</v>
          </cell>
          <cell r="AB15">
            <v>0.95253915519696253</v>
          </cell>
          <cell r="AC15">
            <v>0.64880952380952372</v>
          </cell>
          <cell r="AD15">
            <v>301</v>
          </cell>
          <cell r="AE15">
            <v>4674</v>
          </cell>
          <cell r="AF15">
            <v>0.62251217922663038</v>
          </cell>
          <cell r="AG15">
            <v>3.251505576710146E-2</v>
          </cell>
          <cell r="AH15" t="str">
            <v/>
          </cell>
          <cell r="AI15">
            <v>110.58</v>
          </cell>
          <cell r="AJ15">
            <v>4461</v>
          </cell>
          <cell r="AK15">
            <v>679.48632248193292</v>
          </cell>
          <cell r="AL15">
            <v>0.14656154183092424</v>
          </cell>
          <cell r="AM15">
            <v>0.21471611786024108</v>
          </cell>
          <cell r="AN15">
            <v>0.43814919735599622</v>
          </cell>
          <cell r="AO15">
            <v>-89202.537619999988</v>
          </cell>
          <cell r="AQ15">
            <v>766230</v>
          </cell>
          <cell r="AR15" t="str">
            <v/>
          </cell>
          <cell r="AS15">
            <v>352393</v>
          </cell>
          <cell r="AT15" t="str">
            <v/>
          </cell>
          <cell r="AU15">
            <v>628883</v>
          </cell>
          <cell r="AV15" t="str">
            <v/>
          </cell>
          <cell r="AW15">
            <v>398924</v>
          </cell>
          <cell r="AX15" t="str">
            <v/>
          </cell>
          <cell r="AY15" t="str">
            <v/>
          </cell>
          <cell r="AZ15">
            <v>349521</v>
          </cell>
          <cell r="BA15" t="str">
            <v/>
          </cell>
          <cell r="BB15">
            <v>8076.9334891959998</v>
          </cell>
          <cell r="BC15">
            <v>603.99999188200002</v>
          </cell>
          <cell r="BD15">
            <v>16172.273611293</v>
          </cell>
          <cell r="BE15">
            <v>432.079992242</v>
          </cell>
          <cell r="BF15">
            <v>26175.360163001998</v>
          </cell>
          <cell r="BG15">
            <v>73.909999944000006</v>
          </cell>
          <cell r="BH15">
            <v>12246</v>
          </cell>
          <cell r="BI15">
            <v>8099</v>
          </cell>
          <cell r="BJ15">
            <v>95</v>
          </cell>
        </row>
        <row r="16">
          <cell r="A16" t="str">
            <v>Q38</v>
          </cell>
          <cell r="C16">
            <v>0.76720502005966462</v>
          </cell>
          <cell r="D16">
            <v>0.9227005870841487</v>
          </cell>
          <cell r="E16">
            <v>0.97581681529654585</v>
          </cell>
          <cell r="F16">
            <v>0.99194568671124472</v>
          </cell>
          <cell r="G16">
            <v>0.98773683676077695</v>
          </cell>
          <cell r="H16">
            <v>1</v>
          </cell>
          <cell r="J16">
            <v>191</v>
          </cell>
          <cell r="K16">
            <v>641.91227592900009</v>
          </cell>
          <cell r="L16">
            <v>15689.779260242003</v>
          </cell>
          <cell r="M16">
            <v>53077</v>
          </cell>
          <cell r="N16">
            <v>118</v>
          </cell>
          <cell r="Q16">
            <v>1</v>
          </cell>
          <cell r="R16">
            <v>0.99934737681737429</v>
          </cell>
          <cell r="S16">
            <v>7716</v>
          </cell>
          <cell r="T16">
            <v>0.14275670675300647</v>
          </cell>
          <cell r="U16" t="str">
            <v/>
          </cell>
          <cell r="V16">
            <v>9729</v>
          </cell>
          <cell r="W16">
            <v>0.51004811774695724</v>
          </cell>
          <cell r="X16">
            <v>0.99920170303352851</v>
          </cell>
          <cell r="Y16">
            <v>0.99596448748991118</v>
          </cell>
          <cell r="Z16">
            <v>0.94938917975567194</v>
          </cell>
          <cell r="AA16">
            <v>0</v>
          </cell>
          <cell r="AB16">
            <v>0.92953586497890295</v>
          </cell>
          <cell r="AC16">
            <v>0.51034482758620692</v>
          </cell>
          <cell r="AD16">
            <v>192</v>
          </cell>
          <cell r="AE16">
            <v>5019</v>
          </cell>
          <cell r="AF16">
            <v>0.67753286651139988</v>
          </cell>
          <cell r="AG16">
            <v>3.1419493565262045E-2</v>
          </cell>
          <cell r="AH16" t="str">
            <v/>
          </cell>
          <cell r="AI16">
            <v>61.06</v>
          </cell>
          <cell r="AJ16">
            <v>3115</v>
          </cell>
          <cell r="AK16">
            <v>732.24036168140924</v>
          </cell>
          <cell r="AL16">
            <v>0.1322499551086371</v>
          </cell>
          <cell r="AM16">
            <v>0.29362476366771878</v>
          </cell>
          <cell r="AN16">
            <v>0.5863539445628998</v>
          </cell>
          <cell r="AO16">
            <v>-57804.058940000003</v>
          </cell>
          <cell r="AQ16">
            <v>652854</v>
          </cell>
          <cell r="AR16" t="str">
            <v/>
          </cell>
          <cell r="AS16">
            <v>314106</v>
          </cell>
          <cell r="AT16" t="str">
            <v/>
          </cell>
          <cell r="AU16">
            <v>564803</v>
          </cell>
          <cell r="AV16" t="str">
            <v/>
          </cell>
          <cell r="AW16">
            <v>404131</v>
          </cell>
          <cell r="AX16" t="str">
            <v/>
          </cell>
          <cell r="AY16" t="str">
            <v/>
          </cell>
          <cell r="AZ16">
            <v>332435</v>
          </cell>
          <cell r="BA16" t="str">
            <v/>
          </cell>
          <cell r="BB16">
            <v>7372.2088623919999</v>
          </cell>
          <cell r="BC16">
            <v>26.699859638</v>
          </cell>
          <cell r="BD16">
            <v>13690.159397988999</v>
          </cell>
          <cell r="BE16">
            <v>5.5799998759999996</v>
          </cell>
          <cell r="BF16">
            <v>27033.706983853001</v>
          </cell>
          <cell r="BG16">
            <v>2.04</v>
          </cell>
          <cell r="BH16">
            <v>7091</v>
          </cell>
          <cell r="BI16">
            <v>5822</v>
          </cell>
          <cell r="BJ16">
            <v>705</v>
          </cell>
        </row>
        <row r="17">
          <cell r="A17" t="str">
            <v>Q39</v>
          </cell>
          <cell r="C17">
            <v>0.74489608239838145</v>
          </cell>
          <cell r="D17">
            <v>0.84542110723380182</v>
          </cell>
          <cell r="E17">
            <v>0.97408639163517785</v>
          </cell>
          <cell r="F17">
            <v>0.99801494945806701</v>
          </cell>
          <cell r="G17">
            <v>0.99551243198287875</v>
          </cell>
          <cell r="H17">
            <v>7</v>
          </cell>
          <cell r="J17">
            <v>582</v>
          </cell>
          <cell r="K17">
            <v>2259.5677062587001</v>
          </cell>
          <cell r="L17">
            <v>30355.731500175698</v>
          </cell>
          <cell r="M17">
            <v>80242</v>
          </cell>
          <cell r="N17">
            <v>16</v>
          </cell>
          <cell r="Q17">
            <v>0.99996887353316521</v>
          </cell>
          <cell r="R17">
            <v>0.99203400772238393</v>
          </cell>
          <cell r="S17">
            <v>6096</v>
          </cell>
          <cell r="T17">
            <v>7.654060569534428E-2</v>
          </cell>
          <cell r="U17" t="str">
            <v/>
          </cell>
          <cell r="V17">
            <v>19456</v>
          </cell>
          <cell r="W17">
            <v>0.60271079035381092</v>
          </cell>
          <cell r="X17">
            <v>0.99879081015719473</v>
          </cell>
          <cell r="Y17">
            <v>0.9940347071583514</v>
          </cell>
          <cell r="Z17">
            <v>0.94166666666666665</v>
          </cell>
          <cell r="AA17">
            <v>0</v>
          </cell>
          <cell r="AB17">
            <v>0.92497499166388797</v>
          </cell>
          <cell r="AC17">
            <v>0.61092150170648463</v>
          </cell>
          <cell r="AD17">
            <v>876</v>
          </cell>
          <cell r="AE17">
            <v>7140</v>
          </cell>
          <cell r="AF17">
            <v>0.77877198224819333</v>
          </cell>
          <cell r="AG17">
            <v>2.9579354738336477E-2</v>
          </cell>
          <cell r="AH17" t="str">
            <v/>
          </cell>
          <cell r="AI17">
            <v>112.6</v>
          </cell>
          <cell r="AJ17">
            <v>3758</v>
          </cell>
          <cell r="AK17">
            <v>747.47148004606481</v>
          </cell>
          <cell r="AL17">
            <v>0.16479131753251935</v>
          </cell>
          <cell r="AM17">
            <v>0.27356906033272482</v>
          </cell>
          <cell r="AN17">
            <v>0.51571164510166356</v>
          </cell>
          <cell r="AO17">
            <v>-48864</v>
          </cell>
          <cell r="AQ17">
            <v>949243</v>
          </cell>
          <cell r="AR17" t="str">
            <v/>
          </cell>
          <cell r="AS17">
            <v>418559</v>
          </cell>
          <cell r="AT17" t="str">
            <v/>
          </cell>
          <cell r="AU17">
            <v>812815</v>
          </cell>
          <cell r="AV17" t="str">
            <v/>
          </cell>
          <cell r="AW17">
            <v>641884</v>
          </cell>
          <cell r="AX17" t="str">
            <v/>
          </cell>
          <cell r="AY17" t="str">
            <v/>
          </cell>
          <cell r="AZ17">
            <v>478558</v>
          </cell>
          <cell r="BA17" t="str">
            <v/>
          </cell>
          <cell r="BB17">
            <v>9694.8013284539993</v>
          </cell>
          <cell r="BC17">
            <v>373</v>
          </cell>
          <cell r="BD17">
            <v>19490.538456490001</v>
          </cell>
          <cell r="BE17">
            <v>123.999999997</v>
          </cell>
          <cell r="BF17">
            <v>28284.673667722</v>
          </cell>
          <cell r="BG17">
            <v>257</v>
          </cell>
          <cell r="BH17">
            <v>12562</v>
          </cell>
          <cell r="BI17">
            <v>5023</v>
          </cell>
          <cell r="BJ17">
            <v>622</v>
          </cell>
        </row>
        <row r="18">
          <cell r="A18" t="str">
            <v>5A1</v>
          </cell>
          <cell r="B18" t="str">
            <v>Q17</v>
          </cell>
          <cell r="C18" t="str">
            <v/>
          </cell>
          <cell r="D18" t="str">
            <v/>
          </cell>
          <cell r="E18">
            <v>0.99939975990396157</v>
          </cell>
          <cell r="F18">
            <v>0.93396839846543989</v>
          </cell>
          <cell r="G18">
            <v>1</v>
          </cell>
          <cell r="H18">
            <v>0</v>
          </cell>
          <cell r="J18">
            <v>18</v>
          </cell>
          <cell r="K18">
            <v>50.046585700000001</v>
          </cell>
          <cell r="L18">
            <v>695.63440702299999</v>
          </cell>
          <cell r="M18">
            <v>770</v>
          </cell>
          <cell r="N18">
            <v>1</v>
          </cell>
          <cell r="Q18">
            <v>1</v>
          </cell>
          <cell r="R18">
            <v>1</v>
          </cell>
          <cell r="S18">
            <v>169</v>
          </cell>
          <cell r="X18">
            <v>1</v>
          </cell>
          <cell r="Y18">
            <v>1</v>
          </cell>
          <cell r="Z18">
            <v>1</v>
          </cell>
          <cell r="AA18">
            <v>0</v>
          </cell>
          <cell r="AB18" t="str">
            <v/>
          </cell>
          <cell r="AD18">
            <v>0</v>
          </cell>
          <cell r="AE18">
            <v>102</v>
          </cell>
          <cell r="AF18">
            <v>0.28041333959605447</v>
          </cell>
          <cell r="AG18">
            <v>0</v>
          </cell>
          <cell r="AH18" t="str">
            <v/>
          </cell>
          <cell r="AI18">
            <v>0</v>
          </cell>
          <cell r="AJ18">
            <v>0</v>
          </cell>
          <cell r="AK18">
            <v>875.33550986877049</v>
          </cell>
          <cell r="AL18">
            <v>0.1487603305785124</v>
          </cell>
          <cell r="AM18">
            <v>0.18943410497530891</v>
          </cell>
          <cell r="AN18">
            <v>0.61538461538461542</v>
          </cell>
          <cell r="AO18">
            <v>358</v>
          </cell>
          <cell r="AQ18">
            <v>32404</v>
          </cell>
          <cell r="AR18" t="str">
            <v/>
          </cell>
          <cell r="AS18">
            <v>16731</v>
          </cell>
          <cell r="AU18">
            <v>28187</v>
          </cell>
          <cell r="AV18" t="str">
            <v/>
          </cell>
          <cell r="AW18">
            <v>24663</v>
          </cell>
          <cell r="AX18" t="str">
            <v/>
          </cell>
          <cell r="AY18" t="str">
            <v/>
          </cell>
          <cell r="AZ18">
            <v>15935</v>
          </cell>
          <cell r="BA18" t="str">
            <v/>
          </cell>
          <cell r="BB18">
            <v>329.32297802099998</v>
          </cell>
          <cell r="BC18">
            <v>11</v>
          </cell>
          <cell r="BD18">
            <v>1010.890512003</v>
          </cell>
          <cell r="BE18" t="str">
            <v/>
          </cell>
          <cell r="BF18">
            <v>1707.4190632060001</v>
          </cell>
          <cell r="BG18" t="str">
            <v/>
          </cell>
          <cell r="BH18">
            <v>544</v>
          </cell>
          <cell r="BI18">
            <v>544</v>
          </cell>
          <cell r="BJ18">
            <v>0</v>
          </cell>
        </row>
        <row r="19">
          <cell r="A19" t="str">
            <v>5A2</v>
          </cell>
          <cell r="B19" t="str">
            <v>Q01</v>
          </cell>
          <cell r="C19" t="str">
            <v/>
          </cell>
          <cell r="D19" t="str">
            <v/>
          </cell>
          <cell r="E19" t="str">
            <v/>
          </cell>
          <cell r="F19">
            <v>1</v>
          </cell>
          <cell r="G19">
            <v>1</v>
          </cell>
          <cell r="H19">
            <v>0</v>
          </cell>
          <cell r="J19">
            <v>0</v>
          </cell>
          <cell r="K19">
            <v>121.027300001</v>
          </cell>
          <cell r="L19">
            <v>117.318112345</v>
          </cell>
          <cell r="M19" t="str">
            <v/>
          </cell>
          <cell r="N19">
            <v>0</v>
          </cell>
          <cell r="Q19" t="str">
            <v/>
          </cell>
          <cell r="R19" t="str">
            <v/>
          </cell>
          <cell r="S19">
            <v>123</v>
          </cell>
          <cell r="X19">
            <v>1</v>
          </cell>
          <cell r="Y19">
            <v>0.95081967213114749</v>
          </cell>
          <cell r="Z19">
            <v>0.75</v>
          </cell>
          <cell r="AA19">
            <v>0</v>
          </cell>
          <cell r="AB19" t="str">
            <v/>
          </cell>
          <cell r="AD19">
            <v>84</v>
          </cell>
          <cell r="AE19">
            <v>186</v>
          </cell>
          <cell r="AF19">
            <v>0.84326097930338217</v>
          </cell>
          <cell r="AG19">
            <v>0</v>
          </cell>
          <cell r="AH19" t="str">
            <v/>
          </cell>
          <cell r="AI19">
            <v>6</v>
          </cell>
          <cell r="AJ19">
            <v>383</v>
          </cell>
          <cell r="AK19">
            <v>810.33100446684227</v>
          </cell>
          <cell r="AL19">
            <v>0.2</v>
          </cell>
          <cell r="AM19">
            <v>0.30480026545246741</v>
          </cell>
          <cell r="AN19">
            <v>0.30645161290322581</v>
          </cell>
          <cell r="AO19">
            <v>-1336</v>
          </cell>
          <cell r="AQ19">
            <v>19754</v>
          </cell>
          <cell r="AR19" t="str">
            <v/>
          </cell>
          <cell r="AS19">
            <v>7719</v>
          </cell>
          <cell r="AU19">
            <v>18895</v>
          </cell>
          <cell r="AV19" t="str">
            <v/>
          </cell>
          <cell r="AW19">
            <v>15577</v>
          </cell>
          <cell r="AX19" t="str">
            <v/>
          </cell>
          <cell r="AY19" t="str">
            <v/>
          </cell>
          <cell r="AZ19">
            <v>10991</v>
          </cell>
          <cell r="BA19" t="str">
            <v/>
          </cell>
          <cell r="BB19">
            <v>322.786544144</v>
          </cell>
          <cell r="BC19" t="str">
            <v/>
          </cell>
          <cell r="BD19">
            <v>343.29294848500001</v>
          </cell>
          <cell r="BE19" t="str">
            <v/>
          </cell>
          <cell r="BF19">
            <v>769.51410059199998</v>
          </cell>
          <cell r="BG19" t="str">
            <v/>
          </cell>
          <cell r="BH19">
            <v>95</v>
          </cell>
          <cell r="BI19">
            <v>95</v>
          </cell>
          <cell r="BJ19">
            <v>0</v>
          </cell>
        </row>
        <row r="20">
          <cell r="A20" t="str">
            <v>5A3</v>
          </cell>
          <cell r="B20" t="str">
            <v>Q20</v>
          </cell>
          <cell r="C20" t="str">
            <v/>
          </cell>
          <cell r="D20" t="str">
            <v/>
          </cell>
          <cell r="E20" t="str">
            <v/>
          </cell>
          <cell r="F20">
            <v>1</v>
          </cell>
          <cell r="G20">
            <v>1</v>
          </cell>
          <cell r="H20">
            <v>0</v>
          </cell>
          <cell r="J20">
            <v>0</v>
          </cell>
          <cell r="K20">
            <v>15.006</v>
          </cell>
          <cell r="L20">
            <v>972.46056125899997</v>
          </cell>
          <cell r="M20" t="str">
            <v/>
          </cell>
          <cell r="N20">
            <v>0</v>
          </cell>
          <cell r="Q20" t="str">
            <v/>
          </cell>
          <cell r="R20" t="str">
            <v/>
          </cell>
          <cell r="S20">
            <v>30</v>
          </cell>
          <cell r="X20">
            <v>1</v>
          </cell>
          <cell r="Y20">
            <v>1</v>
          </cell>
          <cell r="Z20">
            <v>0.97619047619047616</v>
          </cell>
          <cell r="AA20">
            <v>0</v>
          </cell>
          <cell r="AB20" t="str">
            <v/>
          </cell>
          <cell r="AD20">
            <v>0</v>
          </cell>
          <cell r="AE20">
            <v>111</v>
          </cell>
          <cell r="AF20">
            <v>0.14987455433777896</v>
          </cell>
          <cell r="AG20">
            <v>0</v>
          </cell>
          <cell r="AH20" t="str">
            <v/>
          </cell>
          <cell r="AI20">
            <v>7</v>
          </cell>
          <cell r="AJ20">
            <v>300</v>
          </cell>
          <cell r="AK20">
            <v>632.35338825890017</v>
          </cell>
          <cell r="AL20">
            <v>0.11784511784511785</v>
          </cell>
          <cell r="AM20">
            <v>0.32047130635444748</v>
          </cell>
          <cell r="AN20">
            <v>0.33333333333333331</v>
          </cell>
          <cell r="AO20">
            <v>145</v>
          </cell>
          <cell r="AQ20">
            <v>38621</v>
          </cell>
          <cell r="AR20" t="str">
            <v/>
          </cell>
          <cell r="AS20">
            <v>18018</v>
          </cell>
          <cell r="AU20">
            <v>33216</v>
          </cell>
          <cell r="AV20" t="str">
            <v/>
          </cell>
          <cell r="AW20">
            <v>28332</v>
          </cell>
          <cell r="AX20" t="str">
            <v/>
          </cell>
          <cell r="AY20" t="str">
            <v/>
          </cell>
          <cell r="AZ20">
            <v>19762</v>
          </cell>
          <cell r="BA20" t="str">
            <v/>
          </cell>
          <cell r="BB20">
            <v>553.09319999800005</v>
          </cell>
          <cell r="BC20">
            <v>19</v>
          </cell>
          <cell r="BD20">
            <v>1151.096999998</v>
          </cell>
          <cell r="BE20" t="str">
            <v/>
          </cell>
          <cell r="BF20">
            <v>1607.141499996</v>
          </cell>
          <cell r="BG20" t="str">
            <v/>
          </cell>
          <cell r="BH20">
            <v>170</v>
          </cell>
          <cell r="BI20">
            <v>210</v>
          </cell>
          <cell r="BJ20">
            <v>0</v>
          </cell>
        </row>
        <row r="21">
          <cell r="A21" t="str">
            <v>5A4</v>
          </cell>
          <cell r="B21" t="str">
            <v>Q06</v>
          </cell>
          <cell r="C21" t="str">
            <v/>
          </cell>
          <cell r="D21" t="str">
            <v/>
          </cell>
          <cell r="E21" t="str">
            <v/>
          </cell>
          <cell r="F21">
            <v>1</v>
          </cell>
          <cell r="G21">
            <v>1</v>
          </cell>
          <cell r="H21">
            <v>0</v>
          </cell>
          <cell r="J21">
            <v>0</v>
          </cell>
          <cell r="K21">
            <v>63.877800983999997</v>
          </cell>
          <cell r="L21">
            <v>1188.5428440319999</v>
          </cell>
          <cell r="M21" t="str">
            <v/>
          </cell>
          <cell r="N21">
            <v>0</v>
          </cell>
          <cell r="Q21" t="str">
            <v/>
          </cell>
          <cell r="R21">
            <v>1</v>
          </cell>
          <cell r="S21">
            <v>310</v>
          </cell>
          <cell r="X21">
            <v>1</v>
          </cell>
          <cell r="Y21">
            <v>1</v>
          </cell>
          <cell r="Z21">
            <v>0.93023255813953487</v>
          </cell>
          <cell r="AA21">
            <v>0</v>
          </cell>
          <cell r="AB21" t="str">
            <v/>
          </cell>
          <cell r="AD21">
            <v>29</v>
          </cell>
          <cell r="AE21">
            <v>318</v>
          </cell>
          <cell r="AF21">
            <v>0.3618984105813049</v>
          </cell>
          <cell r="AG21">
            <v>0</v>
          </cell>
          <cell r="AH21" t="str">
            <v/>
          </cell>
          <cell r="AI21">
            <v>9</v>
          </cell>
          <cell r="AJ21">
            <v>243</v>
          </cell>
          <cell r="AK21">
            <v>742.61249531039653</v>
          </cell>
          <cell r="AL21">
            <v>6.518282988871224E-2</v>
          </cell>
          <cell r="AM21">
            <v>0.31689826875869515</v>
          </cell>
          <cell r="AN21">
            <v>0.62962962962962965</v>
          </cell>
          <cell r="AO21">
            <v>69</v>
          </cell>
          <cell r="AQ21">
            <v>38946</v>
          </cell>
          <cell r="AR21" t="str">
            <v/>
          </cell>
          <cell r="AS21">
            <v>32275</v>
          </cell>
          <cell r="AU21">
            <v>34212</v>
          </cell>
          <cell r="AV21" t="str">
            <v/>
          </cell>
          <cell r="AW21">
            <v>25576</v>
          </cell>
          <cell r="AX21" t="str">
            <v/>
          </cell>
          <cell r="AY21" t="str">
            <v/>
          </cell>
          <cell r="AZ21">
            <v>22116</v>
          </cell>
          <cell r="BA21" t="str">
            <v/>
          </cell>
          <cell r="BB21">
            <v>1108.019957604</v>
          </cell>
          <cell r="BC21">
            <v>1</v>
          </cell>
          <cell r="BD21">
            <v>532.6894149499999</v>
          </cell>
          <cell r="BE21" t="str">
            <v/>
          </cell>
          <cell r="BF21">
            <v>2073.1989480279999</v>
          </cell>
          <cell r="BG21">
            <v>0.20699999999999999</v>
          </cell>
          <cell r="BH21">
            <v>83</v>
          </cell>
          <cell r="BI21">
            <v>0</v>
          </cell>
          <cell r="BJ21">
            <v>0</v>
          </cell>
        </row>
        <row r="22">
          <cell r="A22" t="str">
            <v>5A5</v>
          </cell>
          <cell r="B22" t="str">
            <v>Q08</v>
          </cell>
          <cell r="C22" t="str">
            <v/>
          </cell>
          <cell r="D22" t="str">
            <v/>
          </cell>
          <cell r="E22" t="str">
            <v/>
          </cell>
          <cell r="F22">
            <v>1</v>
          </cell>
          <cell r="G22">
            <v>1</v>
          </cell>
          <cell r="H22">
            <v>1</v>
          </cell>
          <cell r="J22">
            <v>0</v>
          </cell>
          <cell r="K22">
            <v>71.488199977000008</v>
          </cell>
          <cell r="L22">
            <v>327.75269987100006</v>
          </cell>
          <cell r="M22">
            <v>0</v>
          </cell>
          <cell r="N22">
            <v>0</v>
          </cell>
          <cell r="Q22" t="str">
            <v/>
          </cell>
          <cell r="R22" t="str">
            <v/>
          </cell>
          <cell r="S22">
            <v>146</v>
          </cell>
          <cell r="X22">
            <v>1</v>
          </cell>
          <cell r="Y22">
            <v>1</v>
          </cell>
          <cell r="Z22">
            <v>0.91666666666666663</v>
          </cell>
          <cell r="AA22">
            <v>0</v>
          </cell>
          <cell r="AB22" t="str">
            <v/>
          </cell>
          <cell r="AD22">
            <v>0</v>
          </cell>
          <cell r="AE22">
            <v>97</v>
          </cell>
          <cell r="AF22">
            <v>0.87285974499089258</v>
          </cell>
          <cell r="AG22">
            <v>0</v>
          </cell>
          <cell r="AH22" t="str">
            <v/>
          </cell>
          <cell r="AI22">
            <v>4</v>
          </cell>
          <cell r="AJ22">
            <v>90</v>
          </cell>
          <cell r="AK22">
            <v>521.2151482683895</v>
          </cell>
          <cell r="AL22">
            <v>7.2765072765072769E-2</v>
          </cell>
          <cell r="AM22">
            <v>0.24224092953734647</v>
          </cell>
          <cell r="AN22">
            <v>0.52238805970149249</v>
          </cell>
          <cell r="AO22">
            <v>-7916</v>
          </cell>
          <cell r="AQ22">
            <v>29645</v>
          </cell>
          <cell r="AR22" t="str">
            <v/>
          </cell>
          <cell r="AS22">
            <v>16347</v>
          </cell>
          <cell r="AU22">
            <v>25106</v>
          </cell>
          <cell r="AV22" t="str">
            <v/>
          </cell>
          <cell r="AW22">
            <v>16448</v>
          </cell>
          <cell r="AX22" t="str">
            <v/>
          </cell>
          <cell r="AY22" t="str">
            <v/>
          </cell>
          <cell r="AZ22">
            <v>11233</v>
          </cell>
          <cell r="BA22" t="str">
            <v/>
          </cell>
          <cell r="BB22">
            <v>280.73548677799999</v>
          </cell>
          <cell r="BC22" t="str">
            <v/>
          </cell>
          <cell r="BD22">
            <v>635.20050174999983</v>
          </cell>
          <cell r="BE22" t="str">
            <v/>
          </cell>
          <cell r="BF22">
            <v>993.50956420600005</v>
          </cell>
          <cell r="BG22" t="str">
            <v/>
          </cell>
          <cell r="BH22">
            <v>24</v>
          </cell>
          <cell r="BI22">
            <v>20</v>
          </cell>
          <cell r="BJ22">
            <v>9</v>
          </cell>
        </row>
        <row r="23">
          <cell r="A23" t="str">
            <v>5A7</v>
          </cell>
          <cell r="B23" t="str">
            <v>Q07</v>
          </cell>
          <cell r="C23" t="str">
            <v/>
          </cell>
          <cell r="D23" t="str">
            <v/>
          </cell>
          <cell r="E23" t="str">
            <v/>
          </cell>
          <cell r="F23">
            <v>1</v>
          </cell>
          <cell r="G23">
            <v>1</v>
          </cell>
          <cell r="H23">
            <v>0</v>
          </cell>
          <cell r="J23">
            <v>0</v>
          </cell>
          <cell r="K23">
            <v>17.999979015000001</v>
          </cell>
          <cell r="L23">
            <v>1355.9799764569998</v>
          </cell>
          <cell r="M23" t="str">
            <v/>
          </cell>
          <cell r="N23">
            <v>0</v>
          </cell>
          <cell r="Q23" t="str">
            <v/>
          </cell>
          <cell r="R23" t="str">
            <v/>
          </cell>
          <cell r="S23">
            <v>945</v>
          </cell>
          <cell r="X23">
            <v>0.98701298701298701</v>
          </cell>
          <cell r="Y23">
            <v>1</v>
          </cell>
          <cell r="Z23">
            <v>0.92</v>
          </cell>
          <cell r="AA23">
            <v>0</v>
          </cell>
          <cell r="AB23" t="str">
            <v/>
          </cell>
          <cell r="AD23">
            <v>0</v>
          </cell>
          <cell r="AE23">
            <v>560</v>
          </cell>
          <cell r="AF23">
            <v>0.95010001052742399</v>
          </cell>
          <cell r="AG23">
            <v>0</v>
          </cell>
          <cell r="AH23" t="str">
            <v/>
          </cell>
          <cell r="AI23">
            <v>4</v>
          </cell>
          <cell r="AJ23">
            <v>325</v>
          </cell>
          <cell r="AK23">
            <v>564.10384506502805</v>
          </cell>
          <cell r="AL23" t="str">
            <v/>
          </cell>
          <cell r="AM23">
            <v>0.39162202067074459</v>
          </cell>
          <cell r="AN23">
            <v>0.39506172839506171</v>
          </cell>
          <cell r="AO23">
            <v>35</v>
          </cell>
          <cell r="AQ23">
            <v>68336</v>
          </cell>
          <cell r="AR23" t="str">
            <v/>
          </cell>
          <cell r="AS23">
            <v>15896</v>
          </cell>
          <cell r="AU23">
            <v>56666</v>
          </cell>
          <cell r="AV23" t="str">
            <v/>
          </cell>
          <cell r="AW23">
            <v>36075</v>
          </cell>
          <cell r="AX23" t="str">
            <v/>
          </cell>
          <cell r="AY23" t="str">
            <v/>
          </cell>
          <cell r="AZ23">
            <v>24042</v>
          </cell>
          <cell r="BA23" t="str">
            <v/>
          </cell>
          <cell r="BB23">
            <v>128.79564573799999</v>
          </cell>
          <cell r="BC23" t="str">
            <v/>
          </cell>
          <cell r="BD23">
            <v>277.31563548700001</v>
          </cell>
          <cell r="BE23">
            <v>2.9999998999999999E-2</v>
          </cell>
          <cell r="BF23">
            <v>235.38586400099999</v>
          </cell>
          <cell r="BG23">
            <v>0.01</v>
          </cell>
          <cell r="BH23">
            <v>183</v>
          </cell>
          <cell r="BI23">
            <v>0</v>
          </cell>
          <cell r="BJ23">
            <v>0</v>
          </cell>
        </row>
        <row r="24">
          <cell r="A24" t="str">
            <v>5A8</v>
          </cell>
          <cell r="B24" t="str">
            <v>Q07</v>
          </cell>
          <cell r="C24" t="str">
            <v/>
          </cell>
          <cell r="D24" t="str">
            <v/>
          </cell>
          <cell r="E24" t="str">
            <v/>
          </cell>
          <cell r="F24">
            <v>1</v>
          </cell>
          <cell r="G24">
            <v>1</v>
          </cell>
          <cell r="H24">
            <v>0</v>
          </cell>
          <cell r="J24">
            <v>1</v>
          </cell>
          <cell r="K24">
            <v>32.069199919000006</v>
          </cell>
          <cell r="L24">
            <v>481.72420220900005</v>
          </cell>
          <cell r="M24" t="str">
            <v/>
          </cell>
          <cell r="N24">
            <v>0</v>
          </cell>
          <cell r="Q24" t="str">
            <v/>
          </cell>
          <cell r="R24" t="str">
            <v/>
          </cell>
          <cell r="S24">
            <v>675</v>
          </cell>
          <cell r="X24">
            <v>1</v>
          </cell>
          <cell r="Y24">
            <v>1</v>
          </cell>
          <cell r="Z24">
            <v>0.875</v>
          </cell>
          <cell r="AA24">
            <v>0</v>
          </cell>
          <cell r="AB24" t="str">
            <v/>
          </cell>
          <cell r="AD24">
            <v>0</v>
          </cell>
          <cell r="AE24">
            <v>219</v>
          </cell>
          <cell r="AF24">
            <v>0.74874371859296485</v>
          </cell>
          <cell r="AG24">
            <v>0</v>
          </cell>
          <cell r="AH24" t="str">
            <v/>
          </cell>
          <cell r="AI24">
            <v>4</v>
          </cell>
          <cell r="AJ24">
            <v>203</v>
          </cell>
          <cell r="AK24">
            <v>716.73800606384873</v>
          </cell>
          <cell r="AL24">
            <v>0.11543450064850844</v>
          </cell>
          <cell r="AM24">
            <v>0.2645901540864446</v>
          </cell>
          <cell r="AN24">
            <v>0.68354430379746833</v>
          </cell>
          <cell r="AO24">
            <v>223</v>
          </cell>
          <cell r="AQ24">
            <v>44064</v>
          </cell>
          <cell r="AR24" t="str">
            <v/>
          </cell>
          <cell r="AS24">
            <v>24676</v>
          </cell>
          <cell r="AU24">
            <v>31828</v>
          </cell>
          <cell r="AV24" t="str">
            <v/>
          </cell>
          <cell r="AW24">
            <v>27711</v>
          </cell>
          <cell r="AX24" t="str">
            <v/>
          </cell>
          <cell r="AY24" t="str">
            <v/>
          </cell>
          <cell r="AZ24">
            <v>20604</v>
          </cell>
          <cell r="BA24" t="str">
            <v/>
          </cell>
          <cell r="BB24">
            <v>320.74080021399999</v>
          </cell>
          <cell r="BC24" t="str">
            <v/>
          </cell>
          <cell r="BD24">
            <v>503.0828200929999</v>
          </cell>
          <cell r="BE24">
            <v>2.0699999930000001</v>
          </cell>
          <cell r="BF24">
            <v>1186.0293103679999</v>
          </cell>
          <cell r="BG24">
            <v>1.689999998</v>
          </cell>
          <cell r="BH24">
            <v>0</v>
          </cell>
          <cell r="BI24">
            <v>0</v>
          </cell>
          <cell r="BJ24">
            <v>0</v>
          </cell>
        </row>
        <row r="25">
          <cell r="A25" t="str">
            <v>5A9</v>
          </cell>
          <cell r="B25" t="str">
            <v>Q05</v>
          </cell>
          <cell r="C25" t="str">
            <v/>
          </cell>
          <cell r="D25" t="str">
            <v/>
          </cell>
          <cell r="E25">
            <v>0.99943611142438249</v>
          </cell>
          <cell r="F25">
            <v>1</v>
          </cell>
          <cell r="G25">
            <v>1</v>
          </cell>
          <cell r="H25">
            <v>1</v>
          </cell>
          <cell r="J25">
            <v>1</v>
          </cell>
          <cell r="K25">
            <v>166.33485296799998</v>
          </cell>
          <cell r="L25">
            <v>572.32664104600008</v>
          </cell>
          <cell r="M25" t="str">
            <v/>
          </cell>
          <cell r="N25">
            <v>0</v>
          </cell>
          <cell r="Q25" t="str">
            <v/>
          </cell>
          <cell r="R25" t="str">
            <v/>
          </cell>
          <cell r="S25">
            <v>116</v>
          </cell>
          <cell r="X25">
            <v>1</v>
          </cell>
          <cell r="Y25">
            <v>1</v>
          </cell>
          <cell r="Z25">
            <v>0.94444444444444442</v>
          </cell>
          <cell r="AA25">
            <v>0</v>
          </cell>
          <cell r="AB25" t="str">
            <v/>
          </cell>
          <cell r="AD25">
            <v>49</v>
          </cell>
          <cell r="AE25">
            <v>533</v>
          </cell>
          <cell r="AF25">
            <v>0.7342831844160026</v>
          </cell>
          <cell r="AG25">
            <v>0</v>
          </cell>
          <cell r="AH25" t="str">
            <v/>
          </cell>
          <cell r="AI25">
            <v>5</v>
          </cell>
          <cell r="AJ25">
            <v>70</v>
          </cell>
          <cell r="AK25">
            <v>638.81538502659498</v>
          </cell>
          <cell r="AL25">
            <v>0.14264036418816389</v>
          </cell>
          <cell r="AM25">
            <v>0.3540171344123757</v>
          </cell>
          <cell r="AN25">
            <v>0.55462184873949583</v>
          </cell>
          <cell r="AO25">
            <v>541</v>
          </cell>
          <cell r="AQ25">
            <v>69727</v>
          </cell>
          <cell r="AR25" t="str">
            <v/>
          </cell>
          <cell r="AS25">
            <v>22754</v>
          </cell>
          <cell r="AU25">
            <v>56615</v>
          </cell>
          <cell r="AV25" t="str">
            <v/>
          </cell>
          <cell r="AW25">
            <v>29504</v>
          </cell>
          <cell r="AX25" t="str">
            <v/>
          </cell>
          <cell r="AY25" t="str">
            <v/>
          </cell>
          <cell r="AZ25">
            <v>24856</v>
          </cell>
          <cell r="BA25" t="str">
            <v/>
          </cell>
          <cell r="BB25">
            <v>358.31987554599999</v>
          </cell>
          <cell r="BC25">
            <v>16.541067949999999</v>
          </cell>
          <cell r="BD25">
            <v>811.52571669499991</v>
          </cell>
          <cell r="BE25">
            <v>1.0800000430000001</v>
          </cell>
          <cell r="BF25">
            <v>1851.5574035050001</v>
          </cell>
          <cell r="BG25" t="str">
            <v/>
          </cell>
          <cell r="BH25">
            <v>161</v>
          </cell>
          <cell r="BI25">
            <v>69</v>
          </cell>
          <cell r="BJ25">
            <v>0</v>
          </cell>
        </row>
        <row r="26">
          <cell r="A26" t="str">
            <v>5AA</v>
          </cell>
          <cell r="B26" t="str">
            <v>Q14</v>
          </cell>
          <cell r="C26" t="str">
            <v/>
          </cell>
          <cell r="D26" t="str">
            <v/>
          </cell>
          <cell r="E26">
            <v>1</v>
          </cell>
          <cell r="F26">
            <v>1</v>
          </cell>
          <cell r="G26">
            <v>1</v>
          </cell>
          <cell r="H26">
            <v>0</v>
          </cell>
          <cell r="J26">
            <v>0</v>
          </cell>
          <cell r="K26">
            <v>63.710000782999998</v>
          </cell>
          <cell r="L26">
            <v>42</v>
          </cell>
          <cell r="M26" t="str">
            <v/>
          </cell>
          <cell r="N26">
            <v>1</v>
          </cell>
          <cell r="Q26" t="str">
            <v/>
          </cell>
          <cell r="R26" t="str">
            <v/>
          </cell>
          <cell r="S26">
            <v>398</v>
          </cell>
          <cell r="X26">
            <v>1</v>
          </cell>
          <cell r="Y26">
            <v>1</v>
          </cell>
          <cell r="Z26">
            <v>1</v>
          </cell>
          <cell r="AA26">
            <v>0</v>
          </cell>
          <cell r="AB26" t="str">
            <v/>
          </cell>
          <cell r="AD26">
            <v>0</v>
          </cell>
          <cell r="AE26">
            <v>0</v>
          </cell>
          <cell r="AF26">
            <v>0.84137383363112961</v>
          </cell>
          <cell r="AG26">
            <v>0</v>
          </cell>
          <cell r="AH26" t="str">
            <v/>
          </cell>
          <cell r="AI26">
            <v>3</v>
          </cell>
          <cell r="AJ26">
            <v>143</v>
          </cell>
          <cell r="AK26">
            <v>1108.5955187758607</v>
          </cell>
          <cell r="AL26">
            <v>0.27692307692307694</v>
          </cell>
          <cell r="AM26">
            <v>0.26309146112646264</v>
          </cell>
          <cell r="AN26">
            <v>0.24</v>
          </cell>
          <cell r="AO26">
            <v>3339</v>
          </cell>
          <cell r="AQ26">
            <v>36580</v>
          </cell>
          <cell r="AR26" t="str">
            <v/>
          </cell>
          <cell r="AS26">
            <v>21143</v>
          </cell>
          <cell r="AU26">
            <v>24746</v>
          </cell>
          <cell r="AV26" t="str">
            <v/>
          </cell>
          <cell r="AW26">
            <v>16407</v>
          </cell>
          <cell r="AX26" t="str">
            <v/>
          </cell>
          <cell r="AY26" t="str">
            <v/>
          </cell>
          <cell r="AZ26">
            <v>16196</v>
          </cell>
          <cell r="BA26" t="str">
            <v/>
          </cell>
          <cell r="BB26">
            <v>243.1900053</v>
          </cell>
          <cell r="BC26">
            <v>55.360000729999996</v>
          </cell>
          <cell r="BD26">
            <v>522.5100109</v>
          </cell>
          <cell r="BE26">
            <v>4.5900001819999998</v>
          </cell>
          <cell r="BF26">
            <v>554.92001389999996</v>
          </cell>
          <cell r="BG26" t="str">
            <v/>
          </cell>
          <cell r="BH26">
            <v>70</v>
          </cell>
          <cell r="BI26">
            <v>29</v>
          </cell>
          <cell r="BJ26">
            <v>22</v>
          </cell>
        </row>
        <row r="27">
          <cell r="A27" t="str">
            <v>5AC</v>
          </cell>
          <cell r="B27" t="str">
            <v>Q25</v>
          </cell>
          <cell r="C27" t="str">
            <v/>
          </cell>
          <cell r="D27" t="str">
            <v/>
          </cell>
          <cell r="E27" t="str">
            <v/>
          </cell>
          <cell r="F27">
            <v>1</v>
          </cell>
          <cell r="G27">
            <v>1</v>
          </cell>
          <cell r="H27">
            <v>0</v>
          </cell>
          <cell r="J27">
            <v>1</v>
          </cell>
          <cell r="K27">
            <v>11.051999782999999</v>
          </cell>
          <cell r="L27">
            <v>424.56339209599992</v>
          </cell>
          <cell r="M27" t="str">
            <v/>
          </cell>
          <cell r="N27">
            <v>0</v>
          </cell>
          <cell r="Q27" t="str">
            <v/>
          </cell>
          <cell r="R27">
            <v>0</v>
          </cell>
          <cell r="S27">
            <v>145</v>
          </cell>
          <cell r="X27">
            <v>1</v>
          </cell>
          <cell r="Y27">
            <v>1</v>
          </cell>
          <cell r="Z27">
            <v>1</v>
          </cell>
          <cell r="AA27">
            <v>0</v>
          </cell>
          <cell r="AB27" t="str">
            <v/>
          </cell>
          <cell r="AD27">
            <v>16</v>
          </cell>
          <cell r="AE27">
            <v>86</v>
          </cell>
          <cell r="AF27">
            <v>0.86291000841042897</v>
          </cell>
          <cell r="AG27">
            <v>0</v>
          </cell>
          <cell r="AH27" t="str">
            <v/>
          </cell>
          <cell r="AI27">
            <v>2</v>
          </cell>
          <cell r="AJ27">
            <v>55</v>
          </cell>
          <cell r="AK27">
            <v>620.03464548115403</v>
          </cell>
          <cell r="AL27">
            <v>0.13438735177865613</v>
          </cell>
          <cell r="AM27">
            <v>0.33499773036768044</v>
          </cell>
          <cell r="AN27">
            <v>0.2</v>
          </cell>
          <cell r="AO27">
            <v>-4595</v>
          </cell>
          <cell r="AQ27">
            <v>15836</v>
          </cell>
          <cell r="AR27" t="str">
            <v/>
          </cell>
          <cell r="AS27">
            <v>4876</v>
          </cell>
          <cell r="AU27">
            <v>11271</v>
          </cell>
          <cell r="AV27" t="str">
            <v/>
          </cell>
          <cell r="AW27">
            <v>12142</v>
          </cell>
          <cell r="AX27" t="str">
            <v/>
          </cell>
          <cell r="AY27" t="str">
            <v/>
          </cell>
          <cell r="AZ27">
            <v>7090</v>
          </cell>
          <cell r="BA27" t="str">
            <v/>
          </cell>
          <cell r="BB27">
            <v>156.389195761</v>
          </cell>
          <cell r="BC27" t="str">
            <v/>
          </cell>
          <cell r="BD27">
            <v>265.04239245300005</v>
          </cell>
          <cell r="BE27" t="str">
            <v/>
          </cell>
          <cell r="BF27">
            <v>463.41338688299999</v>
          </cell>
          <cell r="BG27" t="str">
            <v/>
          </cell>
          <cell r="BH27">
            <v>354</v>
          </cell>
          <cell r="BI27">
            <v>286</v>
          </cell>
          <cell r="BJ27">
            <v>11</v>
          </cell>
        </row>
        <row r="28">
          <cell r="A28" t="str">
            <v>5AF</v>
          </cell>
          <cell r="B28" t="str">
            <v>Q01</v>
          </cell>
          <cell r="C28" t="str">
            <v/>
          </cell>
          <cell r="D28" t="str">
            <v/>
          </cell>
          <cell r="E28">
            <v>1</v>
          </cell>
          <cell r="F28">
            <v>1</v>
          </cell>
          <cell r="G28">
            <v>1</v>
          </cell>
          <cell r="H28">
            <v>0</v>
          </cell>
          <cell r="J28">
            <v>0</v>
          </cell>
          <cell r="K28">
            <v>6.0202000000000009</v>
          </cell>
          <cell r="L28">
            <v>56.199431996000001</v>
          </cell>
          <cell r="M28" t="str">
            <v/>
          </cell>
          <cell r="N28">
            <v>0</v>
          </cell>
          <cell r="Q28" t="str">
            <v/>
          </cell>
          <cell r="R28" t="str">
            <v/>
          </cell>
          <cell r="S28">
            <v>26</v>
          </cell>
          <cell r="X28">
            <v>1</v>
          </cell>
          <cell r="Y28">
            <v>1</v>
          </cell>
          <cell r="Z28">
            <v>1</v>
          </cell>
          <cell r="AA28">
            <v>0</v>
          </cell>
          <cell r="AB28" t="str">
            <v/>
          </cell>
          <cell r="AD28">
            <v>0</v>
          </cell>
          <cell r="AE28">
            <v>315</v>
          </cell>
          <cell r="AF28">
            <v>0.97505376344086025</v>
          </cell>
          <cell r="AG28">
            <v>0</v>
          </cell>
          <cell r="AH28" t="str">
            <v/>
          </cell>
          <cell r="AI28">
            <v>2.6</v>
          </cell>
          <cell r="AJ28">
            <v>103</v>
          </cell>
          <cell r="AK28">
            <v>698.41859971054134</v>
          </cell>
          <cell r="AL28">
            <v>0.19047619047619047</v>
          </cell>
          <cell r="AM28">
            <v>0.34276175885486931</v>
          </cell>
          <cell r="AN28">
            <v>0.5625</v>
          </cell>
          <cell r="AO28">
            <v>3558</v>
          </cell>
          <cell r="AQ28">
            <v>21283</v>
          </cell>
          <cell r="AR28" t="str">
            <v/>
          </cell>
          <cell r="AS28">
            <v>10485</v>
          </cell>
          <cell r="AU28">
            <v>17347</v>
          </cell>
          <cell r="AV28" t="str">
            <v/>
          </cell>
          <cell r="AW28">
            <v>10763</v>
          </cell>
          <cell r="AX28" t="str">
            <v/>
          </cell>
          <cell r="AY28" t="str">
            <v/>
          </cell>
          <cell r="AZ28">
            <v>9538</v>
          </cell>
          <cell r="BA28" t="str">
            <v/>
          </cell>
          <cell r="BB28">
            <v>194.09084417399998</v>
          </cell>
          <cell r="BC28" t="str">
            <v/>
          </cell>
          <cell r="BD28">
            <v>338.72031080199997</v>
          </cell>
          <cell r="BE28" t="str">
            <v/>
          </cell>
          <cell r="BF28">
            <v>400.69467463299998</v>
          </cell>
          <cell r="BG28" t="str">
            <v/>
          </cell>
          <cell r="BH28">
            <v>5</v>
          </cell>
          <cell r="BI28">
            <v>5</v>
          </cell>
          <cell r="BJ28">
            <v>0</v>
          </cell>
        </row>
        <row r="29">
          <cell r="A29" t="str">
            <v>5AG</v>
          </cell>
          <cell r="B29" t="str">
            <v>Q01</v>
          </cell>
          <cell r="C29" t="str">
            <v/>
          </cell>
          <cell r="D29" t="str">
            <v/>
          </cell>
          <cell r="E29" t="str">
            <v/>
          </cell>
          <cell r="F29">
            <v>1</v>
          </cell>
          <cell r="G29">
            <v>1</v>
          </cell>
          <cell r="H29">
            <v>0</v>
          </cell>
          <cell r="J29">
            <v>1</v>
          </cell>
          <cell r="K29">
            <v>9.0060000000000002</v>
          </cell>
          <cell r="L29">
            <v>45.586490753999996</v>
          </cell>
          <cell r="M29" t="str">
            <v/>
          </cell>
          <cell r="N29">
            <v>0</v>
          </cell>
          <cell r="Q29" t="str">
            <v/>
          </cell>
          <cell r="R29" t="str">
            <v/>
          </cell>
          <cell r="S29">
            <v>13</v>
          </cell>
          <cell r="X29">
            <v>1</v>
          </cell>
          <cell r="Y29">
            <v>1</v>
          </cell>
          <cell r="Z29">
            <v>1</v>
          </cell>
          <cell r="AA29">
            <v>0</v>
          </cell>
          <cell r="AB29" t="str">
            <v/>
          </cell>
          <cell r="AD29">
            <v>0</v>
          </cell>
          <cell r="AE29">
            <v>217</v>
          </cell>
          <cell r="AF29">
            <v>0.97651006711409394</v>
          </cell>
          <cell r="AG29">
            <v>0</v>
          </cell>
          <cell r="AH29" t="str">
            <v/>
          </cell>
          <cell r="AI29">
            <v>1.8</v>
          </cell>
          <cell r="AJ29">
            <v>76</v>
          </cell>
          <cell r="AK29">
            <v>575.36180727144369</v>
          </cell>
          <cell r="AL29">
            <v>0.15686274509803921</v>
          </cell>
          <cell r="AM29">
            <v>0.30793010400565873</v>
          </cell>
          <cell r="AN29">
            <v>0.41176470588235292</v>
          </cell>
          <cell r="AO29">
            <v>69</v>
          </cell>
          <cell r="AQ29">
            <v>18099</v>
          </cell>
          <cell r="AR29" t="str">
            <v/>
          </cell>
          <cell r="AS29">
            <v>8227</v>
          </cell>
          <cell r="AU29">
            <v>14586</v>
          </cell>
          <cell r="AV29" t="str">
            <v/>
          </cell>
          <cell r="AW29">
            <v>9836</v>
          </cell>
          <cell r="AX29" t="str">
            <v/>
          </cell>
          <cell r="AY29" t="str">
            <v/>
          </cell>
          <cell r="AZ29">
            <v>7046</v>
          </cell>
          <cell r="BA29" t="str">
            <v/>
          </cell>
          <cell r="BB29">
            <v>135.97643354100001</v>
          </cell>
          <cell r="BC29" t="str">
            <v/>
          </cell>
          <cell r="BD29">
            <v>329.26575197400001</v>
          </cell>
          <cell r="BE29" t="str">
            <v/>
          </cell>
          <cell r="BF29">
            <v>345.69685079300001</v>
          </cell>
          <cell r="BG29" t="str">
            <v/>
          </cell>
          <cell r="BH29">
            <v>14</v>
          </cell>
          <cell r="BI29">
            <v>15</v>
          </cell>
          <cell r="BJ29">
            <v>0</v>
          </cell>
        </row>
        <row r="30">
          <cell r="A30" t="str">
            <v>5AH</v>
          </cell>
          <cell r="B30" t="str">
            <v>Q03</v>
          </cell>
          <cell r="C30" t="str">
            <v/>
          </cell>
          <cell r="D30" t="str">
            <v/>
          </cell>
          <cell r="E30" t="str">
            <v/>
          </cell>
          <cell r="F30">
            <v>1</v>
          </cell>
          <cell r="G30">
            <v>1</v>
          </cell>
          <cell r="H30">
            <v>0</v>
          </cell>
          <cell r="J30">
            <v>0</v>
          </cell>
          <cell r="K30">
            <v>6.3591999860000001</v>
          </cell>
          <cell r="L30">
            <v>225.07806381699999</v>
          </cell>
          <cell r="M30" t="str">
            <v/>
          </cell>
          <cell r="N30">
            <v>0</v>
          </cell>
          <cell r="Q30" t="str">
            <v/>
          </cell>
          <cell r="R30" t="str">
            <v/>
          </cell>
          <cell r="S30">
            <v>25</v>
          </cell>
          <cell r="X30">
            <v>1</v>
          </cell>
          <cell r="Y30">
            <v>1</v>
          </cell>
          <cell r="Z30">
            <v>0.95652173913043481</v>
          </cell>
          <cell r="AA30">
            <v>0</v>
          </cell>
          <cell r="AB30">
            <v>0.78846153846153844</v>
          </cell>
          <cell r="AD30">
            <v>12</v>
          </cell>
          <cell r="AE30">
            <v>286</v>
          </cell>
          <cell r="AF30">
            <v>0.99297204435420894</v>
          </cell>
          <cell r="AG30">
            <v>0</v>
          </cell>
          <cell r="AH30" t="str">
            <v/>
          </cell>
          <cell r="AI30">
            <v>3</v>
          </cell>
          <cell r="AJ30">
            <v>123</v>
          </cell>
          <cell r="AK30">
            <v>1019.8423013603674</v>
          </cell>
          <cell r="AL30">
            <v>0.23333333333333334</v>
          </cell>
          <cell r="AM30">
            <v>0.27582213750627682</v>
          </cell>
          <cell r="AN30">
            <v>0.5714285714285714</v>
          </cell>
          <cell r="AO30">
            <v>149</v>
          </cell>
          <cell r="AQ30">
            <v>24457</v>
          </cell>
          <cell r="AR30" t="str">
            <v/>
          </cell>
          <cell r="AS30">
            <v>11406</v>
          </cell>
          <cell r="AU30">
            <v>21881</v>
          </cell>
          <cell r="AV30" t="str">
            <v/>
          </cell>
          <cell r="AW30">
            <v>14253</v>
          </cell>
          <cell r="AX30" t="str">
            <v/>
          </cell>
          <cell r="AY30" t="str">
            <v/>
          </cell>
          <cell r="AZ30">
            <v>13209</v>
          </cell>
          <cell r="BA30" t="str">
            <v/>
          </cell>
          <cell r="BB30">
            <v>333.74528295900001</v>
          </cell>
          <cell r="BC30" t="str">
            <v/>
          </cell>
          <cell r="BD30">
            <v>491.43251484699999</v>
          </cell>
          <cell r="BE30" t="str">
            <v/>
          </cell>
          <cell r="BF30">
            <v>864.40376614099989</v>
          </cell>
          <cell r="BG30">
            <v>8.0999997000000004E-2</v>
          </cell>
          <cell r="BH30">
            <v>71</v>
          </cell>
          <cell r="BI30">
            <v>94</v>
          </cell>
          <cell r="BJ30">
            <v>0</v>
          </cell>
        </row>
        <row r="31">
          <cell r="A31" t="str">
            <v>5AJ</v>
          </cell>
          <cell r="B31" t="str">
            <v>Q03</v>
          </cell>
          <cell r="C31" t="str">
            <v/>
          </cell>
          <cell r="D31" t="str">
            <v/>
          </cell>
          <cell r="E31" t="str">
            <v/>
          </cell>
          <cell r="F31">
            <v>1</v>
          </cell>
          <cell r="G31">
            <v>1</v>
          </cell>
          <cell r="H31">
            <v>0</v>
          </cell>
          <cell r="J31">
            <v>0</v>
          </cell>
          <cell r="K31">
            <v>9.6532000629999999</v>
          </cell>
          <cell r="L31">
            <v>229.10479190600003</v>
          </cell>
          <cell r="M31" t="str">
            <v/>
          </cell>
          <cell r="N31">
            <v>0</v>
          </cell>
          <cell r="Q31" t="str">
            <v/>
          </cell>
          <cell r="R31" t="str">
            <v/>
          </cell>
          <cell r="S31">
            <v>1</v>
          </cell>
          <cell r="X31">
            <v>1</v>
          </cell>
          <cell r="Y31">
            <v>1</v>
          </cell>
          <cell r="Z31">
            <v>1</v>
          </cell>
          <cell r="AA31">
            <v>0</v>
          </cell>
          <cell r="AB31" t="str">
            <v/>
          </cell>
          <cell r="AD31">
            <v>12</v>
          </cell>
          <cell r="AE31">
            <v>196</v>
          </cell>
          <cell r="AF31">
            <v>0.80183727034120733</v>
          </cell>
          <cell r="AG31">
            <v>0</v>
          </cell>
          <cell r="AH31" t="str">
            <v/>
          </cell>
          <cell r="AI31">
            <v>4</v>
          </cell>
          <cell r="AJ31">
            <v>105</v>
          </cell>
          <cell r="AK31">
            <v>683.32462529837824</v>
          </cell>
          <cell r="AL31">
            <v>0.16165413533834586</v>
          </cell>
          <cell r="AM31">
            <v>0.27960826826802443</v>
          </cell>
          <cell r="AN31">
            <v>0.6470588235294118</v>
          </cell>
          <cell r="AO31">
            <v>2702</v>
          </cell>
          <cell r="AQ31">
            <v>20512</v>
          </cell>
          <cell r="AR31" t="str">
            <v/>
          </cell>
          <cell r="AS31">
            <v>10044</v>
          </cell>
          <cell r="AU31">
            <v>15053</v>
          </cell>
          <cell r="AV31" t="str">
            <v/>
          </cell>
          <cell r="AW31">
            <v>13113</v>
          </cell>
          <cell r="AX31" t="str">
            <v/>
          </cell>
          <cell r="AY31" t="str">
            <v/>
          </cell>
          <cell r="AZ31">
            <v>8769</v>
          </cell>
          <cell r="BA31" t="str">
            <v/>
          </cell>
          <cell r="BB31">
            <v>171.15828197600001</v>
          </cell>
          <cell r="BC31" t="str">
            <v/>
          </cell>
          <cell r="BD31">
            <v>272.04899867199998</v>
          </cell>
          <cell r="BE31" t="str">
            <v/>
          </cell>
          <cell r="BF31">
            <v>455.06643308499997</v>
          </cell>
          <cell r="BG31">
            <v>106.063000002</v>
          </cell>
          <cell r="BH31">
            <v>125</v>
          </cell>
          <cell r="BI31">
            <v>120</v>
          </cell>
          <cell r="BJ31">
            <v>0</v>
          </cell>
        </row>
        <row r="32">
          <cell r="A32" t="str">
            <v>5AK</v>
          </cell>
          <cell r="B32" t="str">
            <v>Q03</v>
          </cell>
          <cell r="C32" t="str">
            <v/>
          </cell>
          <cell r="D32" t="str">
            <v/>
          </cell>
          <cell r="E32" t="str">
            <v/>
          </cell>
          <cell r="F32">
            <v>1</v>
          </cell>
          <cell r="G32">
            <v>1</v>
          </cell>
          <cell r="H32">
            <v>0</v>
          </cell>
          <cell r="J32">
            <v>1</v>
          </cell>
          <cell r="K32">
            <v>84.356600017000005</v>
          </cell>
          <cell r="L32">
            <v>297.00710013299999</v>
          </cell>
          <cell r="M32" t="str">
            <v/>
          </cell>
          <cell r="N32">
            <v>0</v>
          </cell>
          <cell r="Q32" t="str">
            <v/>
          </cell>
          <cell r="R32" t="str">
            <v/>
          </cell>
          <cell r="S32">
            <v>90</v>
          </cell>
          <cell r="X32">
            <v>1</v>
          </cell>
          <cell r="Y32">
            <v>0.98648648648648651</v>
          </cell>
          <cell r="Z32">
            <v>0.86956521739130432</v>
          </cell>
          <cell r="AA32">
            <v>0</v>
          </cell>
          <cell r="AB32" t="str">
            <v/>
          </cell>
          <cell r="AD32">
            <v>25</v>
          </cell>
          <cell r="AE32">
            <v>500</v>
          </cell>
          <cell r="AF32">
            <v>0.82763361402302804</v>
          </cell>
          <cell r="AG32">
            <v>0</v>
          </cell>
          <cell r="AH32" t="str">
            <v/>
          </cell>
          <cell r="AI32">
            <v>3</v>
          </cell>
          <cell r="AJ32">
            <v>158</v>
          </cell>
          <cell r="AK32">
            <v>908.9208319042126</v>
          </cell>
          <cell r="AL32">
            <v>0.19556451612903225</v>
          </cell>
          <cell r="AM32">
            <v>0.2320090788495012</v>
          </cell>
          <cell r="AN32">
            <v>0.36956521739130432</v>
          </cell>
          <cell r="AO32">
            <v>3977</v>
          </cell>
          <cell r="AQ32">
            <v>39580</v>
          </cell>
          <cell r="AR32" t="str">
            <v/>
          </cell>
          <cell r="AS32">
            <v>17172</v>
          </cell>
          <cell r="AU32">
            <v>31020</v>
          </cell>
          <cell r="AV32" t="str">
            <v/>
          </cell>
          <cell r="AW32">
            <v>20683</v>
          </cell>
          <cell r="AX32" t="str">
            <v/>
          </cell>
          <cell r="AY32" t="str">
            <v/>
          </cell>
          <cell r="AZ32">
            <v>14140</v>
          </cell>
          <cell r="BA32" t="str">
            <v/>
          </cell>
          <cell r="BB32">
            <v>330.15902041499999</v>
          </cell>
          <cell r="BC32">
            <v>37</v>
          </cell>
          <cell r="BD32">
            <v>544.12789869000005</v>
          </cell>
          <cell r="BE32">
            <v>35.369999813</v>
          </cell>
          <cell r="BF32">
            <v>1420.0567797799999</v>
          </cell>
          <cell r="BG32">
            <v>0.13200000200000001</v>
          </cell>
          <cell r="BH32">
            <v>107</v>
          </cell>
          <cell r="BI32">
            <v>107</v>
          </cell>
          <cell r="BJ32">
            <v>0</v>
          </cell>
        </row>
        <row r="33">
          <cell r="A33" t="str">
            <v>5AL</v>
          </cell>
          <cell r="B33" t="str">
            <v>Q24</v>
          </cell>
          <cell r="C33" t="str">
            <v/>
          </cell>
          <cell r="D33" t="str">
            <v/>
          </cell>
          <cell r="E33" t="str">
            <v/>
          </cell>
          <cell r="F33">
            <v>1</v>
          </cell>
          <cell r="G33">
            <v>1</v>
          </cell>
          <cell r="H33">
            <v>0</v>
          </cell>
          <cell r="J33">
            <v>0</v>
          </cell>
          <cell r="K33">
            <v>6.2250001140000002</v>
          </cell>
          <cell r="L33">
            <v>83.650700305000001</v>
          </cell>
          <cell r="M33" t="str">
            <v/>
          </cell>
          <cell r="N33">
            <v>0</v>
          </cell>
          <cell r="Q33" t="str">
            <v/>
          </cell>
          <cell r="R33" t="str">
            <v/>
          </cell>
          <cell r="S33">
            <v>51</v>
          </cell>
          <cell r="X33">
            <v>1</v>
          </cell>
          <cell r="Y33">
            <v>1</v>
          </cell>
          <cell r="Z33">
            <v>0.9375</v>
          </cell>
          <cell r="AA33">
            <v>0</v>
          </cell>
          <cell r="AB33" t="str">
            <v/>
          </cell>
          <cell r="AD33">
            <v>27</v>
          </cell>
          <cell r="AE33">
            <v>142</v>
          </cell>
          <cell r="AF33">
            <v>0.89645913743916761</v>
          </cell>
          <cell r="AG33">
            <v>0</v>
          </cell>
          <cell r="AH33" t="str">
            <v/>
          </cell>
          <cell r="AI33">
            <v>4.5</v>
          </cell>
          <cell r="AJ33">
            <v>83</v>
          </cell>
          <cell r="AK33">
            <v>1795.9417443953525</v>
          </cell>
          <cell r="AL33">
            <v>0.15584415584415584</v>
          </cell>
          <cell r="AM33">
            <v>0.25266373514861951</v>
          </cell>
          <cell r="AN33">
            <v>0.25</v>
          </cell>
          <cell r="AO33">
            <v>1169</v>
          </cell>
          <cell r="AQ33">
            <v>23357.599999999999</v>
          </cell>
          <cell r="AR33" t="str">
            <v/>
          </cell>
          <cell r="AS33">
            <v>10830</v>
          </cell>
          <cell r="AU33">
            <v>19579.099999999999</v>
          </cell>
          <cell r="AV33" t="str">
            <v/>
          </cell>
          <cell r="AW33">
            <v>15495</v>
          </cell>
          <cell r="AX33" t="str">
            <v/>
          </cell>
          <cell r="AY33" t="str">
            <v/>
          </cell>
          <cell r="AZ33">
            <v>12168.6</v>
          </cell>
          <cell r="BA33" t="str">
            <v/>
          </cell>
          <cell r="BB33">
            <v>260.71900562799999</v>
          </cell>
          <cell r="BC33">
            <v>1</v>
          </cell>
          <cell r="BD33">
            <v>443.03300959300003</v>
          </cell>
          <cell r="BE33" t="str">
            <v/>
          </cell>
          <cell r="BF33">
            <v>1047.5030222820001</v>
          </cell>
          <cell r="BG33" t="str">
            <v/>
          </cell>
          <cell r="BH33">
            <v>279</v>
          </cell>
          <cell r="BI33">
            <v>172</v>
          </cell>
          <cell r="BJ33">
            <v>107</v>
          </cell>
        </row>
        <row r="34">
          <cell r="A34" t="str">
            <v>5AM</v>
          </cell>
          <cell r="B34" t="str">
            <v>Q24</v>
          </cell>
          <cell r="C34" t="str">
            <v/>
          </cell>
          <cell r="D34" t="str">
            <v/>
          </cell>
          <cell r="E34" t="str">
            <v/>
          </cell>
          <cell r="F34">
            <v>1</v>
          </cell>
          <cell r="G34">
            <v>1</v>
          </cell>
          <cell r="H34">
            <v>0</v>
          </cell>
          <cell r="J34">
            <v>0</v>
          </cell>
          <cell r="K34">
            <v>0.51709998899999998</v>
          </cell>
          <cell r="L34">
            <v>87.447499764</v>
          </cell>
          <cell r="M34" t="str">
            <v/>
          </cell>
          <cell r="N34">
            <v>0</v>
          </cell>
          <cell r="Q34" t="str">
            <v/>
          </cell>
          <cell r="R34">
            <v>1</v>
          </cell>
          <cell r="S34">
            <v>607</v>
          </cell>
          <cell r="X34">
            <v>1</v>
          </cell>
          <cell r="Y34">
            <v>1</v>
          </cell>
          <cell r="Z34">
            <v>1</v>
          </cell>
          <cell r="AA34">
            <v>0</v>
          </cell>
          <cell r="AB34" t="str">
            <v/>
          </cell>
          <cell r="AD34">
            <v>21</v>
          </cell>
          <cell r="AE34">
            <v>167</v>
          </cell>
          <cell r="AF34">
            <v>0.87848235606261604</v>
          </cell>
          <cell r="AG34">
            <v>0</v>
          </cell>
          <cell r="AH34" t="str">
            <v/>
          </cell>
          <cell r="AI34">
            <v>2</v>
          </cell>
          <cell r="AJ34">
            <v>76</v>
          </cell>
          <cell r="AK34">
            <v>989.63776236102899</v>
          </cell>
          <cell r="AL34">
            <v>0.24444444444444444</v>
          </cell>
          <cell r="AM34">
            <v>0.40532366263402325</v>
          </cell>
          <cell r="AN34">
            <v>0.30769230769230771</v>
          </cell>
          <cell r="AO34">
            <v>305</v>
          </cell>
          <cell r="AQ34">
            <v>20164</v>
          </cell>
          <cell r="AR34" t="str">
            <v/>
          </cell>
          <cell r="AS34">
            <v>11076</v>
          </cell>
          <cell r="AU34">
            <v>15454</v>
          </cell>
          <cell r="AV34" t="str">
            <v/>
          </cell>
          <cell r="AW34">
            <v>13486</v>
          </cell>
          <cell r="AX34" t="str">
            <v/>
          </cell>
          <cell r="AY34" t="str">
            <v/>
          </cell>
          <cell r="AZ34">
            <v>11739.2</v>
          </cell>
          <cell r="BA34" t="str">
            <v/>
          </cell>
          <cell r="BB34">
            <v>134.71779966</v>
          </cell>
          <cell r="BC34" t="str">
            <v/>
          </cell>
          <cell r="BD34">
            <v>203.21779935199999</v>
          </cell>
          <cell r="BE34" t="str">
            <v/>
          </cell>
          <cell r="BF34">
            <v>561.54129857199996</v>
          </cell>
          <cell r="BG34" t="str">
            <v/>
          </cell>
          <cell r="BH34">
            <v>48</v>
          </cell>
          <cell r="BI34">
            <v>36</v>
          </cell>
          <cell r="BJ34">
            <v>12</v>
          </cell>
        </row>
        <row r="35">
          <cell r="A35" t="str">
            <v>5AN</v>
          </cell>
          <cell r="B35" t="str">
            <v>Q11</v>
          </cell>
          <cell r="C35" t="str">
            <v/>
          </cell>
          <cell r="D35" t="str">
            <v/>
          </cell>
          <cell r="E35" t="str">
            <v/>
          </cell>
          <cell r="F35">
            <v>1</v>
          </cell>
          <cell r="G35">
            <v>1</v>
          </cell>
          <cell r="H35">
            <v>0</v>
          </cell>
          <cell r="J35">
            <v>1</v>
          </cell>
          <cell r="K35">
            <v>18.016099999999998</v>
          </cell>
          <cell r="L35">
            <v>213.12129999800001</v>
          </cell>
          <cell r="M35" t="str">
            <v/>
          </cell>
          <cell r="N35">
            <v>0</v>
          </cell>
          <cell r="Q35" t="str">
            <v/>
          </cell>
          <cell r="R35" t="str">
            <v/>
          </cell>
          <cell r="S35">
            <v>517</v>
          </cell>
          <cell r="X35">
            <v>1</v>
          </cell>
          <cell r="Y35">
            <v>1</v>
          </cell>
          <cell r="Z35">
            <v>0.95</v>
          </cell>
          <cell r="AA35">
            <v>0</v>
          </cell>
          <cell r="AB35" t="str">
            <v/>
          </cell>
          <cell r="AD35">
            <v>4</v>
          </cell>
          <cell r="AE35">
            <v>254</v>
          </cell>
          <cell r="AF35">
            <v>0.42113029364025378</v>
          </cell>
          <cell r="AG35">
            <v>0</v>
          </cell>
          <cell r="AH35" t="str">
            <v/>
          </cell>
          <cell r="AI35">
            <v>6</v>
          </cell>
          <cell r="AJ35">
            <v>100</v>
          </cell>
          <cell r="AK35">
            <v>602.50061601316281</v>
          </cell>
          <cell r="AL35">
            <v>0.34368530020703936</v>
          </cell>
          <cell r="AM35">
            <v>0.22702555313181677</v>
          </cell>
          <cell r="AN35">
            <v>0.65714285714285714</v>
          </cell>
          <cell r="AO35">
            <v>0</v>
          </cell>
          <cell r="AQ35">
            <v>26651</v>
          </cell>
          <cell r="AR35" t="str">
            <v/>
          </cell>
          <cell r="AS35">
            <v>17001</v>
          </cell>
          <cell r="AU35">
            <v>24326</v>
          </cell>
          <cell r="AV35" t="str">
            <v/>
          </cell>
          <cell r="AW35">
            <v>23404</v>
          </cell>
          <cell r="AX35" t="str">
            <v/>
          </cell>
          <cell r="AY35" t="str">
            <v/>
          </cell>
          <cell r="AZ35">
            <v>14029</v>
          </cell>
          <cell r="BA35" t="str">
            <v/>
          </cell>
          <cell r="BB35">
            <v>327.29819999300003</v>
          </cell>
          <cell r="BC35" t="str">
            <v/>
          </cell>
          <cell r="BD35">
            <v>635.5602999859999</v>
          </cell>
          <cell r="BE35" t="str">
            <v/>
          </cell>
          <cell r="BF35">
            <v>1849.1556999699999</v>
          </cell>
          <cell r="BG35" t="str">
            <v/>
          </cell>
          <cell r="BH35">
            <v>278</v>
          </cell>
          <cell r="BI35">
            <v>217</v>
          </cell>
          <cell r="BJ35">
            <v>0</v>
          </cell>
        </row>
        <row r="36">
          <cell r="A36" t="str">
            <v>5AP</v>
          </cell>
          <cell r="B36" t="str">
            <v>Q24</v>
          </cell>
          <cell r="C36" t="str">
            <v/>
          </cell>
          <cell r="D36" t="str">
            <v/>
          </cell>
          <cell r="E36" t="str">
            <v/>
          </cell>
          <cell r="F36">
            <v>1</v>
          </cell>
          <cell r="G36">
            <v>1</v>
          </cell>
          <cell r="H36">
            <v>0</v>
          </cell>
          <cell r="J36">
            <v>0</v>
          </cell>
          <cell r="K36">
            <v>4.0173999780000003</v>
          </cell>
          <cell r="L36">
            <v>101.998899544</v>
          </cell>
          <cell r="M36">
            <v>0</v>
          </cell>
          <cell r="N36">
            <v>0</v>
          </cell>
          <cell r="Q36" t="str">
            <v/>
          </cell>
          <cell r="R36">
            <v>1</v>
          </cell>
          <cell r="S36">
            <v>290</v>
          </cell>
          <cell r="X36">
            <v>1</v>
          </cell>
          <cell r="Y36">
            <v>0.98076923076923073</v>
          </cell>
          <cell r="Z36">
            <v>0.86956521739130432</v>
          </cell>
          <cell r="AA36">
            <v>0</v>
          </cell>
          <cell r="AB36" t="str">
            <v/>
          </cell>
          <cell r="AD36">
            <v>17</v>
          </cell>
          <cell r="AE36">
            <v>111</v>
          </cell>
          <cell r="AF36">
            <v>0.82751586582048953</v>
          </cell>
          <cell r="AG36">
            <v>0</v>
          </cell>
          <cell r="AH36" t="str">
            <v/>
          </cell>
          <cell r="AI36">
            <v>4</v>
          </cell>
          <cell r="AJ36">
            <v>174</v>
          </cell>
          <cell r="AK36">
            <v>1016.0699182407669</v>
          </cell>
          <cell r="AL36">
            <v>0.21374045801526717</v>
          </cell>
          <cell r="AM36">
            <v>0.30142546865445036</v>
          </cell>
          <cell r="AN36">
            <v>0.60869565217391308</v>
          </cell>
          <cell r="AO36">
            <v>2231</v>
          </cell>
          <cell r="AQ36">
            <v>24901</v>
          </cell>
          <cell r="AR36" t="str">
            <v/>
          </cell>
          <cell r="AS36">
            <v>12734</v>
          </cell>
          <cell r="AU36">
            <v>19365</v>
          </cell>
          <cell r="AV36" t="str">
            <v/>
          </cell>
          <cell r="AW36">
            <v>17056</v>
          </cell>
          <cell r="AX36" t="str">
            <v/>
          </cell>
          <cell r="AY36" t="str">
            <v/>
          </cell>
          <cell r="AZ36">
            <v>11097</v>
          </cell>
          <cell r="BA36" t="str">
            <v/>
          </cell>
          <cell r="BB36">
            <v>107.178099915</v>
          </cell>
          <cell r="BC36" t="str">
            <v/>
          </cell>
          <cell r="BD36">
            <v>227.83010062299999</v>
          </cell>
          <cell r="BE36" t="str">
            <v/>
          </cell>
          <cell r="BF36">
            <v>463.212102824</v>
          </cell>
          <cell r="BG36" t="str">
            <v/>
          </cell>
          <cell r="BH36">
            <v>268</v>
          </cell>
          <cell r="BI36">
            <v>243</v>
          </cell>
          <cell r="BJ36">
            <v>11</v>
          </cell>
        </row>
        <row r="37">
          <cell r="A37" t="str">
            <v>5AT</v>
          </cell>
          <cell r="B37" t="str">
            <v>Q04</v>
          </cell>
          <cell r="C37" t="str">
            <v/>
          </cell>
          <cell r="D37" t="str">
            <v/>
          </cell>
          <cell r="E37" t="str">
            <v/>
          </cell>
          <cell r="F37">
            <v>1</v>
          </cell>
          <cell r="G37">
            <v>1</v>
          </cell>
          <cell r="H37">
            <v>0</v>
          </cell>
          <cell r="J37">
            <v>0</v>
          </cell>
          <cell r="K37">
            <v>66.126408061999996</v>
          </cell>
          <cell r="L37">
            <v>422.89406686699994</v>
          </cell>
          <cell r="M37" t="str">
            <v/>
          </cell>
          <cell r="N37">
            <v>1</v>
          </cell>
          <cell r="Q37" t="str">
            <v/>
          </cell>
          <cell r="R37" t="str">
            <v/>
          </cell>
          <cell r="S37">
            <v>8</v>
          </cell>
          <cell r="X37">
            <v>1</v>
          </cell>
          <cell r="Y37">
            <v>0.9850746268656716</v>
          </cell>
          <cell r="Z37">
            <v>0.95</v>
          </cell>
          <cell r="AA37">
            <v>0</v>
          </cell>
          <cell r="AB37" t="str">
            <v/>
          </cell>
          <cell r="AD37">
            <v>4</v>
          </cell>
          <cell r="AE37">
            <v>150</v>
          </cell>
          <cell r="AF37">
            <v>0.94887125038655806</v>
          </cell>
          <cell r="AG37">
            <v>0</v>
          </cell>
          <cell r="AH37" t="str">
            <v/>
          </cell>
          <cell r="AI37">
            <v>0.5</v>
          </cell>
          <cell r="AJ37">
            <v>23</v>
          </cell>
          <cell r="AK37">
            <v>942.32315010944899</v>
          </cell>
          <cell r="AL37">
            <v>0.18437900128040974</v>
          </cell>
          <cell r="AM37">
            <v>0.36759253268567504</v>
          </cell>
          <cell r="AN37">
            <v>0.63157894736842102</v>
          </cell>
          <cell r="AO37">
            <v>-36506</v>
          </cell>
          <cell r="AQ37">
            <v>43283</v>
          </cell>
          <cell r="AR37" t="str">
            <v/>
          </cell>
          <cell r="AS37">
            <v>17616</v>
          </cell>
          <cell r="AU37">
            <v>39762</v>
          </cell>
          <cell r="AV37" t="str">
            <v/>
          </cell>
          <cell r="AW37">
            <v>26319</v>
          </cell>
          <cell r="AX37" t="str">
            <v/>
          </cell>
          <cell r="AY37" t="str">
            <v/>
          </cell>
          <cell r="AZ37">
            <v>22393</v>
          </cell>
          <cell r="BA37" t="str">
            <v/>
          </cell>
          <cell r="BB37">
            <v>320.68271828099995</v>
          </cell>
          <cell r="BC37">
            <v>13.727483362000001</v>
          </cell>
          <cell r="BD37">
            <v>390.49409891699997</v>
          </cell>
          <cell r="BE37" t="str">
            <v/>
          </cell>
          <cell r="BF37">
            <v>1625.5119853179999</v>
          </cell>
          <cell r="BG37" t="str">
            <v/>
          </cell>
          <cell r="BH37">
            <v>119</v>
          </cell>
          <cell r="BI37">
            <v>12</v>
          </cell>
          <cell r="BJ37">
            <v>0</v>
          </cell>
        </row>
        <row r="38">
          <cell r="A38" t="str">
            <v>5AW</v>
          </cell>
          <cell r="B38" t="str">
            <v>Q12</v>
          </cell>
          <cell r="C38" t="str">
            <v/>
          </cell>
          <cell r="D38" t="str">
            <v/>
          </cell>
          <cell r="E38" t="str">
            <v/>
          </cell>
          <cell r="F38">
            <v>1</v>
          </cell>
          <cell r="G38">
            <v>1</v>
          </cell>
          <cell r="H38">
            <v>0</v>
          </cell>
          <cell r="J38">
            <v>0</v>
          </cell>
          <cell r="K38">
            <v>11</v>
          </cell>
          <cell r="L38">
            <v>480.21000011199999</v>
          </cell>
          <cell r="M38" t="str">
            <v/>
          </cell>
          <cell r="N38">
            <v>0</v>
          </cell>
          <cell r="Q38" t="str">
            <v/>
          </cell>
          <cell r="R38" t="str">
            <v/>
          </cell>
          <cell r="S38">
            <v>1</v>
          </cell>
          <cell r="X38">
            <v>1</v>
          </cell>
          <cell r="Y38">
            <v>0.95833333333333337</v>
          </cell>
          <cell r="Z38">
            <v>0.96</v>
          </cell>
          <cell r="AA38">
            <v>0</v>
          </cell>
          <cell r="AB38" t="str">
            <v/>
          </cell>
          <cell r="AD38">
            <v>11</v>
          </cell>
          <cell r="AE38">
            <v>129</v>
          </cell>
          <cell r="AF38">
            <v>0.96848341232227486</v>
          </cell>
          <cell r="AG38">
            <v>0</v>
          </cell>
          <cell r="AH38" t="str">
            <v/>
          </cell>
          <cell r="AI38">
            <v>2</v>
          </cell>
          <cell r="AJ38">
            <v>214</v>
          </cell>
          <cell r="AK38">
            <v>888.64232398628201</v>
          </cell>
          <cell r="AL38">
            <v>0.11594202898550725</v>
          </cell>
          <cell r="AM38">
            <v>0.24754041350220438</v>
          </cell>
          <cell r="AN38">
            <v>0.55000000000000004</v>
          </cell>
          <cell r="AO38">
            <v>105</v>
          </cell>
          <cell r="AQ38">
            <v>15013</v>
          </cell>
          <cell r="AR38" t="str">
            <v/>
          </cell>
          <cell r="AS38">
            <v>6452</v>
          </cell>
          <cell r="AU38">
            <v>11647</v>
          </cell>
          <cell r="AV38" t="str">
            <v/>
          </cell>
          <cell r="AW38">
            <v>17979</v>
          </cell>
          <cell r="AX38" t="str">
            <v/>
          </cell>
          <cell r="AY38" t="str">
            <v/>
          </cell>
          <cell r="AZ38">
            <v>12348</v>
          </cell>
          <cell r="BA38" t="str">
            <v/>
          </cell>
          <cell r="BB38">
            <v>130.76570057999999</v>
          </cell>
          <cell r="BC38" t="str">
            <v/>
          </cell>
          <cell r="BD38">
            <v>384.77060179</v>
          </cell>
          <cell r="BE38" t="str">
            <v/>
          </cell>
          <cell r="BF38">
            <v>801.49120300000004</v>
          </cell>
          <cell r="BG38" t="str">
            <v/>
          </cell>
          <cell r="BH38">
            <v>554</v>
          </cell>
          <cell r="BI38">
            <v>0</v>
          </cell>
          <cell r="BJ38">
            <v>554</v>
          </cell>
        </row>
        <row r="39">
          <cell r="A39" t="str">
            <v>5C1</v>
          </cell>
          <cell r="B39" t="str">
            <v>Q05</v>
          </cell>
          <cell r="C39" t="str">
            <v/>
          </cell>
          <cell r="D39" t="str">
            <v/>
          </cell>
          <cell r="E39" t="str">
            <v/>
          </cell>
          <cell r="F39">
            <v>1</v>
          </cell>
          <cell r="G39">
            <v>1</v>
          </cell>
          <cell r="H39">
            <v>0</v>
          </cell>
          <cell r="J39">
            <v>0</v>
          </cell>
          <cell r="K39">
            <v>70.35289985899999</v>
          </cell>
          <cell r="L39">
            <v>722.51539969400062</v>
          </cell>
          <cell r="M39" t="str">
            <v/>
          </cell>
          <cell r="N39">
            <v>0</v>
          </cell>
          <cell r="Q39" t="str">
            <v/>
          </cell>
          <cell r="R39" t="str">
            <v/>
          </cell>
          <cell r="S39">
            <v>69</v>
          </cell>
          <cell r="X39">
            <v>0.99248120300751874</v>
          </cell>
          <cell r="Y39">
            <v>0.98611111111111116</v>
          </cell>
          <cell r="Z39">
            <v>0.8125</v>
          </cell>
          <cell r="AA39">
            <v>0</v>
          </cell>
          <cell r="AB39" t="str">
            <v/>
          </cell>
          <cell r="AD39">
            <v>0</v>
          </cell>
          <cell r="AE39">
            <v>384</v>
          </cell>
          <cell r="AF39">
            <v>0.54266502509707359</v>
          </cell>
          <cell r="AG39">
            <v>0</v>
          </cell>
          <cell r="AH39" t="str">
            <v/>
          </cell>
          <cell r="AI39">
            <v>3</v>
          </cell>
          <cell r="AJ39">
            <v>56</v>
          </cell>
          <cell r="AK39">
            <v>477.7701655067969</v>
          </cell>
          <cell r="AL39">
            <v>0.2041942604856512</v>
          </cell>
          <cell r="AM39">
            <v>0.36844292045541377</v>
          </cell>
          <cell r="AN39">
            <v>0.68421052631578949</v>
          </cell>
          <cell r="AO39">
            <v>459</v>
          </cell>
          <cell r="AQ39">
            <v>54054</v>
          </cell>
          <cell r="AR39" t="str">
            <v/>
          </cell>
          <cell r="AS39">
            <v>35654</v>
          </cell>
          <cell r="AU39">
            <v>44342</v>
          </cell>
          <cell r="AV39" t="str">
            <v/>
          </cell>
          <cell r="AW39">
            <v>29018</v>
          </cell>
          <cell r="AX39" t="str">
            <v/>
          </cell>
          <cell r="AY39" t="str">
            <v/>
          </cell>
          <cell r="AZ39">
            <v>21539</v>
          </cell>
          <cell r="BA39" t="str">
            <v/>
          </cell>
          <cell r="BB39">
            <v>185.94590959600001</v>
          </cell>
          <cell r="BC39" t="str">
            <v/>
          </cell>
          <cell r="BD39">
            <v>495.28072279899999</v>
          </cell>
          <cell r="BE39">
            <v>5.9999998999999998E-2</v>
          </cell>
          <cell r="BF39">
            <v>653.33350558100005</v>
          </cell>
          <cell r="BG39">
            <v>8.0999997000000004E-2</v>
          </cell>
          <cell r="BH39">
            <v>481</v>
          </cell>
          <cell r="BI39">
            <v>481</v>
          </cell>
          <cell r="BJ39">
            <v>0</v>
          </cell>
        </row>
        <row r="40">
          <cell r="A40" t="str">
            <v>5C2</v>
          </cell>
          <cell r="B40" t="str">
            <v>Q06</v>
          </cell>
          <cell r="C40" t="str">
            <v/>
          </cell>
          <cell r="D40" t="str">
            <v/>
          </cell>
          <cell r="E40" t="str">
            <v/>
          </cell>
          <cell r="F40">
            <v>1</v>
          </cell>
          <cell r="G40">
            <v>1</v>
          </cell>
          <cell r="H40">
            <v>0</v>
          </cell>
          <cell r="J40">
            <v>0</v>
          </cell>
          <cell r="K40">
            <v>38.187800001999996</v>
          </cell>
          <cell r="L40">
            <v>639.41530001300032</v>
          </cell>
          <cell r="M40" t="str">
            <v/>
          </cell>
          <cell r="N40">
            <v>0</v>
          </cell>
          <cell r="Q40" t="str">
            <v/>
          </cell>
          <cell r="R40">
            <v>0.44186046511627908</v>
          </cell>
          <cell r="S40">
            <v>180</v>
          </cell>
          <cell r="X40">
            <v>1</v>
          </cell>
          <cell r="Y40">
            <v>1</v>
          </cell>
          <cell r="Z40">
            <v>1</v>
          </cell>
          <cell r="AA40">
            <v>0</v>
          </cell>
          <cell r="AB40" t="str">
            <v/>
          </cell>
          <cell r="AD40">
            <v>0</v>
          </cell>
          <cell r="AE40">
            <v>394</v>
          </cell>
          <cell r="AF40">
            <v>0.48480704952901854</v>
          </cell>
          <cell r="AG40">
            <v>0</v>
          </cell>
          <cell r="AH40" t="str">
            <v/>
          </cell>
          <cell r="AI40">
            <v>3</v>
          </cell>
          <cell r="AJ40">
            <v>31</v>
          </cell>
          <cell r="AK40">
            <v>1168.4186344948866</v>
          </cell>
          <cell r="AL40">
            <v>0.11060606060606061</v>
          </cell>
          <cell r="AM40">
            <v>0.34743713733075438</v>
          </cell>
          <cell r="AN40">
            <v>0.66666666666666663</v>
          </cell>
          <cell r="AO40">
            <v>1583</v>
          </cell>
          <cell r="AQ40">
            <v>29627</v>
          </cell>
          <cell r="AR40" t="str">
            <v/>
          </cell>
          <cell r="AS40">
            <v>21276</v>
          </cell>
          <cell r="AU40">
            <v>22335</v>
          </cell>
          <cell r="AV40" t="str">
            <v/>
          </cell>
          <cell r="AW40">
            <v>15618</v>
          </cell>
          <cell r="AX40" t="str">
            <v/>
          </cell>
          <cell r="AY40" t="str">
            <v/>
          </cell>
          <cell r="AZ40">
            <v>17081</v>
          </cell>
          <cell r="BA40" t="str">
            <v/>
          </cell>
          <cell r="BB40">
            <v>631.15869132399996</v>
          </cell>
          <cell r="BC40" t="str">
            <v/>
          </cell>
          <cell r="BD40">
            <v>353.27190178499995</v>
          </cell>
          <cell r="BE40" t="str">
            <v/>
          </cell>
          <cell r="BF40">
            <v>1255.592516492</v>
          </cell>
          <cell r="BG40">
            <v>0.20699999999999999</v>
          </cell>
          <cell r="BH40">
            <v>31</v>
          </cell>
          <cell r="BI40">
            <v>0</v>
          </cell>
          <cell r="BJ40">
            <v>0</v>
          </cell>
        </row>
        <row r="41">
          <cell r="A41" t="str">
            <v>5C3</v>
          </cell>
          <cell r="B41" t="str">
            <v>Q06</v>
          </cell>
          <cell r="C41" t="str">
            <v/>
          </cell>
          <cell r="D41" t="str">
            <v/>
          </cell>
          <cell r="E41" t="str">
            <v/>
          </cell>
          <cell r="F41">
            <v>1</v>
          </cell>
          <cell r="G41">
            <v>1</v>
          </cell>
          <cell r="H41">
            <v>0</v>
          </cell>
          <cell r="J41">
            <v>0</v>
          </cell>
          <cell r="K41">
            <v>17.423899789</v>
          </cell>
          <cell r="L41">
            <v>156.59339801699994</v>
          </cell>
          <cell r="M41" t="str">
            <v/>
          </cell>
          <cell r="N41">
            <v>0</v>
          </cell>
          <cell r="Q41" t="str">
            <v/>
          </cell>
          <cell r="R41" t="str">
            <v/>
          </cell>
          <cell r="S41">
            <v>206</v>
          </cell>
          <cell r="X41">
            <v>1</v>
          </cell>
          <cell r="Y41">
            <v>1</v>
          </cell>
          <cell r="Z41">
            <v>1</v>
          </cell>
          <cell r="AA41">
            <v>0</v>
          </cell>
          <cell r="AB41" t="str">
            <v/>
          </cell>
          <cell r="AD41">
            <v>61</v>
          </cell>
          <cell r="AE41">
            <v>598</v>
          </cell>
          <cell r="AF41">
            <v>0.36130081300813011</v>
          </cell>
          <cell r="AG41">
            <v>0</v>
          </cell>
          <cell r="AH41" t="str">
            <v/>
          </cell>
          <cell r="AI41">
            <v>6</v>
          </cell>
          <cell r="AJ41">
            <v>156</v>
          </cell>
          <cell r="AK41">
            <v>1128.1752241772235</v>
          </cell>
          <cell r="AL41" t="str">
            <v/>
          </cell>
          <cell r="AM41">
            <v>0.51227964138208926</v>
          </cell>
          <cell r="AN41">
            <v>0.74594594594594599</v>
          </cell>
          <cell r="AO41">
            <v>4315.7000000000098</v>
          </cell>
          <cell r="AQ41">
            <v>50244</v>
          </cell>
          <cell r="AR41" t="str">
            <v/>
          </cell>
          <cell r="AS41">
            <v>33649</v>
          </cell>
          <cell r="AU41">
            <v>40041</v>
          </cell>
          <cell r="AV41" t="str">
            <v/>
          </cell>
          <cell r="AW41">
            <v>28284</v>
          </cell>
          <cell r="AX41" t="str">
            <v/>
          </cell>
          <cell r="AY41" t="str">
            <v/>
          </cell>
          <cell r="AZ41">
            <v>20355</v>
          </cell>
          <cell r="BA41" t="str">
            <v/>
          </cell>
          <cell r="BB41">
            <v>497.85153610999998</v>
          </cell>
          <cell r="BC41" t="str">
            <v/>
          </cell>
          <cell r="BD41">
            <v>866.85454806000007</v>
          </cell>
          <cell r="BE41" t="str">
            <v/>
          </cell>
          <cell r="BF41">
            <v>1858.235339605</v>
          </cell>
          <cell r="BG41">
            <v>1.232999951</v>
          </cell>
          <cell r="BH41">
            <v>0</v>
          </cell>
          <cell r="BI41">
            <v>0</v>
          </cell>
          <cell r="BJ41">
            <v>0</v>
          </cell>
        </row>
        <row r="42">
          <cell r="A42" t="str">
            <v>5C4</v>
          </cell>
          <cell r="B42" t="str">
            <v>Q06</v>
          </cell>
          <cell r="C42" t="str">
            <v/>
          </cell>
          <cell r="D42" t="str">
            <v/>
          </cell>
          <cell r="E42" t="str">
            <v/>
          </cell>
          <cell r="F42">
            <v>1</v>
          </cell>
          <cell r="G42">
            <v>1</v>
          </cell>
          <cell r="H42">
            <v>0</v>
          </cell>
          <cell r="J42">
            <v>0</v>
          </cell>
          <cell r="K42">
            <v>20.500999703000002</v>
          </cell>
          <cell r="L42">
            <v>230.06249720899996</v>
          </cell>
          <cell r="M42" t="str">
            <v/>
          </cell>
          <cell r="N42">
            <v>0</v>
          </cell>
          <cell r="Q42">
            <v>1</v>
          </cell>
          <cell r="R42">
            <v>0.80620155038759689</v>
          </cell>
          <cell r="S42">
            <v>641</v>
          </cell>
          <cell r="X42">
            <v>1</v>
          </cell>
          <cell r="Y42">
            <v>1</v>
          </cell>
          <cell r="Z42">
            <v>1</v>
          </cell>
          <cell r="AA42">
            <v>0</v>
          </cell>
          <cell r="AB42" t="str">
            <v/>
          </cell>
          <cell r="AD42">
            <v>135</v>
          </cell>
          <cell r="AE42">
            <v>771</v>
          </cell>
          <cell r="AF42">
            <v>0.94127063531765887</v>
          </cell>
          <cell r="AG42">
            <v>0</v>
          </cell>
          <cell r="AH42" t="str">
            <v/>
          </cell>
          <cell r="AI42">
            <v>0</v>
          </cell>
          <cell r="AJ42">
            <v>274</v>
          </cell>
          <cell r="AK42">
            <v>966.98170509487602</v>
          </cell>
          <cell r="AL42">
            <v>4.8048048048048048E-2</v>
          </cell>
          <cell r="AM42">
            <v>0.56776723563862785</v>
          </cell>
          <cell r="AN42">
            <v>0.84251968503937003</v>
          </cell>
          <cell r="AO42">
            <v>627</v>
          </cell>
          <cell r="AQ42">
            <v>44527</v>
          </cell>
          <cell r="AR42" t="str">
            <v/>
          </cell>
          <cell r="AS42">
            <v>31453</v>
          </cell>
          <cell r="AU42">
            <v>35772</v>
          </cell>
          <cell r="AV42" t="str">
            <v/>
          </cell>
          <cell r="AW42">
            <v>19320</v>
          </cell>
          <cell r="AX42" t="str">
            <v/>
          </cell>
          <cell r="AY42" t="str">
            <v/>
          </cell>
          <cell r="AZ42">
            <v>20466</v>
          </cell>
          <cell r="BA42" t="str">
            <v/>
          </cell>
          <cell r="BB42">
            <v>481.54885375900005</v>
          </cell>
          <cell r="BC42" t="str">
            <v/>
          </cell>
          <cell r="BD42">
            <v>826.60802451800009</v>
          </cell>
          <cell r="BE42" t="str">
            <v/>
          </cell>
          <cell r="BF42">
            <v>1274.424501896</v>
          </cell>
          <cell r="BG42">
            <v>4.4639999269999997</v>
          </cell>
          <cell r="BH42">
            <v>0</v>
          </cell>
          <cell r="BI42">
            <v>0</v>
          </cell>
          <cell r="BJ42">
            <v>0</v>
          </cell>
        </row>
        <row r="43">
          <cell r="A43" t="str">
            <v>5C5</v>
          </cell>
          <cell r="B43" t="str">
            <v>Q06</v>
          </cell>
          <cell r="C43" t="str">
            <v/>
          </cell>
          <cell r="D43" t="str">
            <v/>
          </cell>
          <cell r="E43" t="str">
            <v/>
          </cell>
          <cell r="F43">
            <v>1</v>
          </cell>
          <cell r="G43">
            <v>1</v>
          </cell>
          <cell r="H43">
            <v>0</v>
          </cell>
          <cell r="J43">
            <v>0</v>
          </cell>
          <cell r="K43">
            <v>8.0194999000000013</v>
          </cell>
          <cell r="L43">
            <v>207.14599903699997</v>
          </cell>
          <cell r="M43" t="str">
            <v/>
          </cell>
          <cell r="N43">
            <v>0</v>
          </cell>
          <cell r="Q43">
            <v>1</v>
          </cell>
          <cell r="R43">
            <v>0.24</v>
          </cell>
          <cell r="S43">
            <v>486</v>
          </cell>
          <cell r="X43">
            <v>1</v>
          </cell>
          <cell r="Y43">
            <v>0.98</v>
          </cell>
          <cell r="Z43">
            <v>1</v>
          </cell>
          <cell r="AA43">
            <v>0</v>
          </cell>
          <cell r="AB43" t="str">
            <v/>
          </cell>
          <cell r="AD43">
            <v>44</v>
          </cell>
          <cell r="AE43">
            <v>616</v>
          </cell>
          <cell r="AF43">
            <v>0.84365454040544297</v>
          </cell>
          <cell r="AG43">
            <v>0</v>
          </cell>
          <cell r="AH43" t="str">
            <v/>
          </cell>
          <cell r="AI43">
            <v>8.1999999999999993</v>
          </cell>
          <cell r="AJ43">
            <v>0</v>
          </cell>
          <cell r="AK43">
            <v>872.03872406965627</v>
          </cell>
          <cell r="AL43" t="str">
            <v/>
          </cell>
          <cell r="AM43">
            <v>0.58939076975622251</v>
          </cell>
          <cell r="AN43">
            <v>0.75182481751824815</v>
          </cell>
          <cell r="AO43">
            <v>62</v>
          </cell>
          <cell r="AQ43">
            <v>59345</v>
          </cell>
          <cell r="AR43" t="str">
            <v/>
          </cell>
          <cell r="AS43">
            <v>34031</v>
          </cell>
          <cell r="AU43">
            <v>34495</v>
          </cell>
          <cell r="AV43" t="str">
            <v/>
          </cell>
          <cell r="AW43">
            <v>22671</v>
          </cell>
          <cell r="AX43" t="str">
            <v/>
          </cell>
          <cell r="AY43" t="str">
            <v/>
          </cell>
          <cell r="AZ43">
            <v>22354</v>
          </cell>
          <cell r="BA43" t="str">
            <v/>
          </cell>
          <cell r="BB43">
            <v>512.98305907099996</v>
          </cell>
          <cell r="BC43" t="str">
            <v/>
          </cell>
          <cell r="BD43">
            <v>1027.3624812620001</v>
          </cell>
          <cell r="BE43" t="str">
            <v/>
          </cell>
          <cell r="BF43">
            <v>1848.0951332449999</v>
          </cell>
          <cell r="BG43">
            <v>1.178999975</v>
          </cell>
          <cell r="BH43">
            <v>0</v>
          </cell>
          <cell r="BI43">
            <v>0</v>
          </cell>
          <cell r="BJ43">
            <v>0</v>
          </cell>
        </row>
        <row r="44">
          <cell r="A44" t="str">
            <v>5C9</v>
          </cell>
          <cell r="B44" t="str">
            <v>Q05</v>
          </cell>
          <cell r="C44" t="str">
            <v/>
          </cell>
          <cell r="D44" t="str">
            <v/>
          </cell>
          <cell r="E44" t="str">
            <v/>
          </cell>
          <cell r="F44">
            <v>1</v>
          </cell>
          <cell r="G44">
            <v>1</v>
          </cell>
          <cell r="H44">
            <v>0</v>
          </cell>
          <cell r="J44">
            <v>0</v>
          </cell>
          <cell r="K44">
            <v>243.42680410000003</v>
          </cell>
          <cell r="L44">
            <v>1169.9563051239998</v>
          </cell>
          <cell r="M44" t="str">
            <v/>
          </cell>
          <cell r="N44">
            <v>0</v>
          </cell>
          <cell r="Q44" t="str">
            <v/>
          </cell>
          <cell r="R44">
            <v>1</v>
          </cell>
          <cell r="S44">
            <v>278</v>
          </cell>
          <cell r="X44">
            <v>1</v>
          </cell>
          <cell r="Y44">
            <v>1</v>
          </cell>
          <cell r="Z44">
            <v>1</v>
          </cell>
          <cell r="AA44">
            <v>0</v>
          </cell>
          <cell r="AB44" t="str">
            <v/>
          </cell>
          <cell r="AD44">
            <v>0</v>
          </cell>
          <cell r="AE44">
            <v>624</v>
          </cell>
          <cell r="AF44">
            <v>0.43356788079470199</v>
          </cell>
          <cell r="AG44">
            <v>0</v>
          </cell>
          <cell r="AH44" t="str">
            <v/>
          </cell>
          <cell r="AI44">
            <v>8</v>
          </cell>
          <cell r="AJ44">
            <v>321</v>
          </cell>
          <cell r="AK44">
            <v>1562.6561268332759</v>
          </cell>
          <cell r="AL44">
            <v>0.11226611226611227</v>
          </cell>
          <cell r="AM44">
            <v>0.30026232174857331</v>
          </cell>
          <cell r="AN44">
            <v>0.7142857142857143</v>
          </cell>
          <cell r="AO44">
            <v>161</v>
          </cell>
          <cell r="AQ44">
            <v>53521</v>
          </cell>
          <cell r="AR44" t="str">
            <v/>
          </cell>
          <cell r="AS44">
            <v>40354</v>
          </cell>
          <cell r="AU44">
            <v>41800</v>
          </cell>
          <cell r="AV44" t="str">
            <v/>
          </cell>
          <cell r="AW44">
            <v>21837</v>
          </cell>
          <cell r="AX44" t="str">
            <v/>
          </cell>
          <cell r="AY44" t="str">
            <v/>
          </cell>
          <cell r="AZ44">
            <v>17902</v>
          </cell>
          <cell r="BA44" t="str">
            <v/>
          </cell>
          <cell r="BB44">
            <v>424.20216693600003</v>
          </cell>
          <cell r="BC44">
            <v>1</v>
          </cell>
          <cell r="BD44">
            <v>1134.8121650640001</v>
          </cell>
          <cell r="BE44">
            <v>1.0800000430000001</v>
          </cell>
          <cell r="BF44">
            <v>2626.9359818250005</v>
          </cell>
          <cell r="BG44">
            <v>9.8999999000000005E-2</v>
          </cell>
          <cell r="BH44">
            <v>243</v>
          </cell>
          <cell r="BI44">
            <v>243</v>
          </cell>
          <cell r="BJ44">
            <v>0</v>
          </cell>
        </row>
        <row r="45">
          <cell r="A45" t="str">
            <v>5CC</v>
          </cell>
          <cell r="B45" t="str">
            <v>Q13</v>
          </cell>
          <cell r="C45" t="str">
            <v/>
          </cell>
          <cell r="D45" t="str">
            <v/>
          </cell>
          <cell r="E45" t="str">
            <v/>
          </cell>
          <cell r="F45">
            <v>1</v>
          </cell>
          <cell r="G45">
            <v>1</v>
          </cell>
          <cell r="H45">
            <v>0</v>
          </cell>
          <cell r="J45">
            <v>0</v>
          </cell>
          <cell r="K45">
            <v>11.39651224</v>
          </cell>
          <cell r="L45">
            <v>323.17930380299998</v>
          </cell>
          <cell r="M45" t="str">
            <v/>
          </cell>
          <cell r="N45">
            <v>0</v>
          </cell>
          <cell r="Q45" t="str">
            <v/>
          </cell>
          <cell r="R45" t="str">
            <v/>
          </cell>
          <cell r="S45">
            <v>43</v>
          </cell>
          <cell r="X45">
            <v>1</v>
          </cell>
          <cell r="Y45">
            <v>1</v>
          </cell>
          <cell r="Z45">
            <v>0.93333333333333335</v>
          </cell>
          <cell r="AA45">
            <v>0</v>
          </cell>
          <cell r="AB45" t="str">
            <v/>
          </cell>
          <cell r="AD45">
            <v>27</v>
          </cell>
          <cell r="AE45">
            <v>306</v>
          </cell>
          <cell r="AF45">
            <v>0.52062926684476107</v>
          </cell>
          <cell r="AG45">
            <v>0</v>
          </cell>
          <cell r="AH45" t="str">
            <v/>
          </cell>
          <cell r="AI45">
            <v>4</v>
          </cell>
          <cell r="AJ45">
            <v>58</v>
          </cell>
          <cell r="AK45">
            <v>1675.1211387038156</v>
          </cell>
          <cell r="AL45">
            <v>0.21718750000000001</v>
          </cell>
          <cell r="AM45">
            <v>0.20346052441950169</v>
          </cell>
          <cell r="AN45">
            <v>0.45</v>
          </cell>
          <cell r="AO45">
            <v>2112</v>
          </cell>
          <cell r="AQ45">
            <v>27628</v>
          </cell>
          <cell r="AR45" t="str">
            <v/>
          </cell>
          <cell r="AS45">
            <v>14192</v>
          </cell>
          <cell r="AU45">
            <v>21580</v>
          </cell>
          <cell r="AV45" t="str">
            <v/>
          </cell>
          <cell r="AW45">
            <v>17639</v>
          </cell>
          <cell r="AX45" t="str">
            <v/>
          </cell>
          <cell r="AY45" t="str">
            <v/>
          </cell>
          <cell r="AZ45">
            <v>16678</v>
          </cell>
          <cell r="BA45" t="str">
            <v/>
          </cell>
          <cell r="BB45">
            <v>250.12813799200001</v>
          </cell>
          <cell r="BC45">
            <v>6</v>
          </cell>
          <cell r="BD45">
            <v>485.13686395799994</v>
          </cell>
          <cell r="BE45" t="str">
            <v/>
          </cell>
          <cell r="BF45">
            <v>672.49607194099997</v>
          </cell>
          <cell r="BG45" t="str">
            <v/>
          </cell>
          <cell r="BH45">
            <v>828</v>
          </cell>
          <cell r="BI45">
            <v>828</v>
          </cell>
          <cell r="BJ45">
            <v>35</v>
          </cell>
        </row>
        <row r="46">
          <cell r="A46" t="str">
            <v>5CD</v>
          </cell>
          <cell r="B46" t="str">
            <v>Q22</v>
          </cell>
          <cell r="C46" t="str">
            <v/>
          </cell>
          <cell r="D46" t="str">
            <v/>
          </cell>
          <cell r="E46">
            <v>0.9991742361684558</v>
          </cell>
          <cell r="F46">
            <v>1</v>
          </cell>
          <cell r="G46">
            <v>1</v>
          </cell>
          <cell r="H46">
            <v>0</v>
          </cell>
          <cell r="J46">
            <v>9</v>
          </cell>
          <cell r="K46">
            <v>10.989000025000001</v>
          </cell>
          <cell r="L46">
            <v>207.80430272999999</v>
          </cell>
          <cell r="M46">
            <v>13</v>
          </cell>
          <cell r="N46">
            <v>0</v>
          </cell>
          <cell r="Q46">
            <v>1</v>
          </cell>
          <cell r="R46">
            <v>1</v>
          </cell>
          <cell r="S46">
            <v>243</v>
          </cell>
          <cell r="X46">
            <v>1</v>
          </cell>
          <cell r="Y46">
            <v>1</v>
          </cell>
          <cell r="Z46">
            <v>1</v>
          </cell>
          <cell r="AA46">
            <v>0</v>
          </cell>
          <cell r="AB46" t="str">
            <v/>
          </cell>
          <cell r="AD46">
            <v>29</v>
          </cell>
          <cell r="AE46">
            <v>225</v>
          </cell>
          <cell r="AF46">
            <v>1</v>
          </cell>
          <cell r="AG46">
            <v>0</v>
          </cell>
          <cell r="AH46" t="str">
            <v/>
          </cell>
          <cell r="AI46">
            <v>3</v>
          </cell>
          <cell r="AJ46">
            <v>50</v>
          </cell>
          <cell r="AK46">
            <v>750.63232614430626</v>
          </cell>
          <cell r="AL46">
            <v>0.15720524017467249</v>
          </cell>
          <cell r="AM46">
            <v>0.29958489121794685</v>
          </cell>
          <cell r="AN46">
            <v>0.5</v>
          </cell>
          <cell r="AO46">
            <v>6</v>
          </cell>
          <cell r="AQ46">
            <v>20468</v>
          </cell>
          <cell r="AR46" t="str">
            <v/>
          </cell>
          <cell r="AS46">
            <v>5529</v>
          </cell>
          <cell r="AU46">
            <v>16439</v>
          </cell>
          <cell r="AV46" t="str">
            <v/>
          </cell>
          <cell r="AW46">
            <v>12132</v>
          </cell>
          <cell r="AX46" t="str">
            <v/>
          </cell>
          <cell r="AY46" t="str">
            <v/>
          </cell>
          <cell r="AZ46">
            <v>7856</v>
          </cell>
          <cell r="BA46" t="str">
            <v/>
          </cell>
          <cell r="BB46">
            <v>180.374001948</v>
          </cell>
          <cell r="BC46">
            <v>2</v>
          </cell>
          <cell r="BD46">
            <v>301.36000399800002</v>
          </cell>
          <cell r="BE46" t="str">
            <v/>
          </cell>
          <cell r="BF46">
            <v>443.13470499599998</v>
          </cell>
          <cell r="BG46">
            <v>6</v>
          </cell>
          <cell r="BH46">
            <v>832</v>
          </cell>
          <cell r="BI46">
            <v>3</v>
          </cell>
          <cell r="BJ46">
            <v>3</v>
          </cell>
        </row>
        <row r="47">
          <cell r="A47" t="str">
            <v>5CE</v>
          </cell>
          <cell r="B47" t="str">
            <v>Q22</v>
          </cell>
          <cell r="C47" t="str">
            <v/>
          </cell>
          <cell r="D47" t="str">
            <v/>
          </cell>
          <cell r="E47" t="str">
            <v/>
          </cell>
          <cell r="F47">
            <v>1</v>
          </cell>
          <cell r="G47">
            <v>1</v>
          </cell>
          <cell r="H47">
            <v>0</v>
          </cell>
          <cell r="J47">
            <v>10</v>
          </cell>
          <cell r="K47">
            <v>16.0045</v>
          </cell>
          <cell r="L47">
            <v>24.579337412000001</v>
          </cell>
          <cell r="M47" t="str">
            <v/>
          </cell>
          <cell r="N47">
            <v>0</v>
          </cell>
          <cell r="Q47" t="str">
            <v/>
          </cell>
          <cell r="R47" t="str">
            <v/>
          </cell>
          <cell r="S47">
            <v>692</v>
          </cell>
          <cell r="X47">
            <v>1</v>
          </cell>
          <cell r="Y47">
            <v>0.97368421052631582</v>
          </cell>
          <cell r="Z47">
            <v>0.96</v>
          </cell>
          <cell r="AA47">
            <v>0</v>
          </cell>
          <cell r="AB47" t="str">
            <v/>
          </cell>
          <cell r="AD47">
            <v>38</v>
          </cell>
          <cell r="AE47">
            <v>270</v>
          </cell>
          <cell r="AF47">
            <v>0.86024791985056881</v>
          </cell>
          <cell r="AG47">
            <v>0</v>
          </cell>
          <cell r="AH47" t="str">
            <v/>
          </cell>
          <cell r="AI47">
            <v>4</v>
          </cell>
          <cell r="AJ47">
            <v>64</v>
          </cell>
          <cell r="AK47">
            <v>840.33613445378148</v>
          </cell>
          <cell r="AL47" t="str">
            <v/>
          </cell>
          <cell r="AM47">
            <v>0.31399574744017011</v>
          </cell>
          <cell r="AN47">
            <v>0.87368421052631584</v>
          </cell>
          <cell r="AO47">
            <v>35</v>
          </cell>
          <cell r="AQ47">
            <v>38533</v>
          </cell>
          <cell r="AR47" t="str">
            <v/>
          </cell>
          <cell r="AS47">
            <v>22533</v>
          </cell>
          <cell r="AU47">
            <v>33914</v>
          </cell>
          <cell r="AV47" t="str">
            <v/>
          </cell>
          <cell r="AW47">
            <v>26553</v>
          </cell>
          <cell r="AX47" t="str">
            <v/>
          </cell>
          <cell r="AY47" t="str">
            <v/>
          </cell>
          <cell r="AZ47">
            <v>18900</v>
          </cell>
          <cell r="BA47" t="str">
            <v/>
          </cell>
          <cell r="BB47">
            <v>464.349199994</v>
          </cell>
          <cell r="BC47">
            <v>69</v>
          </cell>
          <cell r="BD47">
            <v>508.72449998799999</v>
          </cell>
          <cell r="BE47" t="str">
            <v/>
          </cell>
          <cell r="BF47">
            <v>1376.901799985</v>
          </cell>
          <cell r="BG47">
            <v>33</v>
          </cell>
          <cell r="BH47">
            <v>457</v>
          </cell>
          <cell r="BI47">
            <v>324</v>
          </cell>
          <cell r="BJ47">
            <v>20</v>
          </cell>
        </row>
        <row r="48">
          <cell r="A48" t="str">
            <v>5CF</v>
          </cell>
          <cell r="B48" t="str">
            <v>Q12</v>
          </cell>
          <cell r="C48" t="str">
            <v/>
          </cell>
          <cell r="D48" t="str">
            <v/>
          </cell>
          <cell r="E48" t="str">
            <v/>
          </cell>
          <cell r="F48">
            <v>0.98023063145254885</v>
          </cell>
          <cell r="G48">
            <v>1</v>
          </cell>
          <cell r="H48">
            <v>0</v>
          </cell>
          <cell r="J48">
            <v>0</v>
          </cell>
          <cell r="K48">
            <v>11</v>
          </cell>
          <cell r="L48">
            <v>34.439998860999999</v>
          </cell>
          <cell r="M48" t="str">
            <v/>
          </cell>
          <cell r="N48">
            <v>0</v>
          </cell>
          <cell r="Q48" t="str">
            <v/>
          </cell>
          <cell r="R48" t="str">
            <v/>
          </cell>
          <cell r="S48">
            <v>52</v>
          </cell>
          <cell r="X48">
            <v>1</v>
          </cell>
          <cell r="Y48">
            <v>1</v>
          </cell>
          <cell r="Z48">
            <v>0.8</v>
          </cell>
          <cell r="AA48">
            <v>0</v>
          </cell>
          <cell r="AB48" t="str">
            <v/>
          </cell>
          <cell r="AD48">
            <v>9</v>
          </cell>
          <cell r="AE48">
            <v>129</v>
          </cell>
          <cell r="AF48">
            <v>0.70936490850376754</v>
          </cell>
          <cell r="AG48">
            <v>0</v>
          </cell>
          <cell r="AH48" t="str">
            <v/>
          </cell>
          <cell r="AI48">
            <v>4</v>
          </cell>
          <cell r="AJ48">
            <v>103</v>
          </cell>
          <cell r="AK48">
            <v>577.8561976179974</v>
          </cell>
          <cell r="AL48">
            <v>8.1180811808118078E-2</v>
          </cell>
          <cell r="AM48" t="str">
            <v/>
          </cell>
          <cell r="AN48">
            <v>0.77777777777777779</v>
          </cell>
          <cell r="AO48">
            <v>19</v>
          </cell>
          <cell r="AQ48">
            <v>21787</v>
          </cell>
          <cell r="AR48" t="str">
            <v/>
          </cell>
          <cell r="AS48">
            <v>8413</v>
          </cell>
          <cell r="AU48">
            <v>19715</v>
          </cell>
          <cell r="AV48" t="str">
            <v/>
          </cell>
          <cell r="AW48">
            <v>14309</v>
          </cell>
          <cell r="AX48" t="str">
            <v/>
          </cell>
          <cell r="AY48" t="str">
            <v/>
          </cell>
          <cell r="AZ48">
            <v>14464</v>
          </cell>
          <cell r="BA48" t="str">
            <v/>
          </cell>
          <cell r="BB48">
            <v>260.05479409999998</v>
          </cell>
          <cell r="BC48">
            <v>76</v>
          </cell>
          <cell r="BD48">
            <v>553.21838200000002</v>
          </cell>
          <cell r="BE48">
            <v>4</v>
          </cell>
          <cell r="BF48">
            <v>967.23676969999997</v>
          </cell>
          <cell r="BG48">
            <v>43</v>
          </cell>
          <cell r="BH48">
            <v>51</v>
          </cell>
          <cell r="BI48">
            <v>51</v>
          </cell>
          <cell r="BJ48">
            <v>0</v>
          </cell>
        </row>
        <row r="49">
          <cell r="A49" t="str">
            <v>5CG</v>
          </cell>
          <cell r="B49" t="str">
            <v>Q12</v>
          </cell>
          <cell r="C49" t="str">
            <v/>
          </cell>
          <cell r="D49" t="str">
            <v/>
          </cell>
          <cell r="E49" t="str">
            <v/>
          </cell>
          <cell r="F49">
            <v>1</v>
          </cell>
          <cell r="G49">
            <v>1</v>
          </cell>
          <cell r="H49">
            <v>0</v>
          </cell>
          <cell r="J49">
            <v>0</v>
          </cell>
          <cell r="K49">
            <v>6</v>
          </cell>
          <cell r="L49">
            <v>35.910001281999996</v>
          </cell>
          <cell r="M49">
            <v>4</v>
          </cell>
          <cell r="N49">
            <v>0</v>
          </cell>
          <cell r="Q49" t="str">
            <v/>
          </cell>
          <cell r="R49">
            <v>0</v>
          </cell>
          <cell r="S49">
            <v>1259</v>
          </cell>
          <cell r="X49">
            <v>1</v>
          </cell>
          <cell r="Y49">
            <v>0.98245614035087714</v>
          </cell>
          <cell r="Z49">
            <v>0.84</v>
          </cell>
          <cell r="AA49">
            <v>0</v>
          </cell>
          <cell r="AB49" t="str">
            <v/>
          </cell>
          <cell r="AD49">
            <v>22</v>
          </cell>
          <cell r="AE49">
            <v>149</v>
          </cell>
          <cell r="AF49">
            <v>1</v>
          </cell>
          <cell r="AG49">
            <v>0</v>
          </cell>
          <cell r="AH49" t="str">
            <v/>
          </cell>
          <cell r="AI49">
            <v>5</v>
          </cell>
          <cell r="AJ49">
            <v>335</v>
          </cell>
          <cell r="AK49">
            <v>1056.405484550754</v>
          </cell>
          <cell r="AL49">
            <v>0.23647294589178355</v>
          </cell>
          <cell r="AM49">
            <v>0.28524970963995355</v>
          </cell>
          <cell r="AN49">
            <v>0.56666666666666665</v>
          </cell>
          <cell r="AO49">
            <v>155</v>
          </cell>
          <cell r="AQ49">
            <v>20410</v>
          </cell>
          <cell r="AR49" t="str">
            <v/>
          </cell>
          <cell r="AS49">
            <v>8988</v>
          </cell>
          <cell r="AU49">
            <v>19470</v>
          </cell>
          <cell r="AV49" t="str">
            <v/>
          </cell>
          <cell r="AW49">
            <v>18233</v>
          </cell>
          <cell r="AX49" t="str">
            <v/>
          </cell>
          <cell r="AY49" t="str">
            <v/>
          </cell>
          <cell r="AZ49">
            <v>14316</v>
          </cell>
          <cell r="BA49" t="str">
            <v/>
          </cell>
          <cell r="BB49">
            <v>203.14470660000001</v>
          </cell>
          <cell r="BC49" t="str">
            <v/>
          </cell>
          <cell r="BD49">
            <v>545.95262030000004</v>
          </cell>
          <cell r="BE49" t="str">
            <v/>
          </cell>
          <cell r="BF49">
            <v>900.35523409999996</v>
          </cell>
          <cell r="BG49" t="str">
            <v/>
          </cell>
          <cell r="BH49">
            <v>14</v>
          </cell>
          <cell r="BI49">
            <v>14</v>
          </cell>
          <cell r="BJ49">
            <v>14</v>
          </cell>
        </row>
        <row r="50">
          <cell r="A50" t="str">
            <v>5CH</v>
          </cell>
          <cell r="B50" t="str">
            <v>Q12</v>
          </cell>
          <cell r="C50" t="str">
            <v/>
          </cell>
          <cell r="D50" t="str">
            <v/>
          </cell>
          <cell r="E50" t="str">
            <v/>
          </cell>
          <cell r="F50">
            <v>1</v>
          </cell>
          <cell r="G50">
            <v>1</v>
          </cell>
          <cell r="H50">
            <v>0</v>
          </cell>
          <cell r="J50">
            <v>0</v>
          </cell>
          <cell r="K50">
            <v>7.0141999999999998</v>
          </cell>
          <cell r="L50">
            <v>23.166199404999993</v>
          </cell>
          <cell r="M50" t="str">
            <v/>
          </cell>
          <cell r="N50">
            <v>0</v>
          </cell>
          <cell r="Q50" t="str">
            <v/>
          </cell>
          <cell r="R50" t="str">
            <v/>
          </cell>
          <cell r="S50">
            <v>103</v>
          </cell>
          <cell r="X50">
            <v>1</v>
          </cell>
          <cell r="Y50">
            <v>0.95454545454545459</v>
          </cell>
          <cell r="Z50">
            <v>0.88888888888888884</v>
          </cell>
          <cell r="AA50">
            <v>0</v>
          </cell>
          <cell r="AB50" t="str">
            <v/>
          </cell>
          <cell r="AD50">
            <v>9</v>
          </cell>
          <cell r="AE50">
            <v>132</v>
          </cell>
          <cell r="AF50">
            <v>0.91764705882352937</v>
          </cell>
          <cell r="AG50">
            <v>0</v>
          </cell>
          <cell r="AH50" t="str">
            <v/>
          </cell>
          <cell r="AI50">
            <v>3</v>
          </cell>
          <cell r="AJ50">
            <v>223</v>
          </cell>
          <cell r="AK50">
            <v>951.02434119569318</v>
          </cell>
          <cell r="AL50">
            <v>0.16730038022813687</v>
          </cell>
          <cell r="AM50">
            <v>0.32639590396457485</v>
          </cell>
          <cell r="AN50">
            <v>0.5</v>
          </cell>
          <cell r="AO50">
            <v>131</v>
          </cell>
          <cell r="AQ50">
            <v>13262</v>
          </cell>
          <cell r="AR50" t="str">
            <v/>
          </cell>
          <cell r="AS50">
            <v>5587</v>
          </cell>
          <cell r="AU50">
            <v>12569</v>
          </cell>
          <cell r="AV50" t="str">
            <v/>
          </cell>
          <cell r="AW50">
            <v>11816</v>
          </cell>
          <cell r="AX50" t="str">
            <v/>
          </cell>
          <cell r="AY50" t="str">
            <v/>
          </cell>
          <cell r="AZ50">
            <v>8943</v>
          </cell>
          <cell r="BA50" t="str">
            <v/>
          </cell>
          <cell r="BB50">
            <v>120.20319689600001</v>
          </cell>
          <cell r="BC50" t="str">
            <v/>
          </cell>
          <cell r="BD50">
            <v>356.11399059399997</v>
          </cell>
          <cell r="BE50" t="str">
            <v/>
          </cell>
          <cell r="BF50">
            <v>598.95438408700011</v>
          </cell>
          <cell r="BG50" t="str">
            <v/>
          </cell>
          <cell r="BH50">
            <v>1529</v>
          </cell>
          <cell r="BI50">
            <v>1411</v>
          </cell>
          <cell r="BJ50">
            <v>0</v>
          </cell>
        </row>
        <row r="51">
          <cell r="A51" t="str">
            <v>5CK</v>
          </cell>
          <cell r="B51" t="str">
            <v>Q23</v>
          </cell>
          <cell r="C51" t="str">
            <v/>
          </cell>
          <cell r="D51" t="str">
            <v/>
          </cell>
          <cell r="E51" t="str">
            <v/>
          </cell>
          <cell r="F51">
            <v>1</v>
          </cell>
          <cell r="G51">
            <v>1</v>
          </cell>
          <cell r="H51">
            <v>0</v>
          </cell>
          <cell r="J51">
            <v>1</v>
          </cell>
          <cell r="K51">
            <v>3.556</v>
          </cell>
          <cell r="L51">
            <v>36.712000000000003</v>
          </cell>
          <cell r="M51">
            <v>0</v>
          </cell>
          <cell r="N51">
            <v>0</v>
          </cell>
          <cell r="Q51" t="str">
            <v/>
          </cell>
          <cell r="R51" t="str">
            <v/>
          </cell>
          <cell r="S51">
            <v>142</v>
          </cell>
          <cell r="X51">
            <v>1</v>
          </cell>
          <cell r="Y51">
            <v>1</v>
          </cell>
          <cell r="Z51">
            <v>1</v>
          </cell>
          <cell r="AA51">
            <v>0</v>
          </cell>
          <cell r="AB51" t="str">
            <v/>
          </cell>
          <cell r="AD51">
            <v>21</v>
          </cell>
          <cell r="AE51">
            <v>90</v>
          </cell>
          <cell r="AF51">
            <v>1</v>
          </cell>
          <cell r="AG51">
            <v>0</v>
          </cell>
          <cell r="AH51" t="str">
            <v/>
          </cell>
          <cell r="AI51">
            <v>1</v>
          </cell>
          <cell r="AJ51">
            <v>15</v>
          </cell>
          <cell r="AK51">
            <v>1103.3224848896677</v>
          </cell>
          <cell r="AL51">
            <v>0.27490039840637448</v>
          </cell>
          <cell r="AM51">
            <v>0.27850445947146063</v>
          </cell>
          <cell r="AN51">
            <v>0.25</v>
          </cell>
          <cell r="AO51">
            <v>1335</v>
          </cell>
          <cell r="AQ51">
            <v>21878</v>
          </cell>
          <cell r="AR51" t="str">
            <v/>
          </cell>
          <cell r="AS51">
            <v>12315</v>
          </cell>
          <cell r="AU51">
            <v>17556</v>
          </cell>
          <cell r="AV51" t="str">
            <v/>
          </cell>
          <cell r="AW51">
            <v>15396</v>
          </cell>
          <cell r="AX51" t="str">
            <v/>
          </cell>
          <cell r="AY51" t="str">
            <v/>
          </cell>
          <cell r="AZ51">
            <v>10160</v>
          </cell>
          <cell r="BA51" t="str">
            <v/>
          </cell>
          <cell r="BB51">
            <v>101.84</v>
          </cell>
          <cell r="BC51" t="str">
            <v/>
          </cell>
          <cell r="BD51">
            <v>14.71</v>
          </cell>
          <cell r="BE51" t="str">
            <v/>
          </cell>
          <cell r="BF51">
            <v>36.26</v>
          </cell>
          <cell r="BG51" t="str">
            <v/>
          </cell>
          <cell r="BH51">
            <v>265</v>
          </cell>
          <cell r="BI51">
            <v>265</v>
          </cell>
          <cell r="BJ51">
            <v>0</v>
          </cell>
        </row>
        <row r="52">
          <cell r="A52" t="str">
            <v>5CL</v>
          </cell>
          <cell r="B52" t="str">
            <v>Q14</v>
          </cell>
          <cell r="C52" t="str">
            <v/>
          </cell>
          <cell r="D52" t="str">
            <v/>
          </cell>
          <cell r="E52">
            <v>1</v>
          </cell>
          <cell r="F52">
            <v>1</v>
          </cell>
          <cell r="G52">
            <v>1</v>
          </cell>
          <cell r="H52">
            <v>0</v>
          </cell>
          <cell r="J52">
            <v>0</v>
          </cell>
          <cell r="K52">
            <v>150.65000005499999</v>
          </cell>
          <cell r="L52">
            <v>57</v>
          </cell>
          <cell r="M52" t="str">
            <v/>
          </cell>
          <cell r="N52">
            <v>0</v>
          </cell>
          <cell r="Q52" t="str">
            <v/>
          </cell>
          <cell r="R52" t="str">
            <v/>
          </cell>
          <cell r="S52">
            <v>521</v>
          </cell>
          <cell r="X52">
            <v>1</v>
          </cell>
          <cell r="Y52">
            <v>1</v>
          </cell>
          <cell r="Z52">
            <v>1</v>
          </cell>
          <cell r="AA52">
            <v>0</v>
          </cell>
          <cell r="AB52" t="str">
            <v/>
          </cell>
          <cell r="AD52">
            <v>0</v>
          </cell>
          <cell r="AE52">
            <v>239</v>
          </cell>
          <cell r="AF52">
            <v>0.80873892085212251</v>
          </cell>
          <cell r="AG52">
            <v>0</v>
          </cell>
          <cell r="AH52" t="str">
            <v/>
          </cell>
          <cell r="AI52">
            <v>3</v>
          </cell>
          <cell r="AJ52">
            <v>280</v>
          </cell>
          <cell r="AK52">
            <v>1203.3895726521732</v>
          </cell>
          <cell r="AL52">
            <v>0.19409937888198758</v>
          </cell>
          <cell r="AM52">
            <v>0.31150219667732687</v>
          </cell>
          <cell r="AN52">
            <v>0.47058823529411764</v>
          </cell>
          <cell r="AO52">
            <v>160.5</v>
          </cell>
          <cell r="AQ52">
            <v>43294</v>
          </cell>
          <cell r="AR52" t="str">
            <v/>
          </cell>
          <cell r="AS52">
            <v>44259</v>
          </cell>
          <cell r="AU52">
            <v>30178</v>
          </cell>
          <cell r="AV52" t="str">
            <v/>
          </cell>
          <cell r="AW52">
            <v>14030</v>
          </cell>
          <cell r="AX52" t="str">
            <v/>
          </cell>
          <cell r="AY52" t="str">
            <v/>
          </cell>
          <cell r="AZ52">
            <v>20480</v>
          </cell>
          <cell r="BA52" t="str">
            <v/>
          </cell>
          <cell r="BB52">
            <v>224.85000037</v>
          </cell>
          <cell r="BC52">
            <v>3.4000000510000001</v>
          </cell>
          <cell r="BD52">
            <v>681.65000075</v>
          </cell>
          <cell r="BE52">
            <v>0.85000001300000005</v>
          </cell>
          <cell r="BF52">
            <v>640.80000097000004</v>
          </cell>
          <cell r="BG52" t="str">
            <v/>
          </cell>
          <cell r="BH52">
            <v>55</v>
          </cell>
          <cell r="BI52">
            <v>9</v>
          </cell>
          <cell r="BJ52">
            <v>9</v>
          </cell>
        </row>
        <row r="53">
          <cell r="A53" t="str">
            <v>5CM</v>
          </cell>
          <cell r="B53" t="str">
            <v>Q18</v>
          </cell>
          <cell r="C53" t="str">
            <v/>
          </cell>
          <cell r="D53" t="str">
            <v/>
          </cell>
          <cell r="E53" t="str">
            <v/>
          </cell>
          <cell r="F53">
            <v>1</v>
          </cell>
          <cell r="G53">
            <v>1</v>
          </cell>
          <cell r="H53">
            <v>0</v>
          </cell>
          <cell r="J53">
            <v>0</v>
          </cell>
          <cell r="K53">
            <v>70.444599992999997</v>
          </cell>
          <cell r="L53">
            <v>189.893099213</v>
          </cell>
          <cell r="M53" t="str">
            <v/>
          </cell>
          <cell r="N53">
            <v>0</v>
          </cell>
          <cell r="Q53" t="str">
            <v/>
          </cell>
          <cell r="R53">
            <v>0</v>
          </cell>
          <cell r="S53">
            <v>16</v>
          </cell>
          <cell r="X53">
            <v>1</v>
          </cell>
          <cell r="Y53">
            <v>1</v>
          </cell>
          <cell r="Z53">
            <v>0.9642857142857143</v>
          </cell>
          <cell r="AA53">
            <v>0</v>
          </cell>
          <cell r="AB53" t="str">
            <v/>
          </cell>
          <cell r="AD53">
            <v>3</v>
          </cell>
          <cell r="AE53">
            <v>243</v>
          </cell>
          <cell r="AF53">
            <v>0.74107038294882299</v>
          </cell>
          <cell r="AG53">
            <v>0</v>
          </cell>
          <cell r="AH53" t="str">
            <v/>
          </cell>
          <cell r="AI53">
            <v>13</v>
          </cell>
          <cell r="AJ53">
            <v>409</v>
          </cell>
          <cell r="AK53">
            <v>535.02494525588645</v>
          </cell>
          <cell r="AL53">
            <v>0.21875</v>
          </cell>
          <cell r="AM53">
            <v>0.26386245255707397</v>
          </cell>
          <cell r="AN53">
            <v>0.12962962962962962</v>
          </cell>
          <cell r="AO53">
            <v>-4316</v>
          </cell>
          <cell r="AQ53">
            <v>35904</v>
          </cell>
          <cell r="AR53" t="str">
            <v/>
          </cell>
          <cell r="AS53">
            <v>16150</v>
          </cell>
          <cell r="AU53">
            <v>35369</v>
          </cell>
          <cell r="AV53" t="str">
            <v/>
          </cell>
          <cell r="AW53">
            <v>20123</v>
          </cell>
          <cell r="AX53" t="str">
            <v/>
          </cell>
          <cell r="AY53" t="str">
            <v/>
          </cell>
          <cell r="AZ53">
            <v>18421</v>
          </cell>
          <cell r="BA53" t="str">
            <v/>
          </cell>
          <cell r="BB53">
            <v>404.41412758000001</v>
          </cell>
          <cell r="BC53">
            <v>82</v>
          </cell>
          <cell r="BD53">
            <v>697.79449027800001</v>
          </cell>
          <cell r="BE53">
            <v>4.0299999990000002</v>
          </cell>
          <cell r="BF53">
            <v>1432.1177677850001</v>
          </cell>
          <cell r="BG53">
            <v>6.01</v>
          </cell>
          <cell r="BH53">
            <v>217</v>
          </cell>
          <cell r="BI53">
            <v>217</v>
          </cell>
          <cell r="BJ53">
            <v>0</v>
          </cell>
        </row>
        <row r="54">
          <cell r="A54" t="str">
            <v>5CN</v>
          </cell>
          <cell r="B54" t="str">
            <v>Q28</v>
          </cell>
          <cell r="C54" t="str">
            <v/>
          </cell>
          <cell r="D54" t="str">
            <v/>
          </cell>
          <cell r="E54">
            <v>1</v>
          </cell>
          <cell r="F54">
            <v>1</v>
          </cell>
          <cell r="G54">
            <v>1</v>
          </cell>
          <cell r="H54">
            <v>0</v>
          </cell>
          <cell r="J54">
            <v>1</v>
          </cell>
          <cell r="K54">
            <v>10.012</v>
          </cell>
          <cell r="L54">
            <v>517.36343497199994</v>
          </cell>
          <cell r="M54" t="str">
            <v/>
          </cell>
          <cell r="N54">
            <v>0</v>
          </cell>
          <cell r="Q54" t="str">
            <v/>
          </cell>
          <cell r="R54">
            <v>1</v>
          </cell>
          <cell r="S54">
            <v>159</v>
          </cell>
          <cell r="X54">
            <v>1</v>
          </cell>
          <cell r="Y54">
            <v>0.98630136986301364</v>
          </cell>
          <cell r="Z54">
            <v>1</v>
          </cell>
          <cell r="AA54">
            <v>0</v>
          </cell>
          <cell r="AB54" t="str">
            <v/>
          </cell>
          <cell r="AD54">
            <v>14</v>
          </cell>
          <cell r="AE54">
            <v>333</v>
          </cell>
          <cell r="AF54">
            <v>0.54334612923864367</v>
          </cell>
          <cell r="AG54">
            <v>0</v>
          </cell>
          <cell r="AH54" t="str">
            <v/>
          </cell>
          <cell r="AI54">
            <v>2</v>
          </cell>
          <cell r="AJ54">
            <v>120</v>
          </cell>
          <cell r="AK54">
            <v>807.10361745499767</v>
          </cell>
          <cell r="AL54" t="str">
            <v/>
          </cell>
          <cell r="AM54">
            <v>0.28428603790681872</v>
          </cell>
          <cell r="AN54">
            <v>0.31428571428571428</v>
          </cell>
          <cell r="AO54">
            <v>0</v>
          </cell>
          <cell r="AQ54">
            <v>30281</v>
          </cell>
          <cell r="AR54" t="str">
            <v/>
          </cell>
          <cell r="AS54">
            <v>10842</v>
          </cell>
          <cell r="AU54">
            <v>27540</v>
          </cell>
          <cell r="AV54" t="str">
            <v/>
          </cell>
          <cell r="AW54">
            <v>17698</v>
          </cell>
          <cell r="AX54" t="str">
            <v/>
          </cell>
          <cell r="AY54" t="str">
            <v/>
          </cell>
          <cell r="AZ54">
            <v>13568</v>
          </cell>
          <cell r="BA54" t="str">
            <v/>
          </cell>
          <cell r="BB54">
            <v>301.18639999499999</v>
          </cell>
          <cell r="BC54">
            <v>6</v>
          </cell>
          <cell r="BD54">
            <v>491.19399999500001</v>
          </cell>
          <cell r="BE54" t="str">
            <v/>
          </cell>
          <cell r="BF54">
            <v>457.28299999299998</v>
          </cell>
          <cell r="BG54" t="str">
            <v/>
          </cell>
          <cell r="BH54">
            <v>245</v>
          </cell>
          <cell r="BI54">
            <v>120</v>
          </cell>
          <cell r="BJ54">
            <v>118</v>
          </cell>
        </row>
        <row r="55">
          <cell r="A55" t="str">
            <v>5CP</v>
          </cell>
          <cell r="B55" t="str">
            <v>Q02</v>
          </cell>
          <cell r="C55" t="str">
            <v/>
          </cell>
          <cell r="D55" t="str">
            <v/>
          </cell>
          <cell r="E55" t="str">
            <v/>
          </cell>
          <cell r="F55">
            <v>1</v>
          </cell>
          <cell r="G55">
            <v>1</v>
          </cell>
          <cell r="H55">
            <v>0</v>
          </cell>
          <cell r="J55">
            <v>0</v>
          </cell>
          <cell r="K55">
            <v>57.324266677000004</v>
          </cell>
          <cell r="L55">
            <v>125.156219515</v>
          </cell>
          <cell r="M55" t="str">
            <v/>
          </cell>
          <cell r="N55">
            <v>1</v>
          </cell>
          <cell r="Q55" t="str">
            <v/>
          </cell>
          <cell r="R55" t="str">
            <v/>
          </cell>
          <cell r="S55">
            <v>24</v>
          </cell>
          <cell r="X55">
            <v>1</v>
          </cell>
          <cell r="Y55">
            <v>1</v>
          </cell>
          <cell r="Z55">
            <v>1</v>
          </cell>
          <cell r="AA55">
            <v>0</v>
          </cell>
          <cell r="AB55" t="str">
            <v/>
          </cell>
          <cell r="AD55">
            <v>2</v>
          </cell>
          <cell r="AE55">
            <v>38</v>
          </cell>
          <cell r="AF55">
            <v>0.89983948635634026</v>
          </cell>
          <cell r="AG55">
            <v>0</v>
          </cell>
          <cell r="AH55" t="str">
            <v/>
          </cell>
          <cell r="AI55">
            <v>1</v>
          </cell>
          <cell r="AJ55">
            <v>1</v>
          </cell>
          <cell r="AK55">
            <v>762.09231433273078</v>
          </cell>
          <cell r="AL55">
            <v>0.11020408163265306</v>
          </cell>
          <cell r="AM55">
            <v>0.27727985659870041</v>
          </cell>
          <cell r="AN55">
            <v>0.39130434782608697</v>
          </cell>
          <cell r="AO55">
            <v>-9353</v>
          </cell>
          <cell r="AQ55">
            <v>14712</v>
          </cell>
          <cell r="AR55" t="str">
            <v/>
          </cell>
          <cell r="AS55">
            <v>5448</v>
          </cell>
          <cell r="AU55">
            <v>13906</v>
          </cell>
          <cell r="AV55" t="str">
            <v/>
          </cell>
          <cell r="AW55">
            <v>9229</v>
          </cell>
          <cell r="AX55" t="str">
            <v/>
          </cell>
          <cell r="AY55" t="str">
            <v/>
          </cell>
          <cell r="AZ55">
            <v>8035</v>
          </cell>
          <cell r="BA55" t="str">
            <v/>
          </cell>
          <cell r="BB55">
            <v>169.00872171700001</v>
          </cell>
          <cell r="BC55">
            <v>4.8127602930000002</v>
          </cell>
          <cell r="BD55">
            <v>397.84764518399999</v>
          </cell>
          <cell r="BE55">
            <v>0.32999999800000002</v>
          </cell>
          <cell r="BF55">
            <v>837.872662279</v>
          </cell>
          <cell r="BG55" t="str">
            <v/>
          </cell>
          <cell r="BH55">
            <v>82</v>
          </cell>
          <cell r="BI55">
            <v>1</v>
          </cell>
          <cell r="BJ55">
            <v>0</v>
          </cell>
        </row>
        <row r="56">
          <cell r="A56" t="str">
            <v>5CQ</v>
          </cell>
          <cell r="B56" t="str">
            <v>Q16</v>
          </cell>
          <cell r="C56" t="str">
            <v/>
          </cell>
          <cell r="D56" t="str">
            <v/>
          </cell>
          <cell r="E56" t="str">
            <v/>
          </cell>
          <cell r="F56">
            <v>1</v>
          </cell>
          <cell r="G56">
            <v>1</v>
          </cell>
          <cell r="H56">
            <v>0</v>
          </cell>
          <cell r="J56">
            <v>0</v>
          </cell>
          <cell r="K56">
            <v>94.051701590999983</v>
          </cell>
          <cell r="L56">
            <v>244.10130198900001</v>
          </cell>
          <cell r="M56" t="str">
            <v/>
          </cell>
          <cell r="N56">
            <v>2</v>
          </cell>
          <cell r="Q56" t="str">
            <v/>
          </cell>
          <cell r="R56">
            <v>1</v>
          </cell>
          <cell r="S56">
            <v>26</v>
          </cell>
          <cell r="X56">
            <v>1</v>
          </cell>
          <cell r="Y56">
            <v>0.98412698412698407</v>
          </cell>
          <cell r="Z56">
            <v>0.91891891891891897</v>
          </cell>
          <cell r="AA56">
            <v>0</v>
          </cell>
          <cell r="AB56" t="str">
            <v/>
          </cell>
          <cell r="AD56">
            <v>10</v>
          </cell>
          <cell r="AE56">
            <v>386</v>
          </cell>
          <cell r="AF56">
            <v>0.99781181619256021</v>
          </cell>
          <cell r="AG56">
            <v>0</v>
          </cell>
          <cell r="AH56" t="str">
            <v/>
          </cell>
          <cell r="AI56">
            <v>3</v>
          </cell>
          <cell r="AJ56">
            <v>112</v>
          </cell>
          <cell r="AK56">
            <v>757.70312182961834</v>
          </cell>
          <cell r="AL56">
            <v>0.14243323442136499</v>
          </cell>
          <cell r="AM56">
            <v>0.25670211172682345</v>
          </cell>
          <cell r="AN56">
            <v>0.31372549019607843</v>
          </cell>
          <cell r="AO56">
            <v>-2347</v>
          </cell>
          <cell r="AQ56">
            <v>26832</v>
          </cell>
          <cell r="AR56" t="str">
            <v/>
          </cell>
          <cell r="AS56">
            <v>15462</v>
          </cell>
          <cell r="AU56">
            <v>22523</v>
          </cell>
          <cell r="AV56" t="str">
            <v/>
          </cell>
          <cell r="AW56">
            <v>21031</v>
          </cell>
          <cell r="AX56" t="str">
            <v/>
          </cell>
          <cell r="AY56" t="str">
            <v/>
          </cell>
          <cell r="AZ56">
            <v>22755</v>
          </cell>
          <cell r="BA56" t="str">
            <v/>
          </cell>
          <cell r="BB56">
            <v>558.17634409999994</v>
          </cell>
          <cell r="BC56" t="str">
            <v/>
          </cell>
          <cell r="BD56">
            <v>632.00946903400006</v>
          </cell>
          <cell r="BE56" t="str">
            <v/>
          </cell>
          <cell r="BF56">
            <v>2692.1309915500001</v>
          </cell>
          <cell r="BG56" t="str">
            <v/>
          </cell>
          <cell r="BH56">
            <v>1558</v>
          </cell>
          <cell r="BI56">
            <v>1377</v>
          </cell>
          <cell r="BJ56">
            <v>344</v>
          </cell>
        </row>
        <row r="57">
          <cell r="A57" t="str">
            <v>5CR</v>
          </cell>
          <cell r="B57" t="str">
            <v>Q14</v>
          </cell>
          <cell r="C57" t="str">
            <v/>
          </cell>
          <cell r="D57" t="str">
            <v/>
          </cell>
          <cell r="E57">
            <v>1</v>
          </cell>
          <cell r="F57">
            <v>1</v>
          </cell>
          <cell r="G57">
            <v>1</v>
          </cell>
          <cell r="H57">
            <v>0</v>
          </cell>
          <cell r="J57">
            <v>0</v>
          </cell>
          <cell r="K57">
            <v>61.459999967999998</v>
          </cell>
          <cell r="L57">
            <v>138</v>
          </cell>
          <cell r="M57" t="str">
            <v/>
          </cell>
          <cell r="N57">
            <v>0</v>
          </cell>
          <cell r="Q57" t="str">
            <v/>
          </cell>
          <cell r="R57" t="str">
            <v/>
          </cell>
          <cell r="S57">
            <v>382</v>
          </cell>
          <cell r="X57">
            <v>1</v>
          </cell>
          <cell r="Y57">
            <v>1</v>
          </cell>
          <cell r="Z57">
            <v>0.73684210526315785</v>
          </cell>
          <cell r="AA57">
            <v>0</v>
          </cell>
          <cell r="AB57" t="str">
            <v/>
          </cell>
          <cell r="AD57">
            <v>0</v>
          </cell>
          <cell r="AE57">
            <v>209</v>
          </cell>
          <cell r="AF57">
            <v>0.40283267457180499</v>
          </cell>
          <cell r="AG57">
            <v>0</v>
          </cell>
          <cell r="AH57" t="str">
            <v/>
          </cell>
          <cell r="AI57">
            <v>2.8</v>
          </cell>
          <cell r="AJ57">
            <v>304</v>
          </cell>
          <cell r="AK57">
            <v>1723.3946845597332</v>
          </cell>
          <cell r="AL57">
            <v>0.28205128205128205</v>
          </cell>
          <cell r="AM57">
            <v>0.27796423425714045</v>
          </cell>
          <cell r="AN57">
            <v>0.39436619718309857</v>
          </cell>
          <cell r="AO57">
            <v>3</v>
          </cell>
          <cell r="AQ57">
            <v>39573</v>
          </cell>
          <cell r="AR57" t="str">
            <v/>
          </cell>
          <cell r="AS57">
            <v>25762</v>
          </cell>
          <cell r="AU57">
            <v>28088</v>
          </cell>
          <cell r="AV57" t="str">
            <v/>
          </cell>
          <cell r="AW57">
            <v>21928</v>
          </cell>
          <cell r="AX57" t="str">
            <v/>
          </cell>
          <cell r="AY57" t="str">
            <v/>
          </cell>
          <cell r="AZ57">
            <v>20870</v>
          </cell>
          <cell r="BA57" t="str">
            <v/>
          </cell>
          <cell r="BB57">
            <v>207.93999977800001</v>
          </cell>
          <cell r="BC57">
            <v>1.3599999700000001</v>
          </cell>
          <cell r="BD57">
            <v>815.25999954999997</v>
          </cell>
          <cell r="BE57">
            <v>0.33999999199999997</v>
          </cell>
          <cell r="BF57">
            <v>907.91999942000007</v>
          </cell>
          <cell r="BG57" t="str">
            <v/>
          </cell>
          <cell r="BH57">
            <v>12</v>
          </cell>
          <cell r="BI57">
            <v>285</v>
          </cell>
          <cell r="BJ57">
            <v>99</v>
          </cell>
        </row>
        <row r="58">
          <cell r="A58" t="str">
            <v>5CV</v>
          </cell>
          <cell r="B58" t="str">
            <v>Q21</v>
          </cell>
          <cell r="C58" t="str">
            <v/>
          </cell>
          <cell r="D58" t="str">
            <v/>
          </cell>
          <cell r="E58">
            <v>1</v>
          </cell>
          <cell r="F58">
            <v>1</v>
          </cell>
          <cell r="G58">
            <v>1</v>
          </cell>
          <cell r="H58">
            <v>0</v>
          </cell>
          <cell r="J58">
            <v>9</v>
          </cell>
          <cell r="K58">
            <v>55.471300018999997</v>
          </cell>
          <cell r="L58">
            <v>1149.2993012460001</v>
          </cell>
          <cell r="M58" t="str">
            <v/>
          </cell>
          <cell r="N58">
            <v>3</v>
          </cell>
          <cell r="Q58" t="str">
            <v/>
          </cell>
          <cell r="R58" t="str">
            <v/>
          </cell>
          <cell r="S58">
            <v>99</v>
          </cell>
          <cell r="X58">
            <v>1</v>
          </cell>
          <cell r="Y58">
            <v>1</v>
          </cell>
          <cell r="Z58">
            <v>0.90909090909090906</v>
          </cell>
          <cell r="AA58">
            <v>0</v>
          </cell>
          <cell r="AB58" t="str">
            <v/>
          </cell>
          <cell r="AD58">
            <v>20</v>
          </cell>
          <cell r="AE58">
            <v>175</v>
          </cell>
          <cell r="AF58">
            <v>0.96503102086858428</v>
          </cell>
          <cell r="AG58">
            <v>0</v>
          </cell>
          <cell r="AH58" t="str">
            <v/>
          </cell>
          <cell r="AI58">
            <v>4</v>
          </cell>
          <cell r="AJ58">
            <v>115</v>
          </cell>
          <cell r="AK58">
            <v>588.64191130408483</v>
          </cell>
          <cell r="AL58">
            <v>0.1201923076923077</v>
          </cell>
          <cell r="AM58">
            <v>0.32177246903113965</v>
          </cell>
          <cell r="AN58">
            <v>0.21428571428571427</v>
          </cell>
          <cell r="AO58">
            <v>226</v>
          </cell>
          <cell r="AQ58">
            <v>18283</v>
          </cell>
          <cell r="AR58" t="str">
            <v/>
          </cell>
          <cell r="AS58">
            <v>5977</v>
          </cell>
          <cell r="AU58">
            <v>16226</v>
          </cell>
          <cell r="AV58" t="str">
            <v/>
          </cell>
          <cell r="AW58">
            <v>11000</v>
          </cell>
          <cell r="AX58" t="str">
            <v/>
          </cell>
          <cell r="AY58" t="str">
            <v/>
          </cell>
          <cell r="AZ58">
            <v>8861</v>
          </cell>
          <cell r="BA58" t="str">
            <v/>
          </cell>
          <cell r="BB58">
            <v>150.919501231</v>
          </cell>
          <cell r="BC58">
            <v>0.18000000699999999</v>
          </cell>
          <cell r="BD58">
            <v>360.78360441699999</v>
          </cell>
          <cell r="BE58">
            <v>5.220000207</v>
          </cell>
          <cell r="BF58">
            <v>584.74680583600002</v>
          </cell>
          <cell r="BG58">
            <v>130</v>
          </cell>
          <cell r="BH58">
            <v>11</v>
          </cell>
          <cell r="BI58">
            <v>16</v>
          </cell>
          <cell r="BJ58">
            <v>8</v>
          </cell>
        </row>
        <row r="59">
          <cell r="A59" t="str">
            <v>5CX</v>
          </cell>
          <cell r="B59" t="str">
            <v>Q14</v>
          </cell>
          <cell r="C59" t="str">
            <v/>
          </cell>
          <cell r="D59" t="str">
            <v/>
          </cell>
          <cell r="E59" t="str">
            <v/>
          </cell>
          <cell r="F59">
            <v>1</v>
          </cell>
          <cell r="G59">
            <v>1</v>
          </cell>
          <cell r="H59">
            <v>0</v>
          </cell>
          <cell r="J59">
            <v>0</v>
          </cell>
          <cell r="K59">
            <v>21.000000313000001</v>
          </cell>
          <cell r="L59">
            <v>66.500002315999993</v>
          </cell>
          <cell r="M59" t="str">
            <v/>
          </cell>
          <cell r="N59">
            <v>0</v>
          </cell>
          <cell r="Q59" t="str">
            <v/>
          </cell>
          <cell r="R59" t="str">
            <v/>
          </cell>
          <cell r="S59">
            <v>13</v>
          </cell>
          <cell r="X59">
            <v>1</v>
          </cell>
          <cell r="Y59">
            <v>1</v>
          </cell>
          <cell r="Z59">
            <v>0.83333333333333337</v>
          </cell>
          <cell r="AA59">
            <v>0</v>
          </cell>
          <cell r="AB59" t="str">
            <v/>
          </cell>
          <cell r="AD59">
            <v>0</v>
          </cell>
          <cell r="AE59">
            <v>87</v>
          </cell>
          <cell r="AF59">
            <v>0.8</v>
          </cell>
          <cell r="AG59">
            <v>0</v>
          </cell>
          <cell r="AH59" t="str">
            <v/>
          </cell>
          <cell r="AI59">
            <v>1.5</v>
          </cell>
          <cell r="AJ59">
            <v>5</v>
          </cell>
          <cell r="AK59">
            <v>667.24216726755697</v>
          </cell>
          <cell r="AL59">
            <v>0.11142061281337047</v>
          </cell>
          <cell r="AM59">
            <v>0.22307097666659886</v>
          </cell>
          <cell r="AN59">
            <v>0.17241379310344829</v>
          </cell>
          <cell r="AO59">
            <v>483</v>
          </cell>
          <cell r="AQ59">
            <v>31096</v>
          </cell>
          <cell r="AR59" t="str">
            <v/>
          </cell>
          <cell r="AS59">
            <v>15027</v>
          </cell>
          <cell r="AU59">
            <v>23379</v>
          </cell>
          <cell r="AV59" t="str">
            <v/>
          </cell>
          <cell r="AW59">
            <v>15424</v>
          </cell>
          <cell r="AX59" t="str">
            <v/>
          </cell>
          <cell r="AY59" t="str">
            <v/>
          </cell>
          <cell r="AZ59">
            <v>9715</v>
          </cell>
          <cell r="BA59" t="str">
            <v/>
          </cell>
          <cell r="BB59">
            <v>223.00000460000001</v>
          </cell>
          <cell r="BC59">
            <v>14.6000002</v>
          </cell>
          <cell r="BD59">
            <v>460.40000859999998</v>
          </cell>
          <cell r="BE59">
            <v>3.4000000510000001</v>
          </cell>
          <cell r="BF59">
            <v>578.70001419999994</v>
          </cell>
          <cell r="BG59" t="str">
            <v/>
          </cell>
          <cell r="BH59">
            <v>156</v>
          </cell>
          <cell r="BI59">
            <v>0</v>
          </cell>
          <cell r="BJ59">
            <v>0</v>
          </cell>
        </row>
        <row r="60">
          <cell r="A60" t="str">
            <v>5CY</v>
          </cell>
          <cell r="B60" t="str">
            <v>Q01</v>
          </cell>
          <cell r="C60" t="str">
            <v/>
          </cell>
          <cell r="D60" t="str">
            <v/>
          </cell>
          <cell r="E60" t="str">
            <v/>
          </cell>
          <cell r="F60">
            <v>1</v>
          </cell>
          <cell r="G60">
            <v>1</v>
          </cell>
          <cell r="H60">
            <v>0</v>
          </cell>
          <cell r="J60">
            <v>0</v>
          </cell>
          <cell r="K60">
            <v>2.0262000000000002</v>
          </cell>
          <cell r="L60">
            <v>451.57221858799994</v>
          </cell>
          <cell r="M60" t="str">
            <v/>
          </cell>
          <cell r="N60">
            <v>0</v>
          </cell>
          <cell r="Q60" t="str">
            <v/>
          </cell>
          <cell r="R60" t="str">
            <v/>
          </cell>
          <cell r="S60">
            <v>384</v>
          </cell>
          <cell r="X60">
            <v>0.99350649350649356</v>
          </cell>
          <cell r="Y60">
            <v>0.9838709677419355</v>
          </cell>
          <cell r="Z60">
            <v>1</v>
          </cell>
          <cell r="AA60">
            <v>0</v>
          </cell>
          <cell r="AB60" t="str">
            <v/>
          </cell>
          <cell r="AD60">
            <v>9</v>
          </cell>
          <cell r="AE60">
            <v>183</v>
          </cell>
          <cell r="AF60">
            <v>0.76145645853523469</v>
          </cell>
          <cell r="AG60">
            <v>0</v>
          </cell>
          <cell r="AH60" t="str">
            <v/>
          </cell>
          <cell r="AI60">
            <v>2</v>
          </cell>
          <cell r="AJ60">
            <v>29</v>
          </cell>
          <cell r="AK60">
            <v>684.51691489123209</v>
          </cell>
          <cell r="AL60" t="str">
            <v/>
          </cell>
          <cell r="AM60">
            <v>0.25061407311082212</v>
          </cell>
          <cell r="AN60">
            <v>0.56000000000000005</v>
          </cell>
          <cell r="AO60">
            <v>-813</v>
          </cell>
          <cell r="AQ60">
            <v>26374</v>
          </cell>
          <cell r="AR60" t="str">
            <v/>
          </cell>
          <cell r="AS60">
            <v>14486</v>
          </cell>
          <cell r="AU60">
            <v>21451</v>
          </cell>
          <cell r="AV60" t="str">
            <v/>
          </cell>
          <cell r="AW60">
            <v>21577</v>
          </cell>
          <cell r="AX60" t="str">
            <v/>
          </cell>
          <cell r="AY60" t="str">
            <v/>
          </cell>
          <cell r="AZ60">
            <v>15339</v>
          </cell>
          <cell r="BA60" t="str">
            <v/>
          </cell>
          <cell r="BB60">
            <v>423.20885912099999</v>
          </cell>
          <cell r="BC60">
            <v>107.2000027</v>
          </cell>
          <cell r="BD60">
            <v>455.89335989099999</v>
          </cell>
          <cell r="BE60" t="str">
            <v/>
          </cell>
          <cell r="BF60">
            <v>557.93653682499996</v>
          </cell>
          <cell r="BG60" t="str">
            <v/>
          </cell>
          <cell r="BH60">
            <v>446</v>
          </cell>
          <cell r="BI60">
            <v>419</v>
          </cell>
          <cell r="BJ60">
            <v>20</v>
          </cell>
        </row>
        <row r="61">
          <cell r="A61" t="str">
            <v>5D1</v>
          </cell>
          <cell r="B61" t="str">
            <v>Q27</v>
          </cell>
          <cell r="C61" t="str">
            <v/>
          </cell>
          <cell r="D61" t="str">
            <v/>
          </cell>
          <cell r="E61" t="str">
            <v/>
          </cell>
          <cell r="F61">
            <v>1</v>
          </cell>
          <cell r="G61">
            <v>1</v>
          </cell>
          <cell r="H61">
            <v>0</v>
          </cell>
          <cell r="J61">
            <v>0</v>
          </cell>
          <cell r="K61">
            <v>45.016100000000002</v>
          </cell>
          <cell r="L61">
            <v>106.46409017000001</v>
          </cell>
          <cell r="M61" t="str">
            <v/>
          </cell>
          <cell r="N61">
            <v>0</v>
          </cell>
          <cell r="Q61" t="str">
            <v/>
          </cell>
          <cell r="R61">
            <v>1</v>
          </cell>
          <cell r="S61">
            <v>663</v>
          </cell>
          <cell r="X61">
            <v>1</v>
          </cell>
          <cell r="Y61">
            <v>1</v>
          </cell>
          <cell r="Z61">
            <v>1</v>
          </cell>
          <cell r="AA61">
            <v>0</v>
          </cell>
          <cell r="AB61" t="str">
            <v/>
          </cell>
          <cell r="AD61">
            <v>2</v>
          </cell>
          <cell r="AE61">
            <v>236</v>
          </cell>
          <cell r="AF61">
            <v>0.80705059203444562</v>
          </cell>
          <cell r="AG61">
            <v>0</v>
          </cell>
          <cell r="AH61" t="str">
            <v/>
          </cell>
          <cell r="AI61">
            <v>6</v>
          </cell>
          <cell r="AJ61">
            <v>111</v>
          </cell>
          <cell r="AK61">
            <v>727.6461710907804</v>
          </cell>
          <cell r="AL61">
            <v>0.18697478991596639</v>
          </cell>
          <cell r="AM61">
            <v>0.33755436093807029</v>
          </cell>
          <cell r="AN61">
            <v>0.60869565217391308</v>
          </cell>
          <cell r="AO61">
            <v>345</v>
          </cell>
          <cell r="AQ61">
            <v>46680</v>
          </cell>
          <cell r="AR61" t="str">
            <v/>
          </cell>
          <cell r="AS61">
            <v>37858</v>
          </cell>
          <cell r="AU61">
            <v>35616</v>
          </cell>
          <cell r="AV61" t="str">
            <v/>
          </cell>
          <cell r="AW61">
            <v>22453</v>
          </cell>
          <cell r="AX61" t="str">
            <v/>
          </cell>
          <cell r="AY61" t="str">
            <v/>
          </cell>
          <cell r="AZ61">
            <v>15796</v>
          </cell>
          <cell r="BA61" t="str">
            <v/>
          </cell>
          <cell r="BB61">
            <v>465.42079016600002</v>
          </cell>
          <cell r="BC61" t="str">
            <v/>
          </cell>
          <cell r="BD61">
            <v>753.60208849000003</v>
          </cell>
          <cell r="BE61" t="str">
            <v/>
          </cell>
          <cell r="BF61">
            <v>962.945832881</v>
          </cell>
          <cell r="BG61" t="str">
            <v/>
          </cell>
          <cell r="BH61">
            <v>0</v>
          </cell>
          <cell r="BI61">
            <v>0</v>
          </cell>
          <cell r="BJ61">
            <v>0</v>
          </cell>
        </row>
        <row r="62">
          <cell r="A62" t="str">
            <v>5D2</v>
          </cell>
          <cell r="B62" t="str">
            <v>Q24</v>
          </cell>
          <cell r="C62" t="str">
            <v/>
          </cell>
          <cell r="D62" t="str">
            <v/>
          </cell>
          <cell r="E62">
            <v>1</v>
          </cell>
          <cell r="F62">
            <v>1</v>
          </cell>
          <cell r="G62">
            <v>1</v>
          </cell>
          <cell r="H62">
            <v>0</v>
          </cell>
          <cell r="J62">
            <v>0</v>
          </cell>
          <cell r="K62">
            <v>47.0152</v>
          </cell>
          <cell r="L62">
            <v>2874.9731999820001</v>
          </cell>
          <cell r="M62" t="str">
            <v/>
          </cell>
          <cell r="N62">
            <v>0</v>
          </cell>
          <cell r="Q62" t="str">
            <v/>
          </cell>
          <cell r="R62" t="str">
            <v/>
          </cell>
          <cell r="S62">
            <v>1008</v>
          </cell>
          <cell r="X62">
            <v>1</v>
          </cell>
          <cell r="Y62">
            <v>0.97701149425287359</v>
          </cell>
          <cell r="Z62">
            <v>0.70833333333333337</v>
          </cell>
          <cell r="AA62">
            <v>0</v>
          </cell>
          <cell r="AB62" t="str">
            <v/>
          </cell>
          <cell r="AD62">
            <v>99</v>
          </cell>
          <cell r="AE62">
            <v>181</v>
          </cell>
          <cell r="AF62">
            <v>0.92562286272594041</v>
          </cell>
          <cell r="AG62">
            <v>0</v>
          </cell>
          <cell r="AH62" t="str">
            <v/>
          </cell>
          <cell r="AI62">
            <v>7</v>
          </cell>
          <cell r="AJ62">
            <v>241</v>
          </cell>
          <cell r="AK62">
            <v>811.54096106644329</v>
          </cell>
          <cell r="AL62">
            <v>0.16363636363636364</v>
          </cell>
          <cell r="AM62">
            <v>0.33425792613052036</v>
          </cell>
          <cell r="AN62">
            <v>0.47222222222222221</v>
          </cell>
          <cell r="AO62">
            <v>6</v>
          </cell>
          <cell r="AQ62">
            <v>41290</v>
          </cell>
          <cell r="AR62" t="str">
            <v/>
          </cell>
          <cell r="AS62">
            <v>14286</v>
          </cell>
          <cell r="AU62">
            <v>33703</v>
          </cell>
          <cell r="AV62" t="str">
            <v/>
          </cell>
          <cell r="AW62">
            <v>28374</v>
          </cell>
          <cell r="AX62" t="str">
            <v/>
          </cell>
          <cell r="AY62" t="str">
            <v/>
          </cell>
          <cell r="AZ62">
            <v>20449</v>
          </cell>
          <cell r="BA62" t="str">
            <v/>
          </cell>
          <cell r="BB62">
            <v>364.08449992300001</v>
          </cell>
          <cell r="BC62" t="str">
            <v/>
          </cell>
          <cell r="BD62">
            <v>1221.6798997779999</v>
          </cell>
          <cell r="BE62" t="str">
            <v/>
          </cell>
          <cell r="BF62">
            <v>1716.3563993539999</v>
          </cell>
          <cell r="BG62" t="str">
            <v/>
          </cell>
          <cell r="BH62">
            <v>1681</v>
          </cell>
          <cell r="BI62">
            <v>1656</v>
          </cell>
          <cell r="BJ62">
            <v>25</v>
          </cell>
        </row>
        <row r="63">
          <cell r="A63" t="str">
            <v>5D3</v>
          </cell>
          <cell r="B63" t="str">
            <v>Q24</v>
          </cell>
          <cell r="C63" t="str">
            <v/>
          </cell>
          <cell r="D63" t="str">
            <v/>
          </cell>
          <cell r="E63" t="str">
            <v/>
          </cell>
          <cell r="F63">
            <v>1</v>
          </cell>
          <cell r="G63">
            <v>1</v>
          </cell>
          <cell r="H63">
            <v>0</v>
          </cell>
          <cell r="J63">
            <v>0</v>
          </cell>
          <cell r="K63">
            <v>3.5097999889999993</v>
          </cell>
          <cell r="L63">
            <v>840.591300413</v>
          </cell>
          <cell r="M63" t="str">
            <v/>
          </cell>
          <cell r="N63">
            <v>0</v>
          </cell>
          <cell r="Q63" t="str">
            <v/>
          </cell>
          <cell r="R63" t="str">
            <v/>
          </cell>
          <cell r="S63">
            <v>141</v>
          </cell>
          <cell r="X63">
            <v>1</v>
          </cell>
          <cell r="Y63">
            <v>0.98648648648648651</v>
          </cell>
          <cell r="Z63">
            <v>0.90625</v>
          </cell>
          <cell r="AA63">
            <v>0</v>
          </cell>
          <cell r="AB63" t="str">
            <v/>
          </cell>
          <cell r="AD63">
            <v>24</v>
          </cell>
          <cell r="AE63">
            <v>420</v>
          </cell>
          <cell r="AF63">
            <v>0.85970102771722201</v>
          </cell>
          <cell r="AG63">
            <v>0</v>
          </cell>
          <cell r="AH63" t="str">
            <v/>
          </cell>
          <cell r="AI63">
            <v>2</v>
          </cell>
          <cell r="AJ63">
            <v>28</v>
          </cell>
          <cell r="AK63">
            <v>824.60329411089845</v>
          </cell>
          <cell r="AL63">
            <v>0.17842323651452283</v>
          </cell>
          <cell r="AM63">
            <v>0.36999813111281848</v>
          </cell>
          <cell r="AN63">
            <v>0.38709677419354838</v>
          </cell>
          <cell r="AO63">
            <v>39</v>
          </cell>
          <cell r="AQ63">
            <v>34786</v>
          </cell>
          <cell r="AR63" t="str">
            <v/>
          </cell>
          <cell r="AS63">
            <v>14963</v>
          </cell>
          <cell r="AU63">
            <v>30072</v>
          </cell>
          <cell r="AV63" t="str">
            <v/>
          </cell>
          <cell r="AW63">
            <v>23116</v>
          </cell>
          <cell r="AX63" t="str">
            <v/>
          </cell>
          <cell r="AY63" t="str">
            <v/>
          </cell>
          <cell r="AZ63">
            <v>14814</v>
          </cell>
          <cell r="BA63" t="str">
            <v/>
          </cell>
          <cell r="BB63">
            <v>261.00019968699996</v>
          </cell>
          <cell r="BC63" t="str">
            <v/>
          </cell>
          <cell r="BD63">
            <v>652.63559940100004</v>
          </cell>
          <cell r="BE63" t="str">
            <v/>
          </cell>
          <cell r="BF63">
            <v>976.20609905600008</v>
          </cell>
          <cell r="BG63" t="str">
            <v/>
          </cell>
          <cell r="BH63">
            <v>66</v>
          </cell>
          <cell r="BI63">
            <v>66</v>
          </cell>
          <cell r="BJ63">
            <v>66</v>
          </cell>
        </row>
        <row r="64">
          <cell r="A64" t="str">
            <v>5D4</v>
          </cell>
          <cell r="B64" t="str">
            <v>Q13</v>
          </cell>
          <cell r="C64" t="str">
            <v/>
          </cell>
          <cell r="D64" t="str">
            <v/>
          </cell>
          <cell r="E64" t="str">
            <v/>
          </cell>
          <cell r="F64">
            <v>1</v>
          </cell>
          <cell r="G64">
            <v>1</v>
          </cell>
          <cell r="H64">
            <v>0</v>
          </cell>
          <cell r="J64">
            <v>0</v>
          </cell>
          <cell r="K64">
            <v>6</v>
          </cell>
          <cell r="L64">
            <v>49.090166625999991</v>
          </cell>
          <cell r="M64" t="str">
            <v/>
          </cell>
          <cell r="N64">
            <v>8</v>
          </cell>
          <cell r="Q64" t="str">
            <v/>
          </cell>
          <cell r="R64" t="str">
            <v/>
          </cell>
          <cell r="S64">
            <v>372</v>
          </cell>
          <cell r="X64">
            <v>1</v>
          </cell>
          <cell r="Y64">
            <v>0.97142857142857142</v>
          </cell>
          <cell r="Z64">
            <v>0.95238095238095233</v>
          </cell>
          <cell r="AA64">
            <v>0</v>
          </cell>
          <cell r="AB64" t="str">
            <v/>
          </cell>
          <cell r="AD64">
            <v>0</v>
          </cell>
          <cell r="AE64">
            <v>56</v>
          </cell>
          <cell r="AF64">
            <v>0.72109962406015038</v>
          </cell>
          <cell r="AG64">
            <v>0</v>
          </cell>
          <cell r="AH64" t="str">
            <v/>
          </cell>
          <cell r="AI64">
            <v>1.6</v>
          </cell>
          <cell r="AJ64">
            <v>1</v>
          </cell>
          <cell r="AK64">
            <v>676.26275844019892</v>
          </cell>
          <cell r="AL64" t="str">
            <v/>
          </cell>
          <cell r="AM64">
            <v>0.29197305610371854</v>
          </cell>
          <cell r="AN64">
            <v>0.15</v>
          </cell>
          <cell r="AO64">
            <v>86</v>
          </cell>
          <cell r="AQ64">
            <v>22557</v>
          </cell>
          <cell r="AR64" t="str">
            <v/>
          </cell>
          <cell r="AS64">
            <v>7081</v>
          </cell>
          <cell r="AU64">
            <v>17601</v>
          </cell>
          <cell r="AV64" t="str">
            <v/>
          </cell>
          <cell r="AW64">
            <v>13188</v>
          </cell>
          <cell r="AX64" t="str">
            <v/>
          </cell>
          <cell r="AY64" t="str">
            <v/>
          </cell>
          <cell r="AZ64">
            <v>11095</v>
          </cell>
          <cell r="BA64" t="str">
            <v/>
          </cell>
          <cell r="BB64">
            <v>223.14255862599998</v>
          </cell>
          <cell r="BC64">
            <v>76</v>
          </cell>
          <cell r="BD64">
            <v>359.24153046599997</v>
          </cell>
          <cell r="BE64" t="str">
            <v/>
          </cell>
          <cell r="BF64">
            <v>655.44979200500006</v>
          </cell>
          <cell r="BG64" t="str">
            <v/>
          </cell>
          <cell r="BH64">
            <v>267</v>
          </cell>
          <cell r="BI64">
            <v>39</v>
          </cell>
          <cell r="BJ64">
            <v>2</v>
          </cell>
        </row>
        <row r="65">
          <cell r="A65" t="str">
            <v>5D5</v>
          </cell>
          <cell r="B65" t="str">
            <v>Q13</v>
          </cell>
          <cell r="C65" t="str">
            <v/>
          </cell>
          <cell r="D65" t="str">
            <v/>
          </cell>
          <cell r="E65">
            <v>1</v>
          </cell>
          <cell r="F65">
            <v>1</v>
          </cell>
          <cell r="G65">
            <v>1</v>
          </cell>
          <cell r="H65">
            <v>0</v>
          </cell>
          <cell r="J65">
            <v>0</v>
          </cell>
          <cell r="K65">
            <v>1</v>
          </cell>
          <cell r="L65">
            <v>31.564971399999997</v>
          </cell>
          <cell r="M65" t="str">
            <v/>
          </cell>
          <cell r="N65">
            <v>4</v>
          </cell>
          <cell r="Q65" t="str">
            <v/>
          </cell>
          <cell r="R65" t="str">
            <v/>
          </cell>
          <cell r="S65">
            <v>728</v>
          </cell>
          <cell r="X65">
            <v>1</v>
          </cell>
          <cell r="Y65">
            <v>0.94444444444444442</v>
          </cell>
          <cell r="Z65">
            <v>1</v>
          </cell>
          <cell r="AA65">
            <v>0</v>
          </cell>
          <cell r="AB65" t="str">
            <v/>
          </cell>
          <cell r="AD65">
            <v>0</v>
          </cell>
          <cell r="AE65">
            <v>121</v>
          </cell>
          <cell r="AF65">
            <v>0.70256991685563119</v>
          </cell>
          <cell r="AG65">
            <v>0</v>
          </cell>
          <cell r="AH65" t="str">
            <v/>
          </cell>
          <cell r="AI65">
            <v>0</v>
          </cell>
          <cell r="AJ65">
            <v>0</v>
          </cell>
          <cell r="AK65">
            <v>643.16260901774592</v>
          </cell>
          <cell r="AL65" t="str">
            <v/>
          </cell>
          <cell r="AM65">
            <v>0.23394422027481024</v>
          </cell>
          <cell r="AN65">
            <v>0.25</v>
          </cell>
          <cell r="AO65">
            <v>47</v>
          </cell>
          <cell r="AQ65">
            <v>14002</v>
          </cell>
          <cell r="AR65" t="str">
            <v/>
          </cell>
          <cell r="AS65">
            <v>3831</v>
          </cell>
          <cell r="AU65">
            <v>10480</v>
          </cell>
          <cell r="AV65" t="str">
            <v/>
          </cell>
          <cell r="AW65">
            <v>8176</v>
          </cell>
          <cell r="AX65" t="str">
            <v/>
          </cell>
          <cell r="AY65" t="str">
            <v/>
          </cell>
          <cell r="AZ65">
            <v>6530</v>
          </cell>
          <cell r="BA65" t="str">
            <v/>
          </cell>
          <cell r="BB65">
            <v>133.948971597</v>
          </cell>
          <cell r="BC65">
            <v>42</v>
          </cell>
          <cell r="BD65">
            <v>211.20732735800001</v>
          </cell>
          <cell r="BE65" t="str">
            <v/>
          </cell>
          <cell r="BF65">
            <v>373.06195683599998</v>
          </cell>
          <cell r="BG65" t="str">
            <v/>
          </cell>
          <cell r="BH65">
            <v>146</v>
          </cell>
          <cell r="BI65">
            <v>20</v>
          </cell>
          <cell r="BJ65">
            <v>0</v>
          </cell>
        </row>
        <row r="66">
          <cell r="A66" t="str">
            <v>5D6</v>
          </cell>
          <cell r="B66" t="str">
            <v>Q13</v>
          </cell>
          <cell r="C66" t="str">
            <v/>
          </cell>
          <cell r="D66" t="str">
            <v/>
          </cell>
          <cell r="E66">
            <v>1</v>
          </cell>
          <cell r="F66">
            <v>1</v>
          </cell>
          <cell r="G66">
            <v>1</v>
          </cell>
          <cell r="H66">
            <v>0</v>
          </cell>
          <cell r="J66">
            <v>0</v>
          </cell>
          <cell r="K66">
            <v>11</v>
          </cell>
          <cell r="L66">
            <v>90.272543911000014</v>
          </cell>
          <cell r="M66" t="str">
            <v/>
          </cell>
          <cell r="N66">
            <v>4</v>
          </cell>
          <cell r="Q66" t="str">
            <v/>
          </cell>
          <cell r="R66" t="str">
            <v/>
          </cell>
          <cell r="S66">
            <v>496</v>
          </cell>
          <cell r="X66">
            <v>1</v>
          </cell>
          <cell r="Y66">
            <v>1</v>
          </cell>
          <cell r="Z66">
            <v>0.9375</v>
          </cell>
          <cell r="AA66">
            <v>0</v>
          </cell>
          <cell r="AB66" t="str">
            <v/>
          </cell>
          <cell r="AD66">
            <v>10</v>
          </cell>
          <cell r="AE66">
            <v>133</v>
          </cell>
          <cell r="AF66">
            <v>0.921394677119868</v>
          </cell>
          <cell r="AG66">
            <v>0</v>
          </cell>
          <cell r="AH66" t="str">
            <v/>
          </cell>
          <cell r="AI66">
            <v>3.6</v>
          </cell>
          <cell r="AJ66">
            <v>31</v>
          </cell>
          <cell r="AK66">
            <v>786.19118613932892</v>
          </cell>
          <cell r="AL66" t="str">
            <v/>
          </cell>
          <cell r="AM66">
            <v>0.27665082492948495</v>
          </cell>
          <cell r="AN66">
            <v>0.53125</v>
          </cell>
          <cell r="AO66">
            <v>103</v>
          </cell>
          <cell r="AQ66">
            <v>24685</v>
          </cell>
          <cell r="AR66" t="str">
            <v/>
          </cell>
          <cell r="AS66">
            <v>8128</v>
          </cell>
          <cell r="AU66">
            <v>20071</v>
          </cell>
          <cell r="AV66" t="str">
            <v/>
          </cell>
          <cell r="AW66">
            <v>16870</v>
          </cell>
          <cell r="AX66" t="str">
            <v/>
          </cell>
          <cell r="AY66" t="str">
            <v/>
          </cell>
          <cell r="AZ66">
            <v>13974</v>
          </cell>
          <cell r="BA66" t="str">
            <v/>
          </cell>
          <cell r="BB66">
            <v>312.48082457499999</v>
          </cell>
          <cell r="BC66">
            <v>96</v>
          </cell>
          <cell r="BD66">
            <v>487.82824249800001</v>
          </cell>
          <cell r="BE66" t="str">
            <v/>
          </cell>
          <cell r="BF66">
            <v>875.29096867199996</v>
          </cell>
          <cell r="BG66" t="str">
            <v/>
          </cell>
          <cell r="BH66">
            <v>314</v>
          </cell>
          <cell r="BI66">
            <v>46</v>
          </cell>
          <cell r="BJ66">
            <v>0</v>
          </cell>
        </row>
        <row r="67">
          <cell r="A67" t="str">
            <v>5D7</v>
          </cell>
          <cell r="B67" t="str">
            <v>Q09</v>
          </cell>
          <cell r="C67" t="str">
            <v/>
          </cell>
          <cell r="D67" t="str">
            <v/>
          </cell>
          <cell r="E67" t="str">
            <v/>
          </cell>
          <cell r="F67">
            <v>1</v>
          </cell>
          <cell r="G67">
            <v>1</v>
          </cell>
          <cell r="H67">
            <v>0</v>
          </cell>
          <cell r="J67">
            <v>0</v>
          </cell>
          <cell r="K67">
            <v>45.020200000000003</v>
          </cell>
          <cell r="L67">
            <v>253.139699998</v>
          </cell>
          <cell r="M67" t="str">
            <v/>
          </cell>
          <cell r="N67">
            <v>0</v>
          </cell>
          <cell r="Q67" t="str">
            <v/>
          </cell>
          <cell r="R67">
            <v>1</v>
          </cell>
          <cell r="S67">
            <v>870</v>
          </cell>
          <cell r="X67">
            <v>1</v>
          </cell>
          <cell r="Y67">
            <v>0.98969072164948457</v>
          </cell>
          <cell r="Z67">
            <v>0.97142857142857142</v>
          </cell>
          <cell r="AA67">
            <v>0</v>
          </cell>
          <cell r="AB67" t="str">
            <v/>
          </cell>
          <cell r="AD67">
            <v>166</v>
          </cell>
          <cell r="AE67">
            <v>814</v>
          </cell>
          <cell r="AF67">
            <v>0.98712494402149575</v>
          </cell>
          <cell r="AG67">
            <v>0</v>
          </cell>
          <cell r="AH67" t="str">
            <v/>
          </cell>
          <cell r="AI67">
            <v>3</v>
          </cell>
          <cell r="AJ67">
            <v>284</v>
          </cell>
          <cell r="AK67">
            <v>1054.2900873323131</v>
          </cell>
          <cell r="AL67">
            <v>0.22721437740693196</v>
          </cell>
          <cell r="AM67">
            <v>0.27937027684509441</v>
          </cell>
          <cell r="AN67">
            <v>0.35632183908045978</v>
          </cell>
          <cell r="AO67">
            <v>46</v>
          </cell>
          <cell r="AQ67">
            <v>53952</v>
          </cell>
          <cell r="AR67" t="str">
            <v/>
          </cell>
          <cell r="AS67">
            <v>36524</v>
          </cell>
          <cell r="AU67">
            <v>47569</v>
          </cell>
          <cell r="AV67" t="str">
            <v/>
          </cell>
          <cell r="AW67">
            <v>38817</v>
          </cell>
          <cell r="AX67" t="str">
            <v/>
          </cell>
          <cell r="AY67" t="str">
            <v/>
          </cell>
          <cell r="AZ67">
            <v>35169</v>
          </cell>
          <cell r="BA67" t="str">
            <v/>
          </cell>
          <cell r="BB67">
            <v>717.19139986000005</v>
          </cell>
          <cell r="BC67">
            <v>148</v>
          </cell>
          <cell r="BD67">
            <v>1101.3765998280001</v>
          </cell>
          <cell r="BE67" t="str">
            <v/>
          </cell>
          <cell r="BF67">
            <v>1969.3962996130001</v>
          </cell>
          <cell r="BG67" t="str">
            <v/>
          </cell>
          <cell r="BH67">
            <v>379</v>
          </cell>
          <cell r="BI67">
            <v>379</v>
          </cell>
          <cell r="BJ67">
            <v>0</v>
          </cell>
        </row>
        <row r="68">
          <cell r="A68" t="str">
            <v>5D8</v>
          </cell>
          <cell r="B68" t="str">
            <v>Q09</v>
          </cell>
          <cell r="C68" t="str">
            <v/>
          </cell>
          <cell r="D68" t="str">
            <v/>
          </cell>
          <cell r="E68" t="str">
            <v/>
          </cell>
          <cell r="F68">
            <v>1</v>
          </cell>
          <cell r="G68">
            <v>1</v>
          </cell>
          <cell r="H68">
            <v>0</v>
          </cell>
          <cell r="J68">
            <v>0</v>
          </cell>
          <cell r="K68">
            <v>138</v>
          </cell>
          <cell r="L68">
            <v>649</v>
          </cell>
          <cell r="M68" t="str">
            <v/>
          </cell>
          <cell r="N68">
            <v>0</v>
          </cell>
          <cell r="Q68" t="str">
            <v/>
          </cell>
          <cell r="R68" t="str">
            <v/>
          </cell>
          <cell r="S68">
            <v>328</v>
          </cell>
          <cell r="X68">
            <v>1</v>
          </cell>
          <cell r="Y68">
            <v>0.9885057471264368</v>
          </cell>
          <cell r="Z68">
            <v>0.93023255813953487</v>
          </cell>
          <cell r="AA68">
            <v>0</v>
          </cell>
          <cell r="AB68" t="str">
            <v/>
          </cell>
          <cell r="AD68">
            <v>78</v>
          </cell>
          <cell r="AE68">
            <v>528</v>
          </cell>
          <cell r="AF68">
            <v>0.75535672239227691</v>
          </cell>
          <cell r="AG68">
            <v>0</v>
          </cell>
          <cell r="AH68" t="str">
            <v/>
          </cell>
          <cell r="AI68">
            <v>4</v>
          </cell>
          <cell r="AJ68">
            <v>53</v>
          </cell>
          <cell r="AK68">
            <v>1227.8510353353252</v>
          </cell>
          <cell r="AL68">
            <v>0.24015009380863039</v>
          </cell>
          <cell r="AM68">
            <v>0.25064902489496454</v>
          </cell>
          <cell r="AN68">
            <v>0.31578947368421051</v>
          </cell>
          <cell r="AO68">
            <v>209</v>
          </cell>
          <cell r="AQ68">
            <v>44470</v>
          </cell>
          <cell r="AR68" t="str">
            <v/>
          </cell>
          <cell r="AS68">
            <v>25298</v>
          </cell>
          <cell r="AU68">
            <v>39204</v>
          </cell>
          <cell r="AV68" t="str">
            <v/>
          </cell>
          <cell r="AW68">
            <v>33162</v>
          </cell>
          <cell r="AX68" t="str">
            <v/>
          </cell>
          <cell r="AY68" t="str">
            <v/>
          </cell>
          <cell r="AZ68">
            <v>27090</v>
          </cell>
          <cell r="BA68" t="str">
            <v/>
          </cell>
          <cell r="BB68">
            <v>596.29680000899998</v>
          </cell>
          <cell r="BC68">
            <v>386</v>
          </cell>
          <cell r="BD68">
            <v>761.02480001100002</v>
          </cell>
          <cell r="BE68" t="str">
            <v/>
          </cell>
          <cell r="BF68">
            <v>1495.1624000249999</v>
          </cell>
          <cell r="BG68" t="str">
            <v/>
          </cell>
          <cell r="BH68">
            <v>541</v>
          </cell>
          <cell r="BI68">
            <v>541</v>
          </cell>
          <cell r="BJ68">
            <v>0</v>
          </cell>
        </row>
        <row r="69">
          <cell r="A69" t="str">
            <v>5D9</v>
          </cell>
          <cell r="B69" t="str">
            <v>Q10</v>
          </cell>
          <cell r="C69" t="str">
            <v/>
          </cell>
          <cell r="D69" t="str">
            <v/>
          </cell>
          <cell r="E69" t="str">
            <v/>
          </cell>
          <cell r="F69">
            <v>1</v>
          </cell>
          <cell r="G69">
            <v>1</v>
          </cell>
          <cell r="H69">
            <v>0</v>
          </cell>
          <cell r="J69">
            <v>0</v>
          </cell>
          <cell r="K69">
            <v>89</v>
          </cell>
          <cell r="L69">
            <v>384</v>
          </cell>
          <cell r="M69" t="str">
            <v/>
          </cell>
          <cell r="N69">
            <v>0</v>
          </cell>
          <cell r="Q69" t="str">
            <v/>
          </cell>
          <cell r="R69" t="str">
            <v/>
          </cell>
          <cell r="S69">
            <v>9</v>
          </cell>
          <cell r="X69">
            <v>1</v>
          </cell>
          <cell r="Y69">
            <v>0.97058823529411764</v>
          </cell>
          <cell r="Z69">
            <v>0.92307692307692313</v>
          </cell>
          <cell r="AA69">
            <v>0</v>
          </cell>
          <cell r="AB69" t="str">
            <v/>
          </cell>
          <cell r="AD69">
            <v>42</v>
          </cell>
          <cell r="AE69">
            <v>281</v>
          </cell>
          <cell r="AF69">
            <v>0.84482758620689657</v>
          </cell>
          <cell r="AG69">
            <v>0</v>
          </cell>
          <cell r="AH69" t="str">
            <v/>
          </cell>
          <cell r="AI69">
            <v>7</v>
          </cell>
          <cell r="AJ69">
            <v>235</v>
          </cell>
          <cell r="AK69">
            <v>1865.0637604628953</v>
          </cell>
          <cell r="AL69">
            <v>0.27301587301587299</v>
          </cell>
          <cell r="AM69" t="str">
            <v/>
          </cell>
          <cell r="AN69">
            <v>0.26315789473684209</v>
          </cell>
          <cell r="AO69">
            <v>-5984</v>
          </cell>
          <cell r="AQ69">
            <v>16787</v>
          </cell>
          <cell r="AR69" t="str">
            <v/>
          </cell>
          <cell r="AS69">
            <v>7282</v>
          </cell>
          <cell r="AU69">
            <v>14534</v>
          </cell>
          <cell r="AV69" t="str">
            <v/>
          </cell>
          <cell r="AW69">
            <v>12848</v>
          </cell>
          <cell r="AX69" t="str">
            <v/>
          </cell>
          <cell r="AY69" t="str">
            <v/>
          </cell>
          <cell r="AZ69">
            <v>10849</v>
          </cell>
          <cell r="BA69" t="str">
            <v/>
          </cell>
          <cell r="BB69">
            <v>229.06339999799999</v>
          </cell>
          <cell r="BC69">
            <v>181</v>
          </cell>
          <cell r="BD69">
            <v>397.07739999800003</v>
          </cell>
          <cell r="BE69" t="str">
            <v/>
          </cell>
          <cell r="BF69">
            <v>762.17619999600004</v>
          </cell>
          <cell r="BG69" t="str">
            <v/>
          </cell>
          <cell r="BH69">
            <v>49</v>
          </cell>
          <cell r="BI69">
            <v>19</v>
          </cell>
          <cell r="BJ69">
            <v>0</v>
          </cell>
        </row>
        <row r="70">
          <cell r="A70" t="str">
            <v>5DC</v>
          </cell>
          <cell r="B70" t="str">
            <v>Q03</v>
          </cell>
          <cell r="C70" t="str">
            <v/>
          </cell>
          <cell r="D70" t="str">
            <v/>
          </cell>
          <cell r="E70">
            <v>1</v>
          </cell>
          <cell r="F70">
            <v>1</v>
          </cell>
          <cell r="G70">
            <v>1</v>
          </cell>
          <cell r="H70">
            <v>0</v>
          </cell>
          <cell r="J70">
            <v>0</v>
          </cell>
          <cell r="K70">
            <v>6.917999977</v>
          </cell>
          <cell r="L70">
            <v>154.465332381</v>
          </cell>
          <cell r="M70" t="str">
            <v/>
          </cell>
          <cell r="N70">
            <v>0</v>
          </cell>
          <cell r="Q70" t="str">
            <v/>
          </cell>
          <cell r="R70" t="str">
            <v/>
          </cell>
          <cell r="S70" t="str">
            <v/>
          </cell>
          <cell r="X70">
            <v>1</v>
          </cell>
          <cell r="Y70">
            <v>1</v>
          </cell>
          <cell r="Z70">
            <v>1</v>
          </cell>
          <cell r="AA70">
            <v>0</v>
          </cell>
          <cell r="AB70" t="str">
            <v/>
          </cell>
          <cell r="AD70">
            <v>7</v>
          </cell>
          <cell r="AE70">
            <v>209</v>
          </cell>
          <cell r="AF70">
            <v>0.9093949528732137</v>
          </cell>
          <cell r="AG70">
            <v>0</v>
          </cell>
          <cell r="AH70" t="str">
            <v/>
          </cell>
          <cell r="AI70">
            <v>1</v>
          </cell>
          <cell r="AJ70">
            <v>94</v>
          </cell>
          <cell r="AK70">
            <v>937.1231135304281</v>
          </cell>
          <cell r="AL70">
            <v>0.21900826446280991</v>
          </cell>
          <cell r="AM70">
            <v>0.28423674498428081</v>
          </cell>
          <cell r="AN70">
            <v>0.5714285714285714</v>
          </cell>
          <cell r="AO70">
            <v>-615</v>
          </cell>
          <cell r="AQ70">
            <v>17892</v>
          </cell>
          <cell r="AR70" t="str">
            <v/>
          </cell>
          <cell r="AS70">
            <v>8459</v>
          </cell>
          <cell r="AU70">
            <v>13271</v>
          </cell>
          <cell r="AV70" t="str">
            <v/>
          </cell>
          <cell r="AW70">
            <v>12199</v>
          </cell>
          <cell r="AX70" t="str">
            <v/>
          </cell>
          <cell r="AY70" t="str">
            <v/>
          </cell>
          <cell r="AZ70">
            <v>7457</v>
          </cell>
          <cell r="BA70" t="str">
            <v/>
          </cell>
          <cell r="BB70">
            <v>198.26394184700001</v>
          </cell>
          <cell r="BC70" t="str">
            <v/>
          </cell>
          <cell r="BD70">
            <v>263.38470822400001</v>
          </cell>
          <cell r="BE70" t="str">
            <v/>
          </cell>
          <cell r="BF70">
            <v>462.00826933900004</v>
          </cell>
          <cell r="BG70" t="str">
            <v/>
          </cell>
          <cell r="BH70">
            <v>69</v>
          </cell>
          <cell r="BI70">
            <v>66</v>
          </cell>
          <cell r="BJ70">
            <v>0</v>
          </cell>
        </row>
        <row r="71">
          <cell r="A71" t="str">
            <v>5DD</v>
          </cell>
          <cell r="B71" t="str">
            <v>Q13</v>
          </cell>
          <cell r="C71" t="str">
            <v/>
          </cell>
          <cell r="D71" t="str">
            <v/>
          </cell>
          <cell r="E71" t="str">
            <v/>
          </cell>
          <cell r="F71">
            <v>1</v>
          </cell>
          <cell r="G71">
            <v>1</v>
          </cell>
          <cell r="H71">
            <v>0</v>
          </cell>
          <cell r="J71">
            <v>0</v>
          </cell>
          <cell r="K71">
            <v>9.750199984</v>
          </cell>
          <cell r="L71">
            <v>1036.8677861759998</v>
          </cell>
          <cell r="M71" t="str">
            <v/>
          </cell>
          <cell r="N71">
            <v>0</v>
          </cell>
          <cell r="Q71" t="str">
            <v/>
          </cell>
          <cell r="R71">
            <v>0.97058823529411764</v>
          </cell>
          <cell r="S71">
            <v>277</v>
          </cell>
          <cell r="X71">
            <v>0.99694189602446481</v>
          </cell>
          <cell r="Y71">
            <v>0.9907407407407407</v>
          </cell>
          <cell r="Z71">
            <v>0.81578947368421051</v>
          </cell>
          <cell r="AA71">
            <v>0</v>
          </cell>
          <cell r="AB71" t="str">
            <v/>
          </cell>
          <cell r="AD71">
            <v>3</v>
          </cell>
          <cell r="AE71">
            <v>589</v>
          </cell>
          <cell r="AF71">
            <v>0.71177583566087033</v>
          </cell>
          <cell r="AG71">
            <v>0</v>
          </cell>
          <cell r="AH71" t="str">
            <v/>
          </cell>
          <cell r="AI71">
            <v>1</v>
          </cell>
          <cell r="AJ71">
            <v>30</v>
          </cell>
          <cell r="AK71">
            <v>740.17174820767343</v>
          </cell>
          <cell r="AL71" t="str">
            <v/>
          </cell>
          <cell r="AM71">
            <v>0.29406859252542261</v>
          </cell>
          <cell r="AN71">
            <v>0.26</v>
          </cell>
          <cell r="AO71">
            <v>104</v>
          </cell>
          <cell r="AQ71">
            <v>65426</v>
          </cell>
          <cell r="AR71" t="str">
            <v/>
          </cell>
          <cell r="AS71">
            <v>30705</v>
          </cell>
          <cell r="AU71">
            <v>54070</v>
          </cell>
          <cell r="AV71" t="str">
            <v/>
          </cell>
          <cell r="AW71">
            <v>30723</v>
          </cell>
          <cell r="AX71" t="str">
            <v/>
          </cell>
          <cell r="AY71" t="str">
            <v/>
          </cell>
          <cell r="AZ71">
            <v>31342</v>
          </cell>
          <cell r="BA71" t="str">
            <v/>
          </cell>
          <cell r="BB71">
            <v>667.9988524800001</v>
          </cell>
          <cell r="BC71">
            <v>1.679999985</v>
          </cell>
          <cell r="BD71">
            <v>1330.935612754</v>
          </cell>
          <cell r="BE71">
            <v>0.16999999599999999</v>
          </cell>
          <cell r="BF71">
            <v>2064.0322666789998</v>
          </cell>
          <cell r="BG71" t="str">
            <v/>
          </cell>
          <cell r="BH71">
            <v>530</v>
          </cell>
          <cell r="BI71">
            <v>530</v>
          </cell>
          <cell r="BJ71">
            <v>156</v>
          </cell>
        </row>
        <row r="72">
          <cell r="A72" t="str">
            <v>5DF</v>
          </cell>
          <cell r="B72" t="str">
            <v>Q17</v>
          </cell>
          <cell r="C72" t="str">
            <v/>
          </cell>
          <cell r="D72" t="str">
            <v/>
          </cell>
          <cell r="E72" t="str">
            <v/>
          </cell>
          <cell r="F72">
            <v>1</v>
          </cell>
          <cell r="G72">
            <v>1</v>
          </cell>
          <cell r="H72">
            <v>0</v>
          </cell>
          <cell r="J72">
            <v>13</v>
          </cell>
          <cell r="K72">
            <v>16.120148412000002</v>
          </cell>
          <cell r="L72">
            <v>803.12826260400004</v>
          </cell>
          <cell r="M72" t="str">
            <v/>
          </cell>
          <cell r="N72">
            <v>0</v>
          </cell>
          <cell r="Q72" t="str">
            <v/>
          </cell>
          <cell r="R72" t="str">
            <v/>
          </cell>
          <cell r="S72">
            <v>428</v>
          </cell>
          <cell r="X72">
            <v>1</v>
          </cell>
          <cell r="Y72">
            <v>1</v>
          </cell>
          <cell r="Z72">
            <v>0.95833333333333337</v>
          </cell>
          <cell r="AA72">
            <v>0</v>
          </cell>
          <cell r="AB72" t="str">
            <v/>
          </cell>
          <cell r="AD72">
            <v>0</v>
          </cell>
          <cell r="AE72">
            <v>315</v>
          </cell>
          <cell r="AF72">
            <v>2.3321333542025355E-2</v>
          </cell>
          <cell r="AG72">
            <v>0</v>
          </cell>
          <cell r="AH72" t="str">
            <v/>
          </cell>
          <cell r="AI72">
            <v>0</v>
          </cell>
          <cell r="AJ72">
            <v>125</v>
          </cell>
          <cell r="AK72">
            <v>582.20773171867722</v>
          </cell>
          <cell r="AL72">
            <v>0.14566284779050737</v>
          </cell>
          <cell r="AM72">
            <v>0.29609109879926127</v>
          </cell>
          <cell r="AN72">
            <v>0.56862745098039214</v>
          </cell>
          <cell r="AO72">
            <v>-4375</v>
          </cell>
          <cell r="AQ72">
            <v>37378</v>
          </cell>
          <cell r="AR72" t="str">
            <v/>
          </cell>
          <cell r="AS72">
            <v>23957</v>
          </cell>
          <cell r="AU72">
            <v>29647</v>
          </cell>
          <cell r="AV72" t="str">
            <v/>
          </cell>
          <cell r="AW72">
            <v>23050</v>
          </cell>
          <cell r="AX72" t="str">
            <v/>
          </cell>
          <cell r="AY72" t="str">
            <v/>
          </cell>
          <cell r="AZ72">
            <v>15066</v>
          </cell>
          <cell r="BA72" t="str">
            <v/>
          </cell>
          <cell r="BB72">
            <v>378.69616704700002</v>
          </cell>
          <cell r="BC72" t="str">
            <v/>
          </cell>
          <cell r="BD72">
            <v>761.12608995999994</v>
          </cell>
          <cell r="BE72" t="str">
            <v/>
          </cell>
          <cell r="BF72">
            <v>925.65178318000005</v>
          </cell>
          <cell r="BG72" t="str">
            <v/>
          </cell>
          <cell r="BH72">
            <v>132</v>
          </cell>
          <cell r="BI72">
            <v>132</v>
          </cell>
          <cell r="BJ72">
            <v>0</v>
          </cell>
        </row>
        <row r="73">
          <cell r="A73" t="str">
            <v>5DG</v>
          </cell>
          <cell r="B73" t="str">
            <v>Q17</v>
          </cell>
          <cell r="C73" t="str">
            <v/>
          </cell>
          <cell r="D73" t="str">
            <v/>
          </cell>
          <cell r="E73" t="str">
            <v/>
          </cell>
          <cell r="F73">
            <v>1</v>
          </cell>
          <cell r="G73">
            <v>1</v>
          </cell>
          <cell r="H73">
            <v>1</v>
          </cell>
          <cell r="J73">
            <v>14</v>
          </cell>
          <cell r="K73">
            <v>67.109137709999999</v>
          </cell>
          <cell r="L73">
            <v>248.62113043200003</v>
          </cell>
          <cell r="M73" t="str">
            <v/>
          </cell>
          <cell r="N73">
            <v>0</v>
          </cell>
          <cell r="Q73" t="str">
            <v/>
          </cell>
          <cell r="R73" t="str">
            <v/>
          </cell>
          <cell r="S73">
            <v>313</v>
          </cell>
          <cell r="X73">
            <v>1</v>
          </cell>
          <cell r="Y73">
            <v>0.9821428571428571</v>
          </cell>
          <cell r="Z73">
            <v>0.96153846153846156</v>
          </cell>
          <cell r="AA73">
            <v>0</v>
          </cell>
          <cell r="AB73" t="str">
            <v/>
          </cell>
          <cell r="AD73">
            <v>0</v>
          </cell>
          <cell r="AE73">
            <v>251</v>
          </cell>
          <cell r="AF73">
            <v>0.8581754248876734</v>
          </cell>
          <cell r="AG73">
            <v>0</v>
          </cell>
          <cell r="AH73" t="str">
            <v/>
          </cell>
          <cell r="AI73">
            <v>2</v>
          </cell>
          <cell r="AJ73">
            <v>168</v>
          </cell>
          <cell r="AK73">
            <v>1003.5641414097187</v>
          </cell>
          <cell r="AL73">
            <v>0.25566343042071199</v>
          </cell>
          <cell r="AM73">
            <v>0.38020282102103259</v>
          </cell>
          <cell r="AN73">
            <v>0.30303030303030304</v>
          </cell>
          <cell r="AO73">
            <v>-6555</v>
          </cell>
          <cell r="AQ73">
            <v>29499</v>
          </cell>
          <cell r="AR73" t="str">
            <v/>
          </cell>
          <cell r="AS73">
            <v>18106</v>
          </cell>
          <cell r="AU73">
            <v>25156</v>
          </cell>
          <cell r="AV73" t="str">
            <v/>
          </cell>
          <cell r="AW73">
            <v>13629</v>
          </cell>
          <cell r="AX73" t="str">
            <v/>
          </cell>
          <cell r="AY73" t="str">
            <v/>
          </cell>
          <cell r="AZ73">
            <v>11950</v>
          </cell>
          <cell r="BA73" t="str">
            <v/>
          </cell>
          <cell r="BB73">
            <v>280.85772640699997</v>
          </cell>
          <cell r="BC73">
            <v>1</v>
          </cell>
          <cell r="BD73">
            <v>405.47608548599999</v>
          </cell>
          <cell r="BE73" t="str">
            <v/>
          </cell>
          <cell r="BF73">
            <v>789.37800836600002</v>
          </cell>
          <cell r="BG73" t="str">
            <v/>
          </cell>
          <cell r="BH73">
            <v>64</v>
          </cell>
          <cell r="BI73">
            <v>0</v>
          </cell>
          <cell r="BJ73">
            <v>0</v>
          </cell>
        </row>
        <row r="74">
          <cell r="A74" t="str">
            <v>5DH</v>
          </cell>
          <cell r="B74" t="str">
            <v>Q20</v>
          </cell>
          <cell r="C74" t="str">
            <v/>
          </cell>
          <cell r="D74" t="str">
            <v/>
          </cell>
          <cell r="E74">
            <v>0.99952651515151514</v>
          </cell>
          <cell r="F74">
            <v>1</v>
          </cell>
          <cell r="G74">
            <v>1</v>
          </cell>
          <cell r="H74">
            <v>0</v>
          </cell>
          <cell r="J74">
            <v>2</v>
          </cell>
          <cell r="K74">
            <v>3.0360729887</v>
          </cell>
          <cell r="L74">
            <v>1745.0868640427002</v>
          </cell>
          <cell r="M74">
            <v>74</v>
          </cell>
          <cell r="N74">
            <v>0</v>
          </cell>
          <cell r="Q74">
            <v>1</v>
          </cell>
          <cell r="R74">
            <v>1</v>
          </cell>
          <cell r="S74">
            <v>15</v>
          </cell>
          <cell r="X74">
            <v>0.98275862068965514</v>
          </cell>
          <cell r="Y74">
            <v>1</v>
          </cell>
          <cell r="Z74">
            <v>0.90909090909090906</v>
          </cell>
          <cell r="AA74">
            <v>0</v>
          </cell>
          <cell r="AB74" t="str">
            <v/>
          </cell>
          <cell r="AD74">
            <v>4</v>
          </cell>
          <cell r="AE74">
            <v>93</v>
          </cell>
          <cell r="AF74">
            <v>0.67949020533396276</v>
          </cell>
          <cell r="AG74">
            <v>0</v>
          </cell>
          <cell r="AH74" t="str">
            <v/>
          </cell>
          <cell r="AI74">
            <v>0</v>
          </cell>
          <cell r="AJ74">
            <v>0</v>
          </cell>
          <cell r="AK74">
            <v>657.64807214875611</v>
          </cell>
          <cell r="AL74" t="str">
            <v/>
          </cell>
          <cell r="AM74">
            <v>0.29249854410003406</v>
          </cell>
          <cell r="AN74">
            <v>0.54838709677419351</v>
          </cell>
          <cell r="AO74">
            <v>-9735</v>
          </cell>
          <cell r="AQ74">
            <v>23522</v>
          </cell>
          <cell r="AR74" t="str">
            <v/>
          </cell>
          <cell r="AS74">
            <v>9567</v>
          </cell>
          <cell r="AU74">
            <v>18590</v>
          </cell>
          <cell r="AV74" t="str">
            <v/>
          </cell>
          <cell r="AW74">
            <v>11353</v>
          </cell>
          <cell r="AX74" t="str">
            <v/>
          </cell>
          <cell r="AY74" t="str">
            <v/>
          </cell>
          <cell r="AZ74">
            <v>10074</v>
          </cell>
          <cell r="BA74" t="str">
            <v/>
          </cell>
          <cell r="BB74">
            <v>177.40341406900001</v>
          </cell>
          <cell r="BC74" t="str">
            <v/>
          </cell>
          <cell r="BD74">
            <v>360.65810609799996</v>
          </cell>
          <cell r="BE74" t="str">
            <v/>
          </cell>
          <cell r="BF74">
            <v>495.41820299</v>
          </cell>
          <cell r="BG74" t="str">
            <v/>
          </cell>
          <cell r="BH74">
            <v>351</v>
          </cell>
          <cell r="BI74">
            <v>0</v>
          </cell>
          <cell r="BJ74">
            <v>0</v>
          </cell>
        </row>
        <row r="75">
          <cell r="A75" t="str">
            <v>5DJ</v>
          </cell>
          <cell r="B75" t="str">
            <v>Q20</v>
          </cell>
          <cell r="C75" t="str">
            <v/>
          </cell>
          <cell r="D75" t="str">
            <v/>
          </cell>
          <cell r="E75" t="str">
            <v/>
          </cell>
          <cell r="F75">
            <v>1</v>
          </cell>
          <cell r="G75">
            <v>1</v>
          </cell>
          <cell r="H75">
            <v>0</v>
          </cell>
          <cell r="J75">
            <v>9</v>
          </cell>
          <cell r="K75">
            <v>13.025214088999999</v>
          </cell>
          <cell r="L75">
            <v>169.50405352600001</v>
          </cell>
          <cell r="M75" t="str">
            <v/>
          </cell>
          <cell r="N75">
            <v>0</v>
          </cell>
          <cell r="Q75" t="str">
            <v/>
          </cell>
          <cell r="R75" t="str">
            <v/>
          </cell>
          <cell r="S75">
            <v>43</v>
          </cell>
          <cell r="X75">
            <v>1</v>
          </cell>
          <cell r="Y75">
            <v>1</v>
          </cell>
          <cell r="Z75">
            <v>0.95238095238095233</v>
          </cell>
          <cell r="AA75">
            <v>0</v>
          </cell>
          <cell r="AB75" t="str">
            <v/>
          </cell>
          <cell r="AD75">
            <v>1</v>
          </cell>
          <cell r="AE75">
            <v>165</v>
          </cell>
          <cell r="AF75">
            <v>1</v>
          </cell>
          <cell r="AG75">
            <v>0</v>
          </cell>
          <cell r="AH75" t="str">
            <v/>
          </cell>
          <cell r="AI75">
            <v>0</v>
          </cell>
          <cell r="AJ75">
            <v>0</v>
          </cell>
          <cell r="AK75">
            <v>923.50638583677028</v>
          </cell>
          <cell r="AL75">
            <v>0.13945578231292516</v>
          </cell>
          <cell r="AM75">
            <v>0.28669551169805352</v>
          </cell>
          <cell r="AN75">
            <v>0.68181818181818177</v>
          </cell>
          <cell r="AO75">
            <v>-5846</v>
          </cell>
          <cell r="AQ75">
            <v>24477</v>
          </cell>
          <cell r="AR75" t="str">
            <v/>
          </cell>
          <cell r="AS75">
            <v>10048</v>
          </cell>
          <cell r="AU75">
            <v>20303</v>
          </cell>
          <cell r="AV75" t="str">
            <v/>
          </cell>
          <cell r="AW75">
            <v>13658</v>
          </cell>
          <cell r="AX75" t="str">
            <v/>
          </cell>
          <cell r="AY75" t="str">
            <v/>
          </cell>
          <cell r="AZ75">
            <v>10133</v>
          </cell>
          <cell r="BA75" t="str">
            <v/>
          </cell>
          <cell r="BB75">
            <v>336.55501423499999</v>
          </cell>
          <cell r="BC75" t="str">
            <v/>
          </cell>
          <cell r="BD75">
            <v>542.24399368900004</v>
          </cell>
          <cell r="BE75" t="str">
            <v/>
          </cell>
          <cell r="BF75">
            <v>942.20620982499997</v>
          </cell>
          <cell r="BG75" t="str">
            <v/>
          </cell>
          <cell r="BH75">
            <v>3</v>
          </cell>
          <cell r="BI75">
            <v>20</v>
          </cell>
          <cell r="BJ75">
            <v>20</v>
          </cell>
        </row>
        <row r="76">
          <cell r="A76" t="str">
            <v>5DK</v>
          </cell>
          <cell r="B76" t="str">
            <v>Q16</v>
          </cell>
          <cell r="C76" t="str">
            <v/>
          </cell>
          <cell r="D76" t="str">
            <v/>
          </cell>
          <cell r="E76">
            <v>1</v>
          </cell>
          <cell r="F76">
            <v>1</v>
          </cell>
          <cell r="G76">
            <v>1</v>
          </cell>
          <cell r="H76">
            <v>0</v>
          </cell>
          <cell r="J76">
            <v>2</v>
          </cell>
          <cell r="K76">
            <v>2.0333000009999997</v>
          </cell>
          <cell r="L76">
            <v>30.626299979999999</v>
          </cell>
          <cell r="M76">
            <v>433</v>
          </cell>
          <cell r="N76">
            <v>1</v>
          </cell>
          <cell r="Q76">
            <v>1</v>
          </cell>
          <cell r="R76">
            <v>1</v>
          </cell>
          <cell r="S76">
            <v>150</v>
          </cell>
          <cell r="X76">
            <v>1</v>
          </cell>
          <cell r="Y76">
            <v>1</v>
          </cell>
          <cell r="Z76">
            <v>1</v>
          </cell>
          <cell r="AA76">
            <v>0</v>
          </cell>
          <cell r="AB76" t="str">
            <v/>
          </cell>
          <cell r="AD76">
            <v>12</v>
          </cell>
          <cell r="AE76">
            <v>289</v>
          </cell>
          <cell r="AF76">
            <v>0.79855072463768118</v>
          </cell>
          <cell r="AG76">
            <v>0</v>
          </cell>
          <cell r="AH76" t="str">
            <v/>
          </cell>
          <cell r="AI76">
            <v>2</v>
          </cell>
          <cell r="AJ76">
            <v>50</v>
          </cell>
          <cell r="AK76">
            <v>673.91188535506899</v>
          </cell>
          <cell r="AL76">
            <v>0.20666666666666667</v>
          </cell>
          <cell r="AM76">
            <v>0.29050348185123559</v>
          </cell>
          <cell r="AN76">
            <v>0.69230769230769229</v>
          </cell>
          <cell r="AO76">
            <v>0</v>
          </cell>
          <cell r="AQ76">
            <v>14961</v>
          </cell>
          <cell r="AR76" t="str">
            <v/>
          </cell>
          <cell r="AS76">
            <v>5660</v>
          </cell>
          <cell r="AU76">
            <v>13088</v>
          </cell>
          <cell r="AV76" t="str">
            <v/>
          </cell>
          <cell r="AW76">
            <v>8476</v>
          </cell>
          <cell r="AX76" t="str">
            <v/>
          </cell>
          <cell r="AY76" t="str">
            <v/>
          </cell>
          <cell r="AZ76">
            <v>6390</v>
          </cell>
          <cell r="BA76" t="str">
            <v/>
          </cell>
          <cell r="BB76">
            <v>215.77589890599998</v>
          </cell>
          <cell r="BC76" t="str">
            <v/>
          </cell>
          <cell r="BD76">
            <v>272.97759871200003</v>
          </cell>
          <cell r="BE76" t="str">
            <v/>
          </cell>
          <cell r="BF76">
            <v>387.72979802899999</v>
          </cell>
          <cell r="BG76" t="str">
            <v/>
          </cell>
          <cell r="BH76">
            <v>136</v>
          </cell>
          <cell r="BI76">
            <v>0</v>
          </cell>
          <cell r="BJ76">
            <v>0</v>
          </cell>
        </row>
        <row r="77">
          <cell r="A77" t="str">
            <v>5DL</v>
          </cell>
          <cell r="B77" t="str">
            <v>Q16</v>
          </cell>
          <cell r="C77" t="str">
            <v/>
          </cell>
          <cell r="D77" t="str">
            <v/>
          </cell>
          <cell r="E77" t="str">
            <v/>
          </cell>
          <cell r="F77">
            <v>1</v>
          </cell>
          <cell r="G77">
            <v>1</v>
          </cell>
          <cell r="H77">
            <v>0</v>
          </cell>
          <cell r="J77">
            <v>0</v>
          </cell>
          <cell r="K77">
            <v>8.1921186000000007E-2</v>
          </cell>
          <cell r="L77">
            <v>37.704442214000011</v>
          </cell>
          <cell r="M77" t="str">
            <v/>
          </cell>
          <cell r="N77">
            <v>3</v>
          </cell>
          <cell r="Q77" t="str">
            <v/>
          </cell>
          <cell r="R77" t="str">
            <v/>
          </cell>
          <cell r="S77">
            <v>308</v>
          </cell>
          <cell r="X77">
            <v>1</v>
          </cell>
          <cell r="Y77">
            <v>0.967741935483871</v>
          </cell>
          <cell r="Z77">
            <v>0.96</v>
          </cell>
          <cell r="AA77">
            <v>0</v>
          </cell>
          <cell r="AB77" t="str">
            <v/>
          </cell>
          <cell r="AD77">
            <v>15</v>
          </cell>
          <cell r="AE77">
            <v>416</v>
          </cell>
          <cell r="AF77">
            <v>0.86037673496364842</v>
          </cell>
          <cell r="AG77">
            <v>0</v>
          </cell>
          <cell r="AH77" t="str">
            <v/>
          </cell>
          <cell r="AI77">
            <v>3</v>
          </cell>
          <cell r="AJ77">
            <v>105</v>
          </cell>
          <cell r="AK77">
            <v>696.92842322330978</v>
          </cell>
          <cell r="AL77">
            <v>0.16913946587537093</v>
          </cell>
          <cell r="AM77">
            <v>0.30061826919198614</v>
          </cell>
          <cell r="AN77">
            <v>0.78947368421052633</v>
          </cell>
          <cell r="AO77">
            <v>0</v>
          </cell>
          <cell r="AQ77">
            <v>28706</v>
          </cell>
          <cell r="AR77" t="str">
            <v/>
          </cell>
          <cell r="AS77">
            <v>12522</v>
          </cell>
          <cell r="AU77">
            <v>24611</v>
          </cell>
          <cell r="AV77" t="str">
            <v/>
          </cell>
          <cell r="AW77">
            <v>17290</v>
          </cell>
          <cell r="AX77" t="str">
            <v/>
          </cell>
          <cell r="AY77" t="str">
            <v/>
          </cell>
          <cell r="AZ77">
            <v>13940</v>
          </cell>
          <cell r="BA77" t="str">
            <v/>
          </cell>
          <cell r="BB77">
            <v>409.709983894</v>
          </cell>
          <cell r="BC77" t="str">
            <v/>
          </cell>
          <cell r="BD77">
            <v>517.01372732300001</v>
          </cell>
          <cell r="BE77" t="str">
            <v/>
          </cell>
          <cell r="BF77">
            <v>721.36044111499996</v>
          </cell>
          <cell r="BG77" t="str">
            <v/>
          </cell>
          <cell r="BH77">
            <v>348</v>
          </cell>
          <cell r="BI77">
            <v>0</v>
          </cell>
          <cell r="BJ77">
            <v>0</v>
          </cell>
        </row>
        <row r="78">
          <cell r="A78" t="str">
            <v>5DM</v>
          </cell>
          <cell r="B78" t="str">
            <v>Q16</v>
          </cell>
          <cell r="C78" t="str">
            <v/>
          </cell>
          <cell r="D78" t="str">
            <v/>
          </cell>
          <cell r="E78">
            <v>1</v>
          </cell>
          <cell r="F78">
            <v>1</v>
          </cell>
          <cell r="G78">
            <v>1</v>
          </cell>
          <cell r="H78">
            <v>0</v>
          </cell>
          <cell r="J78">
            <v>0</v>
          </cell>
          <cell r="K78">
            <v>1.5068814850000001</v>
          </cell>
          <cell r="L78">
            <v>90.788400564</v>
          </cell>
          <cell r="M78" t="str">
            <v/>
          </cell>
          <cell r="N78">
            <v>1</v>
          </cell>
          <cell r="Q78" t="str">
            <v/>
          </cell>
          <cell r="R78" t="str">
            <v/>
          </cell>
          <cell r="S78">
            <v>81</v>
          </cell>
          <cell r="X78">
            <v>0.98969072164948457</v>
          </cell>
          <cell r="Y78">
            <v>1</v>
          </cell>
          <cell r="Z78">
            <v>1</v>
          </cell>
          <cell r="AA78">
            <v>0</v>
          </cell>
          <cell r="AB78" t="str">
            <v/>
          </cell>
          <cell r="AD78">
            <v>20</v>
          </cell>
          <cell r="AE78">
            <v>335</v>
          </cell>
          <cell r="AF78">
            <v>0.76637137397950317</v>
          </cell>
          <cell r="AG78">
            <v>0</v>
          </cell>
          <cell r="AH78" t="str">
            <v/>
          </cell>
          <cell r="AI78">
            <v>2</v>
          </cell>
          <cell r="AJ78">
            <v>34</v>
          </cell>
          <cell r="AK78">
            <v>721.7321571772253</v>
          </cell>
          <cell r="AL78" t="str">
            <v/>
          </cell>
          <cell r="AM78">
            <v>0.26999816158579448</v>
          </cell>
          <cell r="AN78">
            <v>0.72307692307692306</v>
          </cell>
          <cell r="AO78">
            <v>-3159</v>
          </cell>
          <cell r="AQ78">
            <v>21582</v>
          </cell>
          <cell r="AR78" t="str">
            <v/>
          </cell>
          <cell r="AS78">
            <v>8598</v>
          </cell>
          <cell r="AU78">
            <v>18686</v>
          </cell>
          <cell r="AV78" t="str">
            <v/>
          </cell>
          <cell r="AW78">
            <v>13757</v>
          </cell>
          <cell r="AX78" t="str">
            <v/>
          </cell>
          <cell r="AY78" t="str">
            <v/>
          </cell>
          <cell r="AZ78">
            <v>11100</v>
          </cell>
          <cell r="BA78" t="str">
            <v/>
          </cell>
          <cell r="BB78">
            <v>257.824126949</v>
          </cell>
          <cell r="BC78">
            <v>0.103900732</v>
          </cell>
          <cell r="BD78">
            <v>410.365958869</v>
          </cell>
          <cell r="BE78" t="str">
            <v/>
          </cell>
          <cell r="BF78">
            <v>1077.8494316450001</v>
          </cell>
          <cell r="BG78" t="str">
            <v/>
          </cell>
          <cell r="BH78">
            <v>27</v>
          </cell>
          <cell r="BI78">
            <v>0</v>
          </cell>
          <cell r="BJ78">
            <v>0</v>
          </cell>
        </row>
        <row r="79">
          <cell r="A79" t="str">
            <v>5DN</v>
          </cell>
          <cell r="B79" t="str">
            <v>Q16</v>
          </cell>
          <cell r="C79" t="str">
            <v/>
          </cell>
          <cell r="D79" t="str">
            <v/>
          </cell>
          <cell r="E79" t="str">
            <v/>
          </cell>
          <cell r="F79">
            <v>1</v>
          </cell>
          <cell r="G79">
            <v>1</v>
          </cell>
          <cell r="H79">
            <v>0</v>
          </cell>
          <cell r="J79">
            <v>0</v>
          </cell>
          <cell r="K79">
            <v>4.1999999000000003E-2</v>
          </cell>
          <cell r="L79">
            <v>23.009499931000001</v>
          </cell>
          <cell r="M79" t="str">
            <v/>
          </cell>
          <cell r="N79">
            <v>1</v>
          </cell>
          <cell r="Q79" t="str">
            <v/>
          </cell>
          <cell r="R79" t="str">
            <v/>
          </cell>
          <cell r="S79">
            <v>104</v>
          </cell>
          <cell r="X79">
            <v>1</v>
          </cell>
          <cell r="Y79">
            <v>1</v>
          </cell>
          <cell r="Z79">
            <v>1</v>
          </cell>
          <cell r="AA79">
            <v>0</v>
          </cell>
          <cell r="AB79" t="str">
            <v/>
          </cell>
          <cell r="AD79">
            <v>23</v>
          </cell>
          <cell r="AE79">
            <v>278</v>
          </cell>
          <cell r="AF79">
            <v>0.86030982905982911</v>
          </cell>
          <cell r="AG79">
            <v>0</v>
          </cell>
          <cell r="AH79" t="str">
            <v/>
          </cell>
          <cell r="AI79">
            <v>2</v>
          </cell>
          <cell r="AJ79">
            <v>70</v>
          </cell>
          <cell r="AK79">
            <v>609.82635174059749</v>
          </cell>
          <cell r="AL79">
            <v>0.12727272727272726</v>
          </cell>
          <cell r="AM79">
            <v>0.26060421382552673</v>
          </cell>
          <cell r="AN79">
            <v>0.83333333333333337</v>
          </cell>
          <cell r="AO79">
            <v>0</v>
          </cell>
          <cell r="AQ79">
            <v>17284</v>
          </cell>
          <cell r="AR79" t="str">
            <v/>
          </cell>
          <cell r="AS79">
            <v>7050</v>
          </cell>
          <cell r="AU79">
            <v>16763</v>
          </cell>
          <cell r="AV79" t="str">
            <v/>
          </cell>
          <cell r="AW79">
            <v>13449</v>
          </cell>
          <cell r="AX79" t="str">
            <v/>
          </cell>
          <cell r="AY79" t="str">
            <v/>
          </cell>
          <cell r="AZ79">
            <v>8584</v>
          </cell>
          <cell r="BA79" t="str">
            <v/>
          </cell>
          <cell r="BB79">
            <v>319.65239997700002</v>
          </cell>
          <cell r="BC79" t="str">
            <v/>
          </cell>
          <cell r="BD79">
            <v>357.428999976</v>
          </cell>
          <cell r="BE79" t="str">
            <v/>
          </cell>
          <cell r="BF79">
            <v>519.99049996500003</v>
          </cell>
          <cell r="BG79" t="str">
            <v/>
          </cell>
          <cell r="BH79">
            <v>232</v>
          </cell>
          <cell r="BI79">
            <v>0</v>
          </cell>
          <cell r="BJ79">
            <v>0</v>
          </cell>
        </row>
        <row r="80">
          <cell r="A80" t="str">
            <v>5DP</v>
          </cell>
          <cell r="B80" t="str">
            <v>Q16</v>
          </cell>
          <cell r="C80" t="str">
            <v/>
          </cell>
          <cell r="D80" t="str">
            <v/>
          </cell>
          <cell r="E80">
            <v>1</v>
          </cell>
          <cell r="F80">
            <v>1</v>
          </cell>
          <cell r="G80">
            <v>1</v>
          </cell>
          <cell r="H80">
            <v>0</v>
          </cell>
          <cell r="J80">
            <v>0</v>
          </cell>
          <cell r="K80">
            <v>10.602800014</v>
          </cell>
          <cell r="L80">
            <v>673.63199170600001</v>
          </cell>
          <cell r="M80" t="str">
            <v/>
          </cell>
          <cell r="N80">
            <v>7</v>
          </cell>
          <cell r="Q80" t="str">
            <v/>
          </cell>
          <cell r="R80">
            <v>1</v>
          </cell>
          <cell r="S80">
            <v>29</v>
          </cell>
          <cell r="X80">
            <v>1</v>
          </cell>
          <cell r="Y80">
            <v>1</v>
          </cell>
          <cell r="Z80">
            <v>0.91304347826086951</v>
          </cell>
          <cell r="AA80">
            <v>0</v>
          </cell>
          <cell r="AB80" t="str">
            <v/>
          </cell>
          <cell r="AD80">
            <v>16</v>
          </cell>
          <cell r="AE80">
            <v>86</v>
          </cell>
          <cell r="AF80">
            <v>0.9376918909156583</v>
          </cell>
          <cell r="AG80">
            <v>0</v>
          </cell>
          <cell r="AH80" t="str">
            <v/>
          </cell>
          <cell r="AI80">
            <v>6</v>
          </cell>
          <cell r="AJ80">
            <v>113</v>
          </cell>
          <cell r="AK80">
            <v>547.7831007959079</v>
          </cell>
          <cell r="AL80">
            <v>5.5248618784530384E-2</v>
          </cell>
          <cell r="AM80">
            <v>0.26138348511313486</v>
          </cell>
          <cell r="AN80">
            <v>0.42105263157894735</v>
          </cell>
          <cell r="AO80">
            <v>-8470</v>
          </cell>
          <cell r="AQ80">
            <v>32208</v>
          </cell>
          <cell r="AR80" t="str">
            <v/>
          </cell>
          <cell r="AS80">
            <v>11210</v>
          </cell>
          <cell r="AU80">
            <v>27035</v>
          </cell>
          <cell r="AV80" t="str">
            <v/>
          </cell>
          <cell r="AW80">
            <v>20843</v>
          </cell>
          <cell r="AX80" t="str">
            <v/>
          </cell>
          <cell r="AY80" t="str">
            <v/>
          </cell>
          <cell r="AZ80">
            <v>15068</v>
          </cell>
          <cell r="BA80" t="str">
            <v/>
          </cell>
          <cell r="BB80">
            <v>383.36016159500002</v>
          </cell>
          <cell r="BC80" t="str">
            <v/>
          </cell>
          <cell r="BD80">
            <v>790.08766401399998</v>
          </cell>
          <cell r="BE80" t="str">
            <v/>
          </cell>
          <cell r="BF80">
            <v>1433.1056452470002</v>
          </cell>
          <cell r="BG80" t="str">
            <v/>
          </cell>
          <cell r="BH80">
            <v>292</v>
          </cell>
          <cell r="BI80">
            <v>292</v>
          </cell>
          <cell r="BJ80">
            <v>0</v>
          </cell>
        </row>
        <row r="81">
          <cell r="A81" t="str">
            <v>5DQ</v>
          </cell>
          <cell r="B81" t="str">
            <v>Q26</v>
          </cell>
          <cell r="C81" t="str">
            <v/>
          </cell>
          <cell r="D81" t="str">
            <v/>
          </cell>
          <cell r="E81">
            <v>0.99948489010989006</v>
          </cell>
          <cell r="F81">
            <v>1</v>
          </cell>
          <cell r="G81">
            <v>1</v>
          </cell>
          <cell r="H81">
            <v>0</v>
          </cell>
          <cell r="J81">
            <v>4</v>
          </cell>
          <cell r="K81">
            <v>25.578299782999999</v>
          </cell>
          <cell r="L81">
            <v>312.181939091</v>
          </cell>
          <cell r="M81">
            <v>544</v>
          </cell>
          <cell r="N81">
            <v>0</v>
          </cell>
          <cell r="Q81">
            <v>1</v>
          </cell>
          <cell r="R81">
            <v>1</v>
          </cell>
          <cell r="S81">
            <v>272</v>
          </cell>
          <cell r="X81">
            <v>1</v>
          </cell>
          <cell r="Y81">
            <v>1</v>
          </cell>
          <cell r="Z81">
            <v>1</v>
          </cell>
          <cell r="AA81">
            <v>0</v>
          </cell>
          <cell r="AB81" t="str">
            <v/>
          </cell>
          <cell r="AD81">
            <v>54</v>
          </cell>
          <cell r="AE81">
            <v>136</v>
          </cell>
          <cell r="AF81">
            <v>0.53338391502276172</v>
          </cell>
          <cell r="AG81">
            <v>0</v>
          </cell>
          <cell r="AH81" t="str">
            <v/>
          </cell>
          <cell r="AI81">
            <v>2</v>
          </cell>
          <cell r="AJ81">
            <v>45</v>
          </cell>
          <cell r="AK81">
            <v>861.65943156687683</v>
          </cell>
          <cell r="AL81">
            <v>0.13350125944584382</v>
          </cell>
          <cell r="AM81">
            <v>0.28854588816063775</v>
          </cell>
          <cell r="AN81">
            <v>0.55172413793103448</v>
          </cell>
          <cell r="AO81">
            <v>-4243</v>
          </cell>
          <cell r="AQ81">
            <v>36540</v>
          </cell>
          <cell r="AR81" t="str">
            <v/>
          </cell>
          <cell r="AS81">
            <v>15817</v>
          </cell>
          <cell r="AU81">
            <v>27951</v>
          </cell>
          <cell r="AV81" t="str">
            <v/>
          </cell>
          <cell r="AW81">
            <v>17766</v>
          </cell>
          <cell r="AX81" t="str">
            <v/>
          </cell>
          <cell r="AY81" t="str">
            <v/>
          </cell>
          <cell r="AZ81">
            <v>11967</v>
          </cell>
          <cell r="BA81" t="str">
            <v/>
          </cell>
          <cell r="BB81">
            <v>237.81970589299996</v>
          </cell>
          <cell r="BC81">
            <v>22</v>
          </cell>
          <cell r="BD81">
            <v>405.63140201000004</v>
          </cell>
          <cell r="BE81">
            <v>0.28999999199999998</v>
          </cell>
          <cell r="BF81">
            <v>989.78112961900001</v>
          </cell>
          <cell r="BG81" t="str">
            <v/>
          </cell>
          <cell r="BH81">
            <v>10</v>
          </cell>
          <cell r="BI81">
            <v>5</v>
          </cell>
          <cell r="BJ81">
            <v>3</v>
          </cell>
        </row>
        <row r="82">
          <cell r="A82" t="str">
            <v>5DR</v>
          </cell>
          <cell r="B82" t="str">
            <v>Q28</v>
          </cell>
          <cell r="C82" t="str">
            <v/>
          </cell>
          <cell r="D82" t="str">
            <v/>
          </cell>
          <cell r="E82" t="str">
            <v/>
          </cell>
          <cell r="F82">
            <v>1</v>
          </cell>
          <cell r="G82">
            <v>1</v>
          </cell>
          <cell r="H82">
            <v>0</v>
          </cell>
          <cell r="J82">
            <v>0</v>
          </cell>
          <cell r="K82">
            <v>23.006</v>
          </cell>
          <cell r="L82">
            <v>111.732950594</v>
          </cell>
          <cell r="M82" t="str">
            <v/>
          </cell>
          <cell r="N82">
            <v>1</v>
          </cell>
          <cell r="Q82" t="str">
            <v/>
          </cell>
          <cell r="R82" t="str">
            <v/>
          </cell>
          <cell r="S82">
            <v>2</v>
          </cell>
          <cell r="X82">
            <v>1</v>
          </cell>
          <cell r="Y82">
            <v>0.97674418604651159</v>
          </cell>
          <cell r="Z82">
            <v>0.90476190476190477</v>
          </cell>
          <cell r="AA82">
            <v>0</v>
          </cell>
          <cell r="AB82" t="str">
            <v/>
          </cell>
          <cell r="AD82">
            <v>29</v>
          </cell>
          <cell r="AE82">
            <v>144</v>
          </cell>
          <cell r="AF82">
            <v>0.87033071615512725</v>
          </cell>
          <cell r="AG82">
            <v>0</v>
          </cell>
          <cell r="AH82" t="str">
            <v/>
          </cell>
          <cell r="AI82">
            <v>3</v>
          </cell>
          <cell r="AJ82">
            <v>48</v>
          </cell>
          <cell r="AK82">
            <v>1031.8736967530533</v>
          </cell>
          <cell r="AL82">
            <v>0.22821576763485477</v>
          </cell>
          <cell r="AM82">
            <v>0.33815816077736416</v>
          </cell>
          <cell r="AN82">
            <v>0.66666666666666663</v>
          </cell>
          <cell r="AO82">
            <v>17</v>
          </cell>
          <cell r="AQ82">
            <v>20557</v>
          </cell>
          <cell r="AR82" t="str">
            <v/>
          </cell>
          <cell r="AS82">
            <v>7316</v>
          </cell>
          <cell r="AU82">
            <v>16757</v>
          </cell>
          <cell r="AV82" t="str">
            <v/>
          </cell>
          <cell r="AW82">
            <v>12662</v>
          </cell>
          <cell r="AX82" t="str">
            <v/>
          </cell>
          <cell r="AY82" t="str">
            <v/>
          </cell>
          <cell r="AZ82">
            <v>8181</v>
          </cell>
          <cell r="BA82" t="str">
            <v/>
          </cell>
          <cell r="BB82">
            <v>171.96291609799999</v>
          </cell>
          <cell r="BC82" t="str">
            <v/>
          </cell>
          <cell r="BD82">
            <v>478.77715545799998</v>
          </cell>
          <cell r="BE82" t="str">
            <v/>
          </cell>
          <cell r="BF82">
            <v>896.96443325899997</v>
          </cell>
          <cell r="BG82" t="str">
            <v/>
          </cell>
          <cell r="BH82">
            <v>441</v>
          </cell>
          <cell r="BI82">
            <v>441</v>
          </cell>
          <cell r="BJ82">
            <v>0</v>
          </cell>
        </row>
        <row r="83">
          <cell r="A83" t="str">
            <v>5DT</v>
          </cell>
          <cell r="B83" t="str">
            <v>Q16</v>
          </cell>
          <cell r="C83" t="str">
            <v/>
          </cell>
          <cell r="D83" t="str">
            <v/>
          </cell>
          <cell r="E83">
            <v>0.99537037037037035</v>
          </cell>
          <cell r="F83">
            <v>1</v>
          </cell>
          <cell r="G83">
            <v>1</v>
          </cell>
          <cell r="H83">
            <v>0</v>
          </cell>
          <cell r="J83">
            <v>1</v>
          </cell>
          <cell r="K83">
            <v>23.014199999999999</v>
          </cell>
          <cell r="L83">
            <v>352.10619999800002</v>
          </cell>
          <cell r="M83" t="str">
            <v/>
          </cell>
          <cell r="N83">
            <v>11</v>
          </cell>
          <cell r="Q83" t="str">
            <v/>
          </cell>
          <cell r="R83" t="str">
            <v/>
          </cell>
          <cell r="S83" t="str">
            <v/>
          </cell>
          <cell r="X83">
            <v>1</v>
          </cell>
          <cell r="Y83">
            <v>1</v>
          </cell>
          <cell r="Z83">
            <v>1</v>
          </cell>
          <cell r="AA83">
            <v>0</v>
          </cell>
          <cell r="AB83" t="str">
            <v/>
          </cell>
          <cell r="AD83">
            <v>0</v>
          </cell>
          <cell r="AE83">
            <v>77</v>
          </cell>
          <cell r="AF83">
            <v>0.76623376623376627</v>
          </cell>
          <cell r="AG83">
            <v>0</v>
          </cell>
          <cell r="AH83" t="str">
            <v/>
          </cell>
          <cell r="AI83">
            <v>1</v>
          </cell>
          <cell r="AJ83">
            <v>48</v>
          </cell>
          <cell r="AK83">
            <v>828.06071292742797</v>
          </cell>
          <cell r="AL83">
            <v>0.10276679841897234</v>
          </cell>
          <cell r="AM83">
            <v>0.28485172598202424</v>
          </cell>
          <cell r="AN83">
            <v>0.27272727272727271</v>
          </cell>
          <cell r="AO83">
            <v>-573</v>
          </cell>
          <cell r="AQ83">
            <v>10616</v>
          </cell>
          <cell r="AR83" t="str">
            <v/>
          </cell>
          <cell r="AS83">
            <v>6148</v>
          </cell>
          <cell r="AU83">
            <v>9942</v>
          </cell>
          <cell r="AV83" t="str">
            <v/>
          </cell>
          <cell r="AW83">
            <v>7700</v>
          </cell>
          <cell r="AX83" t="str">
            <v/>
          </cell>
          <cell r="AY83" t="str">
            <v/>
          </cell>
          <cell r="AZ83">
            <v>5906</v>
          </cell>
          <cell r="BA83" t="str">
            <v/>
          </cell>
          <cell r="BB83">
            <v>122.15299999600001</v>
          </cell>
          <cell r="BC83" t="str">
            <v/>
          </cell>
          <cell r="BD83">
            <v>255.24239999400001</v>
          </cell>
          <cell r="BE83" t="str">
            <v/>
          </cell>
          <cell r="BF83">
            <v>390.511199987</v>
          </cell>
          <cell r="BG83" t="str">
            <v/>
          </cell>
          <cell r="BH83">
            <v>61</v>
          </cell>
          <cell r="BI83">
            <v>0</v>
          </cell>
          <cell r="BJ83">
            <v>0</v>
          </cell>
        </row>
        <row r="84">
          <cell r="A84" t="str">
            <v>5DV</v>
          </cell>
          <cell r="B84" t="str">
            <v>Q16</v>
          </cell>
          <cell r="C84" t="str">
            <v/>
          </cell>
          <cell r="D84" t="str">
            <v/>
          </cell>
          <cell r="E84">
            <v>1</v>
          </cell>
          <cell r="F84">
            <v>1</v>
          </cell>
          <cell r="G84">
            <v>1</v>
          </cell>
          <cell r="H84">
            <v>0</v>
          </cell>
          <cell r="J84">
            <v>0</v>
          </cell>
          <cell r="K84">
            <v>20.026199999999999</v>
          </cell>
          <cell r="L84">
            <v>725.17319999599999</v>
          </cell>
          <cell r="M84" t="str">
            <v/>
          </cell>
          <cell r="N84">
            <v>10</v>
          </cell>
          <cell r="Q84" t="str">
            <v/>
          </cell>
          <cell r="R84" t="str">
            <v/>
          </cell>
          <cell r="S84">
            <v>3865</v>
          </cell>
          <cell r="X84">
            <v>1</v>
          </cell>
          <cell r="Y84">
            <v>1</v>
          </cell>
          <cell r="Z84">
            <v>1</v>
          </cell>
          <cell r="AA84">
            <v>0</v>
          </cell>
          <cell r="AB84" t="str">
            <v/>
          </cell>
          <cell r="AD84">
            <v>0</v>
          </cell>
          <cell r="AE84">
            <v>215</v>
          </cell>
          <cell r="AF84">
            <v>0.70253323300727366</v>
          </cell>
          <cell r="AG84">
            <v>0</v>
          </cell>
          <cell r="AH84" t="str">
            <v/>
          </cell>
          <cell r="AI84">
            <v>3</v>
          </cell>
          <cell r="AJ84">
            <v>86</v>
          </cell>
          <cell r="AK84">
            <v>601.62902628656059</v>
          </cell>
          <cell r="AL84">
            <v>0.1</v>
          </cell>
          <cell r="AM84">
            <v>0.25802502857952186</v>
          </cell>
          <cell r="AN84">
            <v>0.33333333333333331</v>
          </cell>
          <cell r="AO84">
            <v>-3395</v>
          </cell>
          <cell r="AQ84">
            <v>17939</v>
          </cell>
          <cell r="AR84" t="str">
            <v/>
          </cell>
          <cell r="AS84">
            <v>10269</v>
          </cell>
          <cell r="AU84">
            <v>16512</v>
          </cell>
          <cell r="AV84" t="str">
            <v/>
          </cell>
          <cell r="AW84">
            <v>14532</v>
          </cell>
          <cell r="AX84" t="str">
            <v/>
          </cell>
          <cell r="AY84" t="str">
            <v/>
          </cell>
          <cell r="AZ84">
            <v>11139</v>
          </cell>
          <cell r="BA84" t="str">
            <v/>
          </cell>
          <cell r="BB84">
            <v>190.33939999099999</v>
          </cell>
          <cell r="BC84" t="str">
            <v/>
          </cell>
          <cell r="BD84">
            <v>508.43639998899999</v>
          </cell>
          <cell r="BE84" t="str">
            <v/>
          </cell>
          <cell r="BF84">
            <v>787.79419998000003</v>
          </cell>
          <cell r="BG84" t="str">
            <v/>
          </cell>
          <cell r="BH84">
            <v>38</v>
          </cell>
          <cell r="BI84">
            <v>0</v>
          </cell>
          <cell r="BJ84">
            <v>0</v>
          </cell>
        </row>
        <row r="85">
          <cell r="A85" t="str">
            <v>5DW</v>
          </cell>
          <cell r="B85" t="str">
            <v>Q16</v>
          </cell>
          <cell r="C85" t="str">
            <v/>
          </cell>
          <cell r="D85" t="str">
            <v/>
          </cell>
          <cell r="E85" t="str">
            <v/>
          </cell>
          <cell r="F85">
            <v>1</v>
          </cell>
          <cell r="G85">
            <v>1</v>
          </cell>
          <cell r="H85">
            <v>0</v>
          </cell>
          <cell r="J85">
            <v>0</v>
          </cell>
          <cell r="K85">
            <v>31.027300001</v>
          </cell>
          <cell r="L85">
            <v>821.19280000599997</v>
          </cell>
          <cell r="M85" t="str">
            <v/>
          </cell>
          <cell r="N85">
            <v>28</v>
          </cell>
          <cell r="Q85" t="str">
            <v/>
          </cell>
          <cell r="R85" t="str">
            <v/>
          </cell>
          <cell r="S85" t="str">
            <v/>
          </cell>
          <cell r="X85">
            <v>1</v>
          </cell>
          <cell r="Y85">
            <v>1</v>
          </cell>
          <cell r="Z85">
            <v>1</v>
          </cell>
          <cell r="AA85">
            <v>0</v>
          </cell>
          <cell r="AB85" t="str">
            <v/>
          </cell>
          <cell r="AD85">
            <v>0</v>
          </cell>
          <cell r="AE85">
            <v>192</v>
          </cell>
          <cell r="AF85">
            <v>0.75166527893422153</v>
          </cell>
          <cell r="AG85">
            <v>0</v>
          </cell>
          <cell r="AH85" t="str">
            <v/>
          </cell>
          <cell r="AI85">
            <v>3.9</v>
          </cell>
          <cell r="AJ85">
            <v>203</v>
          </cell>
          <cell r="AK85">
            <v>588.59507105594537</v>
          </cell>
          <cell r="AL85">
            <v>0.11411992263056092</v>
          </cell>
          <cell r="AM85">
            <v>0.24164852488551911</v>
          </cell>
          <cell r="AN85">
            <v>0.33333333333333331</v>
          </cell>
          <cell r="AO85">
            <v>263</v>
          </cell>
          <cell r="AQ85">
            <v>24911</v>
          </cell>
          <cell r="AR85" t="str">
            <v/>
          </cell>
          <cell r="AS85">
            <v>15822</v>
          </cell>
          <cell r="AU85">
            <v>22257</v>
          </cell>
          <cell r="AV85" t="str">
            <v/>
          </cell>
          <cell r="AW85">
            <v>14171</v>
          </cell>
          <cell r="AX85" t="str">
            <v/>
          </cell>
          <cell r="AY85" t="str">
            <v/>
          </cell>
          <cell r="AZ85">
            <v>13977</v>
          </cell>
          <cell r="BA85" t="str">
            <v/>
          </cell>
          <cell r="BB85">
            <v>224.32270000899999</v>
          </cell>
          <cell r="BC85" t="str">
            <v/>
          </cell>
          <cell r="BD85">
            <v>469.46060001500001</v>
          </cell>
          <cell r="BE85" t="str">
            <v/>
          </cell>
          <cell r="BF85">
            <v>751.90830003200006</v>
          </cell>
          <cell r="BG85" t="str">
            <v/>
          </cell>
          <cell r="BH85">
            <v>8</v>
          </cell>
          <cell r="BI85">
            <v>0</v>
          </cell>
          <cell r="BJ85">
            <v>0</v>
          </cell>
        </row>
        <row r="86">
          <cell r="A86" t="str">
            <v>5DX</v>
          </cell>
          <cell r="B86" t="str">
            <v>Q16</v>
          </cell>
          <cell r="C86" t="str">
            <v/>
          </cell>
          <cell r="D86" t="str">
            <v/>
          </cell>
          <cell r="E86">
            <v>1</v>
          </cell>
          <cell r="F86">
            <v>1</v>
          </cell>
          <cell r="G86">
            <v>1</v>
          </cell>
          <cell r="H86">
            <v>0</v>
          </cell>
          <cell r="J86">
            <v>0</v>
          </cell>
          <cell r="K86">
            <v>4.0322000009999996</v>
          </cell>
          <cell r="L86">
            <v>184.306699936</v>
          </cell>
          <cell r="M86" t="str">
            <v/>
          </cell>
          <cell r="N86">
            <v>7</v>
          </cell>
          <cell r="Q86" t="str">
            <v/>
          </cell>
          <cell r="R86" t="str">
            <v/>
          </cell>
          <cell r="S86" t="str">
            <v/>
          </cell>
          <cell r="X86">
            <v>1</v>
          </cell>
          <cell r="Y86">
            <v>1</v>
          </cell>
          <cell r="Z86">
            <v>1</v>
          </cell>
          <cell r="AA86">
            <v>0</v>
          </cell>
          <cell r="AB86" t="str">
            <v/>
          </cell>
          <cell r="AD86">
            <v>0</v>
          </cell>
          <cell r="AE86">
            <v>41</v>
          </cell>
          <cell r="AF86">
            <v>0.80539058931018725</v>
          </cell>
          <cell r="AG86">
            <v>0</v>
          </cell>
          <cell r="AH86" t="str">
            <v/>
          </cell>
          <cell r="AI86">
            <v>2</v>
          </cell>
          <cell r="AJ86">
            <v>40</v>
          </cell>
          <cell r="AK86">
            <v>694.42109156942536</v>
          </cell>
          <cell r="AL86">
            <v>8.7155963302752298E-2</v>
          </cell>
          <cell r="AM86">
            <v>0.24695170993790819</v>
          </cell>
          <cell r="AN86">
            <v>0.63636363636363635</v>
          </cell>
          <cell r="AO86">
            <v>59</v>
          </cell>
          <cell r="AQ86">
            <v>11478</v>
          </cell>
          <cell r="AR86" t="str">
            <v/>
          </cell>
          <cell r="AS86">
            <v>5221</v>
          </cell>
          <cell r="AU86">
            <v>10359</v>
          </cell>
          <cell r="AV86" t="str">
            <v/>
          </cell>
          <cell r="AW86">
            <v>7562</v>
          </cell>
          <cell r="AX86" t="str">
            <v/>
          </cell>
          <cell r="AY86" t="str">
            <v/>
          </cell>
          <cell r="AZ86">
            <v>5822</v>
          </cell>
          <cell r="BA86" t="str">
            <v/>
          </cell>
          <cell r="BB86">
            <v>157.67259709900003</v>
          </cell>
          <cell r="BC86" t="str">
            <v/>
          </cell>
          <cell r="BD86">
            <v>259.18839640800002</v>
          </cell>
          <cell r="BE86" t="str">
            <v/>
          </cell>
          <cell r="BF86">
            <v>377.55569460700002</v>
          </cell>
          <cell r="BG86" t="str">
            <v/>
          </cell>
          <cell r="BH86">
            <v>5</v>
          </cell>
          <cell r="BI86">
            <v>0</v>
          </cell>
          <cell r="BJ86">
            <v>0</v>
          </cell>
        </row>
        <row r="87">
          <cell r="A87" t="str">
            <v>5DY</v>
          </cell>
          <cell r="B87" t="str">
            <v>Q16</v>
          </cell>
          <cell r="C87" t="str">
            <v/>
          </cell>
          <cell r="D87" t="str">
            <v/>
          </cell>
          <cell r="E87">
            <v>0.99903660886319845</v>
          </cell>
          <cell r="F87">
            <v>1</v>
          </cell>
          <cell r="G87">
            <v>1</v>
          </cell>
          <cell r="H87">
            <v>0</v>
          </cell>
          <cell r="J87">
            <v>0</v>
          </cell>
          <cell r="K87">
            <v>39.032200001</v>
          </cell>
          <cell r="L87">
            <v>1123.3590809510001</v>
          </cell>
          <cell r="M87" t="str">
            <v/>
          </cell>
          <cell r="N87">
            <v>39</v>
          </cell>
          <cell r="Q87" t="str">
            <v/>
          </cell>
          <cell r="R87" t="str">
            <v/>
          </cell>
          <cell r="S87" t="str">
            <v/>
          </cell>
          <cell r="X87">
            <v>1</v>
          </cell>
          <cell r="Y87">
            <v>1</v>
          </cell>
          <cell r="Z87">
            <v>1</v>
          </cell>
          <cell r="AA87">
            <v>0</v>
          </cell>
          <cell r="AB87" t="str">
            <v/>
          </cell>
          <cell r="AD87">
            <v>0</v>
          </cell>
          <cell r="AE87">
            <v>126</v>
          </cell>
          <cell r="AF87">
            <v>0.75778321108394453</v>
          </cell>
          <cell r="AG87">
            <v>0</v>
          </cell>
          <cell r="AH87" t="str">
            <v/>
          </cell>
          <cell r="AI87">
            <v>3</v>
          </cell>
          <cell r="AJ87">
            <v>100</v>
          </cell>
          <cell r="AK87">
            <v>689.24394747640542</v>
          </cell>
          <cell r="AL87">
            <v>0.11478260869565217</v>
          </cell>
          <cell r="AM87">
            <v>0.20884346125223094</v>
          </cell>
          <cell r="AN87">
            <v>0.52380952380952384</v>
          </cell>
          <cell r="AO87">
            <v>-2834</v>
          </cell>
          <cell r="AQ87">
            <v>29596</v>
          </cell>
          <cell r="AR87" t="str">
            <v/>
          </cell>
          <cell r="AS87">
            <v>17094</v>
          </cell>
          <cell r="AU87">
            <v>27240</v>
          </cell>
          <cell r="AV87" t="str">
            <v/>
          </cell>
          <cell r="AW87">
            <v>19621</v>
          </cell>
          <cell r="AX87" t="str">
            <v/>
          </cell>
          <cell r="AY87" t="str">
            <v/>
          </cell>
          <cell r="AZ87">
            <v>15506</v>
          </cell>
          <cell r="BA87" t="str">
            <v/>
          </cell>
          <cell r="BB87">
            <v>341.432600009</v>
          </cell>
          <cell r="BC87" t="str">
            <v/>
          </cell>
          <cell r="BD87">
            <v>648.53340000799994</v>
          </cell>
          <cell r="BE87" t="str">
            <v/>
          </cell>
          <cell r="BF87">
            <v>936.93570000700004</v>
          </cell>
          <cell r="BG87" t="str">
            <v/>
          </cell>
          <cell r="BH87">
            <v>76</v>
          </cell>
          <cell r="BI87">
            <v>0</v>
          </cell>
          <cell r="BJ87">
            <v>0</v>
          </cell>
        </row>
        <row r="88">
          <cell r="A88" t="str">
            <v>5E1</v>
          </cell>
          <cell r="B88" t="str">
            <v>Q10</v>
          </cell>
          <cell r="C88" t="str">
            <v/>
          </cell>
          <cell r="D88" t="str">
            <v/>
          </cell>
          <cell r="E88" t="str">
            <v/>
          </cell>
          <cell r="F88">
            <v>1</v>
          </cell>
          <cell r="G88">
            <v>1</v>
          </cell>
          <cell r="H88">
            <v>0</v>
          </cell>
          <cell r="J88">
            <v>0</v>
          </cell>
          <cell r="K88">
            <v>152.02130000099999</v>
          </cell>
          <cell r="L88">
            <v>264.15930000599997</v>
          </cell>
          <cell r="M88" t="str">
            <v/>
          </cell>
          <cell r="N88">
            <v>0</v>
          </cell>
          <cell r="Q88" t="str">
            <v/>
          </cell>
          <cell r="R88" t="str">
            <v/>
          </cell>
          <cell r="S88">
            <v>68</v>
          </cell>
          <cell r="X88">
            <v>1</v>
          </cell>
          <cell r="Y88">
            <v>1</v>
          </cell>
          <cell r="Z88">
            <v>0.8928571428571429</v>
          </cell>
          <cell r="AA88">
            <v>0</v>
          </cell>
          <cell r="AB88" t="str">
            <v/>
          </cell>
          <cell r="AD88">
            <v>36</v>
          </cell>
          <cell r="AE88">
            <v>327</v>
          </cell>
          <cell r="AF88">
            <v>0.88802642444260937</v>
          </cell>
          <cell r="AG88">
            <v>0</v>
          </cell>
          <cell r="AH88" t="str">
            <v/>
          </cell>
          <cell r="AI88">
            <v>5</v>
          </cell>
          <cell r="AJ88">
            <v>362</v>
          </cell>
          <cell r="AK88">
            <v>1046.6293272150617</v>
          </cell>
          <cell r="AL88">
            <v>0.17261904761904762</v>
          </cell>
          <cell r="AM88" t="str">
            <v/>
          </cell>
          <cell r="AN88">
            <v>0.17391304347826086</v>
          </cell>
          <cell r="AO88">
            <v>435</v>
          </cell>
          <cell r="AQ88">
            <v>32393</v>
          </cell>
          <cell r="AR88" t="str">
            <v/>
          </cell>
          <cell r="AS88">
            <v>17458</v>
          </cell>
          <cell r="AU88">
            <v>28586</v>
          </cell>
          <cell r="AV88" t="str">
            <v/>
          </cell>
          <cell r="AW88">
            <v>23273</v>
          </cell>
          <cell r="AX88" t="str">
            <v/>
          </cell>
          <cell r="AY88" t="str">
            <v/>
          </cell>
          <cell r="AZ88">
            <v>20461</v>
          </cell>
          <cell r="BA88" t="str">
            <v/>
          </cell>
          <cell r="BB88">
            <v>397.29290000899999</v>
          </cell>
          <cell r="BC88">
            <v>289</v>
          </cell>
          <cell r="BD88">
            <v>875.44100001499999</v>
          </cell>
          <cell r="BE88" t="str">
            <v/>
          </cell>
          <cell r="BF88">
            <v>1317.9430000319999</v>
          </cell>
          <cell r="BG88" t="str">
            <v/>
          </cell>
          <cell r="BH88">
            <v>223</v>
          </cell>
          <cell r="BI88">
            <v>257</v>
          </cell>
          <cell r="BJ88">
            <v>46</v>
          </cell>
        </row>
        <row r="89">
          <cell r="A89" t="str">
            <v>5E2</v>
          </cell>
          <cell r="B89" t="str">
            <v>Q11</v>
          </cell>
          <cell r="C89" t="str">
            <v/>
          </cell>
          <cell r="D89" t="str">
            <v/>
          </cell>
          <cell r="E89">
            <v>1</v>
          </cell>
          <cell r="F89">
            <v>1</v>
          </cell>
          <cell r="G89">
            <v>1</v>
          </cell>
          <cell r="H89">
            <v>0</v>
          </cell>
          <cell r="J89">
            <v>1</v>
          </cell>
          <cell r="K89">
            <v>68</v>
          </cell>
          <cell r="L89">
            <v>866.07408853900006</v>
          </cell>
          <cell r="M89" t="str">
            <v/>
          </cell>
          <cell r="N89">
            <v>0</v>
          </cell>
          <cell r="Q89" t="str">
            <v/>
          </cell>
          <cell r="R89" t="str">
            <v/>
          </cell>
          <cell r="S89">
            <v>59</v>
          </cell>
          <cell r="X89">
            <v>1</v>
          </cell>
          <cell r="Y89">
            <v>0.9732142857142857</v>
          </cell>
          <cell r="Z89">
            <v>0.93548387096774188</v>
          </cell>
          <cell r="AA89">
            <v>0</v>
          </cell>
          <cell r="AB89" t="str">
            <v/>
          </cell>
          <cell r="AD89">
            <v>94</v>
          </cell>
          <cell r="AE89">
            <v>254</v>
          </cell>
          <cell r="AF89">
            <v>0.88212761300207942</v>
          </cell>
          <cell r="AG89">
            <v>0</v>
          </cell>
          <cell r="AH89" t="str">
            <v/>
          </cell>
          <cell r="AI89">
            <v>5</v>
          </cell>
          <cell r="AJ89">
            <v>242</v>
          </cell>
          <cell r="AK89">
            <v>540.64992367553964</v>
          </cell>
          <cell r="AL89">
            <v>0.23510466988727857</v>
          </cell>
          <cell r="AM89" t="str">
            <v/>
          </cell>
          <cell r="AN89">
            <v>0.34426229508196721</v>
          </cell>
          <cell r="AO89">
            <v>-23651</v>
          </cell>
          <cell r="AQ89">
            <v>57619</v>
          </cell>
          <cell r="AR89" t="str">
            <v/>
          </cell>
          <cell r="AS89">
            <v>31191</v>
          </cell>
          <cell r="AU89">
            <v>46496</v>
          </cell>
          <cell r="AV89" t="str">
            <v/>
          </cell>
          <cell r="AW89">
            <v>35226</v>
          </cell>
          <cell r="AX89" t="str">
            <v/>
          </cell>
          <cell r="AY89" t="str">
            <v/>
          </cell>
          <cell r="AZ89">
            <v>24680</v>
          </cell>
          <cell r="BA89" t="str">
            <v/>
          </cell>
          <cell r="BB89">
            <v>446.32256855200001</v>
          </cell>
          <cell r="BC89" t="str">
            <v/>
          </cell>
          <cell r="BD89">
            <v>637.97724543300001</v>
          </cell>
          <cell r="BE89" t="str">
            <v/>
          </cell>
          <cell r="BF89">
            <v>1766.64594883</v>
          </cell>
          <cell r="BG89" t="str">
            <v/>
          </cell>
          <cell r="BH89">
            <v>323</v>
          </cell>
          <cell r="BI89">
            <v>0</v>
          </cell>
          <cell r="BJ89">
            <v>0</v>
          </cell>
        </row>
        <row r="90">
          <cell r="A90" t="str">
            <v>5E3</v>
          </cell>
          <cell r="B90" t="str">
            <v>Q11</v>
          </cell>
          <cell r="C90" t="str">
            <v/>
          </cell>
          <cell r="D90" t="str">
            <v/>
          </cell>
          <cell r="E90" t="str">
            <v/>
          </cell>
          <cell r="F90">
            <v>1</v>
          </cell>
          <cell r="G90">
            <v>1</v>
          </cell>
          <cell r="H90">
            <v>0</v>
          </cell>
          <cell r="J90">
            <v>0</v>
          </cell>
          <cell r="K90">
            <v>64</v>
          </cell>
          <cell r="L90">
            <v>1399.02</v>
          </cell>
          <cell r="M90">
            <v>19</v>
          </cell>
          <cell r="N90">
            <v>0</v>
          </cell>
          <cell r="Q90">
            <v>1</v>
          </cell>
          <cell r="R90">
            <v>1</v>
          </cell>
          <cell r="S90">
            <v>50</v>
          </cell>
          <cell r="X90">
            <v>1</v>
          </cell>
          <cell r="Y90">
            <v>0.98</v>
          </cell>
          <cell r="Z90">
            <v>0.72222222222222221</v>
          </cell>
          <cell r="AA90">
            <v>0</v>
          </cell>
          <cell r="AB90" t="str">
            <v/>
          </cell>
          <cell r="AD90">
            <v>30</v>
          </cell>
          <cell r="AE90">
            <v>267</v>
          </cell>
          <cell r="AF90">
            <v>0.9368191721132898</v>
          </cell>
          <cell r="AG90">
            <v>0</v>
          </cell>
          <cell r="AH90" t="str">
            <v/>
          </cell>
          <cell r="AI90">
            <v>0</v>
          </cell>
          <cell r="AJ90">
            <v>0</v>
          </cell>
          <cell r="AK90">
            <v>548.1180346253592</v>
          </cell>
          <cell r="AL90">
            <v>0.12834224598930483</v>
          </cell>
          <cell r="AM90">
            <v>0.30143577472010941</v>
          </cell>
          <cell r="AN90">
            <v>0.54166666666666663</v>
          </cell>
          <cell r="AO90">
            <v>0</v>
          </cell>
          <cell r="AQ90">
            <v>28814</v>
          </cell>
          <cell r="AR90" t="str">
            <v/>
          </cell>
          <cell r="AS90">
            <v>12759</v>
          </cell>
          <cell r="AU90">
            <v>22243</v>
          </cell>
          <cell r="AV90" t="str">
            <v/>
          </cell>
          <cell r="AW90">
            <v>21418</v>
          </cell>
          <cell r="AX90" t="str">
            <v/>
          </cell>
          <cell r="AY90" t="str">
            <v/>
          </cell>
          <cell r="AZ90">
            <v>12359</v>
          </cell>
          <cell r="BA90" t="str">
            <v/>
          </cell>
          <cell r="BB90">
            <v>458.103399997</v>
          </cell>
          <cell r="BC90">
            <v>6</v>
          </cell>
          <cell r="BD90">
            <v>595.31719999200004</v>
          </cell>
          <cell r="BE90" t="str">
            <v/>
          </cell>
          <cell r="BF90">
            <v>1067.5343999859999</v>
          </cell>
          <cell r="BG90">
            <v>73</v>
          </cell>
          <cell r="BH90">
            <v>646</v>
          </cell>
          <cell r="BI90">
            <v>360</v>
          </cell>
          <cell r="BJ90">
            <v>0</v>
          </cell>
        </row>
        <row r="91">
          <cell r="A91" t="str">
            <v>5E4</v>
          </cell>
          <cell r="B91" t="str">
            <v>Q11</v>
          </cell>
          <cell r="C91" t="str">
            <v/>
          </cell>
          <cell r="D91" t="str">
            <v/>
          </cell>
          <cell r="E91">
            <v>1</v>
          </cell>
          <cell r="F91">
            <v>1</v>
          </cell>
          <cell r="G91">
            <v>1</v>
          </cell>
          <cell r="H91">
            <v>0</v>
          </cell>
          <cell r="J91">
            <v>0</v>
          </cell>
          <cell r="K91">
            <v>48.300000011999998</v>
          </cell>
          <cell r="L91">
            <v>1027.7400060700002</v>
          </cell>
          <cell r="M91">
            <v>1</v>
          </cell>
          <cell r="N91">
            <v>0</v>
          </cell>
          <cell r="Q91">
            <v>1</v>
          </cell>
          <cell r="R91">
            <v>1</v>
          </cell>
          <cell r="S91">
            <v>27</v>
          </cell>
          <cell r="X91">
            <v>1</v>
          </cell>
          <cell r="Y91">
            <v>1</v>
          </cell>
          <cell r="Z91">
            <v>0.77272727272727271</v>
          </cell>
          <cell r="AA91">
            <v>0</v>
          </cell>
          <cell r="AB91" t="str">
            <v/>
          </cell>
          <cell r="AD91">
            <v>24</v>
          </cell>
          <cell r="AE91">
            <v>331</v>
          </cell>
          <cell r="AF91">
            <v>0.94911846582121873</v>
          </cell>
          <cell r="AG91">
            <v>0</v>
          </cell>
          <cell r="AH91" t="str">
            <v/>
          </cell>
          <cell r="AI91">
            <v>0</v>
          </cell>
          <cell r="AJ91">
            <v>0</v>
          </cell>
          <cell r="AK91">
            <v>632.05893807607424</v>
          </cell>
          <cell r="AL91">
            <v>0.19266055045871561</v>
          </cell>
          <cell r="AM91">
            <v>0.30143720986004763</v>
          </cell>
          <cell r="AN91">
            <v>0.39130434782608697</v>
          </cell>
          <cell r="AO91">
            <v>-11540</v>
          </cell>
          <cell r="AQ91">
            <v>32434</v>
          </cell>
          <cell r="AR91" t="str">
            <v/>
          </cell>
          <cell r="AS91">
            <v>12269</v>
          </cell>
          <cell r="AU91">
            <v>25124</v>
          </cell>
          <cell r="AV91" t="str">
            <v/>
          </cell>
          <cell r="AW91">
            <v>20483</v>
          </cell>
          <cell r="AX91" t="str">
            <v/>
          </cell>
          <cell r="AY91" t="str">
            <v/>
          </cell>
          <cell r="AZ91">
            <v>15138</v>
          </cell>
          <cell r="BA91" t="str">
            <v/>
          </cell>
          <cell r="BB91">
            <v>403.20679999499998</v>
          </cell>
          <cell r="BC91" t="str">
            <v/>
          </cell>
          <cell r="BD91">
            <v>563.63439998399997</v>
          </cell>
          <cell r="BE91" t="str">
            <v/>
          </cell>
          <cell r="BF91">
            <v>1140.0687999730001</v>
          </cell>
          <cell r="BG91" t="str">
            <v/>
          </cell>
          <cell r="BH91">
            <v>565</v>
          </cell>
          <cell r="BI91">
            <v>297</v>
          </cell>
          <cell r="BJ91">
            <v>0</v>
          </cell>
        </row>
        <row r="92">
          <cell r="A92" t="str">
            <v>5E5</v>
          </cell>
          <cell r="B92" t="str">
            <v>Q11</v>
          </cell>
          <cell r="C92" t="str">
            <v/>
          </cell>
          <cell r="D92" t="str">
            <v/>
          </cell>
          <cell r="E92">
            <v>0.99837662337662336</v>
          </cell>
          <cell r="F92">
            <v>1</v>
          </cell>
          <cell r="G92">
            <v>1</v>
          </cell>
          <cell r="H92">
            <v>0</v>
          </cell>
          <cell r="J92">
            <v>0</v>
          </cell>
          <cell r="K92">
            <v>74</v>
          </cell>
          <cell r="L92">
            <v>1072</v>
          </cell>
          <cell r="M92" t="str">
            <v/>
          </cell>
          <cell r="N92">
            <v>0</v>
          </cell>
          <cell r="Q92" t="str">
            <v/>
          </cell>
          <cell r="R92">
            <v>1</v>
          </cell>
          <cell r="S92">
            <v>168</v>
          </cell>
          <cell r="X92">
            <v>1</v>
          </cell>
          <cell r="Y92">
            <v>0.93333333333333335</v>
          </cell>
          <cell r="Z92">
            <v>0.6</v>
          </cell>
          <cell r="AA92">
            <v>0</v>
          </cell>
          <cell r="AB92" t="str">
            <v/>
          </cell>
          <cell r="AD92">
            <v>26</v>
          </cell>
          <cell r="AE92">
            <v>503</v>
          </cell>
          <cell r="AF92">
            <v>0.97030185004868552</v>
          </cell>
          <cell r="AG92">
            <v>0</v>
          </cell>
          <cell r="AH92" t="str">
            <v/>
          </cell>
          <cell r="AI92">
            <v>3</v>
          </cell>
          <cell r="AJ92">
            <v>39</v>
          </cell>
          <cell r="AK92">
            <v>1045.6486322447372</v>
          </cell>
          <cell r="AL92" t="str">
            <v/>
          </cell>
          <cell r="AM92">
            <v>4.0611536094258334E-2</v>
          </cell>
          <cell r="AN92">
            <v>0.7142857142857143</v>
          </cell>
          <cell r="AO92">
            <v>97</v>
          </cell>
          <cell r="AQ92">
            <v>24333</v>
          </cell>
          <cell r="AR92" t="str">
            <v/>
          </cell>
          <cell r="AS92">
            <v>10574</v>
          </cell>
          <cell r="AU92">
            <v>18978</v>
          </cell>
          <cell r="AV92" t="str">
            <v/>
          </cell>
          <cell r="AW92">
            <v>15085</v>
          </cell>
          <cell r="AX92" t="str">
            <v/>
          </cell>
          <cell r="AY92" t="str">
            <v/>
          </cell>
          <cell r="AZ92">
            <v>13449</v>
          </cell>
          <cell r="BA92" t="str">
            <v/>
          </cell>
          <cell r="BB92">
            <v>390</v>
          </cell>
          <cell r="BC92" t="str">
            <v/>
          </cell>
          <cell r="BD92">
            <v>516</v>
          </cell>
          <cell r="BE92" t="str">
            <v/>
          </cell>
          <cell r="BF92">
            <v>922</v>
          </cell>
          <cell r="BG92" t="str">
            <v/>
          </cell>
          <cell r="BH92">
            <v>777</v>
          </cell>
          <cell r="BI92">
            <v>0</v>
          </cell>
          <cell r="BJ92">
            <v>0</v>
          </cell>
        </row>
        <row r="93">
          <cell r="A93" t="str">
            <v>5E6</v>
          </cell>
          <cell r="B93" t="str">
            <v>Q11</v>
          </cell>
          <cell r="C93" t="str">
            <v/>
          </cell>
          <cell r="D93" t="str">
            <v/>
          </cell>
          <cell r="E93" t="str">
            <v/>
          </cell>
          <cell r="F93">
            <v>1</v>
          </cell>
          <cell r="G93">
            <v>1</v>
          </cell>
          <cell r="H93">
            <v>1</v>
          </cell>
          <cell r="J93">
            <v>0</v>
          </cell>
          <cell r="K93">
            <v>97</v>
          </cell>
          <cell r="L93">
            <v>308.01</v>
          </cell>
          <cell r="M93" t="str">
            <v/>
          </cell>
          <cell r="N93">
            <v>0</v>
          </cell>
          <cell r="Q93" t="str">
            <v/>
          </cell>
          <cell r="R93">
            <v>1</v>
          </cell>
          <cell r="S93">
            <v>37</v>
          </cell>
          <cell r="X93">
            <v>1</v>
          </cell>
          <cell r="Y93">
            <v>0.9838709677419355</v>
          </cell>
          <cell r="Z93">
            <v>0.85</v>
          </cell>
          <cell r="AA93">
            <v>0</v>
          </cell>
          <cell r="AB93" t="str">
            <v/>
          </cell>
          <cell r="AD93">
            <v>49</v>
          </cell>
          <cell r="AE93">
            <v>811</v>
          </cell>
          <cell r="AF93">
            <v>0.98241406874500403</v>
          </cell>
          <cell r="AG93">
            <v>0</v>
          </cell>
          <cell r="AH93" t="str">
            <v/>
          </cell>
          <cell r="AI93">
            <v>7</v>
          </cell>
          <cell r="AJ93">
            <v>215</v>
          </cell>
          <cell r="AK93">
            <v>1133.4952612277943</v>
          </cell>
          <cell r="AL93">
            <v>0.23542600896860988</v>
          </cell>
          <cell r="AM93">
            <v>4.241799482962736E-2</v>
          </cell>
          <cell r="AN93">
            <v>0.4</v>
          </cell>
          <cell r="AO93">
            <v>14</v>
          </cell>
          <cell r="AQ93">
            <v>32554</v>
          </cell>
          <cell r="AR93" t="str">
            <v/>
          </cell>
          <cell r="AS93">
            <v>14115</v>
          </cell>
          <cell r="AU93">
            <v>26941</v>
          </cell>
          <cell r="AV93" t="str">
            <v/>
          </cell>
          <cell r="AW93">
            <v>21015</v>
          </cell>
          <cell r="AX93" t="str">
            <v/>
          </cell>
          <cell r="AY93" t="str">
            <v/>
          </cell>
          <cell r="AZ93">
            <v>18476</v>
          </cell>
          <cell r="BA93" t="str">
            <v/>
          </cell>
          <cell r="BB93">
            <v>534.05169999899999</v>
          </cell>
          <cell r="BC93" t="str">
            <v/>
          </cell>
          <cell r="BD93">
            <v>643.15859999600002</v>
          </cell>
          <cell r="BE93" t="str">
            <v/>
          </cell>
          <cell r="BF93">
            <v>1254.2671999930001</v>
          </cell>
          <cell r="BG93" t="str">
            <v/>
          </cell>
          <cell r="BH93">
            <v>982</v>
          </cell>
          <cell r="BI93">
            <v>0</v>
          </cell>
          <cell r="BJ93">
            <v>0</v>
          </cell>
        </row>
        <row r="94">
          <cell r="A94" t="str">
            <v>5E7</v>
          </cell>
          <cell r="B94" t="str">
            <v>Q12</v>
          </cell>
          <cell r="C94" t="str">
            <v/>
          </cell>
          <cell r="D94" t="str">
            <v/>
          </cell>
          <cell r="E94">
            <v>1</v>
          </cell>
          <cell r="F94">
            <v>1</v>
          </cell>
          <cell r="G94">
            <v>1</v>
          </cell>
          <cell r="H94">
            <v>0</v>
          </cell>
          <cell r="J94">
            <v>0</v>
          </cell>
          <cell r="K94">
            <v>26</v>
          </cell>
          <cell r="L94">
            <v>2081.260014209</v>
          </cell>
          <cell r="M94" t="str">
            <v/>
          </cell>
          <cell r="N94">
            <v>0</v>
          </cell>
          <cell r="Q94" t="str">
            <v/>
          </cell>
          <cell r="R94" t="str">
            <v/>
          </cell>
          <cell r="S94">
            <v>141</v>
          </cell>
          <cell r="X94">
            <v>1</v>
          </cell>
          <cell r="Y94">
            <v>0.91666666666666663</v>
          </cell>
          <cell r="Z94">
            <v>0.76470588235294112</v>
          </cell>
          <cell r="AA94">
            <v>0</v>
          </cell>
          <cell r="AB94" t="str">
            <v/>
          </cell>
          <cell r="AD94">
            <v>0</v>
          </cell>
          <cell r="AE94">
            <v>122</v>
          </cell>
          <cell r="AF94">
            <v>0.83295347901863526</v>
          </cell>
          <cell r="AG94">
            <v>0</v>
          </cell>
          <cell r="AH94" t="str">
            <v/>
          </cell>
          <cell r="AI94">
            <v>5</v>
          </cell>
          <cell r="AJ94">
            <v>122</v>
          </cell>
          <cell r="AK94">
            <v>752.15412360804964</v>
          </cell>
          <cell r="AL94">
            <v>0.25052631578947371</v>
          </cell>
          <cell r="AM94">
            <v>0.30937791580208057</v>
          </cell>
          <cell r="AN94">
            <v>0.35714285714285715</v>
          </cell>
          <cell r="AO94">
            <v>78</v>
          </cell>
          <cell r="AQ94">
            <v>26099</v>
          </cell>
          <cell r="AR94" t="str">
            <v/>
          </cell>
          <cell r="AS94">
            <v>13495</v>
          </cell>
          <cell r="AU94">
            <v>24796</v>
          </cell>
          <cell r="AV94" t="str">
            <v/>
          </cell>
          <cell r="AW94">
            <v>23910</v>
          </cell>
          <cell r="AX94" t="str">
            <v/>
          </cell>
          <cell r="AY94" t="str">
            <v/>
          </cell>
          <cell r="AZ94">
            <v>19959</v>
          </cell>
          <cell r="BA94" t="str">
            <v/>
          </cell>
          <cell r="BB94">
            <v>299.41359999000002</v>
          </cell>
          <cell r="BC94" t="str">
            <v/>
          </cell>
          <cell r="BD94">
            <v>483.268799968</v>
          </cell>
          <cell r="BE94" t="str">
            <v/>
          </cell>
          <cell r="BF94">
            <v>1045.1375999459999</v>
          </cell>
          <cell r="BG94" t="str">
            <v/>
          </cell>
          <cell r="BH94">
            <v>829</v>
          </cell>
          <cell r="BI94">
            <v>570</v>
          </cell>
          <cell r="BJ94">
            <v>276</v>
          </cell>
        </row>
        <row r="95">
          <cell r="A95" t="str">
            <v>5E8</v>
          </cell>
          <cell r="B95" t="str">
            <v>Q12</v>
          </cell>
          <cell r="C95" t="str">
            <v/>
          </cell>
          <cell r="D95" t="str">
            <v/>
          </cell>
          <cell r="E95">
            <v>1</v>
          </cell>
          <cell r="F95">
            <v>1</v>
          </cell>
          <cell r="G95">
            <v>0.92759887893383275</v>
          </cell>
          <cell r="H95">
            <v>0</v>
          </cell>
          <cell r="J95">
            <v>1</v>
          </cell>
          <cell r="K95">
            <v>12</v>
          </cell>
          <cell r="L95">
            <v>2155.2700142089998</v>
          </cell>
          <cell r="M95" t="str">
            <v/>
          </cell>
          <cell r="N95">
            <v>0</v>
          </cell>
          <cell r="Q95" t="str">
            <v/>
          </cell>
          <cell r="R95" t="str">
            <v/>
          </cell>
          <cell r="S95">
            <v>247</v>
          </cell>
          <cell r="X95">
            <v>1</v>
          </cell>
          <cell r="Y95">
            <v>1</v>
          </cell>
          <cell r="Z95">
            <v>0.76923076923076927</v>
          </cell>
          <cell r="AA95">
            <v>0</v>
          </cell>
          <cell r="AB95" t="str">
            <v/>
          </cell>
          <cell r="AD95">
            <v>0</v>
          </cell>
          <cell r="AE95">
            <v>158</v>
          </cell>
          <cell r="AF95">
            <v>0.95587403356590606</v>
          </cell>
          <cell r="AG95">
            <v>0</v>
          </cell>
          <cell r="AH95" t="str">
            <v/>
          </cell>
          <cell r="AI95">
            <v>3.2</v>
          </cell>
          <cell r="AJ95">
            <v>234</v>
          </cell>
          <cell r="AK95">
            <v>497.33025624430496</v>
          </cell>
          <cell r="AL95">
            <v>0.23249299719887956</v>
          </cell>
          <cell r="AM95">
            <v>0.31042918637855349</v>
          </cell>
          <cell r="AN95">
            <v>0.15384615384615385</v>
          </cell>
          <cell r="AO95">
            <v>9</v>
          </cell>
          <cell r="AQ95">
            <v>22942</v>
          </cell>
          <cell r="AR95" t="str">
            <v/>
          </cell>
          <cell r="AS95">
            <v>9895</v>
          </cell>
          <cell r="AU95">
            <v>21702</v>
          </cell>
          <cell r="AV95" t="str">
            <v/>
          </cell>
          <cell r="AW95">
            <v>18592</v>
          </cell>
          <cell r="AX95" t="str">
            <v/>
          </cell>
          <cell r="AY95" t="str">
            <v/>
          </cell>
          <cell r="AZ95">
            <v>15365</v>
          </cell>
          <cell r="BA95" t="str">
            <v/>
          </cell>
          <cell r="BB95">
            <v>295.46529999199998</v>
          </cell>
          <cell r="BC95" t="str">
            <v/>
          </cell>
          <cell r="BD95">
            <v>1003.427399975</v>
          </cell>
          <cell r="BE95" t="str">
            <v/>
          </cell>
          <cell r="BF95">
            <v>1891.404799959</v>
          </cell>
          <cell r="BG95" t="str">
            <v/>
          </cell>
          <cell r="BH95">
            <v>530</v>
          </cell>
          <cell r="BI95">
            <v>519</v>
          </cell>
          <cell r="BJ95">
            <v>11</v>
          </cell>
        </row>
        <row r="96">
          <cell r="A96" t="str">
            <v>5E9</v>
          </cell>
          <cell r="B96" t="str">
            <v>Q17</v>
          </cell>
          <cell r="C96" t="str">
            <v/>
          </cell>
          <cell r="D96" t="str">
            <v/>
          </cell>
          <cell r="E96" t="str">
            <v/>
          </cell>
          <cell r="F96">
            <v>1</v>
          </cell>
          <cell r="G96">
            <v>1</v>
          </cell>
          <cell r="H96">
            <v>0</v>
          </cell>
          <cell r="J96">
            <v>28</v>
          </cell>
          <cell r="K96">
            <v>33.926581343000002</v>
          </cell>
          <cell r="L96">
            <v>966.8321242159999</v>
          </cell>
          <cell r="M96" t="str">
            <v/>
          </cell>
          <cell r="N96">
            <v>2</v>
          </cell>
          <cell r="Q96" t="str">
            <v/>
          </cell>
          <cell r="R96" t="str">
            <v/>
          </cell>
          <cell r="S96">
            <v>192</v>
          </cell>
          <cell r="X96">
            <v>1</v>
          </cell>
          <cell r="Y96">
            <v>1</v>
          </cell>
          <cell r="Z96">
            <v>0.88888888888888884</v>
          </cell>
          <cell r="AA96">
            <v>0</v>
          </cell>
          <cell r="AB96" t="str">
            <v/>
          </cell>
          <cell r="AD96">
            <v>0</v>
          </cell>
          <cell r="AE96">
            <v>41</v>
          </cell>
          <cell r="AF96">
            <v>0.704454253611557</v>
          </cell>
          <cell r="AG96">
            <v>0</v>
          </cell>
          <cell r="AH96" t="str">
            <v/>
          </cell>
          <cell r="AI96">
            <v>2</v>
          </cell>
          <cell r="AJ96">
            <v>140</v>
          </cell>
          <cell r="AK96">
            <v>506.38931826288876</v>
          </cell>
          <cell r="AL96">
            <v>0.117096018735363</v>
          </cell>
          <cell r="AM96">
            <v>0.87787548206059329</v>
          </cell>
          <cell r="AN96">
            <v>0.6875</v>
          </cell>
          <cell r="AO96">
            <v>1423</v>
          </cell>
          <cell r="AQ96">
            <v>28228</v>
          </cell>
          <cell r="AR96" t="str">
            <v/>
          </cell>
          <cell r="AS96">
            <v>11126</v>
          </cell>
          <cell r="AU96">
            <v>26608</v>
          </cell>
          <cell r="AV96" t="str">
            <v/>
          </cell>
          <cell r="AW96">
            <v>15377</v>
          </cell>
          <cell r="AX96" t="str">
            <v/>
          </cell>
          <cell r="AY96" t="str">
            <v/>
          </cell>
          <cell r="AZ96">
            <v>14705</v>
          </cell>
          <cell r="BA96" t="str">
            <v/>
          </cell>
          <cell r="BB96">
            <v>299.72966533599998</v>
          </cell>
          <cell r="BC96" t="str">
            <v/>
          </cell>
          <cell r="BD96">
            <v>695.20698766199996</v>
          </cell>
          <cell r="BE96" t="str">
            <v/>
          </cell>
          <cell r="BF96">
            <v>1131.3876882889999</v>
          </cell>
          <cell r="BG96" t="str">
            <v/>
          </cell>
          <cell r="BH96">
            <v>414</v>
          </cell>
          <cell r="BI96">
            <v>411</v>
          </cell>
          <cell r="BJ96">
            <v>351</v>
          </cell>
        </row>
        <row r="97">
          <cell r="A97" t="str">
            <v>5EA</v>
          </cell>
          <cell r="B97" t="str">
            <v>Q24</v>
          </cell>
          <cell r="C97" t="str">
            <v/>
          </cell>
          <cell r="D97" t="str">
            <v/>
          </cell>
          <cell r="E97" t="str">
            <v/>
          </cell>
          <cell r="F97">
            <v>1</v>
          </cell>
          <cell r="G97">
            <v>1</v>
          </cell>
          <cell r="H97">
            <v>0</v>
          </cell>
          <cell r="J97">
            <v>0</v>
          </cell>
          <cell r="K97">
            <v>3.5682000010000001</v>
          </cell>
          <cell r="L97">
            <v>203.86580062300001</v>
          </cell>
          <cell r="M97" t="str">
            <v/>
          </cell>
          <cell r="N97">
            <v>0</v>
          </cell>
          <cell r="Q97" t="str">
            <v/>
          </cell>
          <cell r="R97">
            <v>0</v>
          </cell>
          <cell r="S97">
            <v>179</v>
          </cell>
          <cell r="X97">
            <v>1</v>
          </cell>
          <cell r="Y97">
            <v>1</v>
          </cell>
          <cell r="Z97">
            <v>1</v>
          </cell>
          <cell r="AA97">
            <v>0</v>
          </cell>
          <cell r="AB97" t="str">
            <v/>
          </cell>
          <cell r="AD97">
            <v>30</v>
          </cell>
          <cell r="AE97">
            <v>169</v>
          </cell>
          <cell r="AF97">
            <v>0.96424037240795601</v>
          </cell>
          <cell r="AG97">
            <v>0</v>
          </cell>
          <cell r="AH97" t="str">
            <v/>
          </cell>
          <cell r="AI97">
            <v>4</v>
          </cell>
          <cell r="AJ97">
            <v>39</v>
          </cell>
          <cell r="AK97">
            <v>1143.2588426816635</v>
          </cell>
          <cell r="AL97" t="str">
            <v/>
          </cell>
          <cell r="AM97">
            <v>0.35999668336827639</v>
          </cell>
          <cell r="AN97">
            <v>7.6923076923076927E-2</v>
          </cell>
          <cell r="AO97">
            <v>583</v>
          </cell>
          <cell r="AQ97">
            <v>22812.799999999999</v>
          </cell>
          <cell r="AR97" t="str">
            <v/>
          </cell>
          <cell r="AS97">
            <v>9709</v>
          </cell>
          <cell r="AU97">
            <v>19436.400000000001</v>
          </cell>
          <cell r="AV97" t="str">
            <v/>
          </cell>
          <cell r="AW97">
            <v>16430</v>
          </cell>
          <cell r="AX97" t="str">
            <v/>
          </cell>
          <cell r="AY97" t="str">
            <v/>
          </cell>
          <cell r="AZ97">
            <v>11744</v>
          </cell>
          <cell r="BA97" t="str">
            <v/>
          </cell>
          <cell r="BB97">
            <v>243.65700483099999</v>
          </cell>
          <cell r="BC97" t="str">
            <v/>
          </cell>
          <cell r="BD97">
            <v>346.55990695200001</v>
          </cell>
          <cell r="BE97" t="str">
            <v/>
          </cell>
          <cell r="BF97">
            <v>737.82991461499989</v>
          </cell>
          <cell r="BG97" t="str">
            <v/>
          </cell>
          <cell r="BH97">
            <v>122</v>
          </cell>
          <cell r="BI97">
            <v>131</v>
          </cell>
          <cell r="BJ97">
            <v>16</v>
          </cell>
        </row>
        <row r="98">
          <cell r="A98" t="str">
            <v>5EC</v>
          </cell>
          <cell r="B98" t="str">
            <v>Q24</v>
          </cell>
          <cell r="C98" t="str">
            <v/>
          </cell>
          <cell r="D98" t="str">
            <v/>
          </cell>
          <cell r="E98" t="str">
            <v/>
          </cell>
          <cell r="F98">
            <v>1</v>
          </cell>
          <cell r="G98">
            <v>1</v>
          </cell>
          <cell r="H98">
            <v>0</v>
          </cell>
          <cell r="J98">
            <v>0</v>
          </cell>
          <cell r="K98">
            <v>5.0152000750000001</v>
          </cell>
          <cell r="L98">
            <v>202.51800154899996</v>
          </cell>
          <cell r="M98" t="str">
            <v/>
          </cell>
          <cell r="N98">
            <v>0</v>
          </cell>
          <cell r="Q98" t="str">
            <v/>
          </cell>
          <cell r="R98" t="str">
            <v/>
          </cell>
          <cell r="S98">
            <v>17</v>
          </cell>
          <cell r="X98">
            <v>1</v>
          </cell>
          <cell r="Y98">
            <v>1</v>
          </cell>
          <cell r="Z98">
            <v>1</v>
          </cell>
          <cell r="AA98">
            <v>0</v>
          </cell>
          <cell r="AB98" t="str">
            <v/>
          </cell>
          <cell r="AD98">
            <v>17</v>
          </cell>
          <cell r="AE98">
            <v>97</v>
          </cell>
          <cell r="AF98">
            <v>0.8583131067961165</v>
          </cell>
          <cell r="AG98">
            <v>0</v>
          </cell>
          <cell r="AH98" t="str">
            <v/>
          </cell>
          <cell r="AI98">
            <v>3</v>
          </cell>
          <cell r="AJ98">
            <v>101</v>
          </cell>
          <cell r="AK98">
            <v>643.96107613050947</v>
          </cell>
          <cell r="AL98" t="str">
            <v/>
          </cell>
          <cell r="AM98">
            <v>0.27813579637594305</v>
          </cell>
          <cell r="AN98">
            <v>0.69565217391304346</v>
          </cell>
          <cell r="AO98">
            <v>603</v>
          </cell>
          <cell r="AQ98">
            <v>17116</v>
          </cell>
          <cell r="AR98" t="str">
            <v/>
          </cell>
          <cell r="AS98">
            <v>8958</v>
          </cell>
          <cell r="AU98">
            <v>13173.5</v>
          </cell>
          <cell r="AV98" t="str">
            <v/>
          </cell>
          <cell r="AW98">
            <v>10492</v>
          </cell>
          <cell r="AX98" t="str">
            <v/>
          </cell>
          <cell r="AY98" t="str">
            <v/>
          </cell>
          <cell r="AZ98">
            <v>8254</v>
          </cell>
          <cell r="BA98" t="str">
            <v/>
          </cell>
          <cell r="BB98">
            <v>153.75510018099999</v>
          </cell>
          <cell r="BC98" t="str">
            <v/>
          </cell>
          <cell r="BD98">
            <v>302.99409756800003</v>
          </cell>
          <cell r="BE98" t="str">
            <v/>
          </cell>
          <cell r="BF98">
            <v>686.22358932400005</v>
          </cell>
          <cell r="BG98" t="str">
            <v/>
          </cell>
          <cell r="BH98">
            <v>214</v>
          </cell>
          <cell r="BI98">
            <v>107</v>
          </cell>
          <cell r="BJ98">
            <v>107</v>
          </cell>
        </row>
        <row r="99">
          <cell r="A99" t="str">
            <v>5ED</v>
          </cell>
          <cell r="B99" t="str">
            <v>Q24</v>
          </cell>
          <cell r="C99" t="str">
            <v/>
          </cell>
          <cell r="D99" t="str">
            <v/>
          </cell>
          <cell r="E99">
            <v>0.99684542586750791</v>
          </cell>
          <cell r="F99">
            <v>1</v>
          </cell>
          <cell r="G99">
            <v>1</v>
          </cell>
          <cell r="H99">
            <v>0</v>
          </cell>
          <cell r="J99">
            <v>0</v>
          </cell>
          <cell r="K99">
            <v>4.9200001249999996</v>
          </cell>
          <cell r="L99">
            <v>97.592800130000001</v>
          </cell>
          <cell r="M99" t="str">
            <v/>
          </cell>
          <cell r="N99">
            <v>0</v>
          </cell>
          <cell r="Q99" t="str">
            <v/>
          </cell>
          <cell r="R99">
            <v>1</v>
          </cell>
          <cell r="S99">
            <v>121</v>
          </cell>
          <cell r="X99">
            <v>1</v>
          </cell>
          <cell r="Y99">
            <v>1</v>
          </cell>
          <cell r="Z99">
            <v>1</v>
          </cell>
          <cell r="AA99">
            <v>0</v>
          </cell>
          <cell r="AB99" t="str">
            <v/>
          </cell>
          <cell r="AD99">
            <v>37</v>
          </cell>
          <cell r="AE99">
            <v>172</v>
          </cell>
          <cell r="AF99">
            <v>0.96472422529721302</v>
          </cell>
          <cell r="AG99">
            <v>0</v>
          </cell>
          <cell r="AH99" t="str">
            <v/>
          </cell>
          <cell r="AI99">
            <v>4</v>
          </cell>
          <cell r="AJ99">
            <v>200</v>
          </cell>
          <cell r="AK99">
            <v>1061.0273671886434</v>
          </cell>
          <cell r="AL99">
            <v>0.13793103448275862</v>
          </cell>
          <cell r="AM99">
            <v>0.323661119515885</v>
          </cell>
          <cell r="AN99">
            <v>0</v>
          </cell>
          <cell r="AO99">
            <v>87</v>
          </cell>
          <cell r="AQ99">
            <v>24632</v>
          </cell>
          <cell r="AR99" t="str">
            <v/>
          </cell>
          <cell r="AS99">
            <v>9821</v>
          </cell>
          <cell r="AU99">
            <v>20036.900000000001</v>
          </cell>
          <cell r="AV99" t="str">
            <v/>
          </cell>
          <cell r="AW99">
            <v>16938</v>
          </cell>
          <cell r="AX99" t="str">
            <v/>
          </cell>
          <cell r="AY99" t="str">
            <v/>
          </cell>
          <cell r="AZ99">
            <v>11867.9</v>
          </cell>
          <cell r="BA99" t="str">
            <v/>
          </cell>
          <cell r="BB99">
            <v>198.00790662100002</v>
          </cell>
          <cell r="BC99" t="str">
            <v/>
          </cell>
          <cell r="BD99">
            <v>324.26531159000001</v>
          </cell>
          <cell r="BE99" t="str">
            <v/>
          </cell>
          <cell r="BF99">
            <v>817.58482808999997</v>
          </cell>
          <cell r="BG99" t="str">
            <v/>
          </cell>
          <cell r="BH99">
            <v>551</v>
          </cell>
          <cell r="BI99">
            <v>515</v>
          </cell>
          <cell r="BJ99">
            <v>36</v>
          </cell>
        </row>
        <row r="100">
          <cell r="A100" t="str">
            <v>5EE</v>
          </cell>
          <cell r="B100" t="str">
            <v>Q23</v>
          </cell>
          <cell r="C100" t="str">
            <v/>
          </cell>
          <cell r="D100" t="str">
            <v/>
          </cell>
          <cell r="E100" t="str">
            <v/>
          </cell>
          <cell r="F100">
            <v>1</v>
          </cell>
          <cell r="G100">
            <v>1</v>
          </cell>
          <cell r="H100">
            <v>0</v>
          </cell>
          <cell r="J100">
            <v>0</v>
          </cell>
          <cell r="K100">
            <v>83.76</v>
          </cell>
          <cell r="L100">
            <v>323.58</v>
          </cell>
          <cell r="M100" t="str">
            <v/>
          </cell>
          <cell r="N100">
            <v>1</v>
          </cell>
          <cell r="Q100" t="str">
            <v/>
          </cell>
          <cell r="R100" t="str">
            <v/>
          </cell>
          <cell r="S100" t="str">
            <v/>
          </cell>
          <cell r="X100">
            <v>1</v>
          </cell>
          <cell r="Y100">
            <v>1</v>
          </cell>
          <cell r="Z100">
            <v>0.89473684210526316</v>
          </cell>
          <cell r="AA100">
            <v>0</v>
          </cell>
          <cell r="AB100" t="str">
            <v/>
          </cell>
          <cell r="AD100">
            <v>45</v>
          </cell>
          <cell r="AE100">
            <v>141</v>
          </cell>
          <cell r="AF100">
            <v>0.91622626737130552</v>
          </cell>
          <cell r="AG100">
            <v>0</v>
          </cell>
          <cell r="AH100" t="str">
            <v/>
          </cell>
          <cell r="AI100">
            <v>4</v>
          </cell>
          <cell r="AJ100">
            <v>562</v>
          </cell>
          <cell r="AK100">
            <v>892.21946253637634</v>
          </cell>
          <cell r="AL100">
            <v>0.22277227722772278</v>
          </cell>
          <cell r="AM100">
            <v>0.31949277373353541</v>
          </cell>
          <cell r="AN100">
            <v>0.53125</v>
          </cell>
          <cell r="AO100">
            <v>247.19999999998302</v>
          </cell>
          <cell r="AQ100">
            <v>26496</v>
          </cell>
          <cell r="AR100" t="str">
            <v/>
          </cell>
          <cell r="AS100">
            <v>13810</v>
          </cell>
          <cell r="AU100">
            <v>23002</v>
          </cell>
          <cell r="AV100" t="str">
            <v/>
          </cell>
          <cell r="AW100">
            <v>17313</v>
          </cell>
          <cell r="AX100" t="str">
            <v/>
          </cell>
          <cell r="AY100" t="str">
            <v/>
          </cell>
          <cell r="AZ100">
            <v>13809</v>
          </cell>
          <cell r="BA100" t="str">
            <v/>
          </cell>
          <cell r="BB100">
            <v>248.46</v>
          </cell>
          <cell r="BC100" t="str">
            <v/>
          </cell>
          <cell r="BD100">
            <v>452.49</v>
          </cell>
          <cell r="BE100" t="str">
            <v/>
          </cell>
          <cell r="BF100">
            <v>785.28</v>
          </cell>
          <cell r="BG100" t="str">
            <v/>
          </cell>
          <cell r="BH100">
            <v>398</v>
          </cell>
          <cell r="BI100">
            <v>95</v>
          </cell>
          <cell r="BJ100">
            <v>303</v>
          </cell>
        </row>
        <row r="101">
          <cell r="A101" t="str">
            <v>5EF</v>
          </cell>
          <cell r="B101" t="str">
            <v>Q11</v>
          </cell>
          <cell r="C101" t="str">
            <v/>
          </cell>
          <cell r="D101" t="str">
            <v/>
          </cell>
          <cell r="E101" t="str">
            <v/>
          </cell>
          <cell r="F101">
            <v>1</v>
          </cell>
          <cell r="G101">
            <v>1</v>
          </cell>
          <cell r="H101">
            <v>0</v>
          </cell>
          <cell r="J101">
            <v>0</v>
          </cell>
          <cell r="K101">
            <v>30.785800000000002</v>
          </cell>
          <cell r="L101">
            <v>211.89570000000001</v>
          </cell>
          <cell r="M101" t="str">
            <v/>
          </cell>
          <cell r="N101">
            <v>0</v>
          </cell>
          <cell r="Q101" t="str">
            <v/>
          </cell>
          <cell r="R101" t="str">
            <v/>
          </cell>
          <cell r="S101">
            <v>230</v>
          </cell>
          <cell r="X101">
            <v>1</v>
          </cell>
          <cell r="Y101">
            <v>1</v>
          </cell>
          <cell r="Z101">
            <v>0.8125</v>
          </cell>
          <cell r="AA101">
            <v>0</v>
          </cell>
          <cell r="AB101" t="str">
            <v/>
          </cell>
          <cell r="AD101">
            <v>24</v>
          </cell>
          <cell r="AE101">
            <v>86</v>
          </cell>
          <cell r="AF101">
            <v>0.95875521143537823</v>
          </cell>
          <cell r="AG101">
            <v>0</v>
          </cell>
          <cell r="AH101" t="str">
            <v/>
          </cell>
          <cell r="AI101">
            <v>1.8</v>
          </cell>
          <cell r="AJ101">
            <v>37</v>
          </cell>
          <cell r="AK101">
            <v>462.72994431004525</v>
          </cell>
          <cell r="AL101">
            <v>0.28741092636579574</v>
          </cell>
          <cell r="AM101">
            <v>0.26081690004360675</v>
          </cell>
          <cell r="AN101">
            <v>0.72340425531914898</v>
          </cell>
          <cell r="AO101">
            <v>-1005</v>
          </cell>
          <cell r="AQ101">
            <v>32446</v>
          </cell>
          <cell r="AR101" t="str">
            <v/>
          </cell>
          <cell r="AS101">
            <v>18987</v>
          </cell>
          <cell r="AU101">
            <v>26412</v>
          </cell>
          <cell r="AV101" t="str">
            <v/>
          </cell>
          <cell r="AW101">
            <v>24565</v>
          </cell>
          <cell r="AX101" t="str">
            <v/>
          </cell>
          <cell r="AY101" t="str">
            <v/>
          </cell>
          <cell r="AZ101">
            <v>16668</v>
          </cell>
          <cell r="BA101" t="str">
            <v/>
          </cell>
          <cell r="BB101">
            <v>327.75189999200001</v>
          </cell>
          <cell r="BC101" t="str">
            <v/>
          </cell>
          <cell r="BD101">
            <v>880.92419998600008</v>
          </cell>
          <cell r="BE101" t="str">
            <v/>
          </cell>
          <cell r="BF101">
            <v>1228.7932999699999</v>
          </cell>
          <cell r="BG101" t="str">
            <v/>
          </cell>
          <cell r="BH101">
            <v>58</v>
          </cell>
          <cell r="BI101">
            <v>11</v>
          </cell>
          <cell r="BJ101">
            <v>0</v>
          </cell>
        </row>
        <row r="102">
          <cell r="A102" t="str">
            <v>5EG</v>
          </cell>
          <cell r="B102" t="str">
            <v>Q24</v>
          </cell>
          <cell r="C102" t="str">
            <v/>
          </cell>
          <cell r="D102" t="str">
            <v/>
          </cell>
          <cell r="E102" t="str">
            <v/>
          </cell>
          <cell r="F102">
            <v>1</v>
          </cell>
          <cell r="G102">
            <v>1</v>
          </cell>
          <cell r="H102">
            <v>0</v>
          </cell>
          <cell r="J102">
            <v>0</v>
          </cell>
          <cell r="K102">
            <v>8.2004000000000019</v>
          </cell>
          <cell r="L102">
            <v>90.730399477999995</v>
          </cell>
          <cell r="M102" t="str">
            <v/>
          </cell>
          <cell r="N102">
            <v>0</v>
          </cell>
          <cell r="Q102" t="str">
            <v/>
          </cell>
          <cell r="R102" t="str">
            <v/>
          </cell>
          <cell r="S102">
            <v>155</v>
          </cell>
          <cell r="X102">
            <v>1</v>
          </cell>
          <cell r="Y102">
            <v>1</v>
          </cell>
          <cell r="Z102">
            <v>0.96969696969696972</v>
          </cell>
          <cell r="AA102">
            <v>0</v>
          </cell>
          <cell r="AB102" t="str">
            <v/>
          </cell>
          <cell r="AD102">
            <v>26</v>
          </cell>
          <cell r="AE102">
            <v>101</v>
          </cell>
          <cell r="AF102">
            <v>0.97371656932062711</v>
          </cell>
          <cell r="AG102">
            <v>0</v>
          </cell>
          <cell r="AH102" t="str">
            <v/>
          </cell>
          <cell r="AI102">
            <v>6</v>
          </cell>
          <cell r="AJ102">
            <v>70</v>
          </cell>
          <cell r="AK102">
            <v>910.17499497140875</v>
          </cell>
          <cell r="AL102" t="str">
            <v/>
          </cell>
          <cell r="AM102">
            <v>0.43000270325065892</v>
          </cell>
          <cell r="AN102">
            <v>0.37142857142857144</v>
          </cell>
          <cell r="AO102">
            <v>787</v>
          </cell>
          <cell r="AQ102">
            <v>28450.9</v>
          </cell>
          <cell r="AR102" t="str">
            <v/>
          </cell>
          <cell r="AS102">
            <v>13265</v>
          </cell>
          <cell r="AU102">
            <v>23697.4</v>
          </cell>
          <cell r="AV102" t="str">
            <v/>
          </cell>
          <cell r="AW102">
            <v>20901</v>
          </cell>
          <cell r="AX102" t="str">
            <v/>
          </cell>
          <cell r="AY102" t="str">
            <v/>
          </cell>
          <cell r="AZ102">
            <v>15090</v>
          </cell>
          <cell r="BA102" t="str">
            <v/>
          </cell>
          <cell r="BB102">
            <v>250.894395858</v>
          </cell>
          <cell r="BC102" t="str">
            <v/>
          </cell>
          <cell r="BD102">
            <v>380.892594024</v>
          </cell>
          <cell r="BE102" t="str">
            <v/>
          </cell>
          <cell r="BF102">
            <v>786.43758741199997</v>
          </cell>
          <cell r="BG102" t="str">
            <v/>
          </cell>
          <cell r="BH102">
            <v>114</v>
          </cell>
          <cell r="BI102">
            <v>111</v>
          </cell>
          <cell r="BJ102">
            <v>4</v>
          </cell>
        </row>
        <row r="103">
          <cell r="A103" t="str">
            <v>5EH</v>
          </cell>
          <cell r="B103" t="str">
            <v>Q25</v>
          </cell>
          <cell r="C103" t="str">
            <v/>
          </cell>
          <cell r="D103" t="str">
            <v/>
          </cell>
          <cell r="E103" t="str">
            <v/>
          </cell>
          <cell r="F103">
            <v>1</v>
          </cell>
          <cell r="G103">
            <v>1</v>
          </cell>
          <cell r="H103">
            <v>0</v>
          </cell>
          <cell r="J103">
            <v>0</v>
          </cell>
          <cell r="K103">
            <v>1.5018999889999998</v>
          </cell>
          <cell r="L103">
            <v>100.545899756</v>
          </cell>
          <cell r="M103">
            <v>368</v>
          </cell>
          <cell r="N103">
            <v>0</v>
          </cell>
          <cell r="Q103">
            <v>1</v>
          </cell>
          <cell r="R103">
            <v>1</v>
          </cell>
          <cell r="S103">
            <v>3</v>
          </cell>
          <cell r="X103">
            <v>1</v>
          </cell>
          <cell r="Y103">
            <v>1</v>
          </cell>
          <cell r="Z103">
            <v>1</v>
          </cell>
          <cell r="AA103">
            <v>0</v>
          </cell>
          <cell r="AB103" t="str">
            <v/>
          </cell>
          <cell r="AD103">
            <v>9</v>
          </cell>
          <cell r="AE103">
            <v>238</v>
          </cell>
          <cell r="AF103">
            <v>0.81779389801578839</v>
          </cell>
          <cell r="AG103">
            <v>0</v>
          </cell>
          <cell r="AH103" t="str">
            <v/>
          </cell>
          <cell r="AI103">
            <v>3</v>
          </cell>
          <cell r="AJ103">
            <v>120</v>
          </cell>
          <cell r="AK103">
            <v>777.64339130879171</v>
          </cell>
          <cell r="AL103">
            <v>0.22865853658536586</v>
          </cell>
          <cell r="AM103">
            <v>0.28965232925656176</v>
          </cell>
          <cell r="AN103">
            <v>0.76190476190476186</v>
          </cell>
          <cell r="AO103">
            <v>240</v>
          </cell>
          <cell r="AQ103">
            <v>24470</v>
          </cell>
          <cell r="AR103" t="str">
            <v/>
          </cell>
          <cell r="AS103">
            <v>17393</v>
          </cell>
          <cell r="AU103">
            <v>19840</v>
          </cell>
          <cell r="AV103" t="str">
            <v/>
          </cell>
          <cell r="AW103">
            <v>17101</v>
          </cell>
          <cell r="AX103" t="str">
            <v/>
          </cell>
          <cell r="AY103" t="str">
            <v/>
          </cell>
          <cell r="AZ103">
            <v>11173</v>
          </cell>
          <cell r="BA103" t="str">
            <v/>
          </cell>
          <cell r="BB103">
            <v>237.276899781</v>
          </cell>
          <cell r="BC103" t="str">
            <v/>
          </cell>
          <cell r="BD103">
            <v>346.363099734</v>
          </cell>
          <cell r="BE103" t="str">
            <v/>
          </cell>
          <cell r="BF103">
            <v>475.62809971500002</v>
          </cell>
          <cell r="BG103" t="str">
            <v/>
          </cell>
          <cell r="BH103">
            <v>218</v>
          </cell>
          <cell r="BI103">
            <v>123</v>
          </cell>
          <cell r="BJ103">
            <v>0</v>
          </cell>
        </row>
        <row r="104">
          <cell r="A104" t="str">
            <v>5EJ</v>
          </cell>
          <cell r="B104" t="str">
            <v>Q25</v>
          </cell>
          <cell r="C104" t="str">
            <v/>
          </cell>
          <cell r="D104" t="str">
            <v/>
          </cell>
          <cell r="E104" t="str">
            <v/>
          </cell>
          <cell r="F104">
            <v>1</v>
          </cell>
          <cell r="G104">
            <v>1</v>
          </cell>
          <cell r="H104">
            <v>0</v>
          </cell>
          <cell r="J104">
            <v>0</v>
          </cell>
          <cell r="K104">
            <v>1.61E-2</v>
          </cell>
          <cell r="L104">
            <v>113.828300379</v>
          </cell>
          <cell r="M104">
            <v>0</v>
          </cell>
          <cell r="N104">
            <v>0</v>
          </cell>
          <cell r="Q104" t="str">
            <v/>
          </cell>
          <cell r="R104">
            <v>1</v>
          </cell>
          <cell r="S104">
            <v>11</v>
          </cell>
          <cell r="X104">
            <v>1</v>
          </cell>
          <cell r="Y104">
            <v>1</v>
          </cell>
          <cell r="Z104">
            <v>0.9285714285714286</v>
          </cell>
          <cell r="AA104">
            <v>0</v>
          </cell>
          <cell r="AB104" t="str">
            <v/>
          </cell>
          <cell r="AD104">
            <v>20</v>
          </cell>
          <cell r="AE104">
            <v>344</v>
          </cell>
          <cell r="AF104">
            <v>0.83582851309969375</v>
          </cell>
          <cell r="AG104">
            <v>0</v>
          </cell>
          <cell r="AH104" t="str">
            <v/>
          </cell>
          <cell r="AI104">
            <v>6</v>
          </cell>
          <cell r="AJ104">
            <v>307</v>
          </cell>
          <cell r="AK104">
            <v>1423.9010331825896</v>
          </cell>
          <cell r="AL104">
            <v>0.36266094420600858</v>
          </cell>
          <cell r="AM104">
            <v>0.28632460732984294</v>
          </cell>
          <cell r="AN104">
            <v>0.7</v>
          </cell>
          <cell r="AO104">
            <v>-5129</v>
          </cell>
          <cell r="AQ104">
            <v>28318</v>
          </cell>
          <cell r="AR104" t="str">
            <v/>
          </cell>
          <cell r="AS104">
            <v>20657</v>
          </cell>
          <cell r="AU104">
            <v>20711</v>
          </cell>
          <cell r="AV104" t="str">
            <v/>
          </cell>
          <cell r="AW104">
            <v>17484</v>
          </cell>
          <cell r="AX104" t="str">
            <v/>
          </cell>
          <cell r="AY104" t="str">
            <v/>
          </cell>
          <cell r="AZ104">
            <v>17139</v>
          </cell>
          <cell r="BA104" t="str">
            <v/>
          </cell>
          <cell r="BB104">
            <v>204.30589999200001</v>
          </cell>
          <cell r="BC104">
            <v>1</v>
          </cell>
          <cell r="BD104">
            <v>382.59749998500001</v>
          </cell>
          <cell r="BE104" t="str">
            <v/>
          </cell>
          <cell r="BF104">
            <v>870.48129996199998</v>
          </cell>
          <cell r="BG104" t="str">
            <v/>
          </cell>
          <cell r="BH104">
            <v>742</v>
          </cell>
          <cell r="BI104">
            <v>570</v>
          </cell>
          <cell r="BJ104">
            <v>0</v>
          </cell>
        </row>
        <row r="105">
          <cell r="A105" t="str">
            <v>5EK</v>
          </cell>
          <cell r="B105" t="str">
            <v>Q23</v>
          </cell>
          <cell r="C105" t="str">
            <v/>
          </cell>
          <cell r="D105" t="str">
            <v/>
          </cell>
          <cell r="E105" t="str">
            <v/>
          </cell>
          <cell r="F105">
            <v>1</v>
          </cell>
          <cell r="G105">
            <v>1</v>
          </cell>
          <cell r="H105">
            <v>0</v>
          </cell>
          <cell r="J105">
            <v>0</v>
          </cell>
          <cell r="K105">
            <v>1.1792</v>
          </cell>
          <cell r="L105">
            <v>43.365199998000001</v>
          </cell>
          <cell r="M105" t="str">
            <v/>
          </cell>
          <cell r="N105">
            <v>0</v>
          </cell>
          <cell r="Q105" t="str">
            <v/>
          </cell>
          <cell r="R105" t="str">
            <v/>
          </cell>
          <cell r="S105">
            <v>182</v>
          </cell>
          <cell r="X105">
            <v>1</v>
          </cell>
          <cell r="Y105">
            <v>0.97499999999999998</v>
          </cell>
          <cell r="Z105">
            <v>0.875</v>
          </cell>
          <cell r="AA105">
            <v>0</v>
          </cell>
          <cell r="AB105" t="str">
            <v/>
          </cell>
          <cell r="AD105">
            <v>18</v>
          </cell>
          <cell r="AE105">
            <v>74</v>
          </cell>
          <cell r="AF105">
            <v>1</v>
          </cell>
          <cell r="AG105">
            <v>0</v>
          </cell>
          <cell r="AH105" t="str">
            <v/>
          </cell>
          <cell r="AI105">
            <v>2</v>
          </cell>
          <cell r="AJ105">
            <v>15</v>
          </cell>
          <cell r="AK105">
            <v>609.70962579071715</v>
          </cell>
          <cell r="AL105">
            <v>0.27522935779816515</v>
          </cell>
          <cell r="AM105">
            <v>0.35459881425846801</v>
          </cell>
          <cell r="AN105">
            <v>0.30303030303030304</v>
          </cell>
          <cell r="AO105">
            <v>504</v>
          </cell>
          <cell r="AQ105">
            <v>20659</v>
          </cell>
          <cell r="AR105" t="str">
            <v/>
          </cell>
          <cell r="AS105">
            <v>10288</v>
          </cell>
          <cell r="AU105">
            <v>16558</v>
          </cell>
          <cell r="AV105" t="str">
            <v/>
          </cell>
          <cell r="AW105">
            <v>13666</v>
          </cell>
          <cell r="AX105" t="str">
            <v/>
          </cell>
          <cell r="AY105" t="str">
            <v/>
          </cell>
          <cell r="AZ105">
            <v>8994</v>
          </cell>
          <cell r="BA105" t="str">
            <v/>
          </cell>
          <cell r="BB105">
            <v>83.782999996000001</v>
          </cell>
          <cell r="BC105" t="str">
            <v/>
          </cell>
          <cell r="BD105">
            <v>24.772399994000001</v>
          </cell>
          <cell r="BE105" t="str">
            <v/>
          </cell>
          <cell r="BF105">
            <v>27.951199986999999</v>
          </cell>
          <cell r="BG105" t="str">
            <v/>
          </cell>
          <cell r="BH105">
            <v>300</v>
          </cell>
          <cell r="BI105">
            <v>300</v>
          </cell>
          <cell r="BJ105">
            <v>0</v>
          </cell>
        </row>
        <row r="106">
          <cell r="A106" t="str">
            <v>5EL</v>
          </cell>
          <cell r="B106" t="str">
            <v>Q23</v>
          </cell>
          <cell r="C106" t="str">
            <v/>
          </cell>
          <cell r="D106" t="str">
            <v/>
          </cell>
          <cell r="E106" t="str">
            <v/>
          </cell>
          <cell r="F106">
            <v>1</v>
          </cell>
          <cell r="G106">
            <v>1</v>
          </cell>
          <cell r="H106">
            <v>0</v>
          </cell>
          <cell r="J106">
            <v>0</v>
          </cell>
          <cell r="K106">
            <v>2.5579000000000001</v>
          </cell>
          <cell r="L106">
            <v>57.717100000000002</v>
          </cell>
          <cell r="M106" t="str">
            <v/>
          </cell>
          <cell r="N106">
            <v>0</v>
          </cell>
          <cell r="Q106" t="str">
            <v/>
          </cell>
          <cell r="R106" t="str">
            <v/>
          </cell>
          <cell r="S106">
            <v>318</v>
          </cell>
          <cell r="X106">
            <v>1</v>
          </cell>
          <cell r="Y106">
            <v>1</v>
          </cell>
          <cell r="Z106">
            <v>1</v>
          </cell>
          <cell r="AA106">
            <v>0</v>
          </cell>
          <cell r="AB106" t="str">
            <v/>
          </cell>
          <cell r="AD106">
            <v>22</v>
          </cell>
          <cell r="AE106">
            <v>94</v>
          </cell>
          <cell r="AF106">
            <v>1</v>
          </cell>
          <cell r="AG106">
            <v>0</v>
          </cell>
          <cell r="AH106" t="str">
            <v/>
          </cell>
          <cell r="AI106">
            <v>2</v>
          </cell>
          <cell r="AJ106">
            <v>20</v>
          </cell>
          <cell r="AK106">
            <v>813.04712795299201</v>
          </cell>
          <cell r="AL106">
            <v>0.2762237762237762</v>
          </cell>
          <cell r="AM106">
            <v>0.34182421793948564</v>
          </cell>
          <cell r="AN106">
            <v>0.23076923076923078</v>
          </cell>
          <cell r="AO106">
            <v>2334</v>
          </cell>
          <cell r="AQ106">
            <v>23684</v>
          </cell>
          <cell r="AR106" t="str">
            <v/>
          </cell>
          <cell r="AS106">
            <v>12632</v>
          </cell>
          <cell r="AU106">
            <v>19461</v>
          </cell>
          <cell r="AV106" t="str">
            <v/>
          </cell>
          <cell r="AW106">
            <v>16130</v>
          </cell>
          <cell r="AX106" t="str">
            <v/>
          </cell>
          <cell r="AY106" t="str">
            <v/>
          </cell>
          <cell r="AZ106">
            <v>11440</v>
          </cell>
          <cell r="BA106" t="str">
            <v/>
          </cell>
          <cell r="BB106">
            <v>101.933499998</v>
          </cell>
          <cell r="BC106" t="str">
            <v/>
          </cell>
          <cell r="BD106">
            <v>21.869299996000002</v>
          </cell>
          <cell r="BE106" t="str">
            <v/>
          </cell>
          <cell r="BF106">
            <v>35.637299989999995</v>
          </cell>
          <cell r="BG106" t="str">
            <v/>
          </cell>
          <cell r="BH106">
            <v>333</v>
          </cell>
          <cell r="BI106">
            <v>333</v>
          </cell>
          <cell r="BJ106">
            <v>0</v>
          </cell>
        </row>
        <row r="107">
          <cell r="A107" t="str">
            <v>5EM</v>
          </cell>
          <cell r="B107" t="str">
            <v>Q24</v>
          </cell>
          <cell r="C107" t="str">
            <v/>
          </cell>
          <cell r="D107" t="str">
            <v/>
          </cell>
          <cell r="E107">
            <v>1</v>
          </cell>
          <cell r="F107">
            <v>1</v>
          </cell>
          <cell r="G107">
            <v>1</v>
          </cell>
          <cell r="H107">
            <v>0</v>
          </cell>
          <cell r="J107">
            <v>0</v>
          </cell>
          <cell r="K107">
            <v>19.565199278000001</v>
          </cell>
          <cell r="L107">
            <v>667.22378519400002</v>
          </cell>
          <cell r="M107" t="str">
            <v/>
          </cell>
          <cell r="N107">
            <v>0</v>
          </cell>
          <cell r="Q107" t="str">
            <v/>
          </cell>
          <cell r="R107" t="str">
            <v/>
          </cell>
          <cell r="S107">
            <v>235</v>
          </cell>
          <cell r="X107">
            <v>1</v>
          </cell>
          <cell r="Y107">
            <v>1</v>
          </cell>
          <cell r="Z107">
            <v>0.94871794871794868</v>
          </cell>
          <cell r="AA107">
            <v>0</v>
          </cell>
          <cell r="AB107" t="str">
            <v/>
          </cell>
          <cell r="AD107">
            <v>92</v>
          </cell>
          <cell r="AE107">
            <v>473</v>
          </cell>
          <cell r="AF107">
            <v>0.90622126301961159</v>
          </cell>
          <cell r="AG107">
            <v>0</v>
          </cell>
          <cell r="AH107" t="str">
            <v/>
          </cell>
          <cell r="AI107">
            <v>4</v>
          </cell>
          <cell r="AJ107">
            <v>53</v>
          </cell>
          <cell r="AK107">
            <v>869.60381755632011</v>
          </cell>
          <cell r="AL107">
            <v>0.21476510067114093</v>
          </cell>
          <cell r="AM107">
            <v>0.28701932199101893</v>
          </cell>
          <cell r="AN107">
            <v>0.67256637168141598</v>
          </cell>
          <cell r="AO107">
            <v>342</v>
          </cell>
          <cell r="AQ107">
            <v>56509.2</v>
          </cell>
          <cell r="AR107" t="str">
            <v/>
          </cell>
          <cell r="AS107">
            <v>37441</v>
          </cell>
          <cell r="AU107">
            <v>41388.6</v>
          </cell>
          <cell r="AV107" t="str">
            <v/>
          </cell>
          <cell r="AW107">
            <v>31108</v>
          </cell>
          <cell r="AX107" t="str">
            <v/>
          </cell>
          <cell r="AY107" t="str">
            <v/>
          </cell>
          <cell r="AZ107">
            <v>28484</v>
          </cell>
          <cell r="BA107" t="str">
            <v/>
          </cell>
          <cell r="BB107">
            <v>494.08638570200003</v>
          </cell>
          <cell r="BC107" t="str">
            <v/>
          </cell>
          <cell r="BD107">
            <v>834.28838193600006</v>
          </cell>
          <cell r="BE107" t="str">
            <v/>
          </cell>
          <cell r="BF107">
            <v>1609.0613783129998</v>
          </cell>
          <cell r="BG107" t="str">
            <v/>
          </cell>
          <cell r="BH107">
            <v>462</v>
          </cell>
          <cell r="BI107">
            <v>231</v>
          </cell>
          <cell r="BJ107">
            <v>231</v>
          </cell>
        </row>
        <row r="108">
          <cell r="A108" t="str">
            <v>5EN</v>
          </cell>
          <cell r="B108" t="str">
            <v>Q23</v>
          </cell>
          <cell r="C108" t="str">
            <v/>
          </cell>
          <cell r="D108" t="str">
            <v/>
          </cell>
          <cell r="E108" t="str">
            <v/>
          </cell>
          <cell r="F108">
            <v>1</v>
          </cell>
          <cell r="G108">
            <v>1</v>
          </cell>
          <cell r="H108">
            <v>0</v>
          </cell>
          <cell r="J108">
            <v>0</v>
          </cell>
          <cell r="K108">
            <v>78.281900000000007</v>
          </cell>
          <cell r="L108">
            <v>251.5951</v>
          </cell>
          <cell r="M108" t="str">
            <v/>
          </cell>
          <cell r="N108">
            <v>0</v>
          </cell>
          <cell r="Q108" t="str">
            <v/>
          </cell>
          <cell r="R108" t="str">
            <v/>
          </cell>
          <cell r="S108">
            <v>11</v>
          </cell>
          <cell r="X108">
            <v>1</v>
          </cell>
          <cell r="Y108">
            <v>1</v>
          </cell>
          <cell r="Z108">
            <v>1</v>
          </cell>
          <cell r="AA108">
            <v>0</v>
          </cell>
          <cell r="AB108" t="str">
            <v/>
          </cell>
          <cell r="AD108">
            <v>40</v>
          </cell>
          <cell r="AE108">
            <v>135</v>
          </cell>
          <cell r="AF108">
            <v>0.92626367899947892</v>
          </cell>
          <cell r="AG108">
            <v>0</v>
          </cell>
          <cell r="AH108" t="str">
            <v/>
          </cell>
          <cell r="AI108">
            <v>3</v>
          </cell>
          <cell r="AJ108">
            <v>392</v>
          </cell>
          <cell r="AK108">
            <v>444.49445788555676</v>
          </cell>
          <cell r="AL108">
            <v>0.11803278688524591</v>
          </cell>
          <cell r="AM108">
            <v>0.22157150648152033</v>
          </cell>
          <cell r="AN108">
            <v>0.44303797468354428</v>
          </cell>
          <cell r="AO108">
            <v>8</v>
          </cell>
          <cell r="AQ108">
            <v>24917</v>
          </cell>
          <cell r="AR108" t="str">
            <v/>
          </cell>
          <cell r="AS108">
            <v>12376</v>
          </cell>
          <cell r="AU108">
            <v>21661</v>
          </cell>
          <cell r="AV108" t="str">
            <v/>
          </cell>
          <cell r="AW108">
            <v>15754</v>
          </cell>
          <cell r="AX108" t="str">
            <v/>
          </cell>
          <cell r="AY108" t="str">
            <v/>
          </cell>
          <cell r="AZ108">
            <v>10745</v>
          </cell>
          <cell r="BA108" t="str">
            <v/>
          </cell>
          <cell r="BB108">
            <v>235.213499998</v>
          </cell>
          <cell r="BC108" t="str">
            <v/>
          </cell>
          <cell r="BD108">
            <v>430.68929999599999</v>
          </cell>
          <cell r="BE108" t="str">
            <v/>
          </cell>
          <cell r="BF108">
            <v>746.67729998999994</v>
          </cell>
          <cell r="BG108" t="str">
            <v/>
          </cell>
          <cell r="BH108">
            <v>475</v>
          </cell>
          <cell r="BI108">
            <v>102</v>
          </cell>
          <cell r="BJ108">
            <v>373</v>
          </cell>
        </row>
        <row r="109">
          <cell r="A109" t="str">
            <v>5EP</v>
          </cell>
          <cell r="B109" t="str">
            <v>Q23</v>
          </cell>
          <cell r="C109" t="str">
            <v/>
          </cell>
          <cell r="D109" t="str">
            <v/>
          </cell>
          <cell r="E109" t="str">
            <v/>
          </cell>
          <cell r="F109">
            <v>1</v>
          </cell>
          <cell r="G109">
            <v>1</v>
          </cell>
          <cell r="H109">
            <v>0</v>
          </cell>
          <cell r="J109">
            <v>0</v>
          </cell>
          <cell r="K109">
            <v>78.225999999999999</v>
          </cell>
          <cell r="L109">
            <v>197.37349999999998</v>
          </cell>
          <cell r="M109" t="str">
            <v/>
          </cell>
          <cell r="N109">
            <v>0</v>
          </cell>
          <cell r="Q109" t="str">
            <v/>
          </cell>
          <cell r="R109" t="str">
            <v/>
          </cell>
          <cell r="S109">
            <v>2</v>
          </cell>
          <cell r="X109">
            <v>1</v>
          </cell>
          <cell r="Y109">
            <v>1</v>
          </cell>
          <cell r="Z109">
            <v>0.93333333333333335</v>
          </cell>
          <cell r="AA109">
            <v>0</v>
          </cell>
          <cell r="AB109" t="str">
            <v/>
          </cell>
          <cell r="AD109">
            <v>32</v>
          </cell>
          <cell r="AE109">
            <v>91</v>
          </cell>
          <cell r="AF109">
            <v>0.90683991174307432</v>
          </cell>
          <cell r="AG109">
            <v>0</v>
          </cell>
          <cell r="AH109" t="str">
            <v/>
          </cell>
          <cell r="AI109">
            <v>3.6</v>
          </cell>
          <cell r="AJ109">
            <v>159</v>
          </cell>
          <cell r="AK109">
            <v>524.94636417583422</v>
          </cell>
          <cell r="AL109">
            <v>8.0536912751677847E-2</v>
          </cell>
          <cell r="AM109">
            <v>0.23477041630568601</v>
          </cell>
          <cell r="AN109">
            <v>0.4</v>
          </cell>
          <cell r="AO109">
            <v>52</v>
          </cell>
          <cell r="AQ109">
            <v>24303</v>
          </cell>
          <cell r="AR109" t="str">
            <v/>
          </cell>
          <cell r="AS109">
            <v>11142</v>
          </cell>
          <cell r="AU109">
            <v>21590</v>
          </cell>
          <cell r="AV109" t="str">
            <v/>
          </cell>
          <cell r="AW109">
            <v>16321</v>
          </cell>
          <cell r="AX109" t="str">
            <v/>
          </cell>
          <cell r="AY109" t="str">
            <v/>
          </cell>
          <cell r="AZ109">
            <v>11010</v>
          </cell>
          <cell r="BA109" t="str">
            <v/>
          </cell>
          <cell r="BB109">
            <v>232.20489999699998</v>
          </cell>
          <cell r="BC109" t="str">
            <v/>
          </cell>
          <cell r="BD109">
            <v>417.89559999400001</v>
          </cell>
          <cell r="BE109" t="str">
            <v/>
          </cell>
          <cell r="BF109">
            <v>722.62869998899998</v>
          </cell>
          <cell r="BG109" t="str">
            <v/>
          </cell>
          <cell r="BH109">
            <v>472</v>
          </cell>
          <cell r="BI109">
            <v>104</v>
          </cell>
          <cell r="BJ109">
            <v>368</v>
          </cell>
        </row>
        <row r="110">
          <cell r="A110" t="str">
            <v>5EQ</v>
          </cell>
          <cell r="B110" t="str">
            <v>Q23</v>
          </cell>
          <cell r="C110" t="str">
            <v/>
          </cell>
          <cell r="D110" t="str">
            <v/>
          </cell>
          <cell r="E110" t="str">
            <v/>
          </cell>
          <cell r="F110">
            <v>1</v>
          </cell>
          <cell r="G110">
            <v>1</v>
          </cell>
          <cell r="H110">
            <v>0</v>
          </cell>
          <cell r="J110">
            <v>0</v>
          </cell>
          <cell r="K110">
            <v>118.04</v>
          </cell>
          <cell r="L110">
            <v>346.87</v>
          </cell>
          <cell r="M110">
            <v>0</v>
          </cell>
          <cell r="N110">
            <v>0</v>
          </cell>
          <cell r="Q110" t="str">
            <v/>
          </cell>
          <cell r="R110" t="str">
            <v/>
          </cell>
          <cell r="S110">
            <v>11</v>
          </cell>
          <cell r="X110">
            <v>1</v>
          </cell>
          <cell r="Y110">
            <v>1</v>
          </cell>
          <cell r="Z110">
            <v>0.80952380952380953</v>
          </cell>
          <cell r="AA110">
            <v>0</v>
          </cell>
          <cell r="AB110" t="str">
            <v/>
          </cell>
          <cell r="AD110">
            <v>41</v>
          </cell>
          <cell r="AE110">
            <v>179</v>
          </cell>
          <cell r="AF110">
            <v>0.9551001251564456</v>
          </cell>
          <cell r="AG110">
            <v>0</v>
          </cell>
          <cell r="AH110" t="str">
            <v/>
          </cell>
          <cell r="AI110">
            <v>1</v>
          </cell>
          <cell r="AJ110">
            <v>450</v>
          </cell>
          <cell r="AK110">
            <v>719.04528855927413</v>
          </cell>
          <cell r="AL110">
            <v>0.21990740740740741</v>
          </cell>
          <cell r="AM110">
            <v>0.29222463480369376</v>
          </cell>
          <cell r="AN110">
            <v>0.51020408163265307</v>
          </cell>
          <cell r="AO110">
            <v>56</v>
          </cell>
          <cell r="AQ110">
            <v>34310</v>
          </cell>
          <cell r="AR110" t="str">
            <v/>
          </cell>
          <cell r="AS110">
            <v>17730</v>
          </cell>
          <cell r="AU110">
            <v>30028</v>
          </cell>
          <cell r="AV110" t="str">
            <v/>
          </cell>
          <cell r="AW110">
            <v>23688</v>
          </cell>
          <cell r="AX110" t="str">
            <v/>
          </cell>
          <cell r="AY110" t="str">
            <v/>
          </cell>
          <cell r="AZ110">
            <v>18602</v>
          </cell>
          <cell r="BA110" t="str">
            <v/>
          </cell>
          <cell r="BB110">
            <v>384.3</v>
          </cell>
          <cell r="BC110" t="str">
            <v/>
          </cell>
          <cell r="BD110">
            <v>679.95</v>
          </cell>
          <cell r="BE110" t="str">
            <v/>
          </cell>
          <cell r="BF110">
            <v>1310.4000000000001</v>
          </cell>
          <cell r="BG110" t="str">
            <v/>
          </cell>
          <cell r="BH110">
            <v>694</v>
          </cell>
          <cell r="BI110">
            <v>152</v>
          </cell>
          <cell r="BJ110">
            <v>542</v>
          </cell>
        </row>
        <row r="111">
          <cell r="A111" t="str">
            <v>5ER</v>
          </cell>
          <cell r="B111" t="str">
            <v>Q24</v>
          </cell>
          <cell r="C111" t="str">
            <v/>
          </cell>
          <cell r="D111" t="str">
            <v/>
          </cell>
          <cell r="E111">
            <v>1</v>
          </cell>
          <cell r="F111">
            <v>1</v>
          </cell>
          <cell r="G111">
            <v>1</v>
          </cell>
          <cell r="H111">
            <v>0</v>
          </cell>
          <cell r="J111">
            <v>0</v>
          </cell>
          <cell r="K111">
            <v>5.195399943</v>
          </cell>
          <cell r="L111">
            <v>174.37809820899997</v>
          </cell>
          <cell r="M111">
            <v>250</v>
          </cell>
          <cell r="N111">
            <v>0</v>
          </cell>
          <cell r="Q111">
            <v>1</v>
          </cell>
          <cell r="R111">
            <v>1</v>
          </cell>
          <cell r="S111">
            <v>83</v>
          </cell>
          <cell r="X111">
            <v>0.97826086956521741</v>
          </cell>
          <cell r="Y111">
            <v>0.94871794871794868</v>
          </cell>
          <cell r="Z111">
            <v>0.8571428571428571</v>
          </cell>
          <cell r="AA111">
            <v>0</v>
          </cell>
          <cell r="AB111" t="str">
            <v/>
          </cell>
          <cell r="AD111">
            <v>28</v>
          </cell>
          <cell r="AE111">
            <v>171</v>
          </cell>
          <cell r="AF111">
            <v>0.99838144051793909</v>
          </cell>
          <cell r="AG111">
            <v>0</v>
          </cell>
          <cell r="AH111" t="str">
            <v/>
          </cell>
          <cell r="AI111">
            <v>4</v>
          </cell>
          <cell r="AJ111">
            <v>96</v>
          </cell>
          <cell r="AK111">
            <v>1225.8422010878783</v>
          </cell>
          <cell r="AL111">
            <v>0.12624584717607973</v>
          </cell>
          <cell r="AM111">
            <v>0.34880330301270884</v>
          </cell>
          <cell r="AN111">
            <v>0.45454545454545453</v>
          </cell>
          <cell r="AO111">
            <v>104</v>
          </cell>
          <cell r="AQ111">
            <v>19430</v>
          </cell>
          <cell r="AR111" t="str">
            <v/>
          </cell>
          <cell r="AS111">
            <v>9326</v>
          </cell>
          <cell r="AU111">
            <v>15618.6</v>
          </cell>
          <cell r="AV111" t="str">
            <v/>
          </cell>
          <cell r="AW111">
            <v>13657</v>
          </cell>
          <cell r="AX111" t="str">
            <v/>
          </cell>
          <cell r="AY111" t="str">
            <v/>
          </cell>
          <cell r="AZ111">
            <v>8875.36</v>
          </cell>
          <cell r="BA111" t="str">
            <v/>
          </cell>
          <cell r="BB111">
            <v>176.120199998</v>
          </cell>
          <cell r="BC111">
            <v>26</v>
          </cell>
          <cell r="BD111">
            <v>236.21080112800001</v>
          </cell>
          <cell r="BE111" t="str">
            <v/>
          </cell>
          <cell r="BF111">
            <v>608.44330567599991</v>
          </cell>
          <cell r="BG111" t="str">
            <v/>
          </cell>
          <cell r="BH111">
            <v>220</v>
          </cell>
          <cell r="BI111">
            <v>238</v>
          </cell>
          <cell r="BJ111">
            <v>238</v>
          </cell>
        </row>
        <row r="112">
          <cell r="A112" t="str">
            <v>5ET</v>
          </cell>
          <cell r="B112" t="str">
            <v>Q24</v>
          </cell>
          <cell r="C112" t="str">
            <v/>
          </cell>
          <cell r="D112" t="str">
            <v/>
          </cell>
          <cell r="E112" t="str">
            <v/>
          </cell>
          <cell r="F112">
            <v>1</v>
          </cell>
          <cell r="G112">
            <v>1</v>
          </cell>
          <cell r="H112">
            <v>0</v>
          </cell>
          <cell r="J112">
            <v>0</v>
          </cell>
          <cell r="K112">
            <v>3.1597</v>
          </cell>
          <cell r="L112">
            <v>77.517700000999994</v>
          </cell>
          <cell r="M112" t="str">
            <v/>
          </cell>
          <cell r="N112">
            <v>0</v>
          </cell>
          <cell r="Q112" t="str">
            <v/>
          </cell>
          <cell r="R112" t="str">
            <v/>
          </cell>
          <cell r="S112">
            <v>658</v>
          </cell>
          <cell r="X112">
            <v>1</v>
          </cell>
          <cell r="Y112">
            <v>0.97368421052631582</v>
          </cell>
          <cell r="Z112">
            <v>0.8666666666666667</v>
          </cell>
          <cell r="AA112">
            <v>0</v>
          </cell>
          <cell r="AB112" t="str">
            <v/>
          </cell>
          <cell r="AD112">
            <v>18</v>
          </cell>
          <cell r="AE112">
            <v>124</v>
          </cell>
          <cell r="AF112">
            <v>0.84978860979855753</v>
          </cell>
          <cell r="AG112">
            <v>0</v>
          </cell>
          <cell r="AH112" t="str">
            <v/>
          </cell>
          <cell r="AI112">
            <v>2.8</v>
          </cell>
          <cell r="AJ112">
            <v>45</v>
          </cell>
          <cell r="AK112">
            <v>714.71848843210739</v>
          </cell>
          <cell r="AL112" t="str">
            <v/>
          </cell>
          <cell r="AM112">
            <v>0.28134999330843258</v>
          </cell>
          <cell r="AN112">
            <v>0.58064516129032262</v>
          </cell>
          <cell r="AO112">
            <v>267</v>
          </cell>
          <cell r="AQ112">
            <v>24876</v>
          </cell>
          <cell r="AR112" t="str">
            <v/>
          </cell>
          <cell r="AS112">
            <v>11695</v>
          </cell>
          <cell r="AU112">
            <v>20417</v>
          </cell>
          <cell r="AV112" t="str">
            <v/>
          </cell>
          <cell r="AW112">
            <v>12240</v>
          </cell>
          <cell r="AX112" t="str">
            <v/>
          </cell>
          <cell r="AY112" t="str">
            <v/>
          </cell>
          <cell r="AZ112">
            <v>9495</v>
          </cell>
          <cell r="BA112" t="str">
            <v/>
          </cell>
          <cell r="BB112">
            <v>106.44570000099999</v>
          </cell>
          <cell r="BC112" t="str">
            <v/>
          </cell>
          <cell r="BD112">
            <v>28.464299983</v>
          </cell>
          <cell r="BE112" t="str">
            <v/>
          </cell>
          <cell r="BF112">
            <v>58.394299934000003</v>
          </cell>
          <cell r="BG112" t="str">
            <v/>
          </cell>
          <cell r="BH112">
            <v>211</v>
          </cell>
          <cell r="BI112">
            <v>195</v>
          </cell>
          <cell r="BJ112">
            <v>16</v>
          </cell>
        </row>
        <row r="113">
          <cell r="A113" t="str">
            <v>5EV</v>
          </cell>
          <cell r="B113" t="str">
            <v>Q24</v>
          </cell>
          <cell r="C113" t="str">
            <v/>
          </cell>
          <cell r="D113" t="str">
            <v/>
          </cell>
          <cell r="E113" t="str">
            <v/>
          </cell>
          <cell r="F113">
            <v>1</v>
          </cell>
          <cell r="G113">
            <v>1</v>
          </cell>
          <cell r="H113">
            <v>0</v>
          </cell>
          <cell r="J113">
            <v>0</v>
          </cell>
          <cell r="K113">
            <v>8.6064000850000006</v>
          </cell>
          <cell r="L113">
            <v>323.20920186299998</v>
          </cell>
          <cell r="M113" t="str">
            <v/>
          </cell>
          <cell r="N113">
            <v>0</v>
          </cell>
          <cell r="Q113" t="str">
            <v/>
          </cell>
          <cell r="R113" t="str">
            <v/>
          </cell>
          <cell r="S113">
            <v>81</v>
          </cell>
          <cell r="X113">
            <v>0.98936170212765961</v>
          </cell>
          <cell r="Y113">
            <v>0.98333333333333328</v>
          </cell>
          <cell r="Z113">
            <v>0.96296296296296291</v>
          </cell>
          <cell r="AA113">
            <v>0</v>
          </cell>
          <cell r="AB113" t="str">
            <v/>
          </cell>
          <cell r="AD113">
            <v>16</v>
          </cell>
          <cell r="AE113">
            <v>119</v>
          </cell>
          <cell r="AF113">
            <v>0.82308756671278904</v>
          </cell>
          <cell r="AG113">
            <v>0</v>
          </cell>
          <cell r="AH113" t="str">
            <v/>
          </cell>
          <cell r="AI113">
            <v>3.8</v>
          </cell>
          <cell r="AJ113">
            <v>76</v>
          </cell>
          <cell r="AK113">
            <v>1075.2309102446591</v>
          </cell>
          <cell r="AL113">
            <v>0.12218649517684887</v>
          </cell>
          <cell r="AM113">
            <v>0.30997044334975371</v>
          </cell>
          <cell r="AN113">
            <v>0.7142857142857143</v>
          </cell>
          <cell r="AO113">
            <v>789</v>
          </cell>
          <cell r="AQ113">
            <v>24252.400000000001</v>
          </cell>
          <cell r="AR113" t="str">
            <v/>
          </cell>
          <cell r="AS113">
            <v>14003</v>
          </cell>
          <cell r="AU113">
            <v>19066.8</v>
          </cell>
          <cell r="AV113" t="str">
            <v/>
          </cell>
          <cell r="AW113">
            <v>15355</v>
          </cell>
          <cell r="AX113" t="str">
            <v/>
          </cell>
          <cell r="AY113" t="str">
            <v/>
          </cell>
          <cell r="AZ113">
            <v>10915.5</v>
          </cell>
          <cell r="BA113" t="str">
            <v/>
          </cell>
          <cell r="BB113">
            <v>223.29080126300002</v>
          </cell>
          <cell r="BC113" t="str">
            <v/>
          </cell>
          <cell r="BD113">
            <v>358.844400882</v>
          </cell>
          <cell r="BE113" t="str">
            <v/>
          </cell>
          <cell r="BF113">
            <v>753.03639865000002</v>
          </cell>
          <cell r="BG113" t="str">
            <v/>
          </cell>
          <cell r="BH113">
            <v>255</v>
          </cell>
          <cell r="BI113">
            <v>138</v>
          </cell>
          <cell r="BJ113">
            <v>117</v>
          </cell>
        </row>
        <row r="114">
          <cell r="A114" t="str">
            <v>5EX</v>
          </cell>
          <cell r="B114" t="str">
            <v>Q24</v>
          </cell>
          <cell r="C114" t="str">
            <v/>
          </cell>
          <cell r="D114" t="str">
            <v/>
          </cell>
          <cell r="E114" t="str">
            <v/>
          </cell>
          <cell r="F114">
            <v>1</v>
          </cell>
          <cell r="G114">
            <v>1</v>
          </cell>
          <cell r="H114">
            <v>0</v>
          </cell>
          <cell r="J114">
            <v>0</v>
          </cell>
          <cell r="K114">
            <v>7.6816002000000001</v>
          </cell>
          <cell r="L114">
            <v>126.78380033699999</v>
          </cell>
          <cell r="M114" t="str">
            <v/>
          </cell>
          <cell r="N114">
            <v>0</v>
          </cell>
          <cell r="Q114" t="str">
            <v/>
          </cell>
          <cell r="R114" t="str">
            <v/>
          </cell>
          <cell r="S114">
            <v>69</v>
          </cell>
          <cell r="X114">
            <v>0.99122807017543857</v>
          </cell>
          <cell r="Y114">
            <v>0.98</v>
          </cell>
          <cell r="Z114">
            <v>1</v>
          </cell>
          <cell r="AA114">
            <v>0</v>
          </cell>
          <cell r="AB114" t="str">
            <v/>
          </cell>
          <cell r="AD114">
            <v>19</v>
          </cell>
          <cell r="AE114">
            <v>225</v>
          </cell>
          <cell r="AF114">
            <v>0.91279985991945367</v>
          </cell>
          <cell r="AG114">
            <v>0</v>
          </cell>
          <cell r="AH114" t="str">
            <v/>
          </cell>
          <cell r="AI114">
            <v>4.5</v>
          </cell>
          <cell r="AJ114">
            <v>83</v>
          </cell>
          <cell r="AK114">
            <v>802.93244894396923</v>
          </cell>
          <cell r="AL114">
            <v>0.12808988764044943</v>
          </cell>
          <cell r="AM114">
            <v>0.27221481493983224</v>
          </cell>
          <cell r="AN114">
            <v>0.23684210526315788</v>
          </cell>
          <cell r="AO114">
            <v>1413.1000000000101</v>
          </cell>
          <cell r="AQ114">
            <v>26832.6</v>
          </cell>
          <cell r="AR114" t="str">
            <v/>
          </cell>
          <cell r="AS114">
            <v>12555</v>
          </cell>
          <cell r="AU114">
            <v>23273.3</v>
          </cell>
          <cell r="AV114" t="str">
            <v/>
          </cell>
          <cell r="AW114">
            <v>21161</v>
          </cell>
          <cell r="AX114" t="str">
            <v/>
          </cell>
          <cell r="AY114" t="str">
            <v/>
          </cell>
          <cell r="AZ114">
            <v>13624.9</v>
          </cell>
          <cell r="BA114" t="str">
            <v/>
          </cell>
          <cell r="BB114">
            <v>319.95621018499997</v>
          </cell>
          <cell r="BC114">
            <v>2</v>
          </cell>
          <cell r="BD114">
            <v>540.92561745099999</v>
          </cell>
          <cell r="BE114" t="str">
            <v/>
          </cell>
          <cell r="BF114">
            <v>1257.663441768</v>
          </cell>
          <cell r="BG114" t="str">
            <v/>
          </cell>
          <cell r="BH114">
            <v>546</v>
          </cell>
          <cell r="BI114">
            <v>377</v>
          </cell>
          <cell r="BJ114">
            <v>169</v>
          </cell>
        </row>
        <row r="115">
          <cell r="A115" t="str">
            <v>5EY</v>
          </cell>
          <cell r="B115" t="str">
            <v>Q25</v>
          </cell>
          <cell r="C115" t="str">
            <v/>
          </cell>
          <cell r="D115" t="str">
            <v/>
          </cell>
          <cell r="E115" t="str">
            <v/>
          </cell>
          <cell r="F115">
            <v>1</v>
          </cell>
          <cell r="G115">
            <v>1</v>
          </cell>
          <cell r="H115">
            <v>0</v>
          </cell>
          <cell r="J115">
            <v>0</v>
          </cell>
          <cell r="K115">
            <v>1.9E-3</v>
          </cell>
          <cell r="L115">
            <v>138.63749990700001</v>
          </cell>
          <cell r="M115" t="str">
            <v/>
          </cell>
          <cell r="N115">
            <v>0</v>
          </cell>
          <cell r="Q115" t="str">
            <v/>
          </cell>
          <cell r="R115" t="str">
            <v/>
          </cell>
          <cell r="S115">
            <v>81</v>
          </cell>
          <cell r="X115">
            <v>1</v>
          </cell>
          <cell r="Y115">
            <v>0.94444444444444442</v>
          </cell>
          <cell r="Z115">
            <v>0.9375</v>
          </cell>
          <cell r="AA115">
            <v>0</v>
          </cell>
          <cell r="AB115" t="str">
            <v/>
          </cell>
          <cell r="AD115">
            <v>37</v>
          </cell>
          <cell r="AE115">
            <v>327</v>
          </cell>
          <cell r="AF115">
            <v>0.96014146434716119</v>
          </cell>
          <cell r="AG115">
            <v>0</v>
          </cell>
          <cell r="AH115" t="str">
            <v/>
          </cell>
          <cell r="AI115">
            <v>4</v>
          </cell>
          <cell r="AJ115">
            <v>306</v>
          </cell>
          <cell r="AK115">
            <v>517.84036532873029</v>
          </cell>
          <cell r="AL115">
            <v>0.1043613707165109</v>
          </cell>
          <cell r="AM115">
            <v>0.32626060030261445</v>
          </cell>
          <cell r="AN115">
            <v>0.7407407407407407</v>
          </cell>
          <cell r="AO115">
            <v>283</v>
          </cell>
          <cell r="AQ115">
            <v>34998</v>
          </cell>
          <cell r="AR115" t="str">
            <v/>
          </cell>
          <cell r="AS115">
            <v>23850</v>
          </cell>
          <cell r="AU115">
            <v>24652</v>
          </cell>
          <cell r="AV115" t="str">
            <v/>
          </cell>
          <cell r="AW115">
            <v>17754</v>
          </cell>
          <cell r="AX115" t="str">
            <v/>
          </cell>
          <cell r="AY115" t="str">
            <v/>
          </cell>
          <cell r="AZ115">
            <v>18544</v>
          </cell>
          <cell r="BA115" t="str">
            <v/>
          </cell>
          <cell r="BB115">
            <v>302.15289999599997</v>
          </cell>
          <cell r="BC115" t="str">
            <v/>
          </cell>
          <cell r="BD115">
            <v>550.35509999099997</v>
          </cell>
          <cell r="BE115" t="str">
            <v/>
          </cell>
          <cell r="BF115">
            <v>1114.970099975</v>
          </cell>
          <cell r="BG115" t="str">
            <v/>
          </cell>
          <cell r="BH115">
            <v>990</v>
          </cell>
          <cell r="BI115">
            <v>805</v>
          </cell>
          <cell r="BJ115">
            <v>0</v>
          </cell>
        </row>
        <row r="116">
          <cell r="A116" t="str">
            <v>5F1</v>
          </cell>
          <cell r="B116" t="str">
            <v>Q21</v>
          </cell>
          <cell r="C116" t="str">
            <v/>
          </cell>
          <cell r="D116" t="str">
            <v/>
          </cell>
          <cell r="E116">
            <v>1</v>
          </cell>
          <cell r="F116">
            <v>1</v>
          </cell>
          <cell r="G116">
            <v>1</v>
          </cell>
          <cell r="H116">
            <v>0</v>
          </cell>
          <cell r="J116">
            <v>42</v>
          </cell>
          <cell r="K116">
            <v>162.006</v>
          </cell>
          <cell r="L116">
            <v>3494.0335</v>
          </cell>
          <cell r="M116">
            <v>132</v>
          </cell>
          <cell r="N116">
            <v>3</v>
          </cell>
          <cell r="Q116" t="str">
            <v/>
          </cell>
          <cell r="R116" t="str">
            <v/>
          </cell>
          <cell r="S116">
            <v>266</v>
          </cell>
          <cell r="X116">
            <v>1</v>
          </cell>
          <cell r="Y116">
            <v>0.98958333333333337</v>
          </cell>
          <cell r="Z116">
            <v>0.97916666666666663</v>
          </cell>
          <cell r="AA116">
            <v>0</v>
          </cell>
          <cell r="AB116" t="str">
            <v/>
          </cell>
          <cell r="AD116">
            <v>80</v>
          </cell>
          <cell r="AE116">
            <v>305</v>
          </cell>
          <cell r="AF116">
            <v>0.96146564205368079</v>
          </cell>
          <cell r="AG116">
            <v>0</v>
          </cell>
          <cell r="AH116" t="str">
            <v/>
          </cell>
          <cell r="AI116">
            <v>6</v>
          </cell>
          <cell r="AJ116">
            <v>349</v>
          </cell>
          <cell r="AK116">
            <v>914.230058639248</v>
          </cell>
          <cell r="AL116">
            <v>0.26068965517241377</v>
          </cell>
          <cell r="AM116">
            <v>0.2850878919706305</v>
          </cell>
          <cell r="AN116">
            <v>0.19178082191780821</v>
          </cell>
          <cell r="AO116">
            <v>0</v>
          </cell>
          <cell r="AQ116">
            <v>44600</v>
          </cell>
          <cell r="AR116" t="str">
            <v/>
          </cell>
          <cell r="AS116">
            <v>13488</v>
          </cell>
          <cell r="AU116">
            <v>38576</v>
          </cell>
          <cell r="AV116" t="str">
            <v/>
          </cell>
          <cell r="AW116">
            <v>26219</v>
          </cell>
          <cell r="AX116" t="str">
            <v/>
          </cell>
          <cell r="AY116" t="str">
            <v/>
          </cell>
          <cell r="AZ116">
            <v>25636</v>
          </cell>
          <cell r="BA116" t="str">
            <v/>
          </cell>
          <cell r="BB116">
            <v>302.09319999799999</v>
          </cell>
          <cell r="BC116" t="str">
            <v/>
          </cell>
          <cell r="BD116">
            <v>919.096999998</v>
          </cell>
          <cell r="BE116" t="str">
            <v/>
          </cell>
          <cell r="BF116">
            <v>1264.141499996</v>
          </cell>
          <cell r="BG116" t="str">
            <v/>
          </cell>
          <cell r="BH116">
            <v>1925</v>
          </cell>
          <cell r="BI116">
            <v>0</v>
          </cell>
          <cell r="BJ116">
            <v>22</v>
          </cell>
        </row>
        <row r="117">
          <cell r="A117" t="str">
            <v>5F2</v>
          </cell>
          <cell r="B117" t="str">
            <v>Q13</v>
          </cell>
          <cell r="C117" t="str">
            <v/>
          </cell>
          <cell r="D117" t="str">
            <v/>
          </cell>
          <cell r="E117" t="str">
            <v/>
          </cell>
          <cell r="F117">
            <v>1</v>
          </cell>
          <cell r="G117">
            <v>1</v>
          </cell>
          <cell r="H117">
            <v>0</v>
          </cell>
          <cell r="J117">
            <v>0</v>
          </cell>
          <cell r="K117">
            <v>28.114800000999999</v>
          </cell>
          <cell r="L117">
            <v>954.66691445399999</v>
          </cell>
          <cell r="M117">
            <v>1</v>
          </cell>
          <cell r="N117">
            <v>0</v>
          </cell>
          <cell r="Q117" t="str">
            <v/>
          </cell>
          <cell r="R117" t="str">
            <v/>
          </cell>
          <cell r="S117">
            <v>185</v>
          </cell>
          <cell r="X117">
            <v>1</v>
          </cell>
          <cell r="Y117">
            <v>1</v>
          </cell>
          <cell r="Z117">
            <v>1</v>
          </cell>
          <cell r="AA117">
            <v>0</v>
          </cell>
          <cell r="AB117" t="str">
            <v/>
          </cell>
          <cell r="AD117">
            <v>30</v>
          </cell>
          <cell r="AE117">
            <v>269</v>
          </cell>
          <cell r="AF117">
            <v>1</v>
          </cell>
          <cell r="AG117">
            <v>0</v>
          </cell>
          <cell r="AH117" t="str">
            <v/>
          </cell>
          <cell r="AI117">
            <v>4.5</v>
          </cell>
          <cell r="AJ117">
            <v>90</v>
          </cell>
          <cell r="AK117">
            <v>898.39534139022976</v>
          </cell>
          <cell r="AL117">
            <v>0.18095238095238095</v>
          </cell>
          <cell r="AM117">
            <v>0.31846933073347045</v>
          </cell>
          <cell r="AN117">
            <v>0.42307692307692307</v>
          </cell>
          <cell r="AO117">
            <v>150</v>
          </cell>
          <cell r="AQ117">
            <v>43128</v>
          </cell>
          <cell r="AR117" t="str">
            <v/>
          </cell>
          <cell r="AS117">
            <v>17291</v>
          </cell>
          <cell r="AU117">
            <v>35974</v>
          </cell>
          <cell r="AV117" t="str">
            <v/>
          </cell>
          <cell r="AW117">
            <v>27303</v>
          </cell>
          <cell r="AX117" t="str">
            <v/>
          </cell>
          <cell r="AY117" t="str">
            <v/>
          </cell>
          <cell r="AZ117">
            <v>21276</v>
          </cell>
          <cell r="BA117" t="str">
            <v/>
          </cell>
          <cell r="BB117">
            <v>382.60046644300002</v>
          </cell>
          <cell r="BC117">
            <v>1.0332000050000001</v>
          </cell>
          <cell r="BD117">
            <v>777.44132901900002</v>
          </cell>
          <cell r="BE117" t="str">
            <v/>
          </cell>
          <cell r="BF117">
            <v>1410.697664651</v>
          </cell>
          <cell r="BG117" t="str">
            <v/>
          </cell>
          <cell r="BH117">
            <v>292</v>
          </cell>
          <cell r="BI117">
            <v>292</v>
          </cell>
          <cell r="BJ117">
            <v>0</v>
          </cell>
        </row>
        <row r="118">
          <cell r="A118" t="str">
            <v>5F3</v>
          </cell>
          <cell r="B118" t="str">
            <v>Q13</v>
          </cell>
          <cell r="C118" t="str">
            <v/>
          </cell>
          <cell r="D118" t="str">
            <v/>
          </cell>
          <cell r="E118">
            <v>1</v>
          </cell>
          <cell r="F118">
            <v>1</v>
          </cell>
          <cell r="G118">
            <v>1</v>
          </cell>
          <cell r="H118">
            <v>0</v>
          </cell>
          <cell r="J118">
            <v>0</v>
          </cell>
          <cell r="K118">
            <v>43.676199941</v>
          </cell>
          <cell r="L118">
            <v>599.87067145200001</v>
          </cell>
          <cell r="M118" t="str">
            <v/>
          </cell>
          <cell r="N118">
            <v>0</v>
          </cell>
          <cell r="Q118" t="str">
            <v/>
          </cell>
          <cell r="R118" t="str">
            <v/>
          </cell>
          <cell r="S118">
            <v>50</v>
          </cell>
          <cell r="X118">
            <v>1</v>
          </cell>
          <cell r="Y118">
            <v>1</v>
          </cell>
          <cell r="Z118">
            <v>0.85</v>
          </cell>
          <cell r="AA118">
            <v>0</v>
          </cell>
          <cell r="AB118" t="str">
            <v/>
          </cell>
          <cell r="AD118">
            <v>15</v>
          </cell>
          <cell r="AE118">
            <v>145</v>
          </cell>
          <cell r="AF118">
            <v>1</v>
          </cell>
          <cell r="AG118">
            <v>0</v>
          </cell>
          <cell r="AH118" t="str">
            <v/>
          </cell>
          <cell r="AI118">
            <v>2</v>
          </cell>
          <cell r="AJ118">
            <v>75</v>
          </cell>
          <cell r="AK118">
            <v>710.29529130087792</v>
          </cell>
          <cell r="AL118">
            <v>0.16791044776119404</v>
          </cell>
          <cell r="AM118">
            <v>0.33319197375175769</v>
          </cell>
          <cell r="AN118">
            <v>0.37037037037037035</v>
          </cell>
          <cell r="AO118">
            <v>75</v>
          </cell>
          <cell r="AQ118">
            <v>25881</v>
          </cell>
          <cell r="AR118" t="str">
            <v/>
          </cell>
          <cell r="AS118">
            <v>9941</v>
          </cell>
          <cell r="AU118">
            <v>20747</v>
          </cell>
          <cell r="AV118" t="str">
            <v/>
          </cell>
          <cell r="AW118">
            <v>8808</v>
          </cell>
          <cell r="AX118" t="str">
            <v/>
          </cell>
          <cell r="AY118" t="str">
            <v/>
          </cell>
          <cell r="AZ118">
            <v>11357</v>
          </cell>
          <cell r="BA118" t="str">
            <v/>
          </cell>
          <cell r="BB118">
            <v>176.674847546</v>
          </cell>
          <cell r="BC118">
            <v>10.67579997</v>
          </cell>
          <cell r="BD118">
            <v>348.930709729</v>
          </cell>
          <cell r="BE118" t="str">
            <v/>
          </cell>
          <cell r="BF118">
            <v>607.24734363799996</v>
          </cell>
          <cell r="BG118" t="str">
            <v/>
          </cell>
          <cell r="BH118">
            <v>133</v>
          </cell>
          <cell r="BI118">
            <v>51</v>
          </cell>
          <cell r="BJ118">
            <v>0</v>
          </cell>
        </row>
        <row r="119">
          <cell r="A119" t="str">
            <v>5F4</v>
          </cell>
          <cell r="B119" t="str">
            <v>Q14</v>
          </cell>
          <cell r="C119" t="str">
            <v/>
          </cell>
          <cell r="D119" t="str">
            <v/>
          </cell>
          <cell r="E119" t="str">
            <v/>
          </cell>
          <cell r="F119">
            <v>1</v>
          </cell>
          <cell r="G119">
            <v>1</v>
          </cell>
          <cell r="H119">
            <v>0</v>
          </cell>
          <cell r="J119">
            <v>0</v>
          </cell>
          <cell r="K119">
            <v>4.729999984</v>
          </cell>
          <cell r="L119">
            <v>143</v>
          </cell>
          <cell r="M119" t="str">
            <v/>
          </cell>
          <cell r="N119">
            <v>0</v>
          </cell>
          <cell r="Q119" t="str">
            <v/>
          </cell>
          <cell r="R119" t="str">
            <v/>
          </cell>
          <cell r="S119">
            <v>184</v>
          </cell>
          <cell r="X119">
            <v>1</v>
          </cell>
          <cell r="Y119">
            <v>1</v>
          </cell>
          <cell r="Z119">
            <v>0.875</v>
          </cell>
          <cell r="AA119">
            <v>0</v>
          </cell>
          <cell r="AB119" t="str">
            <v/>
          </cell>
          <cell r="AD119">
            <v>0</v>
          </cell>
          <cell r="AE119">
            <v>8</v>
          </cell>
          <cell r="AF119">
            <v>0.82212990936555896</v>
          </cell>
          <cell r="AG119">
            <v>0</v>
          </cell>
          <cell r="AH119" t="str">
            <v/>
          </cell>
          <cell r="AI119">
            <v>6</v>
          </cell>
          <cell r="AJ119">
            <v>235</v>
          </cell>
          <cell r="AK119">
            <v>1377.5466712130253</v>
          </cell>
          <cell r="AL119" t="str">
            <v/>
          </cell>
          <cell r="AM119">
            <v>0.27547182483712807</v>
          </cell>
          <cell r="AN119">
            <v>0.38461538461538464</v>
          </cell>
          <cell r="AO119">
            <v>518</v>
          </cell>
          <cell r="AQ119">
            <v>17500</v>
          </cell>
          <cell r="AR119" t="str">
            <v/>
          </cell>
          <cell r="AS119">
            <v>7908</v>
          </cell>
          <cell r="AU119">
            <v>13764</v>
          </cell>
          <cell r="AV119" t="str">
            <v/>
          </cell>
          <cell r="AW119">
            <v>10532</v>
          </cell>
          <cell r="AX119" t="str">
            <v/>
          </cell>
          <cell r="AY119" t="str">
            <v/>
          </cell>
          <cell r="AZ119">
            <v>8436</v>
          </cell>
          <cell r="BA119" t="str">
            <v/>
          </cell>
          <cell r="BB119">
            <v>72.969999889000007</v>
          </cell>
          <cell r="BC119">
            <v>0.67999998500000003</v>
          </cell>
          <cell r="BD119">
            <v>241.12999976999998</v>
          </cell>
          <cell r="BE119">
            <v>0.16999999599999999</v>
          </cell>
          <cell r="BF119">
            <v>290.95999970999998</v>
          </cell>
          <cell r="BG119" t="str">
            <v/>
          </cell>
          <cell r="BH119">
            <v>215</v>
          </cell>
          <cell r="BI119">
            <v>183</v>
          </cell>
          <cell r="BJ119">
            <v>0</v>
          </cell>
        </row>
        <row r="120">
          <cell r="A120" t="str">
            <v>5F5</v>
          </cell>
          <cell r="B120" t="str">
            <v>Q14</v>
          </cell>
          <cell r="C120" t="str">
            <v/>
          </cell>
          <cell r="D120" t="str">
            <v/>
          </cell>
          <cell r="E120" t="str">
            <v/>
          </cell>
          <cell r="F120">
            <v>1</v>
          </cell>
          <cell r="G120">
            <v>1</v>
          </cell>
          <cell r="H120">
            <v>0</v>
          </cell>
          <cell r="J120">
            <v>0</v>
          </cell>
          <cell r="K120">
            <v>105.98999996399999</v>
          </cell>
          <cell r="L120">
            <v>174.62000029800001</v>
          </cell>
          <cell r="M120" t="str">
            <v/>
          </cell>
          <cell r="N120">
            <v>0</v>
          </cell>
          <cell r="Q120" t="str">
            <v/>
          </cell>
          <cell r="R120" t="str">
            <v/>
          </cell>
          <cell r="S120">
            <v>398</v>
          </cell>
          <cell r="X120">
            <v>1</v>
          </cell>
          <cell r="Y120">
            <v>1</v>
          </cell>
          <cell r="Z120">
            <v>0.95238095238095233</v>
          </cell>
          <cell r="AA120">
            <v>0</v>
          </cell>
          <cell r="AB120" t="str">
            <v/>
          </cell>
          <cell r="AD120">
            <v>51</v>
          </cell>
          <cell r="AE120">
            <v>142</v>
          </cell>
          <cell r="AF120">
            <v>0.79111823280302163</v>
          </cell>
          <cell r="AG120">
            <v>0</v>
          </cell>
          <cell r="AH120" t="str">
            <v/>
          </cell>
          <cell r="AI120">
            <v>6</v>
          </cell>
          <cell r="AJ120">
            <v>62</v>
          </cell>
          <cell r="AK120">
            <v>1087.1371672540761</v>
          </cell>
          <cell r="AL120">
            <v>0.21944035346097202</v>
          </cell>
          <cell r="AM120">
            <v>0.28799777065626309</v>
          </cell>
          <cell r="AN120">
            <v>0.25</v>
          </cell>
          <cell r="AO120">
            <v>85</v>
          </cell>
          <cell r="AQ120">
            <v>56211</v>
          </cell>
          <cell r="AR120" t="str">
            <v/>
          </cell>
          <cell r="AS120">
            <v>36640</v>
          </cell>
          <cell r="AU120">
            <v>42624</v>
          </cell>
          <cell r="AV120" t="str">
            <v/>
          </cell>
          <cell r="AW120">
            <v>27614</v>
          </cell>
          <cell r="AX120" t="str">
            <v/>
          </cell>
          <cell r="AY120" t="str">
            <v/>
          </cell>
          <cell r="AZ120">
            <v>27124</v>
          </cell>
          <cell r="BA120" t="str">
            <v/>
          </cell>
          <cell r="BB120">
            <v>535.07000015999995</v>
          </cell>
          <cell r="BC120">
            <v>9.0399999539999989</v>
          </cell>
          <cell r="BD120">
            <v>1092.9000002799999</v>
          </cell>
          <cell r="BE120">
            <v>1.509999989</v>
          </cell>
          <cell r="BF120">
            <v>1475.6200008200001</v>
          </cell>
          <cell r="BG120" t="str">
            <v/>
          </cell>
          <cell r="BH120">
            <v>666</v>
          </cell>
          <cell r="BI120">
            <v>0</v>
          </cell>
          <cell r="BJ120">
            <v>728</v>
          </cell>
        </row>
        <row r="121">
          <cell r="A121" t="str">
            <v>5F6</v>
          </cell>
          <cell r="B121" t="str">
            <v>Q14</v>
          </cell>
          <cell r="C121" t="str">
            <v/>
          </cell>
          <cell r="D121" t="str">
            <v/>
          </cell>
          <cell r="E121" t="str">
            <v/>
          </cell>
          <cell r="F121">
            <v>1</v>
          </cell>
          <cell r="G121">
            <v>1</v>
          </cell>
          <cell r="H121">
            <v>0</v>
          </cell>
          <cell r="J121">
            <v>0</v>
          </cell>
          <cell r="K121">
            <v>20.990000143</v>
          </cell>
          <cell r="L121">
            <v>127.00000465599999</v>
          </cell>
          <cell r="M121" t="str">
            <v/>
          </cell>
          <cell r="N121">
            <v>0</v>
          </cell>
          <cell r="Q121" t="str">
            <v/>
          </cell>
          <cell r="R121" t="str">
            <v/>
          </cell>
          <cell r="S121">
            <v>136</v>
          </cell>
          <cell r="X121">
            <v>1</v>
          </cell>
          <cell r="Y121">
            <v>0.95833333333333337</v>
          </cell>
          <cell r="Z121">
            <v>0.75</v>
          </cell>
          <cell r="AA121">
            <v>0</v>
          </cell>
          <cell r="AB121" t="str">
            <v/>
          </cell>
          <cell r="AD121">
            <v>0</v>
          </cell>
          <cell r="AE121">
            <v>136</v>
          </cell>
          <cell r="AF121">
            <v>0.80034679217240523</v>
          </cell>
          <cell r="AG121">
            <v>0</v>
          </cell>
          <cell r="AH121" t="str">
            <v/>
          </cell>
          <cell r="AI121">
            <v>1.5</v>
          </cell>
          <cell r="AJ121">
            <v>5</v>
          </cell>
          <cell r="AK121">
            <v>828.61846200666776</v>
          </cell>
          <cell r="AL121" t="str">
            <v/>
          </cell>
          <cell r="AM121">
            <v>0.27548789802207063</v>
          </cell>
          <cell r="AN121">
            <v>0.34615384615384615</v>
          </cell>
          <cell r="AO121">
            <v>261</v>
          </cell>
          <cell r="AQ121">
            <v>25730</v>
          </cell>
          <cell r="AR121" t="str">
            <v/>
          </cell>
          <cell r="AS121">
            <v>14968</v>
          </cell>
          <cell r="AU121">
            <v>20302</v>
          </cell>
          <cell r="AV121" t="str">
            <v/>
          </cell>
          <cell r="AW121">
            <v>12380</v>
          </cell>
          <cell r="AX121" t="str">
            <v/>
          </cell>
          <cell r="AY121" t="str">
            <v/>
          </cell>
          <cell r="AZ121">
            <v>9294</v>
          </cell>
          <cell r="BA121" t="str">
            <v/>
          </cell>
          <cell r="BB121">
            <v>227.11000586999998</v>
          </cell>
          <cell r="BC121">
            <v>2.0399999539999998</v>
          </cell>
          <cell r="BD121">
            <v>443.99001042000003</v>
          </cell>
          <cell r="BE121">
            <v>0.50999998899999999</v>
          </cell>
          <cell r="BF121">
            <v>649.88001972999996</v>
          </cell>
          <cell r="BG121" t="str">
            <v/>
          </cell>
          <cell r="BH121">
            <v>97</v>
          </cell>
          <cell r="BI121">
            <v>0</v>
          </cell>
          <cell r="BJ121">
            <v>0</v>
          </cell>
        </row>
        <row r="122">
          <cell r="A122" t="str">
            <v>5F7</v>
          </cell>
          <cell r="B122" t="str">
            <v>Q14</v>
          </cell>
          <cell r="C122" t="str">
            <v/>
          </cell>
          <cell r="D122" t="str">
            <v/>
          </cell>
          <cell r="E122">
            <v>1</v>
          </cell>
          <cell r="F122">
            <v>1</v>
          </cell>
          <cell r="G122">
            <v>1</v>
          </cell>
          <cell r="H122">
            <v>0</v>
          </cell>
          <cell r="J122">
            <v>0</v>
          </cell>
          <cell r="K122">
            <v>131.48999965100001</v>
          </cell>
          <cell r="L122">
            <v>4055</v>
          </cell>
          <cell r="M122" t="str">
            <v/>
          </cell>
          <cell r="N122">
            <v>0</v>
          </cell>
          <cell r="Q122" t="str">
            <v/>
          </cell>
          <cell r="R122" t="str">
            <v/>
          </cell>
          <cell r="S122">
            <v>428</v>
          </cell>
          <cell r="X122">
            <v>1</v>
          </cell>
          <cell r="Y122">
            <v>0.98969072164948457</v>
          </cell>
          <cell r="Z122">
            <v>0.70588235294117652</v>
          </cell>
          <cell r="AA122">
            <v>0</v>
          </cell>
          <cell r="AB122" t="str">
            <v/>
          </cell>
          <cell r="AD122">
            <v>48</v>
          </cell>
          <cell r="AE122">
            <v>240</v>
          </cell>
          <cell r="AF122">
            <v>0.93990693990693985</v>
          </cell>
          <cell r="AG122">
            <v>0</v>
          </cell>
          <cell r="AH122" t="str">
            <v/>
          </cell>
          <cell r="AI122">
            <v>3</v>
          </cell>
          <cell r="AJ122">
            <v>65</v>
          </cell>
          <cell r="AK122">
            <v>912.13389121338912</v>
          </cell>
          <cell r="AL122">
            <v>0.12089356110381078</v>
          </cell>
          <cell r="AM122">
            <v>0.30200008095672864</v>
          </cell>
          <cell r="AN122">
            <v>0.36363636363636365</v>
          </cell>
          <cell r="AO122">
            <v>51</v>
          </cell>
          <cell r="AQ122">
            <v>67535</v>
          </cell>
          <cell r="AR122" t="str">
            <v/>
          </cell>
          <cell r="AS122">
            <v>40342</v>
          </cell>
          <cell r="AU122">
            <v>51297</v>
          </cell>
          <cell r="AV122" t="str">
            <v/>
          </cell>
          <cell r="AW122">
            <v>34094</v>
          </cell>
          <cell r="AX122" t="str">
            <v/>
          </cell>
          <cell r="AY122" t="str">
            <v/>
          </cell>
          <cell r="AZ122">
            <v>31470</v>
          </cell>
          <cell r="BA122" t="str">
            <v/>
          </cell>
          <cell r="BB122">
            <v>594.60999762999995</v>
          </cell>
          <cell r="BC122">
            <v>28.839999675999998</v>
          </cell>
          <cell r="BD122">
            <v>1132.6899951999999</v>
          </cell>
          <cell r="BE122">
            <v>2.2099999189999999</v>
          </cell>
          <cell r="BF122">
            <v>1954.4799938000001</v>
          </cell>
          <cell r="BG122">
            <v>293</v>
          </cell>
          <cell r="BH122">
            <v>1242</v>
          </cell>
          <cell r="BI122">
            <v>1242</v>
          </cell>
          <cell r="BJ122">
            <v>0</v>
          </cell>
        </row>
        <row r="123">
          <cell r="A123" t="str">
            <v>5F8</v>
          </cell>
          <cell r="B123" t="str">
            <v>Q15</v>
          </cell>
          <cell r="C123" t="str">
            <v/>
          </cell>
          <cell r="D123" t="str">
            <v/>
          </cell>
          <cell r="E123" t="str">
            <v/>
          </cell>
          <cell r="F123">
            <v>1</v>
          </cell>
          <cell r="G123">
            <v>1</v>
          </cell>
          <cell r="H123">
            <v>0</v>
          </cell>
          <cell r="J123">
            <v>0</v>
          </cell>
          <cell r="K123">
            <v>17</v>
          </cell>
          <cell r="L123">
            <v>267</v>
          </cell>
          <cell r="M123" t="str">
            <v/>
          </cell>
          <cell r="N123">
            <v>1</v>
          </cell>
          <cell r="Q123" t="str">
            <v/>
          </cell>
          <cell r="R123" t="str">
            <v/>
          </cell>
          <cell r="S123">
            <v>134</v>
          </cell>
          <cell r="X123">
            <v>1</v>
          </cell>
          <cell r="Y123">
            <v>0.97368421052631582</v>
          </cell>
          <cell r="Z123">
            <v>0.9</v>
          </cell>
          <cell r="AA123">
            <v>0</v>
          </cell>
          <cell r="AB123" t="str">
            <v/>
          </cell>
          <cell r="AD123">
            <v>13</v>
          </cell>
          <cell r="AE123">
            <v>93</v>
          </cell>
          <cell r="AF123">
            <v>1</v>
          </cell>
          <cell r="AG123">
            <v>0</v>
          </cell>
          <cell r="AH123" t="str">
            <v/>
          </cell>
          <cell r="AI123">
            <v>4.5999999999999996</v>
          </cell>
          <cell r="AJ123">
            <v>81</v>
          </cell>
          <cell r="AK123">
            <v>480.41912776114572</v>
          </cell>
          <cell r="AL123">
            <v>6.8493150684931503E-2</v>
          </cell>
          <cell r="AM123">
            <v>0.24730860885913755</v>
          </cell>
          <cell r="AN123">
            <v>0.82857142857142863</v>
          </cell>
          <cell r="AO123">
            <v>440</v>
          </cell>
          <cell r="AQ123">
            <v>22160</v>
          </cell>
          <cell r="AR123" t="str">
            <v/>
          </cell>
          <cell r="AS123">
            <v>9090</v>
          </cell>
          <cell r="AU123">
            <v>19044</v>
          </cell>
          <cell r="AV123" t="str">
            <v/>
          </cell>
          <cell r="AW123">
            <v>11256</v>
          </cell>
          <cell r="AX123" t="str">
            <v/>
          </cell>
          <cell r="AY123" t="str">
            <v/>
          </cell>
          <cell r="AZ123">
            <v>10782</v>
          </cell>
          <cell r="BA123" t="str">
            <v/>
          </cell>
          <cell r="BB123">
            <v>244.635999992</v>
          </cell>
          <cell r="BC123">
            <v>5</v>
          </cell>
          <cell r="BD123">
            <v>391.71849989700002</v>
          </cell>
          <cell r="BE123" t="str">
            <v/>
          </cell>
          <cell r="BF123">
            <v>677.21899998599997</v>
          </cell>
          <cell r="BG123" t="str">
            <v/>
          </cell>
          <cell r="BH123">
            <v>255</v>
          </cell>
          <cell r="BI123">
            <v>205</v>
          </cell>
          <cell r="BJ123">
            <v>0</v>
          </cell>
        </row>
        <row r="124">
          <cell r="A124" t="str">
            <v>5F9</v>
          </cell>
          <cell r="B124" t="str">
            <v>Q15</v>
          </cell>
          <cell r="C124" t="str">
            <v/>
          </cell>
          <cell r="D124" t="str">
            <v/>
          </cell>
          <cell r="E124" t="str">
            <v/>
          </cell>
          <cell r="F124">
            <v>1</v>
          </cell>
          <cell r="G124">
            <v>1</v>
          </cell>
          <cell r="H124">
            <v>0</v>
          </cell>
          <cell r="J124">
            <v>0</v>
          </cell>
          <cell r="K124">
            <v>52</v>
          </cell>
          <cell r="L124">
            <v>741</v>
          </cell>
          <cell r="M124" t="str">
            <v/>
          </cell>
          <cell r="N124">
            <v>0</v>
          </cell>
          <cell r="Q124" t="str">
            <v/>
          </cell>
          <cell r="R124" t="str">
            <v/>
          </cell>
          <cell r="S124">
            <v>148</v>
          </cell>
          <cell r="X124">
            <v>1</v>
          </cell>
          <cell r="Y124">
            <v>1</v>
          </cell>
          <cell r="Z124">
            <v>1</v>
          </cell>
          <cell r="AA124">
            <v>0</v>
          </cell>
          <cell r="AB124" t="str">
            <v/>
          </cell>
          <cell r="AD124">
            <v>22</v>
          </cell>
          <cell r="AE124">
            <v>163</v>
          </cell>
          <cell r="AF124">
            <v>0.93069105691056908</v>
          </cell>
          <cell r="AG124">
            <v>0</v>
          </cell>
          <cell r="AH124" t="str">
            <v/>
          </cell>
          <cell r="AI124">
            <v>1</v>
          </cell>
          <cell r="AJ124">
            <v>0</v>
          </cell>
          <cell r="AK124">
            <v>733.8162632945315</v>
          </cell>
          <cell r="AL124">
            <v>0.12075471698113208</v>
          </cell>
          <cell r="AM124">
            <v>0.21918791863478779</v>
          </cell>
          <cell r="AN124">
            <v>0.3783783783783784</v>
          </cell>
          <cell r="AO124">
            <v>-6200</v>
          </cell>
          <cell r="AQ124">
            <v>30786</v>
          </cell>
          <cell r="AR124" t="str">
            <v/>
          </cell>
          <cell r="AS124">
            <v>11118</v>
          </cell>
          <cell r="AU124">
            <v>24269</v>
          </cell>
          <cell r="AV124" t="str">
            <v/>
          </cell>
          <cell r="AW124">
            <v>9220</v>
          </cell>
          <cell r="AX124" t="str">
            <v/>
          </cell>
          <cell r="AY124" t="str">
            <v/>
          </cell>
          <cell r="AZ124">
            <v>12492</v>
          </cell>
          <cell r="BA124" t="str">
            <v/>
          </cell>
          <cell r="BB124">
            <v>186.89520004400001</v>
          </cell>
          <cell r="BC124">
            <v>7</v>
          </cell>
          <cell r="BD124">
            <v>400.27170060000003</v>
          </cell>
          <cell r="BE124" t="str">
            <v/>
          </cell>
          <cell r="BF124">
            <v>702.71580008399997</v>
          </cell>
          <cell r="BG124" t="str">
            <v/>
          </cell>
          <cell r="BH124">
            <v>196</v>
          </cell>
          <cell r="BI124">
            <v>1</v>
          </cell>
          <cell r="BJ124">
            <v>1</v>
          </cell>
        </row>
        <row r="125">
          <cell r="A125" t="str">
            <v>5FA</v>
          </cell>
          <cell r="B125" t="str">
            <v>Q24</v>
          </cell>
          <cell r="C125" t="str">
            <v/>
          </cell>
          <cell r="D125" t="str">
            <v/>
          </cell>
          <cell r="E125" t="str">
            <v/>
          </cell>
          <cell r="F125">
            <v>1</v>
          </cell>
          <cell r="G125">
            <v>1</v>
          </cell>
          <cell r="H125">
            <v>0</v>
          </cell>
          <cell r="J125">
            <v>0</v>
          </cell>
          <cell r="K125">
            <v>4.5246999890000001</v>
          </cell>
          <cell r="L125">
            <v>68.470299768999993</v>
          </cell>
          <cell r="M125">
            <v>0</v>
          </cell>
          <cell r="N125">
            <v>0</v>
          </cell>
          <cell r="Q125" t="str">
            <v/>
          </cell>
          <cell r="R125">
            <v>1</v>
          </cell>
          <cell r="S125">
            <v>378</v>
          </cell>
          <cell r="X125">
            <v>1</v>
          </cell>
          <cell r="Y125">
            <v>1</v>
          </cell>
          <cell r="Z125">
            <v>1</v>
          </cell>
          <cell r="AA125">
            <v>0</v>
          </cell>
          <cell r="AB125" t="str">
            <v/>
          </cell>
          <cell r="AD125">
            <v>14</v>
          </cell>
          <cell r="AE125">
            <v>117</v>
          </cell>
          <cell r="AF125">
            <v>0.9131697869593286</v>
          </cell>
          <cell r="AG125">
            <v>0</v>
          </cell>
          <cell r="AH125" t="str">
            <v/>
          </cell>
          <cell r="AI125">
            <v>4</v>
          </cell>
          <cell r="AJ125">
            <v>66</v>
          </cell>
          <cell r="AK125">
            <v>913.52734630720715</v>
          </cell>
          <cell r="AL125">
            <v>0.23555555555555555</v>
          </cell>
          <cell r="AM125">
            <v>0.32862340171791737</v>
          </cell>
          <cell r="AN125">
            <v>0.31578947368421051</v>
          </cell>
          <cell r="AO125">
            <v>1800</v>
          </cell>
          <cell r="AQ125">
            <v>15777</v>
          </cell>
          <cell r="AR125" t="str">
            <v/>
          </cell>
          <cell r="AS125">
            <v>9135</v>
          </cell>
          <cell r="AU125">
            <v>12071.1</v>
          </cell>
          <cell r="AV125" t="str">
            <v/>
          </cell>
          <cell r="AW125">
            <v>10983</v>
          </cell>
          <cell r="AX125" t="str">
            <v/>
          </cell>
          <cell r="AY125" t="str">
            <v/>
          </cell>
          <cell r="AZ125">
            <v>9238</v>
          </cell>
          <cell r="BA125" t="str">
            <v/>
          </cell>
          <cell r="BB125">
            <v>90.269999927000001</v>
          </cell>
          <cell r="BC125" t="str">
            <v/>
          </cell>
          <cell r="BD125">
            <v>176.44240020799998</v>
          </cell>
          <cell r="BE125" t="str">
            <v/>
          </cell>
          <cell r="BF125">
            <v>371.828901143</v>
          </cell>
          <cell r="BG125" t="str">
            <v/>
          </cell>
          <cell r="BH125">
            <v>43</v>
          </cell>
          <cell r="BI125">
            <v>41</v>
          </cell>
          <cell r="BJ125">
            <v>2</v>
          </cell>
        </row>
        <row r="126">
          <cell r="A126" t="str">
            <v>5FC</v>
          </cell>
          <cell r="B126" t="str">
            <v>Q24</v>
          </cell>
          <cell r="C126" t="str">
            <v/>
          </cell>
          <cell r="D126" t="str">
            <v/>
          </cell>
          <cell r="E126" t="str">
            <v/>
          </cell>
          <cell r="F126">
            <v>1</v>
          </cell>
          <cell r="G126">
            <v>1</v>
          </cell>
          <cell r="H126">
            <v>0</v>
          </cell>
          <cell r="J126">
            <v>0</v>
          </cell>
          <cell r="K126">
            <v>10.030399821</v>
          </cell>
          <cell r="L126">
            <v>300.06339633700003</v>
          </cell>
          <cell r="M126" t="str">
            <v/>
          </cell>
          <cell r="N126">
            <v>0</v>
          </cell>
          <cell r="Q126" t="str">
            <v/>
          </cell>
          <cell r="R126" t="str">
            <v/>
          </cell>
          <cell r="S126">
            <v>59</v>
          </cell>
          <cell r="X126">
            <v>0.98076923076923073</v>
          </cell>
          <cell r="Y126">
            <v>0.98148148148148151</v>
          </cell>
          <cell r="Z126">
            <v>0.96296296296296291</v>
          </cell>
          <cell r="AA126">
            <v>0</v>
          </cell>
          <cell r="AB126" t="str">
            <v/>
          </cell>
          <cell r="AD126">
            <v>29</v>
          </cell>
          <cell r="AE126">
            <v>89</v>
          </cell>
          <cell r="AF126">
            <v>0.9083431257344301</v>
          </cell>
          <cell r="AG126">
            <v>0</v>
          </cell>
          <cell r="AH126" t="str">
            <v/>
          </cell>
          <cell r="AI126">
            <v>4.3</v>
          </cell>
          <cell r="AJ126">
            <v>159</v>
          </cell>
          <cell r="AK126">
            <v>766.1466854074979</v>
          </cell>
          <cell r="AL126">
            <v>6.8702290076335881E-2</v>
          </cell>
          <cell r="AM126">
            <v>0.26706377642422069</v>
          </cell>
          <cell r="AN126">
            <v>0.33333333333333331</v>
          </cell>
          <cell r="AO126">
            <v>923.10199999999907</v>
          </cell>
          <cell r="AQ126">
            <v>21018</v>
          </cell>
          <cell r="AR126" t="str">
            <v/>
          </cell>
          <cell r="AS126">
            <v>10707</v>
          </cell>
          <cell r="AU126">
            <v>16979.599999999999</v>
          </cell>
          <cell r="AV126" t="str">
            <v/>
          </cell>
          <cell r="AW126">
            <v>12550</v>
          </cell>
          <cell r="AX126" t="str">
            <v/>
          </cell>
          <cell r="AY126" t="str">
            <v/>
          </cell>
          <cell r="AZ126">
            <v>7853.18</v>
          </cell>
          <cell r="BA126" t="str">
            <v/>
          </cell>
          <cell r="BB126">
            <v>188.89399560200002</v>
          </cell>
          <cell r="BC126" t="str">
            <v/>
          </cell>
          <cell r="BD126">
            <v>274.374792786</v>
          </cell>
          <cell r="BE126" t="str">
            <v/>
          </cell>
          <cell r="BF126">
            <v>465.33278654700001</v>
          </cell>
          <cell r="BG126" t="str">
            <v/>
          </cell>
          <cell r="BH126">
            <v>163</v>
          </cell>
          <cell r="BI126">
            <v>145</v>
          </cell>
          <cell r="BJ126">
            <v>75</v>
          </cell>
        </row>
        <row r="127">
          <cell r="A127" t="str">
            <v>5FD</v>
          </cell>
          <cell r="B127" t="str">
            <v>Q17</v>
          </cell>
          <cell r="C127" t="str">
            <v/>
          </cell>
          <cell r="D127" t="str">
            <v/>
          </cell>
          <cell r="E127">
            <v>1</v>
          </cell>
          <cell r="F127">
            <v>1</v>
          </cell>
          <cell r="G127">
            <v>1</v>
          </cell>
          <cell r="H127">
            <v>0</v>
          </cell>
          <cell r="J127">
            <v>21</v>
          </cell>
          <cell r="K127">
            <v>29.862755110999998</v>
          </cell>
          <cell r="L127">
            <v>2242.2037529710014</v>
          </cell>
          <cell r="M127" t="str">
            <v/>
          </cell>
          <cell r="N127">
            <v>0</v>
          </cell>
          <cell r="Q127" t="str">
            <v/>
          </cell>
          <cell r="R127">
            <v>1</v>
          </cell>
          <cell r="S127">
            <v>211</v>
          </cell>
          <cell r="X127">
            <v>1</v>
          </cell>
          <cell r="Y127">
            <v>1</v>
          </cell>
          <cell r="Z127">
            <v>0.91304347826086951</v>
          </cell>
          <cell r="AA127">
            <v>0</v>
          </cell>
          <cell r="AB127" t="str">
            <v/>
          </cell>
          <cell r="AD127">
            <v>0</v>
          </cell>
          <cell r="AE127">
            <v>105</v>
          </cell>
          <cell r="AF127">
            <v>0.78665819567979667</v>
          </cell>
          <cell r="AG127">
            <v>0.10598290598290598</v>
          </cell>
          <cell r="AH127" t="str">
            <v/>
          </cell>
          <cell r="AI127">
            <v>3</v>
          </cell>
          <cell r="AJ127">
            <v>150</v>
          </cell>
          <cell r="AK127">
            <v>1267.9738562091502</v>
          </cell>
          <cell r="AL127">
            <v>0.21748878923766815</v>
          </cell>
          <cell r="AM127">
            <v>0.33616578038484735</v>
          </cell>
          <cell r="AN127">
            <v>0.9285714285714286</v>
          </cell>
          <cell r="AO127">
            <v>459</v>
          </cell>
          <cell r="AQ127">
            <v>36660</v>
          </cell>
          <cell r="AR127" t="str">
            <v/>
          </cell>
          <cell r="AS127">
            <v>16620</v>
          </cell>
          <cell r="AU127">
            <v>30255</v>
          </cell>
          <cell r="AV127" t="str">
            <v/>
          </cell>
          <cell r="AW127">
            <v>17904</v>
          </cell>
          <cell r="AX127" t="str">
            <v/>
          </cell>
          <cell r="AY127" t="str">
            <v/>
          </cell>
          <cell r="AZ127">
            <v>19881</v>
          </cell>
          <cell r="BA127" t="str">
            <v/>
          </cell>
          <cell r="BB127">
            <v>252.76101139299999</v>
          </cell>
          <cell r="BC127" t="str">
            <v/>
          </cell>
          <cell r="BD127">
            <v>539.23617379200005</v>
          </cell>
          <cell r="BE127">
            <v>2.7899999379999998</v>
          </cell>
          <cell r="BF127">
            <v>1340.0070967789998</v>
          </cell>
          <cell r="BG127">
            <v>0.02</v>
          </cell>
          <cell r="BH127">
            <v>554</v>
          </cell>
          <cell r="BI127">
            <v>554</v>
          </cell>
          <cell r="BJ127">
            <v>0</v>
          </cell>
        </row>
        <row r="128">
          <cell r="A128" t="str">
            <v>5FE</v>
          </cell>
          <cell r="B128" t="str">
            <v>Q17</v>
          </cell>
          <cell r="C128" t="str">
            <v/>
          </cell>
          <cell r="D128" t="str">
            <v/>
          </cell>
          <cell r="E128">
            <v>0.99970370370370365</v>
          </cell>
          <cell r="F128">
            <v>1</v>
          </cell>
          <cell r="G128">
            <v>1</v>
          </cell>
          <cell r="H128">
            <v>0</v>
          </cell>
          <cell r="J128">
            <v>16</v>
          </cell>
          <cell r="K128">
            <v>23.206447793999999</v>
          </cell>
          <cell r="L128">
            <v>2411.5252045389998</v>
          </cell>
          <cell r="M128" t="str">
            <v/>
          </cell>
          <cell r="N128">
            <v>0</v>
          </cell>
          <cell r="Q128" t="str">
            <v/>
          </cell>
          <cell r="R128">
            <v>1</v>
          </cell>
          <cell r="S128">
            <v>181</v>
          </cell>
          <cell r="X128">
            <v>1</v>
          </cell>
          <cell r="Y128">
            <v>1</v>
          </cell>
          <cell r="Z128">
            <v>0.96153846153846156</v>
          </cell>
          <cell r="AA128">
            <v>0</v>
          </cell>
          <cell r="AB128" t="str">
            <v/>
          </cell>
          <cell r="AD128">
            <v>0</v>
          </cell>
          <cell r="AE128">
            <v>177</v>
          </cell>
          <cell r="AF128">
            <v>0.59910188912976159</v>
          </cell>
          <cell r="AG128">
            <v>0</v>
          </cell>
          <cell r="AH128" t="str">
            <v/>
          </cell>
          <cell r="AI128">
            <v>3.76</v>
          </cell>
          <cell r="AJ128">
            <v>337</v>
          </cell>
          <cell r="AK128">
            <v>781.4980656950861</v>
          </cell>
          <cell r="AL128">
            <v>0.18618042226487524</v>
          </cell>
          <cell r="AM128">
            <v>0.30679524090325716</v>
          </cell>
          <cell r="AN128">
            <v>0.90277777777777779</v>
          </cell>
          <cell r="AO128">
            <v>634</v>
          </cell>
          <cell r="AQ128">
            <v>34201</v>
          </cell>
          <cell r="AR128" t="str">
            <v/>
          </cell>
          <cell r="AS128">
            <v>17407</v>
          </cell>
          <cell r="AU128">
            <v>28167</v>
          </cell>
          <cell r="AV128" t="str">
            <v/>
          </cell>
          <cell r="AW128">
            <v>16530</v>
          </cell>
          <cell r="AX128" t="str">
            <v/>
          </cell>
          <cell r="AY128" t="str">
            <v/>
          </cell>
          <cell r="AZ128">
            <v>21195</v>
          </cell>
          <cell r="BA128" t="str">
            <v/>
          </cell>
          <cell r="BB128">
            <v>227.78374449499998</v>
          </cell>
          <cell r="BC128" t="str">
            <v/>
          </cell>
          <cell r="BD128">
            <v>504.56409629500001</v>
          </cell>
          <cell r="BE128" t="str">
            <v/>
          </cell>
          <cell r="BF128">
            <v>1335.299444993</v>
          </cell>
          <cell r="BG128" t="str">
            <v/>
          </cell>
          <cell r="BH128">
            <v>187</v>
          </cell>
          <cell r="BI128">
            <v>187</v>
          </cell>
          <cell r="BJ128">
            <v>0</v>
          </cell>
        </row>
        <row r="129">
          <cell r="A129" t="str">
            <v>5FF</v>
          </cell>
          <cell r="B129" t="str">
            <v>Q18</v>
          </cell>
          <cell r="C129" t="str">
            <v/>
          </cell>
          <cell r="D129" t="str">
            <v/>
          </cell>
          <cell r="E129">
            <v>1</v>
          </cell>
          <cell r="F129">
            <v>1</v>
          </cell>
          <cell r="G129">
            <v>1</v>
          </cell>
          <cell r="H129">
            <v>0</v>
          </cell>
          <cell r="J129">
            <v>0</v>
          </cell>
          <cell r="K129">
            <v>140.02619999999999</v>
          </cell>
          <cell r="L129">
            <v>2032.853199892</v>
          </cell>
          <cell r="M129" t="str">
            <v/>
          </cell>
          <cell r="N129">
            <v>0</v>
          </cell>
          <cell r="Q129" t="str">
            <v/>
          </cell>
          <cell r="R129">
            <v>0</v>
          </cell>
          <cell r="S129">
            <v>6</v>
          </cell>
          <cell r="X129">
            <v>1</v>
          </cell>
          <cell r="Y129">
            <v>1</v>
          </cell>
          <cell r="Z129">
            <v>0.96296296296296291</v>
          </cell>
          <cell r="AA129">
            <v>0</v>
          </cell>
          <cell r="AB129" t="str">
            <v/>
          </cell>
          <cell r="AD129">
            <v>5</v>
          </cell>
          <cell r="AE129">
            <v>334</v>
          </cell>
          <cell r="AF129">
            <v>0.6087261258104083</v>
          </cell>
          <cell r="AG129">
            <v>0</v>
          </cell>
          <cell r="AH129" t="str">
            <v/>
          </cell>
          <cell r="AI129">
            <v>0</v>
          </cell>
          <cell r="AJ129">
            <v>0</v>
          </cell>
          <cell r="AK129">
            <v>660.73007540259982</v>
          </cell>
          <cell r="AL129">
            <v>0.12213740458015267</v>
          </cell>
          <cell r="AM129">
            <v>0.24758723878003985</v>
          </cell>
          <cell r="AN129">
            <v>0.33333333333333331</v>
          </cell>
          <cell r="AO129">
            <v>-5855</v>
          </cell>
          <cell r="AQ129">
            <v>32132</v>
          </cell>
          <cell r="AR129" t="str">
            <v/>
          </cell>
          <cell r="AS129">
            <v>11681</v>
          </cell>
          <cell r="AU129">
            <v>25515</v>
          </cell>
          <cell r="AV129" t="str">
            <v/>
          </cell>
          <cell r="AW129">
            <v>16619</v>
          </cell>
          <cell r="AX129" t="str">
            <v/>
          </cell>
          <cell r="AY129" t="str">
            <v/>
          </cell>
          <cell r="AZ129">
            <v>15785</v>
          </cell>
          <cell r="BA129" t="str">
            <v/>
          </cell>
          <cell r="BB129">
            <v>224.41262903699999</v>
          </cell>
          <cell r="BC129">
            <v>14</v>
          </cell>
          <cell r="BD129">
            <v>728.38476730000002</v>
          </cell>
          <cell r="BE129">
            <v>51</v>
          </cell>
          <cell r="BF129">
            <v>813.42415486200002</v>
          </cell>
          <cell r="BG129">
            <v>5</v>
          </cell>
          <cell r="BH129">
            <v>165</v>
          </cell>
          <cell r="BI129">
            <v>0</v>
          </cell>
          <cell r="BJ129">
            <v>0</v>
          </cell>
        </row>
        <row r="130">
          <cell r="A130" t="str">
            <v>5FH</v>
          </cell>
          <cell r="B130" t="str">
            <v>Q19</v>
          </cell>
          <cell r="C130" t="str">
            <v/>
          </cell>
          <cell r="D130" t="str">
            <v/>
          </cell>
          <cell r="E130" t="str">
            <v/>
          </cell>
          <cell r="F130">
            <v>1</v>
          </cell>
          <cell r="G130">
            <v>1</v>
          </cell>
          <cell r="H130">
            <v>0</v>
          </cell>
          <cell r="J130">
            <v>1</v>
          </cell>
          <cell r="K130">
            <v>152.74100000999999</v>
          </cell>
          <cell r="L130">
            <v>199.328499986</v>
          </cell>
          <cell r="M130" t="str">
            <v/>
          </cell>
          <cell r="N130">
            <v>0</v>
          </cell>
          <cell r="Q130" t="str">
            <v/>
          </cell>
          <cell r="R130" t="str">
            <v/>
          </cell>
          <cell r="S130" t="str">
            <v/>
          </cell>
          <cell r="X130">
            <v>1</v>
          </cell>
          <cell r="Y130">
            <v>1</v>
          </cell>
          <cell r="Z130">
            <v>0.83333333333333337</v>
          </cell>
          <cell r="AA130">
            <v>0</v>
          </cell>
          <cell r="AB130" t="str">
            <v/>
          </cell>
          <cell r="AD130">
            <v>0</v>
          </cell>
          <cell r="AE130">
            <v>84</v>
          </cell>
          <cell r="AF130">
            <v>0.98532055122828044</v>
          </cell>
          <cell r="AG130">
            <v>0</v>
          </cell>
          <cell r="AH130" t="str">
            <v/>
          </cell>
          <cell r="AI130">
            <v>2</v>
          </cell>
          <cell r="AJ130">
            <v>202</v>
          </cell>
          <cell r="AK130">
            <v>801.64158686730514</v>
          </cell>
          <cell r="AL130">
            <v>0.18235294117647058</v>
          </cell>
          <cell r="AM130">
            <v>0.33772150202659701</v>
          </cell>
          <cell r="AN130">
            <v>9.0909090909090912E-2</v>
          </cell>
          <cell r="AO130">
            <v>589</v>
          </cell>
          <cell r="AQ130">
            <v>16775</v>
          </cell>
          <cell r="AR130" t="str">
            <v/>
          </cell>
          <cell r="AS130">
            <v>5472</v>
          </cell>
          <cell r="AU130">
            <v>14813</v>
          </cell>
          <cell r="AV130" t="str">
            <v/>
          </cell>
          <cell r="AW130">
            <v>9510</v>
          </cell>
          <cell r="AX130" t="str">
            <v/>
          </cell>
          <cell r="AY130" t="str">
            <v/>
          </cell>
          <cell r="AZ130">
            <v>8100</v>
          </cell>
          <cell r="BA130" t="str">
            <v/>
          </cell>
          <cell r="BB130">
            <v>200.29391454399999</v>
          </cell>
          <cell r="BC130">
            <v>1.6630000090000001</v>
          </cell>
          <cell r="BD130">
            <v>544.65638371</v>
          </cell>
          <cell r="BE130">
            <v>3</v>
          </cell>
          <cell r="BF130">
            <v>522.82527749200005</v>
          </cell>
          <cell r="BG130" t="str">
            <v/>
          </cell>
          <cell r="BH130">
            <v>290</v>
          </cell>
          <cell r="BI130">
            <v>170</v>
          </cell>
          <cell r="BJ130">
            <v>0</v>
          </cell>
        </row>
        <row r="131">
          <cell r="A131" t="str">
            <v>5FJ</v>
          </cell>
          <cell r="B131" t="str">
            <v>Q19</v>
          </cell>
          <cell r="C131" t="str">
            <v/>
          </cell>
          <cell r="D131" t="str">
            <v/>
          </cell>
          <cell r="E131" t="str">
            <v/>
          </cell>
          <cell r="F131">
            <v>1</v>
          </cell>
          <cell r="G131">
            <v>1</v>
          </cell>
          <cell r="H131">
            <v>0</v>
          </cell>
          <cell r="J131">
            <v>0</v>
          </cell>
          <cell r="K131">
            <v>177.79319998800003</v>
          </cell>
          <cell r="L131">
            <v>104.60269985999999</v>
          </cell>
          <cell r="M131" t="str">
            <v/>
          </cell>
          <cell r="N131">
            <v>0</v>
          </cell>
          <cell r="Q131" t="str">
            <v/>
          </cell>
          <cell r="R131" t="str">
            <v/>
          </cell>
          <cell r="S131">
            <v>66</v>
          </cell>
          <cell r="X131">
            <v>1</v>
          </cell>
          <cell r="Y131">
            <v>1</v>
          </cell>
          <cell r="Z131">
            <v>0.91666666666666663</v>
          </cell>
          <cell r="AA131">
            <v>0</v>
          </cell>
          <cell r="AB131" t="str">
            <v/>
          </cell>
          <cell r="AD131">
            <v>0</v>
          </cell>
          <cell r="AE131">
            <v>197</v>
          </cell>
          <cell r="AF131">
            <v>0.95261239368165251</v>
          </cell>
          <cell r="AG131">
            <v>0</v>
          </cell>
          <cell r="AH131" t="str">
            <v/>
          </cell>
          <cell r="AI131">
            <v>4</v>
          </cell>
          <cell r="AJ131">
            <v>321</v>
          </cell>
          <cell r="AK131">
            <v>1164.4811012876046</v>
          </cell>
          <cell r="AL131">
            <v>0.27372262773722628</v>
          </cell>
          <cell r="AM131">
            <v>0.36140203294777429</v>
          </cell>
          <cell r="AN131">
            <v>0.34782608695652173</v>
          </cell>
          <cell r="AO131">
            <v>1529</v>
          </cell>
          <cell r="AQ131">
            <v>18921</v>
          </cell>
          <cell r="AR131" t="str">
            <v/>
          </cell>
          <cell r="AS131">
            <v>7558</v>
          </cell>
          <cell r="AU131">
            <v>16177</v>
          </cell>
          <cell r="AV131" t="str">
            <v/>
          </cell>
          <cell r="AW131">
            <v>8304</v>
          </cell>
          <cell r="AX131" t="str">
            <v/>
          </cell>
          <cell r="AY131" t="str">
            <v/>
          </cell>
          <cell r="AZ131">
            <v>8925</v>
          </cell>
          <cell r="BA131" t="str">
            <v/>
          </cell>
          <cell r="BB131">
            <v>231.595399985</v>
          </cell>
          <cell r="BC131">
            <v>2.7019999879999999</v>
          </cell>
          <cell r="BD131">
            <v>590.88619998199999</v>
          </cell>
          <cell r="BE131" t="str">
            <v/>
          </cell>
          <cell r="BF131">
            <v>549.62789996699996</v>
          </cell>
          <cell r="BG131" t="str">
            <v/>
          </cell>
          <cell r="BH131">
            <v>290</v>
          </cell>
          <cell r="BI131">
            <v>170</v>
          </cell>
          <cell r="BJ131">
            <v>0</v>
          </cell>
        </row>
        <row r="132">
          <cell r="A132" t="str">
            <v>5FK</v>
          </cell>
          <cell r="B132" t="str">
            <v>Q19</v>
          </cell>
          <cell r="C132" t="str">
            <v/>
          </cell>
          <cell r="D132" t="str">
            <v/>
          </cell>
          <cell r="E132" t="str">
            <v/>
          </cell>
          <cell r="F132">
            <v>1</v>
          </cell>
          <cell r="G132">
            <v>1</v>
          </cell>
          <cell r="H132">
            <v>0</v>
          </cell>
          <cell r="J132">
            <v>1</v>
          </cell>
          <cell r="K132">
            <v>90.425555798200008</v>
          </cell>
          <cell r="L132">
            <v>2092.4506564891999</v>
          </cell>
          <cell r="M132" t="str">
            <v/>
          </cell>
          <cell r="N132">
            <v>0</v>
          </cell>
          <cell r="Q132" t="str">
            <v/>
          </cell>
          <cell r="R132" t="str">
            <v/>
          </cell>
          <cell r="S132">
            <v>4</v>
          </cell>
          <cell r="X132">
            <v>1</v>
          </cell>
          <cell r="Y132">
            <v>1</v>
          </cell>
          <cell r="Z132">
            <v>0.90909090909090906</v>
          </cell>
          <cell r="AA132">
            <v>0</v>
          </cell>
          <cell r="AB132" t="str">
            <v/>
          </cell>
          <cell r="AD132">
            <v>0</v>
          </cell>
          <cell r="AE132">
            <v>45</v>
          </cell>
          <cell r="AF132">
            <v>0.86622807017543857</v>
          </cell>
          <cell r="AG132">
            <v>0</v>
          </cell>
          <cell r="AH132" t="str">
            <v/>
          </cell>
          <cell r="AI132">
            <v>3</v>
          </cell>
          <cell r="AJ132">
            <v>62</v>
          </cell>
          <cell r="AK132">
            <v>611.86561829878485</v>
          </cell>
          <cell r="AL132" t="str">
            <v/>
          </cell>
          <cell r="AM132">
            <v>0.19161366661736429</v>
          </cell>
          <cell r="AN132">
            <v>0.42105263157894735</v>
          </cell>
          <cell r="AO132">
            <v>-1949.0780000000102</v>
          </cell>
          <cell r="AQ132">
            <v>25029</v>
          </cell>
          <cell r="AR132" t="str">
            <v/>
          </cell>
          <cell r="AS132">
            <v>11998</v>
          </cell>
          <cell r="AU132">
            <v>20802</v>
          </cell>
          <cell r="AV132" t="str">
            <v/>
          </cell>
          <cell r="AW132">
            <v>11952</v>
          </cell>
          <cell r="AX132" t="str">
            <v/>
          </cell>
          <cell r="AY132" t="str">
            <v/>
          </cell>
          <cell r="AZ132">
            <v>8365</v>
          </cell>
          <cell r="BA132" t="str">
            <v/>
          </cell>
          <cell r="BB132">
            <v>284.41357356399999</v>
          </cell>
          <cell r="BC132">
            <v>80.379000750000003</v>
          </cell>
          <cell r="BD132">
            <v>378.70382972599998</v>
          </cell>
          <cell r="BE132">
            <v>1</v>
          </cell>
          <cell r="BF132">
            <v>522.66665319499998</v>
          </cell>
          <cell r="BG132" t="str">
            <v/>
          </cell>
          <cell r="BH132">
            <v>563</v>
          </cell>
          <cell r="BI132">
            <v>227</v>
          </cell>
          <cell r="BJ132">
            <v>1</v>
          </cell>
        </row>
        <row r="133">
          <cell r="A133" t="str">
            <v>5FL</v>
          </cell>
          <cell r="B133" t="str">
            <v>Q20</v>
          </cell>
          <cell r="C133" t="str">
            <v/>
          </cell>
          <cell r="D133" t="str">
            <v/>
          </cell>
          <cell r="E133">
            <v>1</v>
          </cell>
          <cell r="F133">
            <v>1</v>
          </cell>
          <cell r="G133">
            <v>1</v>
          </cell>
          <cell r="H133">
            <v>0</v>
          </cell>
          <cell r="J133">
            <v>1</v>
          </cell>
          <cell r="K133">
            <v>3.0180000009999999</v>
          </cell>
          <cell r="L133">
            <v>2546.7960601640007</v>
          </cell>
          <cell r="M133">
            <v>0</v>
          </cell>
          <cell r="N133">
            <v>0</v>
          </cell>
          <cell r="Q133" t="str">
            <v/>
          </cell>
          <cell r="R133" t="str">
            <v/>
          </cell>
          <cell r="S133">
            <v>784</v>
          </cell>
          <cell r="X133">
            <v>0.99099099099099097</v>
          </cell>
          <cell r="Y133">
            <v>0.98076923076923073</v>
          </cell>
          <cell r="Z133">
            <v>1</v>
          </cell>
          <cell r="AA133">
            <v>0</v>
          </cell>
          <cell r="AB133" t="str">
            <v/>
          </cell>
          <cell r="AD133">
            <v>0</v>
          </cell>
          <cell r="AE133">
            <v>173</v>
          </cell>
          <cell r="AF133">
            <v>0.68945518453427068</v>
          </cell>
          <cell r="AG133">
            <v>0</v>
          </cell>
          <cell r="AH133" t="str">
            <v/>
          </cell>
          <cell r="AI133">
            <v>1</v>
          </cell>
          <cell r="AJ133">
            <v>20</v>
          </cell>
          <cell r="AK133">
            <v>629.04626419943099</v>
          </cell>
          <cell r="AL133">
            <v>0.14567901234567901</v>
          </cell>
          <cell r="AM133">
            <v>0.21694619624994305</v>
          </cell>
          <cell r="AN133">
            <v>0.66666666666666663</v>
          </cell>
          <cell r="AO133">
            <v>1194</v>
          </cell>
          <cell r="AQ133">
            <v>35106</v>
          </cell>
          <cell r="AR133" t="str">
            <v/>
          </cell>
          <cell r="AS133">
            <v>15718</v>
          </cell>
          <cell r="AU133">
            <v>27611</v>
          </cell>
          <cell r="AV133" t="str">
            <v/>
          </cell>
          <cell r="AW133">
            <v>16995</v>
          </cell>
          <cell r="AX133" t="str">
            <v/>
          </cell>
          <cell r="AY133" t="str">
            <v/>
          </cell>
          <cell r="AZ133">
            <v>16229</v>
          </cell>
          <cell r="BA133" t="str">
            <v/>
          </cell>
          <cell r="BB133">
            <v>283.27960001299999</v>
          </cell>
          <cell r="BC133" t="str">
            <v/>
          </cell>
          <cell r="BD133">
            <v>525.29100001400002</v>
          </cell>
          <cell r="BE133" t="str">
            <v/>
          </cell>
          <cell r="BF133">
            <v>721.42450001999998</v>
          </cell>
          <cell r="BG133" t="str">
            <v/>
          </cell>
          <cell r="BH133">
            <v>286</v>
          </cell>
          <cell r="BI133">
            <v>300</v>
          </cell>
          <cell r="BJ133">
            <v>1</v>
          </cell>
        </row>
        <row r="134">
          <cell r="A134" t="str">
            <v>5FM</v>
          </cell>
          <cell r="B134" t="str">
            <v>Q21</v>
          </cell>
          <cell r="C134" t="str">
            <v/>
          </cell>
          <cell r="D134" t="str">
            <v/>
          </cell>
          <cell r="E134">
            <v>1</v>
          </cell>
          <cell r="F134">
            <v>1</v>
          </cell>
          <cell r="G134">
            <v>1</v>
          </cell>
          <cell r="H134">
            <v>0</v>
          </cell>
          <cell r="J134">
            <v>29</v>
          </cell>
          <cell r="K134">
            <v>246.02620000000002</v>
          </cell>
          <cell r="L134">
            <v>1934.8683374159998</v>
          </cell>
          <cell r="M134" t="str">
            <v/>
          </cell>
          <cell r="N134">
            <v>0</v>
          </cell>
          <cell r="Q134" t="str">
            <v/>
          </cell>
          <cell r="R134" t="str">
            <v/>
          </cell>
          <cell r="S134">
            <v>43</v>
          </cell>
          <cell r="X134">
            <v>1</v>
          </cell>
          <cell r="Y134">
            <v>1</v>
          </cell>
          <cell r="Z134">
            <v>0.9375</v>
          </cell>
          <cell r="AA134">
            <v>0</v>
          </cell>
          <cell r="AB134" t="str">
            <v/>
          </cell>
          <cell r="AD134">
            <v>47</v>
          </cell>
          <cell r="AE134">
            <v>276</v>
          </cell>
          <cell r="AF134">
            <v>0.80065923716841936</v>
          </cell>
          <cell r="AG134">
            <v>0</v>
          </cell>
          <cell r="AH134" t="str">
            <v/>
          </cell>
          <cell r="AI134">
            <v>7</v>
          </cell>
          <cell r="AJ134">
            <v>161</v>
          </cell>
          <cell r="AK134">
            <v>1003.6187452508672</v>
          </cell>
          <cell r="AL134">
            <v>0.22074468085106383</v>
          </cell>
          <cell r="AM134">
            <v>0.25880400350475163</v>
          </cell>
          <cell r="AN134">
            <v>0.58333333333333337</v>
          </cell>
          <cell r="AO134">
            <v>10</v>
          </cell>
          <cell r="AQ134">
            <v>32680</v>
          </cell>
          <cell r="AR134" t="str">
            <v/>
          </cell>
          <cell r="AS134">
            <v>13216</v>
          </cell>
          <cell r="AU134">
            <v>27060</v>
          </cell>
          <cell r="AV134" t="str">
            <v/>
          </cell>
          <cell r="AW134">
            <v>24117</v>
          </cell>
          <cell r="AX134" t="str">
            <v/>
          </cell>
          <cell r="AY134" t="str">
            <v/>
          </cell>
          <cell r="AZ134">
            <v>18619</v>
          </cell>
          <cell r="BA134" t="str">
            <v/>
          </cell>
          <cell r="BB134">
            <v>329.389399991</v>
          </cell>
          <cell r="BC134" t="str">
            <v/>
          </cell>
          <cell r="BD134">
            <v>722.98639998900001</v>
          </cell>
          <cell r="BE134" t="str">
            <v/>
          </cell>
          <cell r="BF134">
            <v>876.54419998000003</v>
          </cell>
          <cell r="BG134" t="str">
            <v/>
          </cell>
          <cell r="BH134">
            <v>725</v>
          </cell>
          <cell r="BI134">
            <v>0</v>
          </cell>
          <cell r="BJ134">
            <v>0</v>
          </cell>
        </row>
        <row r="135">
          <cell r="A135" t="str">
            <v>5FN</v>
          </cell>
          <cell r="B135" t="str">
            <v>Q22</v>
          </cell>
          <cell r="C135" t="str">
            <v/>
          </cell>
          <cell r="D135" t="str">
            <v/>
          </cell>
          <cell r="E135">
            <v>1</v>
          </cell>
          <cell r="F135">
            <v>1</v>
          </cell>
          <cell r="G135">
            <v>1</v>
          </cell>
          <cell r="H135">
            <v>0</v>
          </cell>
          <cell r="J135">
            <v>10</v>
          </cell>
          <cell r="K135">
            <v>27.286127549</v>
          </cell>
          <cell r="L135">
            <v>103.780229245</v>
          </cell>
          <cell r="M135">
            <v>185</v>
          </cell>
          <cell r="N135">
            <v>2</v>
          </cell>
          <cell r="Q135">
            <v>1</v>
          </cell>
          <cell r="R135">
            <v>1</v>
          </cell>
          <cell r="S135">
            <v>352</v>
          </cell>
          <cell r="X135">
            <v>1</v>
          </cell>
          <cell r="Y135">
            <v>0.98484848484848486</v>
          </cell>
          <cell r="Z135">
            <v>0.88235294117647056</v>
          </cell>
          <cell r="AA135">
            <v>0</v>
          </cell>
          <cell r="AB135" t="str">
            <v/>
          </cell>
          <cell r="AD135">
            <v>11</v>
          </cell>
          <cell r="AE135">
            <v>71</v>
          </cell>
          <cell r="AF135">
            <v>0.95815899581589958</v>
          </cell>
          <cell r="AG135">
            <v>0</v>
          </cell>
          <cell r="AH135" t="str">
            <v/>
          </cell>
          <cell r="AI135">
            <v>3</v>
          </cell>
          <cell r="AJ135">
            <v>0</v>
          </cell>
          <cell r="AK135">
            <v>663.09311097875718</v>
          </cell>
          <cell r="AL135">
            <v>0.10756972111553785</v>
          </cell>
          <cell r="AM135">
            <v>0.24010670211428264</v>
          </cell>
          <cell r="AN135">
            <v>0.70833333333333337</v>
          </cell>
          <cell r="AO135">
            <v>1491</v>
          </cell>
          <cell r="AQ135">
            <v>37575</v>
          </cell>
          <cell r="AR135" t="str">
            <v/>
          </cell>
          <cell r="AS135">
            <v>17349</v>
          </cell>
          <cell r="AU135">
            <v>31508</v>
          </cell>
          <cell r="AV135" t="str">
            <v/>
          </cell>
          <cell r="AW135">
            <v>27165</v>
          </cell>
          <cell r="AX135" t="str">
            <v/>
          </cell>
          <cell r="AY135" t="str">
            <v/>
          </cell>
          <cell r="AZ135">
            <v>16277</v>
          </cell>
          <cell r="BA135" t="str">
            <v/>
          </cell>
          <cell r="BB135">
            <v>477.61090585299996</v>
          </cell>
          <cell r="BC135">
            <v>106</v>
          </cell>
          <cell r="BD135">
            <v>604.88331829899994</v>
          </cell>
          <cell r="BE135" t="str">
            <v/>
          </cell>
          <cell r="BF135">
            <v>1374.1317032669999</v>
          </cell>
          <cell r="BG135">
            <v>3</v>
          </cell>
          <cell r="BH135">
            <v>377</v>
          </cell>
          <cell r="BI135">
            <v>234</v>
          </cell>
          <cell r="BJ135">
            <v>37</v>
          </cell>
        </row>
        <row r="136">
          <cell r="A136" t="str">
            <v>5FP</v>
          </cell>
          <cell r="B136" t="str">
            <v>Q22</v>
          </cell>
          <cell r="C136" t="str">
            <v/>
          </cell>
          <cell r="D136" t="str">
            <v/>
          </cell>
          <cell r="E136">
            <v>1</v>
          </cell>
          <cell r="F136">
            <v>1</v>
          </cell>
          <cell r="G136">
            <v>1</v>
          </cell>
          <cell r="H136">
            <v>0</v>
          </cell>
          <cell r="J136">
            <v>19</v>
          </cell>
          <cell r="K136">
            <v>24.743699971000002</v>
          </cell>
          <cell r="L136">
            <v>646.46160920399984</v>
          </cell>
          <cell r="M136" t="str">
            <v/>
          </cell>
          <cell r="N136">
            <v>1</v>
          </cell>
          <cell r="Q136" t="str">
            <v/>
          </cell>
          <cell r="R136" t="str">
            <v/>
          </cell>
          <cell r="S136">
            <v>382</v>
          </cell>
          <cell r="X136">
            <v>1</v>
          </cell>
          <cell r="Y136">
            <v>1</v>
          </cell>
          <cell r="Z136">
            <v>1</v>
          </cell>
          <cell r="AA136">
            <v>0</v>
          </cell>
          <cell r="AB136" t="str">
            <v/>
          </cell>
          <cell r="AD136">
            <v>57</v>
          </cell>
          <cell r="AE136">
            <v>489</v>
          </cell>
          <cell r="AF136">
            <v>1</v>
          </cell>
          <cell r="AG136">
            <v>0</v>
          </cell>
          <cell r="AH136" t="str">
            <v/>
          </cell>
          <cell r="AI136">
            <v>5</v>
          </cell>
          <cell r="AJ136">
            <v>12</v>
          </cell>
          <cell r="AK136">
            <v>830.01328021248332</v>
          </cell>
          <cell r="AL136">
            <v>0.21065989847715735</v>
          </cell>
          <cell r="AM136">
            <v>0.71227407657911546</v>
          </cell>
          <cell r="AN136">
            <v>0.48780487804878048</v>
          </cell>
          <cell r="AO136">
            <v>1340</v>
          </cell>
          <cell r="AQ136">
            <v>27525</v>
          </cell>
          <cell r="AR136" t="str">
            <v/>
          </cell>
          <cell r="AS136">
            <v>5641</v>
          </cell>
          <cell r="AU136">
            <v>23865</v>
          </cell>
          <cell r="AV136" t="str">
            <v/>
          </cell>
          <cell r="AW136">
            <v>20068</v>
          </cell>
          <cell r="AX136" t="str">
            <v/>
          </cell>
          <cell r="AY136" t="str">
            <v/>
          </cell>
          <cell r="AZ136">
            <v>14730</v>
          </cell>
          <cell r="BA136" t="str">
            <v/>
          </cell>
          <cell r="BB136">
            <v>317.81739779100002</v>
          </cell>
          <cell r="BC136">
            <v>2</v>
          </cell>
          <cell r="BD136">
            <v>679.95389538900008</v>
          </cell>
          <cell r="BE136" t="str">
            <v/>
          </cell>
          <cell r="BF136">
            <v>837.78119428000002</v>
          </cell>
          <cell r="BG136">
            <v>54</v>
          </cell>
          <cell r="BH136">
            <v>110</v>
          </cell>
          <cell r="BI136">
            <v>0</v>
          </cell>
          <cell r="BJ136">
            <v>0</v>
          </cell>
        </row>
        <row r="137">
          <cell r="A137" t="str">
            <v>5FQ</v>
          </cell>
          <cell r="B137" t="str">
            <v>Q21</v>
          </cell>
          <cell r="C137" t="str">
            <v/>
          </cell>
          <cell r="D137" t="str">
            <v/>
          </cell>
          <cell r="E137">
            <v>1</v>
          </cell>
          <cell r="F137">
            <v>1</v>
          </cell>
          <cell r="G137">
            <v>1</v>
          </cell>
          <cell r="H137">
            <v>1</v>
          </cell>
          <cell r="J137">
            <v>3</v>
          </cell>
          <cell r="K137">
            <v>53.020200000000003</v>
          </cell>
          <cell r="L137">
            <v>878.13969999799986</v>
          </cell>
          <cell r="M137" t="str">
            <v/>
          </cell>
          <cell r="N137">
            <v>0</v>
          </cell>
          <cell r="Q137" t="str">
            <v/>
          </cell>
          <cell r="R137" t="str">
            <v/>
          </cell>
          <cell r="S137">
            <v>57</v>
          </cell>
          <cell r="X137">
            <v>1</v>
          </cell>
          <cell r="Y137">
            <v>1</v>
          </cell>
          <cell r="Z137">
            <v>1</v>
          </cell>
          <cell r="AA137">
            <v>0</v>
          </cell>
          <cell r="AB137" t="str">
            <v/>
          </cell>
          <cell r="AD137">
            <v>47</v>
          </cell>
          <cell r="AE137">
            <v>336</v>
          </cell>
          <cell r="AF137">
            <v>0.83367654047204187</v>
          </cell>
          <cell r="AG137">
            <v>0</v>
          </cell>
          <cell r="AH137" t="str">
            <v/>
          </cell>
          <cell r="AI137">
            <v>0</v>
          </cell>
          <cell r="AJ137">
            <v>0</v>
          </cell>
          <cell r="AK137">
            <v>522.9855371900826</v>
          </cell>
          <cell r="AL137">
            <v>0.16913946587537093</v>
          </cell>
          <cell r="AM137">
            <v>0.26895896529884328</v>
          </cell>
          <cell r="AN137">
            <v>0.38461538461538464</v>
          </cell>
          <cell r="AO137">
            <v>301</v>
          </cell>
          <cell r="AQ137">
            <v>27511</v>
          </cell>
          <cell r="AR137" t="str">
            <v/>
          </cell>
          <cell r="AS137">
            <v>11194</v>
          </cell>
          <cell r="AU137">
            <v>26314</v>
          </cell>
          <cell r="AV137" t="str">
            <v/>
          </cell>
          <cell r="AW137">
            <v>21836</v>
          </cell>
          <cell r="AX137" t="str">
            <v/>
          </cell>
          <cell r="AY137" t="str">
            <v/>
          </cell>
          <cell r="AZ137">
            <v>14474</v>
          </cell>
          <cell r="BA137" t="str">
            <v/>
          </cell>
          <cell r="BB137">
            <v>265.24619999399999</v>
          </cell>
          <cell r="BC137" t="str">
            <v/>
          </cell>
          <cell r="BD137">
            <v>632.33939999200004</v>
          </cell>
          <cell r="BE137" t="str">
            <v/>
          </cell>
          <cell r="BF137">
            <v>842.65269998300005</v>
          </cell>
          <cell r="BG137" t="str">
            <v/>
          </cell>
          <cell r="BH137">
            <v>218</v>
          </cell>
          <cell r="BI137">
            <v>81</v>
          </cell>
          <cell r="BJ137">
            <v>5</v>
          </cell>
        </row>
        <row r="138">
          <cell r="A138" t="str">
            <v>5FR</v>
          </cell>
          <cell r="B138" t="str">
            <v>Q21</v>
          </cell>
          <cell r="C138" t="str">
            <v/>
          </cell>
          <cell r="D138" t="str">
            <v/>
          </cell>
          <cell r="E138">
            <v>1</v>
          </cell>
          <cell r="F138">
            <v>1</v>
          </cell>
          <cell r="G138">
            <v>1</v>
          </cell>
          <cell r="H138">
            <v>0</v>
          </cell>
          <cell r="J138">
            <v>132</v>
          </cell>
          <cell r="K138">
            <v>337.00599999999997</v>
          </cell>
          <cell r="L138">
            <v>1717.0335</v>
          </cell>
          <cell r="M138" t="str">
            <v/>
          </cell>
          <cell r="N138">
            <v>0</v>
          </cell>
          <cell r="Q138" t="str">
            <v/>
          </cell>
          <cell r="R138" t="str">
            <v/>
          </cell>
          <cell r="S138">
            <v>23</v>
          </cell>
          <cell r="X138">
            <v>1</v>
          </cell>
          <cell r="Y138">
            <v>1</v>
          </cell>
          <cell r="Z138">
            <v>0.95454545454545459</v>
          </cell>
          <cell r="AA138">
            <v>0</v>
          </cell>
          <cell r="AB138" t="str">
            <v/>
          </cell>
          <cell r="AD138">
            <v>36</v>
          </cell>
          <cell r="AE138">
            <v>266</v>
          </cell>
          <cell r="AF138">
            <v>0.8725839267548321</v>
          </cell>
          <cell r="AG138">
            <v>0</v>
          </cell>
          <cell r="AH138" t="str">
            <v/>
          </cell>
          <cell r="AI138">
            <v>5</v>
          </cell>
          <cell r="AJ138">
            <v>250</v>
          </cell>
          <cell r="AK138">
            <v>745.41538516082721</v>
          </cell>
          <cell r="AL138">
            <v>0.14029850746268657</v>
          </cell>
          <cell r="AM138">
            <v>0.18484962152908022</v>
          </cell>
          <cell r="AN138">
            <v>0.34482758620689657</v>
          </cell>
          <cell r="AO138">
            <v>0</v>
          </cell>
          <cell r="AQ138">
            <v>24465</v>
          </cell>
          <cell r="AR138" t="str">
            <v/>
          </cell>
          <cell r="AS138">
            <v>12137</v>
          </cell>
          <cell r="AU138">
            <v>21332</v>
          </cell>
          <cell r="AV138" t="str">
            <v/>
          </cell>
          <cell r="AW138">
            <v>18129</v>
          </cell>
          <cell r="AX138" t="str">
            <v/>
          </cell>
          <cell r="AY138" t="str">
            <v/>
          </cell>
          <cell r="AZ138">
            <v>11797</v>
          </cell>
          <cell r="BA138" t="str">
            <v/>
          </cell>
          <cell r="BB138">
            <v>192.09319999799999</v>
          </cell>
          <cell r="BC138" t="str">
            <v/>
          </cell>
          <cell r="BD138">
            <v>471.096999998</v>
          </cell>
          <cell r="BE138" t="str">
            <v/>
          </cell>
          <cell r="BF138">
            <v>727.14149999599999</v>
          </cell>
          <cell r="BG138" t="str">
            <v/>
          </cell>
          <cell r="BH138">
            <v>208</v>
          </cell>
          <cell r="BI138">
            <v>178</v>
          </cell>
          <cell r="BJ138">
            <v>0</v>
          </cell>
        </row>
        <row r="139">
          <cell r="A139" t="str">
            <v>5FT</v>
          </cell>
          <cell r="B139" t="str">
            <v>Q21</v>
          </cell>
          <cell r="C139" t="str">
            <v/>
          </cell>
          <cell r="D139" t="str">
            <v/>
          </cell>
          <cell r="E139">
            <v>1</v>
          </cell>
          <cell r="F139">
            <v>1</v>
          </cell>
          <cell r="G139">
            <v>1</v>
          </cell>
          <cell r="H139">
            <v>0</v>
          </cell>
          <cell r="J139">
            <v>137</v>
          </cell>
          <cell r="K139">
            <v>344.00599999999997</v>
          </cell>
          <cell r="L139">
            <v>1714.0335</v>
          </cell>
          <cell r="M139">
            <v>260</v>
          </cell>
          <cell r="N139">
            <v>0</v>
          </cell>
          <cell r="Q139">
            <v>1</v>
          </cell>
          <cell r="R139">
            <v>0.12530712530712532</v>
          </cell>
          <cell r="S139">
            <v>38</v>
          </cell>
          <cell r="X139">
            <v>1</v>
          </cell>
          <cell r="Y139">
            <v>1</v>
          </cell>
          <cell r="Z139">
            <v>0.91304347826086951</v>
          </cell>
          <cell r="AA139">
            <v>0</v>
          </cell>
          <cell r="AB139" t="str">
            <v/>
          </cell>
          <cell r="AD139">
            <v>30</v>
          </cell>
          <cell r="AE139">
            <v>150</v>
          </cell>
          <cell r="AF139">
            <v>0.86200466200466197</v>
          </cell>
          <cell r="AG139">
            <v>0</v>
          </cell>
          <cell r="AH139" t="str">
            <v/>
          </cell>
          <cell r="AI139">
            <v>3</v>
          </cell>
          <cell r="AJ139">
            <v>150</v>
          </cell>
          <cell r="AK139">
            <v>389.04771729199206</v>
          </cell>
          <cell r="AL139">
            <v>8.8669950738916259E-2</v>
          </cell>
          <cell r="AM139">
            <v>0.25108736320269387</v>
          </cell>
          <cell r="AN139">
            <v>0.22222222222222221</v>
          </cell>
          <cell r="AO139">
            <v>37</v>
          </cell>
          <cell r="AQ139">
            <v>23095</v>
          </cell>
          <cell r="AR139" t="str">
            <v/>
          </cell>
          <cell r="AS139">
            <v>9707</v>
          </cell>
          <cell r="AU139">
            <v>20120</v>
          </cell>
          <cell r="AV139" t="str">
            <v/>
          </cell>
          <cell r="AW139">
            <v>18527</v>
          </cell>
          <cell r="AX139" t="str">
            <v/>
          </cell>
          <cell r="AY139" t="str">
            <v/>
          </cell>
          <cell r="AZ139">
            <v>10717</v>
          </cell>
          <cell r="BA139" t="str">
            <v/>
          </cell>
          <cell r="BB139">
            <v>169.09319999799999</v>
          </cell>
          <cell r="BC139" t="str">
            <v/>
          </cell>
          <cell r="BD139">
            <v>609.096999998</v>
          </cell>
          <cell r="BE139" t="str">
            <v/>
          </cell>
          <cell r="BF139">
            <v>503.14149999599999</v>
          </cell>
          <cell r="BG139" t="str">
            <v/>
          </cell>
          <cell r="BH139">
            <v>201</v>
          </cell>
          <cell r="BI139">
            <v>143</v>
          </cell>
          <cell r="BJ139">
            <v>0</v>
          </cell>
        </row>
        <row r="140">
          <cell r="A140" t="str">
            <v>5FV</v>
          </cell>
          <cell r="B140" t="str">
            <v>Q21</v>
          </cell>
          <cell r="C140" t="str">
            <v/>
          </cell>
          <cell r="D140" t="str">
            <v/>
          </cell>
          <cell r="E140">
            <v>1</v>
          </cell>
          <cell r="F140">
            <v>1</v>
          </cell>
          <cell r="G140">
            <v>1</v>
          </cell>
          <cell r="H140">
            <v>0</v>
          </cell>
          <cell r="J140">
            <v>84</v>
          </cell>
          <cell r="K140">
            <v>236.02620000000002</v>
          </cell>
          <cell r="L140">
            <v>896.17319999599988</v>
          </cell>
          <cell r="M140">
            <v>215</v>
          </cell>
          <cell r="N140">
            <v>0</v>
          </cell>
          <cell r="Q140">
            <v>1</v>
          </cell>
          <cell r="R140">
            <v>0.18709677419354839</v>
          </cell>
          <cell r="S140">
            <v>70</v>
          </cell>
          <cell r="X140">
            <v>1</v>
          </cell>
          <cell r="Y140">
            <v>0.97560975609756095</v>
          </cell>
          <cell r="Z140">
            <v>0.94444444444444442</v>
          </cell>
          <cell r="AA140">
            <v>0</v>
          </cell>
          <cell r="AB140" t="str">
            <v/>
          </cell>
          <cell r="AD140">
            <v>19</v>
          </cell>
          <cell r="AE140">
            <v>83</v>
          </cell>
          <cell r="AF140">
            <v>0.90369967355821545</v>
          </cell>
          <cell r="AG140">
            <v>0</v>
          </cell>
          <cell r="AH140" t="str">
            <v/>
          </cell>
          <cell r="AI140">
            <v>1</v>
          </cell>
          <cell r="AJ140">
            <v>150</v>
          </cell>
          <cell r="AK140">
            <v>632.53709084363993</v>
          </cell>
          <cell r="AL140">
            <v>0.1037037037037037</v>
          </cell>
          <cell r="AM140">
            <v>0.24799811587376355</v>
          </cell>
          <cell r="AN140">
            <v>0</v>
          </cell>
          <cell r="AO140">
            <v>-2383</v>
          </cell>
          <cell r="AQ140">
            <v>19486</v>
          </cell>
          <cell r="AR140" t="str">
            <v/>
          </cell>
          <cell r="AS140">
            <v>7835</v>
          </cell>
          <cell r="AU140">
            <v>16951</v>
          </cell>
          <cell r="AV140" t="str">
            <v/>
          </cell>
          <cell r="AW140">
            <v>15954</v>
          </cell>
          <cell r="AX140" t="str">
            <v/>
          </cell>
          <cell r="AY140" t="str">
            <v/>
          </cell>
          <cell r="AZ140">
            <v>8529</v>
          </cell>
          <cell r="BA140" t="str">
            <v/>
          </cell>
          <cell r="BB140">
            <v>131.33939999099999</v>
          </cell>
          <cell r="BC140" t="str">
            <v/>
          </cell>
          <cell r="BD140">
            <v>462.43639998899999</v>
          </cell>
          <cell r="BE140" t="str">
            <v/>
          </cell>
          <cell r="BF140">
            <v>417.79419997999997</v>
          </cell>
          <cell r="BG140" t="str">
            <v/>
          </cell>
          <cell r="BH140">
            <v>211</v>
          </cell>
          <cell r="BI140">
            <v>153</v>
          </cell>
          <cell r="BJ140">
            <v>0</v>
          </cell>
        </row>
        <row r="141">
          <cell r="A141" t="str">
            <v>5FW</v>
          </cell>
          <cell r="B141" t="str">
            <v>Q22</v>
          </cell>
          <cell r="C141" t="str">
            <v/>
          </cell>
          <cell r="D141" t="str">
            <v/>
          </cell>
          <cell r="E141">
            <v>0.99960583366180533</v>
          </cell>
          <cell r="F141">
            <v>1</v>
          </cell>
          <cell r="G141">
            <v>1</v>
          </cell>
          <cell r="H141">
            <v>0</v>
          </cell>
          <cell r="J141">
            <v>0</v>
          </cell>
          <cell r="K141">
            <v>11.020199999999999</v>
          </cell>
          <cell r="L141">
            <v>286.23483741799998</v>
          </cell>
          <cell r="M141">
            <v>18</v>
          </cell>
          <cell r="N141">
            <v>0</v>
          </cell>
          <cell r="Q141">
            <v>1</v>
          </cell>
          <cell r="R141">
            <v>1</v>
          </cell>
          <cell r="S141">
            <v>668</v>
          </cell>
          <cell r="X141">
            <v>1</v>
          </cell>
          <cell r="Y141">
            <v>1</v>
          </cell>
          <cell r="Z141">
            <v>0.80769230769230771</v>
          </cell>
          <cell r="AA141">
            <v>0</v>
          </cell>
          <cell r="AB141" t="str">
            <v/>
          </cell>
          <cell r="AD141">
            <v>31</v>
          </cell>
          <cell r="AE141">
            <v>207</v>
          </cell>
          <cell r="AF141">
            <v>0.89397675237759777</v>
          </cell>
          <cell r="AG141">
            <v>0</v>
          </cell>
          <cell r="AH141" t="str">
            <v/>
          </cell>
          <cell r="AI141">
            <v>2</v>
          </cell>
          <cell r="AJ141">
            <v>0</v>
          </cell>
          <cell r="AK141">
            <v>964.25490162908341</v>
          </cell>
          <cell r="AL141">
            <v>0.23920265780730898</v>
          </cell>
          <cell r="AM141">
            <v>0.21864386276717504</v>
          </cell>
          <cell r="AN141">
            <v>0.22222222222222221</v>
          </cell>
          <cell r="AO141">
            <v>17</v>
          </cell>
          <cell r="AQ141">
            <v>22382</v>
          </cell>
          <cell r="AR141" t="str">
            <v/>
          </cell>
          <cell r="AS141">
            <v>11294</v>
          </cell>
          <cell r="AU141">
            <v>20201</v>
          </cell>
          <cell r="AV141" t="str">
            <v/>
          </cell>
          <cell r="AW141">
            <v>19964</v>
          </cell>
          <cell r="AX141" t="str">
            <v/>
          </cell>
          <cell r="AY141" t="str">
            <v/>
          </cell>
          <cell r="AZ141">
            <v>13111</v>
          </cell>
          <cell r="BA141" t="str">
            <v/>
          </cell>
          <cell r="BB141">
            <v>222.24619999399999</v>
          </cell>
          <cell r="BC141">
            <v>4</v>
          </cell>
          <cell r="BD141">
            <v>421.33939999199998</v>
          </cell>
          <cell r="BE141">
            <v>30</v>
          </cell>
          <cell r="BF141">
            <v>694.65269998300005</v>
          </cell>
          <cell r="BG141" t="str">
            <v/>
          </cell>
          <cell r="BH141">
            <v>146</v>
          </cell>
          <cell r="BI141">
            <v>0</v>
          </cell>
          <cell r="BJ141">
            <v>0</v>
          </cell>
        </row>
        <row r="142">
          <cell r="A142" t="str">
            <v>5FX</v>
          </cell>
          <cell r="B142" t="str">
            <v>Q22</v>
          </cell>
          <cell r="C142" t="str">
            <v/>
          </cell>
          <cell r="D142" t="str">
            <v/>
          </cell>
          <cell r="E142">
            <v>1</v>
          </cell>
          <cell r="F142">
            <v>1</v>
          </cell>
          <cell r="G142">
            <v>1</v>
          </cell>
          <cell r="H142">
            <v>0</v>
          </cell>
          <cell r="J142">
            <v>1</v>
          </cell>
          <cell r="K142">
            <v>2.0059999999999998</v>
          </cell>
          <cell r="L142">
            <v>500.18092066899999</v>
          </cell>
          <cell r="M142" t="str">
            <v/>
          </cell>
          <cell r="N142">
            <v>0</v>
          </cell>
          <cell r="Q142" t="str">
            <v/>
          </cell>
          <cell r="R142">
            <v>0.93513513513513513</v>
          </cell>
          <cell r="S142">
            <v>250</v>
          </cell>
          <cell r="X142">
            <v>0.98</v>
          </cell>
          <cell r="Y142">
            <v>1</v>
          </cell>
          <cell r="Z142">
            <v>0.9285714285714286</v>
          </cell>
          <cell r="AA142">
            <v>0</v>
          </cell>
          <cell r="AB142">
            <v>1</v>
          </cell>
          <cell r="AD142">
            <v>41</v>
          </cell>
          <cell r="AE142">
            <v>155</v>
          </cell>
          <cell r="AF142">
            <v>0.91841059602649011</v>
          </cell>
          <cell r="AG142">
            <v>0</v>
          </cell>
          <cell r="AH142" t="str">
            <v/>
          </cell>
          <cell r="AI142">
            <v>2</v>
          </cell>
          <cell r="AJ142">
            <v>19</v>
          </cell>
          <cell r="AK142">
            <v>669.73245106021852</v>
          </cell>
          <cell r="AL142">
            <v>0.18333333333333332</v>
          </cell>
          <cell r="AM142">
            <v>0.27016425004512362</v>
          </cell>
          <cell r="AN142">
            <v>0.44444444444444442</v>
          </cell>
          <cell r="AO142">
            <v>41</v>
          </cell>
          <cell r="AQ142">
            <v>19942</v>
          </cell>
          <cell r="AR142" t="str">
            <v/>
          </cell>
          <cell r="AS142">
            <v>6781</v>
          </cell>
          <cell r="AU142">
            <v>15385</v>
          </cell>
          <cell r="AV142" t="str">
            <v/>
          </cell>
          <cell r="AW142">
            <v>12254</v>
          </cell>
          <cell r="AX142" t="str">
            <v/>
          </cell>
          <cell r="AY142" t="str">
            <v/>
          </cell>
          <cell r="AZ142">
            <v>8855</v>
          </cell>
          <cell r="BA142" t="str">
            <v/>
          </cell>
          <cell r="BB142">
            <v>119.144899997</v>
          </cell>
          <cell r="BC142" t="str">
            <v/>
          </cell>
          <cell r="BD142">
            <v>235.25559999399999</v>
          </cell>
          <cell r="BE142">
            <v>5</v>
          </cell>
          <cell r="BF142">
            <v>392.40869998899996</v>
          </cell>
          <cell r="BG142" t="str">
            <v/>
          </cell>
          <cell r="BH142">
            <v>672</v>
          </cell>
          <cell r="BI142">
            <v>672</v>
          </cell>
          <cell r="BJ142">
            <v>0</v>
          </cell>
        </row>
        <row r="143">
          <cell r="A143" t="str">
            <v>5FY</v>
          </cell>
          <cell r="B143" t="str">
            <v>Q21</v>
          </cell>
          <cell r="C143" t="str">
            <v/>
          </cell>
          <cell r="D143" t="str">
            <v/>
          </cell>
          <cell r="E143">
            <v>1</v>
          </cell>
          <cell r="F143">
            <v>1</v>
          </cell>
          <cell r="G143">
            <v>1</v>
          </cell>
          <cell r="H143">
            <v>0</v>
          </cell>
          <cell r="J143">
            <v>6</v>
          </cell>
          <cell r="K143">
            <v>40.842300027999997</v>
          </cell>
          <cell r="L143">
            <v>305.79080190600001</v>
          </cell>
          <cell r="M143" t="str">
            <v/>
          </cell>
          <cell r="N143">
            <v>0</v>
          </cell>
          <cell r="Q143" t="str">
            <v/>
          </cell>
          <cell r="R143" t="str">
            <v/>
          </cell>
          <cell r="S143">
            <v>240</v>
          </cell>
          <cell r="X143">
            <v>1</v>
          </cell>
          <cell r="Y143">
            <v>1</v>
          </cell>
          <cell r="Z143">
            <v>0.94117647058823528</v>
          </cell>
          <cell r="AA143">
            <v>0</v>
          </cell>
          <cell r="AB143" t="str">
            <v/>
          </cell>
          <cell r="AD143">
            <v>22</v>
          </cell>
          <cell r="AE143">
            <v>189</v>
          </cell>
          <cell r="AF143">
            <v>1</v>
          </cell>
          <cell r="AG143">
            <v>0</v>
          </cell>
          <cell r="AH143" t="str">
            <v/>
          </cell>
          <cell r="AI143">
            <v>3</v>
          </cell>
          <cell r="AJ143">
            <v>34</v>
          </cell>
          <cell r="AK143">
            <v>855.30764029749832</v>
          </cell>
          <cell r="AL143">
            <v>0.18041237113402062</v>
          </cell>
          <cell r="AM143">
            <v>0.3083054674678874</v>
          </cell>
          <cell r="AN143">
            <v>0.38095238095238093</v>
          </cell>
          <cell r="AO143">
            <v>4</v>
          </cell>
          <cell r="AQ143">
            <v>19644</v>
          </cell>
          <cell r="AR143" t="str">
            <v/>
          </cell>
          <cell r="AS143">
            <v>9256</v>
          </cell>
          <cell r="AU143">
            <v>18650</v>
          </cell>
          <cell r="AV143" t="str">
            <v/>
          </cell>
          <cell r="AW143">
            <v>11402</v>
          </cell>
          <cell r="AX143" t="str">
            <v/>
          </cell>
          <cell r="AY143" t="str">
            <v/>
          </cell>
          <cell r="AZ143">
            <v>10139</v>
          </cell>
          <cell r="BA143" t="str">
            <v/>
          </cell>
          <cell r="BB143">
            <v>167.10570190899998</v>
          </cell>
          <cell r="BC143">
            <v>0.726000011</v>
          </cell>
          <cell r="BD143">
            <v>521.85460681500001</v>
          </cell>
          <cell r="BE143">
            <v>22.05400032</v>
          </cell>
          <cell r="BF143">
            <v>683.6943089319999</v>
          </cell>
          <cell r="BG143" t="str">
            <v/>
          </cell>
          <cell r="BH143">
            <v>84</v>
          </cell>
          <cell r="BI143">
            <v>74</v>
          </cell>
          <cell r="BJ143">
            <v>2</v>
          </cell>
        </row>
        <row r="144">
          <cell r="A144" t="str">
            <v>5G1</v>
          </cell>
          <cell r="B144" t="str">
            <v>Q01</v>
          </cell>
          <cell r="C144" t="str">
            <v/>
          </cell>
          <cell r="D144" t="str">
            <v/>
          </cell>
          <cell r="E144" t="str">
            <v/>
          </cell>
          <cell r="F144">
            <v>1</v>
          </cell>
          <cell r="G144">
            <v>1</v>
          </cell>
          <cell r="H144">
            <v>0</v>
          </cell>
          <cell r="J144">
            <v>0</v>
          </cell>
          <cell r="K144">
            <v>131.006</v>
          </cell>
          <cell r="L144">
            <v>196.32278698199997</v>
          </cell>
          <cell r="M144" t="str">
            <v/>
          </cell>
          <cell r="N144">
            <v>0</v>
          </cell>
          <cell r="Q144" t="str">
            <v/>
          </cell>
          <cell r="R144" t="str">
            <v/>
          </cell>
          <cell r="S144">
            <v>271</v>
          </cell>
          <cell r="X144">
            <v>1</v>
          </cell>
          <cell r="Y144">
            <v>1</v>
          </cell>
          <cell r="Z144">
            <v>0.9</v>
          </cell>
          <cell r="AA144">
            <v>0</v>
          </cell>
          <cell r="AB144" t="str">
            <v/>
          </cell>
          <cell r="AD144">
            <v>33</v>
          </cell>
          <cell r="AE144">
            <v>160</v>
          </cell>
          <cell r="AF144">
            <v>0.9929798356982823</v>
          </cell>
          <cell r="AG144">
            <v>0</v>
          </cell>
          <cell r="AH144" t="str">
            <v/>
          </cell>
          <cell r="AI144">
            <v>4</v>
          </cell>
          <cell r="AJ144">
            <v>411</v>
          </cell>
          <cell r="AK144">
            <v>703.54523585154141</v>
          </cell>
          <cell r="AL144">
            <v>0.1</v>
          </cell>
          <cell r="AM144">
            <v>0.35003029433336524</v>
          </cell>
          <cell r="AN144">
            <v>0.32727272727272727</v>
          </cell>
          <cell r="AO144">
            <v>-10506</v>
          </cell>
          <cell r="AQ144">
            <v>31895</v>
          </cell>
          <cell r="AR144" t="str">
            <v/>
          </cell>
          <cell r="AS144">
            <v>11761</v>
          </cell>
          <cell r="AU144">
            <v>30069</v>
          </cell>
          <cell r="AV144" t="str">
            <v/>
          </cell>
          <cell r="AW144">
            <v>26979</v>
          </cell>
          <cell r="AX144" t="str">
            <v/>
          </cell>
          <cell r="AY144" t="str">
            <v/>
          </cell>
          <cell r="AZ144">
            <v>15638</v>
          </cell>
          <cell r="BA144" t="str">
            <v/>
          </cell>
          <cell r="BB144">
            <v>481.27107903299998</v>
          </cell>
          <cell r="BC144" t="str">
            <v/>
          </cell>
          <cell r="BD144">
            <v>603.85668876800003</v>
          </cell>
          <cell r="BE144" t="str">
            <v/>
          </cell>
          <cell r="BF144">
            <v>1080.675447891</v>
          </cell>
          <cell r="BG144" t="str">
            <v/>
          </cell>
          <cell r="BH144">
            <v>193</v>
          </cell>
          <cell r="BI144">
            <v>193</v>
          </cell>
          <cell r="BJ144">
            <v>0</v>
          </cell>
        </row>
        <row r="145">
          <cell r="A145" t="str">
            <v>5G2</v>
          </cell>
          <cell r="B145" t="str">
            <v>Q16</v>
          </cell>
          <cell r="C145" t="str">
            <v/>
          </cell>
          <cell r="D145" t="str">
            <v/>
          </cell>
          <cell r="E145" t="str">
            <v/>
          </cell>
          <cell r="F145">
            <v>1</v>
          </cell>
          <cell r="G145">
            <v>1</v>
          </cell>
          <cell r="H145">
            <v>0</v>
          </cell>
          <cell r="J145">
            <v>0</v>
          </cell>
          <cell r="K145">
            <v>1.1101999979999999</v>
          </cell>
          <cell r="L145">
            <v>51.842199484000005</v>
          </cell>
          <cell r="M145" t="str">
            <v/>
          </cell>
          <cell r="N145">
            <v>0</v>
          </cell>
          <cell r="Q145" t="str">
            <v/>
          </cell>
          <cell r="R145" t="str">
            <v/>
          </cell>
          <cell r="S145">
            <v>146</v>
          </cell>
          <cell r="X145">
            <v>1</v>
          </cell>
          <cell r="Y145">
            <v>1</v>
          </cell>
          <cell r="Z145">
            <v>0.7142857142857143</v>
          </cell>
          <cell r="AA145">
            <v>0</v>
          </cell>
          <cell r="AB145" t="str">
            <v/>
          </cell>
          <cell r="AD145">
            <v>26</v>
          </cell>
          <cell r="AE145">
            <v>298</v>
          </cell>
          <cell r="AF145">
            <v>0.95486354093771864</v>
          </cell>
          <cell r="AG145">
            <v>0</v>
          </cell>
          <cell r="AH145" t="str">
            <v/>
          </cell>
          <cell r="AI145">
            <v>2.4</v>
          </cell>
          <cell r="AJ145">
            <v>85</v>
          </cell>
          <cell r="AK145">
            <v>703.8265512498989</v>
          </cell>
          <cell r="AL145" t="str">
            <v/>
          </cell>
          <cell r="AM145">
            <v>7.9850108143453544E-2</v>
          </cell>
          <cell r="AN145">
            <v>0.62962962962962965</v>
          </cell>
          <cell r="AO145">
            <v>-1836</v>
          </cell>
          <cell r="AQ145">
            <v>13624</v>
          </cell>
          <cell r="AR145" t="str">
            <v/>
          </cell>
          <cell r="AS145">
            <v>6273</v>
          </cell>
          <cell r="AU145">
            <v>12761</v>
          </cell>
          <cell r="AV145" t="str">
            <v/>
          </cell>
          <cell r="AW145">
            <v>10718</v>
          </cell>
          <cell r="AX145" t="str">
            <v/>
          </cell>
          <cell r="AY145" t="str">
            <v/>
          </cell>
          <cell r="AZ145">
            <v>7184</v>
          </cell>
          <cell r="BA145" t="str">
            <v/>
          </cell>
          <cell r="BB145">
            <v>475.644199958</v>
          </cell>
          <cell r="BC145" t="str">
            <v/>
          </cell>
          <cell r="BD145">
            <v>296.79439995499996</v>
          </cell>
          <cell r="BE145" t="str">
            <v/>
          </cell>
          <cell r="BF145">
            <v>837.7751999300001</v>
          </cell>
          <cell r="BG145" t="str">
            <v/>
          </cell>
          <cell r="BH145">
            <v>24</v>
          </cell>
          <cell r="BI145">
            <v>0</v>
          </cell>
          <cell r="BJ145">
            <v>0</v>
          </cell>
        </row>
        <row r="146">
          <cell r="A146" t="str">
            <v>5G3</v>
          </cell>
          <cell r="B146" t="str">
            <v>Q16</v>
          </cell>
          <cell r="C146" t="str">
            <v/>
          </cell>
          <cell r="D146" t="str">
            <v/>
          </cell>
          <cell r="E146" t="str">
            <v/>
          </cell>
          <cell r="F146">
            <v>1</v>
          </cell>
          <cell r="G146">
            <v>1</v>
          </cell>
          <cell r="H146">
            <v>0</v>
          </cell>
          <cell r="J146">
            <v>1</v>
          </cell>
          <cell r="K146">
            <v>3.868499377</v>
          </cell>
          <cell r="L146">
            <v>167.66012452100003</v>
          </cell>
          <cell r="M146" t="str">
            <v/>
          </cell>
          <cell r="N146">
            <v>0</v>
          </cell>
          <cell r="Q146" t="str">
            <v/>
          </cell>
          <cell r="R146">
            <v>1</v>
          </cell>
          <cell r="S146">
            <v>17</v>
          </cell>
          <cell r="X146">
            <v>1</v>
          </cell>
          <cell r="Y146">
            <v>1</v>
          </cell>
          <cell r="Z146">
            <v>0.9</v>
          </cell>
          <cell r="AA146">
            <v>0</v>
          </cell>
          <cell r="AB146" t="str">
            <v/>
          </cell>
          <cell r="AD146">
            <v>23</v>
          </cell>
          <cell r="AE146">
            <v>281</v>
          </cell>
          <cell r="AF146">
            <v>0.81653497783773366</v>
          </cell>
          <cell r="AG146">
            <v>0</v>
          </cell>
          <cell r="AH146" t="str">
            <v/>
          </cell>
          <cell r="AI146">
            <v>3</v>
          </cell>
          <cell r="AJ146">
            <v>87</v>
          </cell>
          <cell r="AK146">
            <v>668.02885617780737</v>
          </cell>
          <cell r="AL146" t="str">
            <v/>
          </cell>
          <cell r="AM146">
            <v>0.25191803931874635</v>
          </cell>
          <cell r="AN146">
            <v>0.47222222222222221</v>
          </cell>
          <cell r="AO146">
            <v>-2182</v>
          </cell>
          <cell r="AQ146">
            <v>26393</v>
          </cell>
          <cell r="AR146" t="str">
            <v/>
          </cell>
          <cell r="AS146">
            <v>9541</v>
          </cell>
          <cell r="AU146">
            <v>23600</v>
          </cell>
          <cell r="AV146" t="str">
            <v/>
          </cell>
          <cell r="AW146">
            <v>14668</v>
          </cell>
          <cell r="AX146" t="str">
            <v/>
          </cell>
          <cell r="AY146" t="str">
            <v/>
          </cell>
          <cell r="AZ146">
            <v>9724</v>
          </cell>
          <cell r="BA146" t="str">
            <v/>
          </cell>
          <cell r="BB146">
            <v>235.70411122799999</v>
          </cell>
          <cell r="BC146">
            <v>0.167613442</v>
          </cell>
          <cell r="BD146">
            <v>560.95281895599999</v>
          </cell>
          <cell r="BE146" t="str">
            <v/>
          </cell>
          <cell r="BF146">
            <v>1382.260633697</v>
          </cell>
          <cell r="BG146" t="str">
            <v/>
          </cell>
          <cell r="BH146">
            <v>56</v>
          </cell>
          <cell r="BI146">
            <v>0</v>
          </cell>
          <cell r="BJ146">
            <v>0</v>
          </cell>
        </row>
        <row r="147">
          <cell r="A147" t="str">
            <v>5G4</v>
          </cell>
          <cell r="B147" t="str">
            <v>Q16</v>
          </cell>
          <cell r="C147" t="str">
            <v/>
          </cell>
          <cell r="D147" t="str">
            <v/>
          </cell>
          <cell r="E147" t="str">
            <v/>
          </cell>
          <cell r="F147">
            <v>1</v>
          </cell>
          <cell r="G147">
            <v>1</v>
          </cell>
          <cell r="H147">
            <v>0</v>
          </cell>
          <cell r="J147">
            <v>0</v>
          </cell>
          <cell r="K147">
            <v>8.6747095410000004</v>
          </cell>
          <cell r="L147">
            <v>372.49639104599999</v>
          </cell>
          <cell r="M147" t="str">
            <v/>
          </cell>
          <cell r="N147">
            <v>1</v>
          </cell>
          <cell r="Q147" t="str">
            <v/>
          </cell>
          <cell r="R147" t="str">
            <v/>
          </cell>
          <cell r="S147">
            <v>82</v>
          </cell>
          <cell r="X147">
            <v>1</v>
          </cell>
          <cell r="Y147">
            <v>1</v>
          </cell>
          <cell r="Z147">
            <v>0.94444444444444442</v>
          </cell>
          <cell r="AA147">
            <v>0</v>
          </cell>
          <cell r="AB147" t="str">
            <v/>
          </cell>
          <cell r="AD147">
            <v>22</v>
          </cell>
          <cell r="AE147">
            <v>107</v>
          </cell>
          <cell r="AF147">
            <v>0.40916496945010183</v>
          </cell>
          <cell r="AG147">
            <v>0</v>
          </cell>
          <cell r="AH147" t="str">
            <v/>
          </cell>
          <cell r="AI147">
            <v>2</v>
          </cell>
          <cell r="AJ147">
            <v>89</v>
          </cell>
          <cell r="AK147">
            <v>519.8833964675988</v>
          </cell>
          <cell r="AL147">
            <v>0.12112676056338029</v>
          </cell>
          <cell r="AM147">
            <v>0.26549745480514519</v>
          </cell>
          <cell r="AN147">
            <v>0.51063829787234039</v>
          </cell>
          <cell r="AO147">
            <v>-5970</v>
          </cell>
          <cell r="AQ147">
            <v>27837</v>
          </cell>
          <cell r="AR147" t="str">
            <v/>
          </cell>
          <cell r="AS147">
            <v>8414</v>
          </cell>
          <cell r="AU147">
            <v>22570</v>
          </cell>
          <cell r="AV147" t="str">
            <v/>
          </cell>
          <cell r="AW147">
            <v>15387</v>
          </cell>
          <cell r="AX147" t="str">
            <v/>
          </cell>
          <cell r="AY147" t="str">
            <v/>
          </cell>
          <cell r="AZ147">
            <v>11591</v>
          </cell>
          <cell r="BA147" t="str">
            <v/>
          </cell>
          <cell r="BB147">
            <v>379.23480827699996</v>
          </cell>
          <cell r="BC147">
            <v>0.42834546400000001</v>
          </cell>
          <cell r="BD147">
            <v>512.87776185200005</v>
          </cell>
          <cell r="BE147" t="str">
            <v/>
          </cell>
          <cell r="BF147">
            <v>965.03274263499998</v>
          </cell>
          <cell r="BG147" t="str">
            <v/>
          </cell>
          <cell r="BH147">
            <v>68</v>
          </cell>
          <cell r="BI147">
            <v>68</v>
          </cell>
          <cell r="BJ147">
            <v>0</v>
          </cell>
        </row>
        <row r="148">
          <cell r="A148" t="str">
            <v>5G5</v>
          </cell>
          <cell r="B148" t="str">
            <v>Q16</v>
          </cell>
          <cell r="C148" t="str">
            <v/>
          </cell>
          <cell r="D148" t="str">
            <v/>
          </cell>
          <cell r="E148" t="str">
            <v/>
          </cell>
          <cell r="F148">
            <v>1</v>
          </cell>
          <cell r="G148">
            <v>1</v>
          </cell>
          <cell r="H148">
            <v>0</v>
          </cell>
          <cell r="J148">
            <v>0</v>
          </cell>
          <cell r="K148">
            <v>4.3837999169999993</v>
          </cell>
          <cell r="L148">
            <v>307.12099231500002</v>
          </cell>
          <cell r="M148" t="str">
            <v/>
          </cell>
          <cell r="N148">
            <v>1</v>
          </cell>
          <cell r="Q148" t="str">
            <v/>
          </cell>
          <cell r="R148" t="str">
            <v/>
          </cell>
          <cell r="S148">
            <v>18</v>
          </cell>
          <cell r="X148">
            <v>1</v>
          </cell>
          <cell r="Y148">
            <v>1</v>
          </cell>
          <cell r="Z148">
            <v>0.92307692307692313</v>
          </cell>
          <cell r="AA148">
            <v>0</v>
          </cell>
          <cell r="AB148" t="str">
            <v/>
          </cell>
          <cell r="AD148">
            <v>25</v>
          </cell>
          <cell r="AE148">
            <v>68</v>
          </cell>
          <cell r="AF148">
            <v>0.66276395567635371</v>
          </cell>
          <cell r="AG148">
            <v>0</v>
          </cell>
          <cell r="AH148" t="str">
            <v/>
          </cell>
          <cell r="AI148">
            <v>2</v>
          </cell>
          <cell r="AJ148">
            <v>72</v>
          </cell>
          <cell r="AK148">
            <v>693.38025237906049</v>
          </cell>
          <cell r="AL148">
            <v>7.1274298056155511E-2</v>
          </cell>
          <cell r="AM148">
            <v>0.37195741824110484</v>
          </cell>
          <cell r="AN148">
            <v>0.41304347826086957</v>
          </cell>
          <cell r="AO148">
            <v>-3188</v>
          </cell>
          <cell r="AQ148">
            <v>27336</v>
          </cell>
          <cell r="AR148" t="str">
            <v/>
          </cell>
          <cell r="AS148">
            <v>6879</v>
          </cell>
          <cell r="AU148">
            <v>21344</v>
          </cell>
          <cell r="AV148" t="str">
            <v/>
          </cell>
          <cell r="AW148">
            <v>14331</v>
          </cell>
          <cell r="AX148" t="str">
            <v/>
          </cell>
          <cell r="AY148" t="str">
            <v/>
          </cell>
          <cell r="AZ148">
            <v>10628</v>
          </cell>
          <cell r="BA148" t="str">
            <v/>
          </cell>
          <cell r="BB148">
            <v>280.454493877</v>
          </cell>
          <cell r="BC148" t="str">
            <v/>
          </cell>
          <cell r="BD148">
            <v>572.86908577300005</v>
          </cell>
          <cell r="BE148" t="str">
            <v/>
          </cell>
          <cell r="BF148">
            <v>1037.772673294</v>
          </cell>
          <cell r="BG148" t="str">
            <v/>
          </cell>
          <cell r="BH148">
            <v>94</v>
          </cell>
          <cell r="BI148">
            <v>94</v>
          </cell>
          <cell r="BJ148">
            <v>0</v>
          </cell>
        </row>
        <row r="149">
          <cell r="A149" t="str">
            <v>5G6</v>
          </cell>
          <cell r="B149" t="str">
            <v>Q17</v>
          </cell>
          <cell r="C149" t="str">
            <v/>
          </cell>
          <cell r="D149" t="str">
            <v/>
          </cell>
          <cell r="E149" t="str">
            <v/>
          </cell>
          <cell r="F149">
            <v>1</v>
          </cell>
          <cell r="G149">
            <v>1</v>
          </cell>
          <cell r="H149">
            <v>0</v>
          </cell>
          <cell r="J149">
            <v>1</v>
          </cell>
          <cell r="K149">
            <v>7.0587439609999993</v>
          </cell>
          <cell r="L149">
            <v>236.56447230499995</v>
          </cell>
          <cell r="M149" t="str">
            <v/>
          </cell>
          <cell r="N149">
            <v>0</v>
          </cell>
          <cell r="Q149" t="str">
            <v/>
          </cell>
          <cell r="R149">
            <v>1</v>
          </cell>
          <cell r="S149">
            <v>411</v>
          </cell>
          <cell r="X149">
            <v>1</v>
          </cell>
          <cell r="Y149">
            <v>1</v>
          </cell>
          <cell r="Z149">
            <v>0.94736842105263153</v>
          </cell>
          <cell r="AA149">
            <v>0</v>
          </cell>
          <cell r="AB149" t="str">
            <v/>
          </cell>
          <cell r="AD149">
            <v>0</v>
          </cell>
          <cell r="AE149">
            <v>232</v>
          </cell>
          <cell r="AF149">
            <v>1.7834849295523453E-6</v>
          </cell>
          <cell r="AG149">
            <v>0</v>
          </cell>
          <cell r="AH149" t="str">
            <v/>
          </cell>
          <cell r="AI149">
            <v>0</v>
          </cell>
          <cell r="AJ149">
            <v>293</v>
          </cell>
          <cell r="AK149">
            <v>570.12706098067588</v>
          </cell>
          <cell r="AL149">
            <v>0.12007168458781362</v>
          </cell>
          <cell r="AM149">
            <v>0.26879501962532171</v>
          </cell>
          <cell r="AN149">
            <v>0.60606060606060608</v>
          </cell>
          <cell r="AO149">
            <v>-8252</v>
          </cell>
          <cell r="AQ149">
            <v>26623</v>
          </cell>
          <cell r="AR149" t="str">
            <v/>
          </cell>
          <cell r="AS149">
            <v>15360</v>
          </cell>
          <cell r="AU149">
            <v>23655</v>
          </cell>
          <cell r="AV149" t="str">
            <v/>
          </cell>
          <cell r="AW149">
            <v>22071</v>
          </cell>
          <cell r="AX149" t="str">
            <v/>
          </cell>
          <cell r="AY149" t="str">
            <v/>
          </cell>
          <cell r="AZ149">
            <v>12494</v>
          </cell>
          <cell r="BA149" t="str">
            <v/>
          </cell>
          <cell r="BB149">
            <v>195.393053079</v>
          </cell>
          <cell r="BC149">
            <v>1</v>
          </cell>
          <cell r="BD149">
            <v>387.78157720099995</v>
          </cell>
          <cell r="BE149">
            <v>2.7899999379999998</v>
          </cell>
          <cell r="BF149">
            <v>865.10125129200003</v>
          </cell>
          <cell r="BG149">
            <v>0.02</v>
          </cell>
          <cell r="BH149">
            <v>155</v>
          </cell>
          <cell r="BI149">
            <v>145</v>
          </cell>
          <cell r="BJ149">
            <v>10</v>
          </cell>
        </row>
        <row r="150">
          <cell r="A150" t="str">
            <v>5G7</v>
          </cell>
          <cell r="B150" t="str">
            <v>Q13</v>
          </cell>
          <cell r="C150" t="str">
            <v/>
          </cell>
          <cell r="D150" t="str">
            <v/>
          </cell>
          <cell r="E150">
            <v>1</v>
          </cell>
          <cell r="F150">
            <v>1</v>
          </cell>
          <cell r="G150">
            <v>1</v>
          </cell>
          <cell r="H150">
            <v>0</v>
          </cell>
          <cell r="J150">
            <v>0</v>
          </cell>
          <cell r="K150">
            <v>9.0760553930000007</v>
          </cell>
          <cell r="L150">
            <v>45.101846657999992</v>
          </cell>
          <cell r="M150">
            <v>0</v>
          </cell>
          <cell r="N150">
            <v>0</v>
          </cell>
          <cell r="Q150" t="str">
            <v/>
          </cell>
          <cell r="R150" t="str">
            <v/>
          </cell>
          <cell r="S150">
            <v>32</v>
          </cell>
          <cell r="X150">
            <v>1</v>
          </cell>
          <cell r="Y150">
            <v>1</v>
          </cell>
          <cell r="Z150">
            <v>1</v>
          </cell>
          <cell r="AA150">
            <v>0</v>
          </cell>
          <cell r="AB150" t="str">
            <v/>
          </cell>
          <cell r="AD150">
            <v>14</v>
          </cell>
          <cell r="AE150">
            <v>161</v>
          </cell>
          <cell r="AF150">
            <v>0.5404428377767736</v>
          </cell>
          <cell r="AG150">
            <v>0</v>
          </cell>
          <cell r="AH150" t="str">
            <v/>
          </cell>
          <cell r="AI150">
            <v>3</v>
          </cell>
          <cell r="AJ150">
            <v>0</v>
          </cell>
          <cell r="AK150">
            <v>1476.9617927260381</v>
          </cell>
          <cell r="AL150">
            <v>0.25</v>
          </cell>
          <cell r="AM150">
            <v>0.38972257988996839</v>
          </cell>
          <cell r="AN150">
            <v>0.68181818181818177</v>
          </cell>
          <cell r="AO150">
            <v>29</v>
          </cell>
          <cell r="AQ150">
            <v>19962</v>
          </cell>
          <cell r="AR150" t="str">
            <v/>
          </cell>
          <cell r="AS150">
            <v>9951</v>
          </cell>
          <cell r="AU150">
            <v>15832</v>
          </cell>
          <cell r="AV150" t="str">
            <v/>
          </cell>
          <cell r="AW150">
            <v>12723</v>
          </cell>
          <cell r="AX150" t="str">
            <v/>
          </cell>
          <cell r="AY150" t="str">
            <v/>
          </cell>
          <cell r="AZ150">
            <v>11688</v>
          </cell>
          <cell r="BA150" t="str">
            <v/>
          </cell>
          <cell r="BB150">
            <v>198.941248788</v>
          </cell>
          <cell r="BC150">
            <v>9</v>
          </cell>
          <cell r="BD150">
            <v>393.61013248699999</v>
          </cell>
          <cell r="BE150" t="str">
            <v/>
          </cell>
          <cell r="BF150">
            <v>514.16692560000001</v>
          </cell>
          <cell r="BG150" t="str">
            <v/>
          </cell>
          <cell r="BH150">
            <v>868</v>
          </cell>
          <cell r="BI150">
            <v>868</v>
          </cell>
          <cell r="BJ150">
            <v>0</v>
          </cell>
        </row>
        <row r="151">
          <cell r="A151" t="str">
            <v>5G8</v>
          </cell>
          <cell r="B151" t="str">
            <v>Q13</v>
          </cell>
          <cell r="C151" t="str">
            <v/>
          </cell>
          <cell r="D151" t="str">
            <v/>
          </cell>
          <cell r="E151" t="str">
            <v/>
          </cell>
          <cell r="F151">
            <v>1</v>
          </cell>
          <cell r="G151">
            <v>1</v>
          </cell>
          <cell r="H151">
            <v>0</v>
          </cell>
          <cell r="J151">
            <v>0</v>
          </cell>
          <cell r="K151">
            <v>13.257432425999999</v>
          </cell>
          <cell r="L151">
            <v>293.56267121600001</v>
          </cell>
          <cell r="M151" t="str">
            <v/>
          </cell>
          <cell r="N151">
            <v>0</v>
          </cell>
          <cell r="Q151" t="str">
            <v/>
          </cell>
          <cell r="R151" t="str">
            <v/>
          </cell>
          <cell r="S151">
            <v>92</v>
          </cell>
          <cell r="X151">
            <v>1</v>
          </cell>
          <cell r="Y151">
            <v>1</v>
          </cell>
          <cell r="Z151">
            <v>1</v>
          </cell>
          <cell r="AA151">
            <v>0</v>
          </cell>
          <cell r="AB151" t="str">
            <v/>
          </cell>
          <cell r="AD151">
            <v>26</v>
          </cell>
          <cell r="AE151">
            <v>175</v>
          </cell>
          <cell r="AF151">
            <v>0.5747298919567827</v>
          </cell>
          <cell r="AG151">
            <v>0</v>
          </cell>
          <cell r="AH151" t="str">
            <v/>
          </cell>
          <cell r="AI151">
            <v>11</v>
          </cell>
          <cell r="AJ151">
            <v>45</v>
          </cell>
          <cell r="AK151">
            <v>1078.246122763032</v>
          </cell>
          <cell r="AL151">
            <v>0.18279569892473119</v>
          </cell>
          <cell r="AM151">
            <v>0.37321316263551185</v>
          </cell>
          <cell r="AN151">
            <v>0.671875</v>
          </cell>
          <cell r="AO151">
            <v>115</v>
          </cell>
          <cell r="AQ151">
            <v>48615</v>
          </cell>
          <cell r="AR151" t="str">
            <v/>
          </cell>
          <cell r="AS151">
            <v>43117</v>
          </cell>
          <cell r="AU151">
            <v>42400</v>
          </cell>
          <cell r="AV151" t="str">
            <v/>
          </cell>
          <cell r="AW151">
            <v>29426</v>
          </cell>
          <cell r="AX151" t="str">
            <v/>
          </cell>
          <cell r="AY151" t="str">
            <v/>
          </cell>
          <cell r="AZ151">
            <v>27345</v>
          </cell>
          <cell r="BA151" t="str">
            <v/>
          </cell>
          <cell r="BB151">
            <v>511.92904915700001</v>
          </cell>
          <cell r="BC151">
            <v>52.679999985000002</v>
          </cell>
          <cell r="BD151">
            <v>984.13093749899997</v>
          </cell>
          <cell r="BE151">
            <v>0.16999999599999999</v>
          </cell>
          <cell r="BF151">
            <v>1476.9631379819998</v>
          </cell>
          <cell r="BG151" t="str">
            <v/>
          </cell>
          <cell r="BH151">
            <v>865</v>
          </cell>
          <cell r="BI151">
            <v>865</v>
          </cell>
          <cell r="BJ151">
            <v>27</v>
          </cell>
        </row>
        <row r="152">
          <cell r="A152" t="str">
            <v>5G9</v>
          </cell>
          <cell r="B152" t="str">
            <v>Q15</v>
          </cell>
          <cell r="C152" t="str">
            <v/>
          </cell>
          <cell r="D152" t="str">
            <v/>
          </cell>
          <cell r="E152" t="str">
            <v/>
          </cell>
          <cell r="F152">
            <v>1</v>
          </cell>
          <cell r="G152">
            <v>1</v>
          </cell>
          <cell r="H152">
            <v>0</v>
          </cell>
          <cell r="J152">
            <v>0</v>
          </cell>
          <cell r="K152">
            <v>81.679998220000002</v>
          </cell>
          <cell r="L152">
            <v>425.23999660000004</v>
          </cell>
          <cell r="M152" t="str">
            <v/>
          </cell>
          <cell r="N152">
            <v>0</v>
          </cell>
          <cell r="Q152" t="str">
            <v/>
          </cell>
          <cell r="R152" t="str">
            <v/>
          </cell>
          <cell r="S152">
            <v>104</v>
          </cell>
          <cell r="X152">
            <v>1</v>
          </cell>
          <cell r="Y152">
            <v>1</v>
          </cell>
          <cell r="Z152">
            <v>0.93333333333333335</v>
          </cell>
          <cell r="AA152">
            <v>0</v>
          </cell>
          <cell r="AB152" t="str">
            <v/>
          </cell>
          <cell r="AD152">
            <v>2</v>
          </cell>
          <cell r="AE152">
            <v>73</v>
          </cell>
          <cell r="AF152">
            <v>0.79274865262126404</v>
          </cell>
          <cell r="AG152">
            <v>0</v>
          </cell>
          <cell r="AH152" t="str">
            <v/>
          </cell>
          <cell r="AI152">
            <v>8</v>
          </cell>
          <cell r="AJ152">
            <v>120</v>
          </cell>
          <cell r="AK152">
            <v>1190.8419461478904</v>
          </cell>
          <cell r="AL152">
            <v>0.23262839879154079</v>
          </cell>
          <cell r="AM152">
            <v>0.26496123850811842</v>
          </cell>
          <cell r="AN152">
            <v>0.2608695652173913</v>
          </cell>
          <cell r="AO152">
            <v>131</v>
          </cell>
          <cell r="AQ152">
            <v>27126</v>
          </cell>
          <cell r="AR152" t="str">
            <v/>
          </cell>
          <cell r="AS152">
            <v>21207</v>
          </cell>
          <cell r="AU152">
            <v>19077</v>
          </cell>
          <cell r="AV152" t="str">
            <v/>
          </cell>
          <cell r="AW152">
            <v>15284</v>
          </cell>
          <cell r="AX152" t="str">
            <v/>
          </cell>
          <cell r="AY152" t="str">
            <v/>
          </cell>
          <cell r="AZ152">
            <v>15470</v>
          </cell>
          <cell r="BA152" t="str">
            <v/>
          </cell>
          <cell r="BB152">
            <v>236.559996818</v>
          </cell>
          <cell r="BC152">
            <v>10</v>
          </cell>
          <cell r="BD152">
            <v>467.20999275000003</v>
          </cell>
          <cell r="BE152" t="str">
            <v/>
          </cell>
          <cell r="BF152">
            <v>672.37998813400009</v>
          </cell>
          <cell r="BG152" t="str">
            <v/>
          </cell>
          <cell r="BH152">
            <v>194</v>
          </cell>
          <cell r="BI152">
            <v>3</v>
          </cell>
          <cell r="BJ152">
            <v>3</v>
          </cell>
        </row>
        <row r="153">
          <cell r="A153" t="str">
            <v>5GC</v>
          </cell>
          <cell r="B153" t="str">
            <v>Q02</v>
          </cell>
          <cell r="C153" t="str">
            <v/>
          </cell>
          <cell r="D153" t="str">
            <v/>
          </cell>
          <cell r="E153">
            <v>1</v>
          </cell>
          <cell r="F153">
            <v>1</v>
          </cell>
          <cell r="G153">
            <v>1</v>
          </cell>
          <cell r="H153">
            <v>0</v>
          </cell>
          <cell r="J153">
            <v>0</v>
          </cell>
          <cell r="K153">
            <v>11.819350361000001</v>
          </cell>
          <cell r="L153">
            <v>584.01365077900016</v>
          </cell>
          <cell r="M153">
            <v>0</v>
          </cell>
          <cell r="N153">
            <v>0</v>
          </cell>
          <cell r="Q153" t="str">
            <v/>
          </cell>
          <cell r="R153" t="str">
            <v/>
          </cell>
          <cell r="S153">
            <v>146</v>
          </cell>
          <cell r="X153">
            <v>1</v>
          </cell>
          <cell r="Y153">
            <v>1</v>
          </cell>
          <cell r="Z153">
            <v>1</v>
          </cell>
          <cell r="AA153">
            <v>0</v>
          </cell>
          <cell r="AB153" t="str">
            <v/>
          </cell>
          <cell r="AD153">
            <v>87</v>
          </cell>
          <cell r="AE153">
            <v>181</v>
          </cell>
          <cell r="AF153">
            <v>0.75251209527353924</v>
          </cell>
          <cell r="AG153">
            <v>0</v>
          </cell>
          <cell r="AH153" t="str">
            <v/>
          </cell>
          <cell r="AI153">
            <v>14</v>
          </cell>
          <cell r="AJ153">
            <v>479</v>
          </cell>
          <cell r="AK153">
            <v>637.7488239967937</v>
          </cell>
          <cell r="AL153" t="str">
            <v/>
          </cell>
          <cell r="AM153">
            <v>0.45265843412519785</v>
          </cell>
          <cell r="AN153">
            <v>0.47058823529411764</v>
          </cell>
          <cell r="AO153">
            <v>-8689</v>
          </cell>
          <cell r="AQ153">
            <v>41047</v>
          </cell>
          <cell r="AR153" t="str">
            <v/>
          </cell>
          <cell r="AS153">
            <v>11605</v>
          </cell>
          <cell r="AU153">
            <v>30830</v>
          </cell>
          <cell r="AV153" t="str">
            <v/>
          </cell>
          <cell r="AW153">
            <v>17298</v>
          </cell>
          <cell r="AX153" t="str">
            <v/>
          </cell>
          <cell r="AY153" t="str">
            <v/>
          </cell>
          <cell r="AZ153">
            <v>16739</v>
          </cell>
          <cell r="BA153" t="str">
            <v/>
          </cell>
          <cell r="BB153">
            <v>593.62445114700006</v>
          </cell>
          <cell r="BC153">
            <v>0.343068451</v>
          </cell>
          <cell r="BD153">
            <v>1047.3578054409998</v>
          </cell>
          <cell r="BE153" t="str">
            <v/>
          </cell>
          <cell r="BF153">
            <v>1092.9150550960001</v>
          </cell>
          <cell r="BG153" t="str">
            <v/>
          </cell>
          <cell r="BH153">
            <v>0</v>
          </cell>
          <cell r="BI153">
            <v>0</v>
          </cell>
          <cell r="BJ153">
            <v>0</v>
          </cell>
        </row>
        <row r="154">
          <cell r="A154" t="str">
            <v>5GD</v>
          </cell>
          <cell r="B154" t="str">
            <v>Q02</v>
          </cell>
          <cell r="C154" t="str">
            <v/>
          </cell>
          <cell r="D154" t="str">
            <v/>
          </cell>
          <cell r="E154" t="str">
            <v/>
          </cell>
          <cell r="F154">
            <v>1</v>
          </cell>
          <cell r="G154">
            <v>1</v>
          </cell>
          <cell r="H154">
            <v>0</v>
          </cell>
          <cell r="J154">
            <v>0</v>
          </cell>
          <cell r="K154">
            <v>27.942600036000002</v>
          </cell>
          <cell r="L154">
            <v>86.964600252000039</v>
          </cell>
          <cell r="M154" t="str">
            <v/>
          </cell>
          <cell r="N154">
            <v>0</v>
          </cell>
          <cell r="Q154" t="str">
            <v/>
          </cell>
          <cell r="R154" t="str">
            <v/>
          </cell>
          <cell r="S154">
            <v>10</v>
          </cell>
          <cell r="X154">
            <v>1</v>
          </cell>
          <cell r="Y154">
            <v>1</v>
          </cell>
          <cell r="Z154">
            <v>1</v>
          </cell>
          <cell r="AA154">
            <v>0</v>
          </cell>
          <cell r="AB154" t="str">
            <v/>
          </cell>
          <cell r="AD154">
            <v>56</v>
          </cell>
          <cell r="AE154">
            <v>99</v>
          </cell>
          <cell r="AF154">
            <v>0.43290812207330859</v>
          </cell>
          <cell r="AG154">
            <v>0</v>
          </cell>
          <cell r="AH154" t="str">
            <v/>
          </cell>
          <cell r="AI154">
            <v>2</v>
          </cell>
          <cell r="AJ154">
            <v>650</v>
          </cell>
          <cell r="AK154">
            <v>835.16848797108071</v>
          </cell>
          <cell r="AL154">
            <v>0.12909836065573771</v>
          </cell>
          <cell r="AM154">
            <v>0.24840517241379309</v>
          </cell>
          <cell r="AN154">
            <v>0.45454545454545453</v>
          </cell>
          <cell r="AO154">
            <v>154</v>
          </cell>
          <cell r="AQ154">
            <v>30541</v>
          </cell>
          <cell r="AR154" t="str">
            <v/>
          </cell>
          <cell r="AS154">
            <v>10574</v>
          </cell>
          <cell r="AU154">
            <v>24487</v>
          </cell>
          <cell r="AV154" t="str">
            <v/>
          </cell>
          <cell r="AW154">
            <v>13423</v>
          </cell>
          <cell r="AX154" t="str">
            <v/>
          </cell>
          <cell r="AY154" t="str">
            <v/>
          </cell>
          <cell r="AZ154">
            <v>12088</v>
          </cell>
          <cell r="BA154" t="str">
            <v/>
          </cell>
          <cell r="BB154">
            <v>200.21210035299998</v>
          </cell>
          <cell r="BC154">
            <v>120</v>
          </cell>
          <cell r="BD154">
            <v>449.68610077900007</v>
          </cell>
          <cell r="BE154" t="str">
            <v/>
          </cell>
          <cell r="BF154">
            <v>848.70000108999989</v>
          </cell>
          <cell r="BG154" t="str">
            <v/>
          </cell>
          <cell r="BH154">
            <v>186</v>
          </cell>
          <cell r="BI154">
            <v>188</v>
          </cell>
          <cell r="BJ154">
            <v>0</v>
          </cell>
        </row>
        <row r="155">
          <cell r="A155" t="str">
            <v>5GE</v>
          </cell>
          <cell r="B155" t="str">
            <v>Q02</v>
          </cell>
          <cell r="C155" t="str">
            <v/>
          </cell>
          <cell r="D155" t="str">
            <v/>
          </cell>
          <cell r="E155" t="str">
            <v/>
          </cell>
          <cell r="F155">
            <v>1</v>
          </cell>
          <cell r="G155">
            <v>1</v>
          </cell>
          <cell r="H155">
            <v>0</v>
          </cell>
          <cell r="J155">
            <v>0</v>
          </cell>
          <cell r="K155">
            <v>22.474995181000001</v>
          </cell>
          <cell r="L155">
            <v>429.96395339700001</v>
          </cell>
          <cell r="M155" t="str">
            <v/>
          </cell>
          <cell r="N155">
            <v>2</v>
          </cell>
          <cell r="Q155" t="str">
            <v/>
          </cell>
          <cell r="R155" t="str">
            <v/>
          </cell>
          <cell r="S155">
            <v>10</v>
          </cell>
          <cell r="X155">
            <v>1</v>
          </cell>
          <cell r="Y155">
            <v>0.9859154929577465</v>
          </cell>
          <cell r="Z155">
            <v>0.94444444444444442</v>
          </cell>
          <cell r="AA155">
            <v>0</v>
          </cell>
          <cell r="AB155" t="str">
            <v/>
          </cell>
          <cell r="AD155">
            <v>19</v>
          </cell>
          <cell r="AE155">
            <v>155</v>
          </cell>
          <cell r="AF155">
            <v>0.2791279485346676</v>
          </cell>
          <cell r="AG155">
            <v>0</v>
          </cell>
          <cell r="AH155" t="str">
            <v/>
          </cell>
          <cell r="AI155">
            <v>5</v>
          </cell>
          <cell r="AJ155">
            <v>125</v>
          </cell>
          <cell r="AK155">
            <v>760.63927179514008</v>
          </cell>
          <cell r="AL155">
            <v>0.14634146341463414</v>
          </cell>
          <cell r="AM155" t="str">
            <v/>
          </cell>
          <cell r="AN155">
            <v>0.375</v>
          </cell>
          <cell r="AO155">
            <v>-20925</v>
          </cell>
          <cell r="AQ155">
            <v>48189</v>
          </cell>
          <cell r="AR155" t="str">
            <v/>
          </cell>
          <cell r="AS155">
            <v>14822</v>
          </cell>
          <cell r="AU155">
            <v>38194</v>
          </cell>
          <cell r="AV155" t="str">
            <v/>
          </cell>
          <cell r="AW155">
            <v>24438</v>
          </cell>
          <cell r="AX155" t="str">
            <v/>
          </cell>
          <cell r="AY155" t="str">
            <v/>
          </cell>
          <cell r="AZ155">
            <v>18474</v>
          </cell>
          <cell r="BA155" t="str">
            <v/>
          </cell>
          <cell r="BB155">
            <v>402.11041358999995</v>
          </cell>
          <cell r="BC155">
            <v>61.349929838999998</v>
          </cell>
          <cell r="BD155">
            <v>770.5607894220002</v>
          </cell>
          <cell r="BE155" t="str">
            <v/>
          </cell>
          <cell r="BF155">
            <v>1120.825619924</v>
          </cell>
          <cell r="BG155" t="str">
            <v/>
          </cell>
          <cell r="BH155">
            <v>132</v>
          </cell>
          <cell r="BI155">
            <v>0</v>
          </cell>
          <cell r="BJ155">
            <v>0</v>
          </cell>
        </row>
        <row r="156">
          <cell r="A156" t="str">
            <v>5GF</v>
          </cell>
          <cell r="B156" t="str">
            <v>Q01</v>
          </cell>
          <cell r="C156" t="str">
            <v/>
          </cell>
          <cell r="D156" t="str">
            <v/>
          </cell>
          <cell r="E156" t="str">
            <v/>
          </cell>
          <cell r="F156">
            <v>1</v>
          </cell>
          <cell r="G156">
            <v>1</v>
          </cell>
          <cell r="H156">
            <v>0</v>
          </cell>
          <cell r="J156">
            <v>1</v>
          </cell>
          <cell r="K156">
            <v>42.012</v>
          </cell>
          <cell r="L156">
            <v>208.38721777199999</v>
          </cell>
          <cell r="M156">
            <v>4</v>
          </cell>
          <cell r="N156">
            <v>1</v>
          </cell>
          <cell r="Q156" t="str">
            <v/>
          </cell>
          <cell r="R156" t="str">
            <v/>
          </cell>
          <cell r="S156">
            <v>277</v>
          </cell>
          <cell r="X156">
            <v>1</v>
          </cell>
          <cell r="Y156">
            <v>1</v>
          </cell>
          <cell r="Z156">
            <v>1</v>
          </cell>
          <cell r="AA156">
            <v>0</v>
          </cell>
          <cell r="AB156" t="str">
            <v/>
          </cell>
          <cell r="AD156">
            <v>0</v>
          </cell>
          <cell r="AE156">
            <v>250</v>
          </cell>
          <cell r="AF156">
            <v>1</v>
          </cell>
          <cell r="AG156">
            <v>0</v>
          </cell>
          <cell r="AH156" t="str">
            <v/>
          </cell>
          <cell r="AI156">
            <v>2</v>
          </cell>
          <cell r="AJ156">
            <v>90</v>
          </cell>
          <cell r="AK156">
            <v>574.85500499688237</v>
          </cell>
          <cell r="AL156">
            <v>0.14457831325301204</v>
          </cell>
          <cell r="AM156">
            <v>0.3216236299461267</v>
          </cell>
          <cell r="AN156">
            <v>0.3</v>
          </cell>
          <cell r="AO156">
            <v>1254</v>
          </cell>
          <cell r="AQ156">
            <v>24655</v>
          </cell>
          <cell r="AR156" t="str">
            <v/>
          </cell>
          <cell r="AS156">
            <v>16846</v>
          </cell>
          <cell r="AU156">
            <v>23021</v>
          </cell>
          <cell r="AV156" t="str">
            <v/>
          </cell>
          <cell r="AW156">
            <v>20264</v>
          </cell>
          <cell r="AX156" t="str">
            <v/>
          </cell>
          <cell r="AY156" t="str">
            <v/>
          </cell>
          <cell r="AZ156">
            <v>12669</v>
          </cell>
          <cell r="BA156" t="str">
            <v/>
          </cell>
          <cell r="BB156">
            <v>294.14368263599999</v>
          </cell>
          <cell r="BC156">
            <v>21</v>
          </cell>
          <cell r="BD156">
            <v>492.62808962600002</v>
          </cell>
          <cell r="BE156">
            <v>15</v>
          </cell>
          <cell r="BF156">
            <v>712.00236296000003</v>
          </cell>
          <cell r="BG156">
            <v>25</v>
          </cell>
          <cell r="BH156">
            <v>0</v>
          </cell>
          <cell r="BI156">
            <v>0</v>
          </cell>
          <cell r="BJ156">
            <v>0</v>
          </cell>
        </row>
        <row r="157">
          <cell r="A157" t="str">
            <v>5GG</v>
          </cell>
          <cell r="B157" t="str">
            <v>Q02</v>
          </cell>
          <cell r="C157" t="str">
            <v/>
          </cell>
          <cell r="D157" t="str">
            <v/>
          </cell>
          <cell r="E157" t="str">
            <v/>
          </cell>
          <cell r="F157">
            <v>1</v>
          </cell>
          <cell r="G157">
            <v>1</v>
          </cell>
          <cell r="H157">
            <v>0</v>
          </cell>
          <cell r="J157">
            <v>0</v>
          </cell>
          <cell r="K157">
            <v>24.472438506</v>
          </cell>
          <cell r="L157">
            <v>76.265671269000009</v>
          </cell>
          <cell r="M157" t="str">
            <v/>
          </cell>
          <cell r="N157">
            <v>0</v>
          </cell>
          <cell r="Q157" t="str">
            <v/>
          </cell>
          <cell r="R157" t="str">
            <v/>
          </cell>
          <cell r="S157" t="str">
            <v/>
          </cell>
          <cell r="X157">
            <v>1</v>
          </cell>
          <cell r="Y157">
            <v>1</v>
          </cell>
          <cell r="Z157">
            <v>0.91666666666666663</v>
          </cell>
          <cell r="AA157">
            <v>0</v>
          </cell>
          <cell r="AB157" t="str">
            <v/>
          </cell>
          <cell r="AD157">
            <v>1</v>
          </cell>
          <cell r="AE157">
            <v>209</v>
          </cell>
          <cell r="AF157">
            <v>0.62943372744243931</v>
          </cell>
          <cell r="AG157">
            <v>0</v>
          </cell>
          <cell r="AH157" t="str">
            <v/>
          </cell>
          <cell r="AI157">
            <v>0</v>
          </cell>
          <cell r="AJ157">
            <v>0</v>
          </cell>
          <cell r="AK157">
            <v>670.97132892758316</v>
          </cell>
          <cell r="AL157">
            <v>0.16199376947040497</v>
          </cell>
          <cell r="AM157">
            <v>0.27892083901389603</v>
          </cell>
          <cell r="AN157">
            <v>0.57692307692307687</v>
          </cell>
          <cell r="AO157">
            <v>-643</v>
          </cell>
          <cell r="AQ157">
            <v>17648</v>
          </cell>
          <cell r="AR157" t="str">
            <v/>
          </cell>
          <cell r="AS157">
            <v>9876</v>
          </cell>
          <cell r="AU157">
            <v>13105</v>
          </cell>
          <cell r="AV157" t="str">
            <v/>
          </cell>
          <cell r="AW157">
            <v>9424</v>
          </cell>
          <cell r="AX157" t="str">
            <v/>
          </cell>
          <cell r="AY157" t="str">
            <v/>
          </cell>
          <cell r="AZ157">
            <v>8451</v>
          </cell>
          <cell r="BA157" t="str">
            <v/>
          </cell>
          <cell r="BB157">
            <v>183.08434917700001</v>
          </cell>
          <cell r="BC157">
            <v>0.28033593899999998</v>
          </cell>
          <cell r="BD157">
            <v>324.71487951799998</v>
          </cell>
          <cell r="BE157" t="str">
            <v/>
          </cell>
          <cell r="BF157">
            <v>620.63796102499998</v>
          </cell>
          <cell r="BG157" t="str">
            <v/>
          </cell>
          <cell r="BH157">
            <v>179</v>
          </cell>
          <cell r="BI157">
            <v>0</v>
          </cell>
          <cell r="BJ157">
            <v>0</v>
          </cell>
        </row>
        <row r="158">
          <cell r="A158" t="str">
            <v>5GH</v>
          </cell>
          <cell r="B158" t="str">
            <v>Q02</v>
          </cell>
          <cell r="C158" t="str">
            <v/>
          </cell>
          <cell r="D158" t="str">
            <v/>
          </cell>
          <cell r="E158" t="str">
            <v/>
          </cell>
          <cell r="F158">
            <v>1</v>
          </cell>
          <cell r="G158">
            <v>1</v>
          </cell>
          <cell r="H158">
            <v>0</v>
          </cell>
          <cell r="J158">
            <v>0</v>
          </cell>
          <cell r="K158">
            <v>48.136778788999997</v>
          </cell>
          <cell r="L158">
            <v>147.41129643400001</v>
          </cell>
          <cell r="M158" t="str">
            <v/>
          </cell>
          <cell r="N158">
            <v>0</v>
          </cell>
          <cell r="Q158" t="str">
            <v/>
          </cell>
          <cell r="R158" t="str">
            <v/>
          </cell>
          <cell r="S158">
            <v>1</v>
          </cell>
          <cell r="X158">
            <v>1</v>
          </cell>
          <cell r="Y158">
            <v>0.9859154929577465</v>
          </cell>
          <cell r="Z158">
            <v>0.96969696969696972</v>
          </cell>
          <cell r="AA158">
            <v>0</v>
          </cell>
          <cell r="AB158" t="str">
            <v/>
          </cell>
          <cell r="AD158">
            <v>8</v>
          </cell>
          <cell r="AE158">
            <v>322</v>
          </cell>
          <cell r="AF158">
            <v>0.22541299984560753</v>
          </cell>
          <cell r="AG158">
            <v>0</v>
          </cell>
          <cell r="AH158" t="str">
            <v/>
          </cell>
          <cell r="AI158">
            <v>2</v>
          </cell>
          <cell r="AJ158">
            <v>52</v>
          </cell>
          <cell r="AK158">
            <v>479.8203463354418</v>
          </cell>
          <cell r="AL158">
            <v>0.20353982300884957</v>
          </cell>
          <cell r="AM158" t="str">
            <v/>
          </cell>
          <cell r="AN158">
            <v>0.30188679245283018</v>
          </cell>
          <cell r="AO158">
            <v>-6728</v>
          </cell>
          <cell r="AQ158">
            <v>33191</v>
          </cell>
          <cell r="AR158" t="str">
            <v/>
          </cell>
          <cell r="AS158">
            <v>18961</v>
          </cell>
          <cell r="AU158">
            <v>27647</v>
          </cell>
          <cell r="AV158" t="str">
            <v/>
          </cell>
          <cell r="AW158">
            <v>19300</v>
          </cell>
          <cell r="AX158" t="str">
            <v/>
          </cell>
          <cell r="AY158" t="str">
            <v/>
          </cell>
          <cell r="AZ158">
            <v>15790</v>
          </cell>
          <cell r="BA158" t="str">
            <v/>
          </cell>
          <cell r="BB158">
            <v>373.02920311600002</v>
          </cell>
          <cell r="BC158">
            <v>0.30190024199999999</v>
          </cell>
          <cell r="BD158">
            <v>672.11083534199997</v>
          </cell>
          <cell r="BE158" t="str">
            <v/>
          </cell>
          <cell r="BF158">
            <v>1271.7010650710001</v>
          </cell>
          <cell r="BG158" t="str">
            <v/>
          </cell>
          <cell r="BH158">
            <v>365</v>
          </cell>
          <cell r="BI158">
            <v>0</v>
          </cell>
          <cell r="BJ158">
            <v>0</v>
          </cell>
        </row>
        <row r="159">
          <cell r="A159" t="str">
            <v>5GJ</v>
          </cell>
          <cell r="B159" t="str">
            <v>Q02</v>
          </cell>
          <cell r="C159" t="str">
            <v/>
          </cell>
          <cell r="D159" t="str">
            <v/>
          </cell>
          <cell r="E159" t="str">
            <v/>
          </cell>
          <cell r="F159">
            <v>1</v>
          </cell>
          <cell r="G159">
            <v>1</v>
          </cell>
          <cell r="H159">
            <v>0</v>
          </cell>
          <cell r="J159">
            <v>0</v>
          </cell>
          <cell r="K159">
            <v>32.052631037000005</v>
          </cell>
          <cell r="L159">
            <v>143.85992763100001</v>
          </cell>
          <cell r="M159" t="str">
            <v/>
          </cell>
          <cell r="N159">
            <v>0</v>
          </cell>
          <cell r="Q159" t="str">
            <v/>
          </cell>
          <cell r="R159" t="str">
            <v/>
          </cell>
          <cell r="S159">
            <v>20</v>
          </cell>
          <cell r="X159">
            <v>1</v>
          </cell>
          <cell r="Y159">
            <v>1</v>
          </cell>
          <cell r="Z159">
            <v>1</v>
          </cell>
          <cell r="AA159">
            <v>0</v>
          </cell>
          <cell r="AB159" t="str">
            <v/>
          </cell>
          <cell r="AD159">
            <v>2</v>
          </cell>
          <cell r="AE159">
            <v>254</v>
          </cell>
          <cell r="AF159">
            <v>0.85622827876349006</v>
          </cell>
          <cell r="AG159">
            <v>0</v>
          </cell>
          <cell r="AH159" t="str">
            <v/>
          </cell>
          <cell r="AI159">
            <v>3</v>
          </cell>
          <cell r="AJ159">
            <v>216</v>
          </cell>
          <cell r="AK159">
            <v>435.83721557001502</v>
          </cell>
          <cell r="AL159">
            <v>0.12862318840579709</v>
          </cell>
          <cell r="AM159">
            <v>0.25304407782034788</v>
          </cell>
          <cell r="AN159">
            <v>0.47727272727272729</v>
          </cell>
          <cell r="AO159">
            <v>-812</v>
          </cell>
          <cell r="AQ159">
            <v>35097</v>
          </cell>
          <cell r="AR159" t="str">
            <v/>
          </cell>
          <cell r="AS159">
            <v>15983</v>
          </cell>
          <cell r="AU159">
            <v>28155</v>
          </cell>
          <cell r="AV159" t="str">
            <v/>
          </cell>
          <cell r="AW159">
            <v>18554</v>
          </cell>
          <cell r="AX159" t="str">
            <v/>
          </cell>
          <cell r="AY159" t="str">
            <v/>
          </cell>
          <cell r="AZ159">
            <v>13701</v>
          </cell>
          <cell r="BA159" t="str">
            <v/>
          </cell>
          <cell r="BB159">
            <v>292.11166319699998</v>
          </cell>
          <cell r="BC159">
            <v>0.172514424</v>
          </cell>
          <cell r="BD159">
            <v>509.84146564900004</v>
          </cell>
          <cell r="BE159">
            <v>5.9999998999999998E-2</v>
          </cell>
          <cell r="BF159">
            <v>1009.3449680149999</v>
          </cell>
          <cell r="BG159">
            <v>3.6000002000000003E-2</v>
          </cell>
          <cell r="BH159">
            <v>253</v>
          </cell>
          <cell r="BI159">
            <v>0</v>
          </cell>
          <cell r="BJ159">
            <v>0</v>
          </cell>
        </row>
        <row r="160">
          <cell r="A160" t="str">
            <v>5GK</v>
          </cell>
          <cell r="B160" t="str">
            <v>Q02</v>
          </cell>
          <cell r="C160" t="str">
            <v/>
          </cell>
          <cell r="D160" t="str">
            <v/>
          </cell>
          <cell r="E160">
            <v>1</v>
          </cell>
          <cell r="F160">
            <v>1</v>
          </cell>
          <cell r="G160">
            <v>1</v>
          </cell>
          <cell r="H160">
            <v>1</v>
          </cell>
          <cell r="J160">
            <v>0</v>
          </cell>
          <cell r="K160">
            <v>3.8350000259999995</v>
          </cell>
          <cell r="L160">
            <v>108.48850032800001</v>
          </cell>
          <cell r="M160" t="str">
            <v/>
          </cell>
          <cell r="N160">
            <v>0</v>
          </cell>
          <cell r="Q160" t="str">
            <v/>
          </cell>
          <cell r="R160" t="str">
            <v/>
          </cell>
          <cell r="S160">
            <v>9</v>
          </cell>
          <cell r="X160">
            <v>0.98076923076923073</v>
          </cell>
          <cell r="Y160">
            <v>1</v>
          </cell>
          <cell r="Z160">
            <v>1</v>
          </cell>
          <cell r="AA160">
            <v>0</v>
          </cell>
          <cell r="AB160" t="str">
            <v/>
          </cell>
          <cell r="AD160">
            <v>3</v>
          </cell>
          <cell r="AE160">
            <v>103</v>
          </cell>
          <cell r="AF160">
            <v>0.85867237687366171</v>
          </cell>
          <cell r="AG160">
            <v>0</v>
          </cell>
          <cell r="AH160" t="str">
            <v/>
          </cell>
          <cell r="AI160">
            <v>0</v>
          </cell>
          <cell r="AJ160">
            <v>0</v>
          </cell>
          <cell r="AK160">
            <v>642.17099793019258</v>
          </cell>
          <cell r="AL160">
            <v>0.30952380952380953</v>
          </cell>
          <cell r="AM160">
            <v>0.35245955008627144</v>
          </cell>
          <cell r="AN160">
            <v>0.48</v>
          </cell>
          <cell r="AO160">
            <v>-4318</v>
          </cell>
          <cell r="AQ160">
            <v>13613</v>
          </cell>
          <cell r="AR160" t="str">
            <v/>
          </cell>
          <cell r="AS160">
            <v>5233</v>
          </cell>
          <cell r="AU160">
            <v>11527</v>
          </cell>
          <cell r="AV160" t="str">
            <v/>
          </cell>
          <cell r="AW160">
            <v>9432</v>
          </cell>
          <cell r="AX160" t="str">
            <v/>
          </cell>
          <cell r="AY160" t="str">
            <v/>
          </cell>
          <cell r="AZ160">
            <v>5247</v>
          </cell>
          <cell r="BA160" t="str">
            <v/>
          </cell>
          <cell r="BB160">
            <v>123.86460288000001</v>
          </cell>
          <cell r="BC160" t="str">
            <v/>
          </cell>
          <cell r="BD160">
            <v>164.252003344</v>
          </cell>
          <cell r="BE160" t="str">
            <v/>
          </cell>
          <cell r="BF160">
            <v>307.063506539</v>
          </cell>
          <cell r="BG160" t="str">
            <v/>
          </cell>
          <cell r="BH160">
            <v>52</v>
          </cell>
          <cell r="BI160">
            <v>0</v>
          </cell>
          <cell r="BJ160">
            <v>0</v>
          </cell>
        </row>
        <row r="161">
          <cell r="A161" t="str">
            <v>5GL</v>
          </cell>
          <cell r="B161" t="str">
            <v>Q03</v>
          </cell>
          <cell r="C161" t="str">
            <v/>
          </cell>
          <cell r="D161" t="str">
            <v/>
          </cell>
          <cell r="E161" t="str">
            <v/>
          </cell>
          <cell r="F161">
            <v>1</v>
          </cell>
          <cell r="G161">
            <v>1</v>
          </cell>
          <cell r="H161">
            <v>0</v>
          </cell>
          <cell r="J161">
            <v>0</v>
          </cell>
          <cell r="K161">
            <v>50.012</v>
          </cell>
          <cell r="L161">
            <v>126.13203237500001</v>
          </cell>
          <cell r="M161" t="str">
            <v/>
          </cell>
          <cell r="N161">
            <v>1</v>
          </cell>
          <cell r="Q161" t="str">
            <v/>
          </cell>
          <cell r="R161">
            <v>1</v>
          </cell>
          <cell r="S161">
            <v>38</v>
          </cell>
          <cell r="X161">
            <v>1</v>
          </cell>
          <cell r="Y161">
            <v>1</v>
          </cell>
          <cell r="Z161">
            <v>1</v>
          </cell>
          <cell r="AA161">
            <v>0</v>
          </cell>
          <cell r="AB161" t="str">
            <v/>
          </cell>
          <cell r="AD161">
            <v>3</v>
          </cell>
          <cell r="AE161">
            <v>140</v>
          </cell>
          <cell r="AF161">
            <v>0.95025603511338697</v>
          </cell>
          <cell r="AG161">
            <v>0</v>
          </cell>
          <cell r="AH161" t="str">
            <v/>
          </cell>
          <cell r="AI161">
            <v>7</v>
          </cell>
          <cell r="AJ161">
            <v>0</v>
          </cell>
          <cell r="AK161">
            <v>585.513538215469</v>
          </cell>
          <cell r="AL161" t="str">
            <v/>
          </cell>
          <cell r="AM161" t="str">
            <v/>
          </cell>
          <cell r="AN161">
            <v>8.3333333333333329E-2</v>
          </cell>
          <cell r="AO161">
            <v>-2659</v>
          </cell>
          <cell r="AQ161">
            <v>9440</v>
          </cell>
          <cell r="AR161" t="str">
            <v/>
          </cell>
          <cell r="AS161">
            <v>9965</v>
          </cell>
          <cell r="AU161">
            <v>11722</v>
          </cell>
          <cell r="AV161" t="str">
            <v/>
          </cell>
          <cell r="AW161">
            <v>7632</v>
          </cell>
          <cell r="AX161" t="str">
            <v/>
          </cell>
          <cell r="AY161" t="str">
            <v/>
          </cell>
          <cell r="AZ161">
            <v>6030</v>
          </cell>
          <cell r="BA161" t="str">
            <v/>
          </cell>
          <cell r="BB161">
            <v>177.49060174299998</v>
          </cell>
          <cell r="BC161" t="str">
            <v/>
          </cell>
          <cell r="BD161">
            <v>234.16448079600002</v>
          </cell>
          <cell r="BE161" t="str">
            <v/>
          </cell>
          <cell r="BF161">
            <v>344.08136101899998</v>
          </cell>
          <cell r="BG161" t="str">
            <v/>
          </cell>
          <cell r="BH161">
            <v>104</v>
          </cell>
          <cell r="BI161">
            <v>104</v>
          </cell>
          <cell r="BJ161">
            <v>0</v>
          </cell>
        </row>
        <row r="162">
          <cell r="A162" t="str">
            <v>5GM</v>
          </cell>
          <cell r="B162" t="str">
            <v>Q03</v>
          </cell>
          <cell r="C162" t="str">
            <v/>
          </cell>
          <cell r="D162" t="str">
            <v/>
          </cell>
          <cell r="E162">
            <v>1</v>
          </cell>
          <cell r="F162">
            <v>1</v>
          </cell>
          <cell r="G162">
            <v>1</v>
          </cell>
          <cell r="H162">
            <v>0</v>
          </cell>
          <cell r="J162">
            <v>0</v>
          </cell>
          <cell r="K162">
            <v>5.2231999949999999</v>
          </cell>
          <cell r="L162">
            <v>82.830436837999983</v>
          </cell>
          <cell r="M162" t="str">
            <v/>
          </cell>
          <cell r="N162">
            <v>0</v>
          </cell>
          <cell r="Q162" t="str">
            <v/>
          </cell>
          <cell r="R162">
            <v>1</v>
          </cell>
          <cell r="S162">
            <v>11</v>
          </cell>
          <cell r="X162">
            <v>1</v>
          </cell>
          <cell r="Y162">
            <v>1</v>
          </cell>
          <cell r="Z162">
            <v>1</v>
          </cell>
          <cell r="AA162">
            <v>0</v>
          </cell>
          <cell r="AB162" t="str">
            <v/>
          </cell>
          <cell r="AD162">
            <v>14</v>
          </cell>
          <cell r="AE162">
            <v>321</v>
          </cell>
          <cell r="AF162">
            <v>0.82069233761182414</v>
          </cell>
          <cell r="AG162">
            <v>0</v>
          </cell>
          <cell r="AH162" t="str">
            <v/>
          </cell>
          <cell r="AI162">
            <v>5</v>
          </cell>
          <cell r="AJ162">
            <v>68</v>
          </cell>
          <cell r="AK162">
            <v>824.74070364722036</v>
          </cell>
          <cell r="AL162" t="str">
            <v/>
          </cell>
          <cell r="AM162">
            <v>0.2602881110281523</v>
          </cell>
          <cell r="AN162">
            <v>0.63829787234042556</v>
          </cell>
          <cell r="AO162">
            <v>-4395</v>
          </cell>
          <cell r="AQ162">
            <v>26780</v>
          </cell>
          <cell r="AR162" t="str">
            <v/>
          </cell>
          <cell r="AS162">
            <v>13340</v>
          </cell>
          <cell r="AU162">
            <v>24004</v>
          </cell>
          <cell r="AV162" t="str">
            <v/>
          </cell>
          <cell r="AW162">
            <v>14097</v>
          </cell>
          <cell r="AX162" t="str">
            <v/>
          </cell>
          <cell r="AY162" t="str">
            <v/>
          </cell>
          <cell r="AZ162">
            <v>12992</v>
          </cell>
          <cell r="BA162" t="str">
            <v/>
          </cell>
          <cell r="BB162">
            <v>273.790109272</v>
          </cell>
          <cell r="BC162" t="str">
            <v/>
          </cell>
          <cell r="BD162">
            <v>363.21102970699997</v>
          </cell>
          <cell r="BE162" t="str">
            <v/>
          </cell>
          <cell r="BF162">
            <v>654.54540449000001</v>
          </cell>
          <cell r="BG162">
            <v>4.4999998999999999E-2</v>
          </cell>
          <cell r="BH162">
            <v>78</v>
          </cell>
          <cell r="BI162">
            <v>105</v>
          </cell>
          <cell r="BJ162">
            <v>0</v>
          </cell>
        </row>
        <row r="163">
          <cell r="A163" t="str">
            <v>5GN</v>
          </cell>
          <cell r="B163" t="str">
            <v>Q03</v>
          </cell>
          <cell r="C163" t="str">
            <v/>
          </cell>
          <cell r="D163" t="str">
            <v/>
          </cell>
          <cell r="E163" t="str">
            <v/>
          </cell>
          <cell r="F163">
            <v>1</v>
          </cell>
          <cell r="G163">
            <v>1</v>
          </cell>
          <cell r="H163">
            <v>0</v>
          </cell>
          <cell r="J163">
            <v>0</v>
          </cell>
          <cell r="K163">
            <v>13.326199993000001</v>
          </cell>
          <cell r="L163">
            <v>78.417527537000012</v>
          </cell>
          <cell r="M163" t="str">
            <v/>
          </cell>
          <cell r="N163">
            <v>0</v>
          </cell>
          <cell r="Q163" t="str">
            <v/>
          </cell>
          <cell r="R163" t="str">
            <v/>
          </cell>
          <cell r="S163" t="str">
            <v/>
          </cell>
          <cell r="X163">
            <v>1</v>
          </cell>
          <cell r="Y163">
            <v>1</v>
          </cell>
          <cell r="Z163">
            <v>1</v>
          </cell>
          <cell r="AA163">
            <v>0</v>
          </cell>
          <cell r="AB163" t="str">
            <v/>
          </cell>
          <cell r="AD163">
            <v>5</v>
          </cell>
          <cell r="AE163">
            <v>109</v>
          </cell>
          <cell r="AF163">
            <v>0.91583257506824389</v>
          </cell>
          <cell r="AG163">
            <v>0</v>
          </cell>
          <cell r="AH163" t="str">
            <v/>
          </cell>
          <cell r="AI163">
            <v>5</v>
          </cell>
          <cell r="AJ163">
            <v>112</v>
          </cell>
          <cell r="AK163">
            <v>599.80063932904818</v>
          </cell>
          <cell r="AL163">
            <v>6.5217391304347824E-2</v>
          </cell>
          <cell r="AM163">
            <v>0.25368385230559809</v>
          </cell>
          <cell r="AN163">
            <v>0.5714285714285714</v>
          </cell>
          <cell r="AO163">
            <v>-1457</v>
          </cell>
          <cell r="AQ163">
            <v>12554</v>
          </cell>
          <cell r="AR163" t="str">
            <v/>
          </cell>
          <cell r="AS163">
            <v>6123</v>
          </cell>
          <cell r="AU163">
            <v>10493</v>
          </cell>
          <cell r="AV163" t="str">
            <v/>
          </cell>
          <cell r="AW163">
            <v>7986</v>
          </cell>
          <cell r="AX163" t="str">
            <v/>
          </cell>
          <cell r="AY163" t="str">
            <v/>
          </cell>
          <cell r="AZ163">
            <v>5490</v>
          </cell>
          <cell r="BA163" t="str">
            <v/>
          </cell>
          <cell r="BB163">
            <v>111.873726574</v>
          </cell>
          <cell r="BC163" t="str">
            <v/>
          </cell>
          <cell r="BD163">
            <v>139.60781477099999</v>
          </cell>
          <cell r="BE163" t="str">
            <v/>
          </cell>
          <cell r="BF163">
            <v>226.952605527</v>
          </cell>
          <cell r="BG163" t="str">
            <v/>
          </cell>
          <cell r="BH163">
            <v>40</v>
          </cell>
          <cell r="BI163">
            <v>32</v>
          </cell>
          <cell r="BJ163">
            <v>8</v>
          </cell>
        </row>
        <row r="164">
          <cell r="A164" t="str">
            <v>5GP</v>
          </cell>
          <cell r="B164" t="str">
            <v>Q03</v>
          </cell>
          <cell r="C164" t="str">
            <v/>
          </cell>
          <cell r="D164" t="str">
            <v/>
          </cell>
          <cell r="E164" t="str">
            <v/>
          </cell>
          <cell r="F164">
            <v>1</v>
          </cell>
          <cell r="G164">
            <v>1</v>
          </cell>
          <cell r="H164">
            <v>0</v>
          </cell>
          <cell r="J164">
            <v>0</v>
          </cell>
          <cell r="K164">
            <v>39.891500981999997</v>
          </cell>
          <cell r="L164">
            <v>676.48050329300008</v>
          </cell>
          <cell r="M164" t="str">
            <v/>
          </cell>
          <cell r="N164">
            <v>0</v>
          </cell>
          <cell r="Q164" t="str">
            <v/>
          </cell>
          <cell r="R164" t="str">
            <v/>
          </cell>
          <cell r="S164">
            <v>42</v>
          </cell>
          <cell r="X164">
            <v>1</v>
          </cell>
          <cell r="Y164">
            <v>1</v>
          </cell>
          <cell r="Z164">
            <v>0.94736842105263153</v>
          </cell>
          <cell r="AA164">
            <v>0</v>
          </cell>
          <cell r="AB164" t="str">
            <v/>
          </cell>
          <cell r="AD164">
            <v>11</v>
          </cell>
          <cell r="AE164">
            <v>255</v>
          </cell>
          <cell r="AF164">
            <v>0.94592760180995472</v>
          </cell>
          <cell r="AG164">
            <v>0</v>
          </cell>
          <cell r="AH164" t="str">
            <v/>
          </cell>
          <cell r="AI164">
            <v>2</v>
          </cell>
          <cell r="AJ164">
            <v>43</v>
          </cell>
          <cell r="AK164">
            <v>693.35821373361512</v>
          </cell>
          <cell r="AL164" t="str">
            <v/>
          </cell>
          <cell r="AM164">
            <v>0.40525503972039695</v>
          </cell>
          <cell r="AN164">
            <v>0.63157894736842102</v>
          </cell>
          <cell r="AO164">
            <v>-1386</v>
          </cell>
          <cell r="AQ164">
            <v>26522</v>
          </cell>
          <cell r="AR164" t="str">
            <v/>
          </cell>
          <cell r="AS164">
            <v>15413</v>
          </cell>
          <cell r="AU164">
            <v>23595</v>
          </cell>
          <cell r="AV164" t="str">
            <v/>
          </cell>
          <cell r="AW164">
            <v>13879</v>
          </cell>
          <cell r="AX164" t="str">
            <v/>
          </cell>
          <cell r="AY164" t="str">
            <v/>
          </cell>
          <cell r="AZ164">
            <v>7591</v>
          </cell>
          <cell r="BA164" t="str">
            <v/>
          </cell>
          <cell r="BB164">
            <v>406.77173204799999</v>
          </cell>
          <cell r="BC164" t="str">
            <v/>
          </cell>
          <cell r="BD164">
            <v>483.71371111000008</v>
          </cell>
          <cell r="BE164" t="str">
            <v/>
          </cell>
          <cell r="BF164">
            <v>1532.860726074</v>
          </cell>
          <cell r="BG164">
            <v>8.0999997000000004E-2</v>
          </cell>
          <cell r="BH164">
            <v>51</v>
          </cell>
          <cell r="BI164">
            <v>51</v>
          </cell>
          <cell r="BJ164">
            <v>0</v>
          </cell>
        </row>
        <row r="165">
          <cell r="A165" t="str">
            <v>5GQ</v>
          </cell>
          <cell r="B165" t="str">
            <v>Q03</v>
          </cell>
          <cell r="C165" t="str">
            <v/>
          </cell>
          <cell r="D165" t="str">
            <v/>
          </cell>
          <cell r="E165">
            <v>1</v>
          </cell>
          <cell r="F165">
            <v>1</v>
          </cell>
          <cell r="G165">
            <v>1</v>
          </cell>
          <cell r="H165">
            <v>0</v>
          </cell>
          <cell r="J165">
            <v>0</v>
          </cell>
          <cell r="K165">
            <v>24.645999628000002</v>
          </cell>
          <cell r="L165">
            <v>652.40549985500013</v>
          </cell>
          <cell r="M165" t="str">
            <v/>
          </cell>
          <cell r="N165">
            <v>0</v>
          </cell>
          <cell r="Q165" t="str">
            <v/>
          </cell>
          <cell r="R165" t="str">
            <v/>
          </cell>
          <cell r="S165" t="str">
            <v/>
          </cell>
          <cell r="X165">
            <v>1</v>
          </cell>
          <cell r="Y165">
            <v>1</v>
          </cell>
          <cell r="Z165">
            <v>0.9</v>
          </cell>
          <cell r="AA165">
            <v>0</v>
          </cell>
          <cell r="AB165" t="str">
            <v/>
          </cell>
          <cell r="AD165">
            <v>21</v>
          </cell>
          <cell r="AE165">
            <v>374</v>
          </cell>
          <cell r="AF165">
            <v>0.9492481203007519</v>
          </cell>
          <cell r="AG165">
            <v>0</v>
          </cell>
          <cell r="AH165" t="str">
            <v/>
          </cell>
          <cell r="AI165">
            <v>2</v>
          </cell>
          <cell r="AJ165">
            <v>56</v>
          </cell>
          <cell r="AK165">
            <v>784.65333543274016</v>
          </cell>
          <cell r="AL165" t="str">
            <v/>
          </cell>
          <cell r="AM165">
            <v>0.40618687648298918</v>
          </cell>
          <cell r="AN165">
            <v>0.84090909090909094</v>
          </cell>
          <cell r="AO165">
            <v>1287</v>
          </cell>
          <cell r="AQ165">
            <v>27236</v>
          </cell>
          <cell r="AR165" t="str">
            <v/>
          </cell>
          <cell r="AS165">
            <v>19215</v>
          </cell>
          <cell r="AU165">
            <v>24510</v>
          </cell>
          <cell r="AV165" t="str">
            <v/>
          </cell>
          <cell r="AW165">
            <v>13754</v>
          </cell>
          <cell r="AX165" t="str">
            <v/>
          </cell>
          <cell r="AY165" t="str">
            <v/>
          </cell>
          <cell r="AZ165">
            <v>8549</v>
          </cell>
          <cell r="BA165" t="str">
            <v/>
          </cell>
          <cell r="BB165">
            <v>219.462687058</v>
          </cell>
          <cell r="BC165" t="str">
            <v/>
          </cell>
          <cell r="BD165">
            <v>481.192248409</v>
          </cell>
          <cell r="BE165" t="str">
            <v/>
          </cell>
          <cell r="BF165">
            <v>1487.2719154690003</v>
          </cell>
          <cell r="BG165">
            <v>8.9999997999999998E-2</v>
          </cell>
          <cell r="BH165">
            <v>79</v>
          </cell>
          <cell r="BI165">
            <v>79</v>
          </cell>
          <cell r="BJ165">
            <v>0</v>
          </cell>
        </row>
        <row r="166">
          <cell r="A166" t="str">
            <v>5GR</v>
          </cell>
          <cell r="B166" t="str">
            <v>Q03</v>
          </cell>
          <cell r="C166" t="str">
            <v/>
          </cell>
          <cell r="D166" t="str">
            <v/>
          </cell>
          <cell r="E166" t="str">
            <v/>
          </cell>
          <cell r="F166">
            <v>1</v>
          </cell>
          <cell r="G166">
            <v>1</v>
          </cell>
          <cell r="H166">
            <v>0</v>
          </cell>
          <cell r="J166">
            <v>0</v>
          </cell>
          <cell r="K166">
            <v>20.227199433000003</v>
          </cell>
          <cell r="L166">
            <v>480.31169995999994</v>
          </cell>
          <cell r="M166" t="str">
            <v/>
          </cell>
          <cell r="N166">
            <v>0</v>
          </cell>
          <cell r="Q166" t="str">
            <v/>
          </cell>
          <cell r="R166">
            <v>1</v>
          </cell>
          <cell r="S166">
            <v>2</v>
          </cell>
          <cell r="X166">
            <v>1</v>
          </cell>
          <cell r="Y166">
            <v>1</v>
          </cell>
          <cell r="Z166">
            <v>0.9285714285714286</v>
          </cell>
          <cell r="AA166">
            <v>0</v>
          </cell>
          <cell r="AB166" t="str">
            <v/>
          </cell>
          <cell r="AD166">
            <v>5</v>
          </cell>
          <cell r="AE166">
            <v>352</v>
          </cell>
          <cell r="AF166">
            <v>0.96058994197292069</v>
          </cell>
          <cell r="AG166">
            <v>0</v>
          </cell>
          <cell r="AH166" t="str">
            <v/>
          </cell>
          <cell r="AI166">
            <v>3.4</v>
          </cell>
          <cell r="AJ166">
            <v>82</v>
          </cell>
          <cell r="AK166">
            <v>1185.1758158360738</v>
          </cell>
          <cell r="AL166" t="str">
            <v/>
          </cell>
          <cell r="AM166">
            <v>0.30057305198747059</v>
          </cell>
          <cell r="AN166">
            <v>0.80645161290322576</v>
          </cell>
          <cell r="AO166">
            <v>738</v>
          </cell>
          <cell r="AQ166">
            <v>19466</v>
          </cell>
          <cell r="AR166" t="str">
            <v/>
          </cell>
          <cell r="AS166">
            <v>14830</v>
          </cell>
          <cell r="AU166">
            <v>17445</v>
          </cell>
          <cell r="AV166" t="str">
            <v/>
          </cell>
          <cell r="AW166">
            <v>11157</v>
          </cell>
          <cell r="AX166" t="str">
            <v/>
          </cell>
          <cell r="AY166" t="str">
            <v/>
          </cell>
          <cell r="AZ166">
            <v>7013</v>
          </cell>
          <cell r="BA166" t="str">
            <v/>
          </cell>
          <cell r="BB166">
            <v>172.11251778599998</v>
          </cell>
          <cell r="BC166" t="str">
            <v/>
          </cell>
          <cell r="BD166">
            <v>371.538165779</v>
          </cell>
          <cell r="BE166" t="str">
            <v/>
          </cell>
          <cell r="BF166">
            <v>1143.9126317070002</v>
          </cell>
          <cell r="BG166">
            <v>6.3000001999999999E-2</v>
          </cell>
          <cell r="BH166">
            <v>55</v>
          </cell>
          <cell r="BI166">
            <v>55</v>
          </cell>
          <cell r="BJ166">
            <v>0</v>
          </cell>
        </row>
        <row r="167">
          <cell r="A167" t="str">
            <v>5GT</v>
          </cell>
          <cell r="B167" t="str">
            <v>Q01</v>
          </cell>
          <cell r="C167" t="str">
            <v/>
          </cell>
          <cell r="D167" t="str">
            <v/>
          </cell>
          <cell r="E167" t="str">
            <v/>
          </cell>
          <cell r="F167">
            <v>1</v>
          </cell>
          <cell r="G167">
            <v>1</v>
          </cell>
          <cell r="H167">
            <v>0</v>
          </cell>
          <cell r="J167">
            <v>0</v>
          </cell>
          <cell r="K167">
            <v>7</v>
          </cell>
          <cell r="L167">
            <v>74.781578469999999</v>
          </cell>
          <cell r="M167" t="str">
            <v/>
          </cell>
          <cell r="N167">
            <v>0</v>
          </cell>
          <cell r="Q167" t="str">
            <v/>
          </cell>
          <cell r="R167" t="str">
            <v/>
          </cell>
          <cell r="S167">
            <v>209</v>
          </cell>
          <cell r="X167">
            <v>1</v>
          </cell>
          <cell r="Y167">
            <v>1</v>
          </cell>
          <cell r="Z167">
            <v>1</v>
          </cell>
          <cell r="AA167">
            <v>0</v>
          </cell>
          <cell r="AB167" t="str">
            <v/>
          </cell>
          <cell r="AD167">
            <v>11</v>
          </cell>
          <cell r="AE167">
            <v>120</v>
          </cell>
          <cell r="AF167">
            <v>1</v>
          </cell>
          <cell r="AG167">
            <v>0</v>
          </cell>
          <cell r="AH167" t="str">
            <v/>
          </cell>
          <cell r="AI167">
            <v>4</v>
          </cell>
          <cell r="AJ167">
            <v>204</v>
          </cell>
          <cell r="AK167">
            <v>817.56506068797376</v>
          </cell>
          <cell r="AL167">
            <v>0.16589861751152074</v>
          </cell>
          <cell r="AM167">
            <v>0.2805356637132338</v>
          </cell>
          <cell r="AN167">
            <v>0.16666666666666666</v>
          </cell>
          <cell r="AO167">
            <v>-1836</v>
          </cell>
          <cell r="AQ167">
            <v>21409</v>
          </cell>
          <cell r="AR167" t="str">
            <v/>
          </cell>
          <cell r="AS167">
            <v>7260</v>
          </cell>
          <cell r="AU167">
            <v>17436</v>
          </cell>
          <cell r="AV167" t="str">
            <v/>
          </cell>
          <cell r="AW167">
            <v>11747</v>
          </cell>
          <cell r="AX167" t="str">
            <v/>
          </cell>
          <cell r="AY167" t="str">
            <v/>
          </cell>
          <cell r="AZ167">
            <v>9126</v>
          </cell>
          <cell r="BA167" t="str">
            <v/>
          </cell>
          <cell r="BB167">
            <v>148.32889064900002</v>
          </cell>
          <cell r="BC167" t="str">
            <v/>
          </cell>
          <cell r="BD167">
            <v>324.85040418099999</v>
          </cell>
          <cell r="BE167" t="str">
            <v/>
          </cell>
          <cell r="BF167">
            <v>628.45574792399998</v>
          </cell>
          <cell r="BG167" t="str">
            <v/>
          </cell>
          <cell r="BH167">
            <v>31</v>
          </cell>
          <cell r="BI167">
            <v>2</v>
          </cell>
          <cell r="BJ167">
            <v>0</v>
          </cell>
        </row>
        <row r="168">
          <cell r="A168" t="str">
            <v>5GV</v>
          </cell>
          <cell r="B168" t="str">
            <v>Q02</v>
          </cell>
          <cell r="C168" t="str">
            <v/>
          </cell>
          <cell r="D168" t="str">
            <v/>
          </cell>
          <cell r="E168" t="str">
            <v/>
          </cell>
          <cell r="F168">
            <v>1</v>
          </cell>
          <cell r="G168">
            <v>1</v>
          </cell>
          <cell r="H168">
            <v>0</v>
          </cell>
          <cell r="J168">
            <v>0</v>
          </cell>
          <cell r="K168">
            <v>98.367749341999996</v>
          </cell>
          <cell r="L168">
            <v>209.506588483</v>
          </cell>
          <cell r="M168" t="str">
            <v/>
          </cell>
          <cell r="N168">
            <v>0</v>
          </cell>
          <cell r="Q168" t="str">
            <v/>
          </cell>
          <cell r="R168" t="str">
            <v/>
          </cell>
          <cell r="S168">
            <v>32</v>
          </cell>
          <cell r="X168">
            <v>1</v>
          </cell>
          <cell r="Y168">
            <v>1</v>
          </cell>
          <cell r="Z168">
            <v>1</v>
          </cell>
          <cell r="AA168">
            <v>0</v>
          </cell>
          <cell r="AB168" t="str">
            <v/>
          </cell>
          <cell r="AD168">
            <v>6</v>
          </cell>
          <cell r="AE168">
            <v>193</v>
          </cell>
          <cell r="AF168">
            <v>0.93080963593551891</v>
          </cell>
          <cell r="AG168">
            <v>0</v>
          </cell>
          <cell r="AH168" t="str">
            <v/>
          </cell>
          <cell r="AI168">
            <v>0</v>
          </cell>
          <cell r="AJ168">
            <v>0</v>
          </cell>
          <cell r="AK168">
            <v>434.47167475373533</v>
          </cell>
          <cell r="AL168">
            <v>0.1455223880597015</v>
          </cell>
          <cell r="AM168">
            <v>0.27196406532533507</v>
          </cell>
          <cell r="AN168">
            <v>0.51219512195121952</v>
          </cell>
          <cell r="AO168">
            <v>-3764</v>
          </cell>
          <cell r="AQ168">
            <v>25619</v>
          </cell>
          <cell r="AR168" t="str">
            <v/>
          </cell>
          <cell r="AS168">
            <v>9777</v>
          </cell>
          <cell r="AU168">
            <v>29781</v>
          </cell>
          <cell r="AV168" t="str">
            <v/>
          </cell>
          <cell r="AW168">
            <v>17421</v>
          </cell>
          <cell r="AX168" t="str">
            <v/>
          </cell>
          <cell r="AY168" t="str">
            <v/>
          </cell>
          <cell r="AZ168">
            <v>13907</v>
          </cell>
          <cell r="BA168" t="str">
            <v/>
          </cell>
          <cell r="BB168">
            <v>237.30758107299999</v>
          </cell>
          <cell r="BC168">
            <v>36.792244199999999</v>
          </cell>
          <cell r="BD168">
            <v>624.86394379500007</v>
          </cell>
          <cell r="BE168" t="str">
            <v/>
          </cell>
          <cell r="BF168">
            <v>1105.083265109</v>
          </cell>
          <cell r="BG168" t="str">
            <v/>
          </cell>
          <cell r="BH168">
            <v>455</v>
          </cell>
          <cell r="BI168">
            <v>57</v>
          </cell>
          <cell r="BJ168">
            <v>0</v>
          </cell>
        </row>
        <row r="169">
          <cell r="A169" t="str">
            <v>5GW</v>
          </cell>
          <cell r="B169" t="str">
            <v>Q02</v>
          </cell>
          <cell r="C169" t="str">
            <v/>
          </cell>
          <cell r="D169" t="str">
            <v/>
          </cell>
          <cell r="E169" t="str">
            <v/>
          </cell>
          <cell r="F169">
            <v>1</v>
          </cell>
          <cell r="G169">
            <v>1</v>
          </cell>
          <cell r="H169">
            <v>0</v>
          </cell>
          <cell r="J169">
            <v>0</v>
          </cell>
          <cell r="K169">
            <v>62.096793425000008</v>
          </cell>
          <cell r="L169">
            <v>235.03025924799999</v>
          </cell>
          <cell r="M169">
            <v>0</v>
          </cell>
          <cell r="N169">
            <v>2</v>
          </cell>
          <cell r="Q169" t="str">
            <v/>
          </cell>
          <cell r="R169" t="str">
            <v/>
          </cell>
          <cell r="S169">
            <v>32</v>
          </cell>
          <cell r="X169">
            <v>1</v>
          </cell>
          <cell r="Y169">
            <v>1</v>
          </cell>
          <cell r="Z169">
            <v>1</v>
          </cell>
          <cell r="AA169">
            <v>0</v>
          </cell>
          <cell r="AB169" t="str">
            <v/>
          </cell>
          <cell r="AD169">
            <v>3</v>
          </cell>
          <cell r="AE169">
            <v>466</v>
          </cell>
          <cell r="AF169">
            <v>0.95240253853127832</v>
          </cell>
          <cell r="AG169">
            <v>0</v>
          </cell>
          <cell r="AH169" t="str">
            <v/>
          </cell>
          <cell r="AI169">
            <v>0</v>
          </cell>
          <cell r="AJ169">
            <v>0</v>
          </cell>
          <cell r="AK169">
            <v>499.18472567613117</v>
          </cell>
          <cell r="AL169">
            <v>0.15839243498817968</v>
          </cell>
          <cell r="AM169">
            <v>0.24130200702547175</v>
          </cell>
          <cell r="AN169">
            <v>0.66666666666666663</v>
          </cell>
          <cell r="AO169">
            <v>-5656</v>
          </cell>
          <cell r="AQ169">
            <v>19648</v>
          </cell>
          <cell r="AR169" t="str">
            <v/>
          </cell>
          <cell r="AS169">
            <v>6870</v>
          </cell>
          <cell r="AU169">
            <v>22266</v>
          </cell>
          <cell r="AV169" t="str">
            <v/>
          </cell>
          <cell r="AW169">
            <v>15802</v>
          </cell>
          <cell r="AX169" t="str">
            <v/>
          </cell>
          <cell r="AY169" t="str">
            <v/>
          </cell>
          <cell r="AZ169">
            <v>11300</v>
          </cell>
          <cell r="BA169" t="str">
            <v/>
          </cell>
          <cell r="BB169">
            <v>224.332325774</v>
          </cell>
          <cell r="BC169">
            <v>20.946780440000001</v>
          </cell>
          <cell r="BD169">
            <v>515.12181131</v>
          </cell>
          <cell r="BE169" t="str">
            <v/>
          </cell>
          <cell r="BF169">
            <v>894.900572818</v>
          </cell>
          <cell r="BG169" t="str">
            <v/>
          </cell>
          <cell r="BH169">
            <v>245</v>
          </cell>
          <cell r="BI169">
            <v>41</v>
          </cell>
          <cell r="BJ169">
            <v>0</v>
          </cell>
        </row>
        <row r="170">
          <cell r="A170" t="str">
            <v>5GX</v>
          </cell>
          <cell r="B170" t="str">
            <v>Q02</v>
          </cell>
          <cell r="C170" t="str">
            <v/>
          </cell>
          <cell r="D170" t="str">
            <v/>
          </cell>
          <cell r="E170" t="str">
            <v/>
          </cell>
          <cell r="F170">
            <v>1</v>
          </cell>
          <cell r="G170">
            <v>1</v>
          </cell>
          <cell r="H170">
            <v>0</v>
          </cell>
          <cell r="J170">
            <v>0</v>
          </cell>
          <cell r="K170">
            <v>54.541599414999993</v>
          </cell>
          <cell r="L170">
            <v>174.41227432100001</v>
          </cell>
          <cell r="M170" t="str">
            <v/>
          </cell>
          <cell r="N170">
            <v>0</v>
          </cell>
          <cell r="Q170" t="str">
            <v/>
          </cell>
          <cell r="R170" t="str">
            <v/>
          </cell>
          <cell r="S170">
            <v>6</v>
          </cell>
          <cell r="X170">
            <v>1</v>
          </cell>
          <cell r="Y170">
            <v>1</v>
          </cell>
          <cell r="Z170">
            <v>1</v>
          </cell>
          <cell r="AA170">
            <v>0</v>
          </cell>
          <cell r="AB170" t="str">
            <v/>
          </cell>
          <cell r="AD170">
            <v>4</v>
          </cell>
          <cell r="AE170">
            <v>314</v>
          </cell>
          <cell r="AF170">
            <v>0.9295697451356536</v>
          </cell>
          <cell r="AG170">
            <v>0</v>
          </cell>
          <cell r="AH170" t="str">
            <v/>
          </cell>
          <cell r="AI170">
            <v>0</v>
          </cell>
          <cell r="AJ170">
            <v>0</v>
          </cell>
          <cell r="AK170">
            <v>368.1286633582896</v>
          </cell>
          <cell r="AL170">
            <v>0.1111111111111111</v>
          </cell>
          <cell r="AM170">
            <v>0.31544414040662605</v>
          </cell>
          <cell r="AN170">
            <v>0.54545454545454541</v>
          </cell>
          <cell r="AO170">
            <v>-5754</v>
          </cell>
          <cell r="AQ170">
            <v>17797</v>
          </cell>
          <cell r="AR170" t="str">
            <v/>
          </cell>
          <cell r="AS170">
            <v>7187</v>
          </cell>
          <cell r="AU170">
            <v>19980</v>
          </cell>
          <cell r="AV170" t="str">
            <v/>
          </cell>
          <cell r="AW170">
            <v>12837</v>
          </cell>
          <cell r="AX170" t="str">
            <v/>
          </cell>
          <cell r="AY170" t="str">
            <v/>
          </cell>
          <cell r="AZ170">
            <v>8746</v>
          </cell>
          <cell r="BA170" t="str">
            <v/>
          </cell>
          <cell r="BB170">
            <v>171.17636309099998</v>
          </cell>
          <cell r="BC170">
            <v>18.32573652</v>
          </cell>
          <cell r="BD170">
            <v>379.71005209599997</v>
          </cell>
          <cell r="BE170" t="str">
            <v/>
          </cell>
          <cell r="BF170">
            <v>630.56487527399997</v>
          </cell>
          <cell r="BG170" t="str">
            <v/>
          </cell>
          <cell r="BH170">
            <v>169</v>
          </cell>
          <cell r="BI170">
            <v>4</v>
          </cell>
          <cell r="BJ170">
            <v>0</v>
          </cell>
        </row>
        <row r="171">
          <cell r="A171" t="str">
            <v>5H1</v>
          </cell>
          <cell r="B171" t="str">
            <v>Q04</v>
          </cell>
          <cell r="C171" t="str">
            <v/>
          </cell>
          <cell r="D171" t="str">
            <v/>
          </cell>
          <cell r="E171">
            <v>1</v>
          </cell>
          <cell r="F171">
            <v>1</v>
          </cell>
          <cell r="G171">
            <v>1</v>
          </cell>
          <cell r="H171">
            <v>2</v>
          </cell>
          <cell r="J171">
            <v>0</v>
          </cell>
          <cell r="K171">
            <v>39.257800336000003</v>
          </cell>
          <cell r="L171">
            <v>224.0658018</v>
          </cell>
          <cell r="M171" t="str">
            <v/>
          </cell>
          <cell r="N171">
            <v>0</v>
          </cell>
          <cell r="Q171" t="str">
            <v/>
          </cell>
          <cell r="R171" t="str">
            <v/>
          </cell>
          <cell r="S171">
            <v>19</v>
          </cell>
          <cell r="X171">
            <v>1</v>
          </cell>
          <cell r="Y171">
            <v>0.96875</v>
          </cell>
          <cell r="Z171">
            <v>1</v>
          </cell>
          <cell r="AA171">
            <v>0</v>
          </cell>
          <cell r="AB171" t="str">
            <v/>
          </cell>
          <cell r="AD171">
            <v>0</v>
          </cell>
          <cell r="AE171">
            <v>211</v>
          </cell>
          <cell r="AF171">
            <v>0.84046441625456891</v>
          </cell>
          <cell r="AG171">
            <v>0</v>
          </cell>
          <cell r="AH171" t="str">
            <v/>
          </cell>
          <cell r="AI171">
            <v>1</v>
          </cell>
          <cell r="AJ171">
            <v>30</v>
          </cell>
          <cell r="AK171">
            <v>1017.2755059447669</v>
          </cell>
          <cell r="AL171" t="str">
            <v/>
          </cell>
          <cell r="AM171">
            <v>0.28174820032249143</v>
          </cell>
          <cell r="AN171">
            <v>0.37190082644628097</v>
          </cell>
          <cell r="AO171">
            <v>4468</v>
          </cell>
          <cell r="AQ171">
            <v>24059</v>
          </cell>
          <cell r="AR171" t="str">
            <v/>
          </cell>
          <cell r="AS171">
            <v>14793</v>
          </cell>
          <cell r="AU171">
            <v>24186</v>
          </cell>
          <cell r="AV171" t="str">
            <v/>
          </cell>
          <cell r="AW171">
            <v>6199</v>
          </cell>
          <cell r="AX171" t="str">
            <v/>
          </cell>
          <cell r="AY171" t="str">
            <v/>
          </cell>
          <cell r="AZ171">
            <v>12684</v>
          </cell>
          <cell r="BA171" t="str">
            <v/>
          </cell>
          <cell r="BB171">
            <v>445.77423202900002</v>
          </cell>
          <cell r="BC171" t="str">
            <v/>
          </cell>
          <cell r="BD171">
            <v>632.86402914899998</v>
          </cell>
          <cell r="BE171" t="str">
            <v/>
          </cell>
          <cell r="BF171">
            <v>963.02974463099997</v>
          </cell>
          <cell r="BG171" t="str">
            <v/>
          </cell>
          <cell r="BH171">
            <v>0</v>
          </cell>
          <cell r="BI171">
            <v>0</v>
          </cell>
          <cell r="BJ171">
            <v>0</v>
          </cell>
        </row>
        <row r="172">
          <cell r="A172" t="str">
            <v>5H2</v>
          </cell>
          <cell r="B172" t="str">
            <v>Q15</v>
          </cell>
          <cell r="C172" t="str">
            <v/>
          </cell>
          <cell r="D172" t="str">
            <v/>
          </cell>
          <cell r="E172">
            <v>0.9661603752512844</v>
          </cell>
          <cell r="F172">
            <v>1</v>
          </cell>
          <cell r="G172">
            <v>1</v>
          </cell>
          <cell r="H172">
            <v>0</v>
          </cell>
          <cell r="J172">
            <v>0</v>
          </cell>
          <cell r="K172">
            <v>46</v>
          </cell>
          <cell r="L172">
            <v>454</v>
          </cell>
          <cell r="M172" t="str">
            <v/>
          </cell>
          <cell r="N172">
            <v>0</v>
          </cell>
          <cell r="Q172" t="str">
            <v/>
          </cell>
          <cell r="R172" t="str">
            <v/>
          </cell>
          <cell r="S172">
            <v>803</v>
          </cell>
          <cell r="X172">
            <v>1</v>
          </cell>
          <cell r="Y172">
            <v>0.97058823529411764</v>
          </cell>
          <cell r="Z172">
            <v>0.93103448275862066</v>
          </cell>
          <cell r="AA172">
            <v>0</v>
          </cell>
          <cell r="AB172" t="str">
            <v/>
          </cell>
          <cell r="AD172">
            <v>46</v>
          </cell>
          <cell r="AE172">
            <v>350</v>
          </cell>
          <cell r="AF172">
            <v>1</v>
          </cell>
          <cell r="AG172">
            <v>0</v>
          </cell>
          <cell r="AH172" t="str">
            <v/>
          </cell>
          <cell r="AI172">
            <v>9</v>
          </cell>
          <cell r="AJ172">
            <v>4</v>
          </cell>
          <cell r="AK172">
            <v>1204.6292462688039</v>
          </cell>
          <cell r="AL172">
            <v>0.2245557350565428</v>
          </cell>
          <cell r="AM172">
            <v>0.31604631927212573</v>
          </cell>
          <cell r="AN172">
            <v>0.81967213114754101</v>
          </cell>
          <cell r="AO172">
            <v>97</v>
          </cell>
          <cell r="AQ172">
            <v>42526</v>
          </cell>
          <cell r="AR172" t="str">
            <v/>
          </cell>
          <cell r="AS172">
            <v>20723</v>
          </cell>
          <cell r="AU172">
            <v>35497</v>
          </cell>
          <cell r="AV172" t="str">
            <v/>
          </cell>
          <cell r="AW172">
            <v>23124</v>
          </cell>
          <cell r="AX172" t="str">
            <v/>
          </cell>
          <cell r="AY172" t="str">
            <v/>
          </cell>
          <cell r="AZ172">
            <v>29027</v>
          </cell>
          <cell r="BA172" t="str">
            <v/>
          </cell>
          <cell r="BB172">
            <v>438.31279996000001</v>
          </cell>
          <cell r="BC172">
            <v>17</v>
          </cell>
          <cell r="BD172">
            <v>893.99629946000005</v>
          </cell>
          <cell r="BE172" t="str">
            <v/>
          </cell>
          <cell r="BF172">
            <v>1516.5161999239999</v>
          </cell>
          <cell r="BG172" t="str">
            <v/>
          </cell>
          <cell r="BH172">
            <v>499</v>
          </cell>
          <cell r="BI172">
            <v>525</v>
          </cell>
          <cell r="BJ172">
            <v>0</v>
          </cell>
        </row>
        <row r="173">
          <cell r="A173" t="str">
            <v>5H3</v>
          </cell>
          <cell r="B173" t="str">
            <v>Q15</v>
          </cell>
          <cell r="C173" t="str">
            <v/>
          </cell>
          <cell r="D173" t="str">
            <v/>
          </cell>
          <cell r="E173">
            <v>1</v>
          </cell>
          <cell r="F173">
            <v>1</v>
          </cell>
          <cell r="G173">
            <v>1</v>
          </cell>
          <cell r="H173">
            <v>54</v>
          </cell>
          <cell r="J173">
            <v>0</v>
          </cell>
          <cell r="K173">
            <v>4.2799999939999998</v>
          </cell>
          <cell r="L173">
            <v>418.91999997900001</v>
          </cell>
          <cell r="M173" t="str">
            <v/>
          </cell>
          <cell r="N173">
            <v>6</v>
          </cell>
          <cell r="Q173" t="str">
            <v/>
          </cell>
          <cell r="R173" t="str">
            <v/>
          </cell>
          <cell r="S173">
            <v>216</v>
          </cell>
          <cell r="X173">
            <v>1</v>
          </cell>
          <cell r="Y173">
            <v>1</v>
          </cell>
          <cell r="Z173">
            <v>0.8</v>
          </cell>
          <cell r="AA173">
            <v>0</v>
          </cell>
          <cell r="AB173" t="str">
            <v/>
          </cell>
          <cell r="AD173">
            <v>31</v>
          </cell>
          <cell r="AE173">
            <v>410</v>
          </cell>
          <cell r="AF173">
            <v>0.83412322274881512</v>
          </cell>
          <cell r="AG173">
            <v>0</v>
          </cell>
          <cell r="AH173" t="str">
            <v/>
          </cell>
          <cell r="AI173">
            <v>2.8</v>
          </cell>
          <cell r="AJ173">
            <v>57</v>
          </cell>
          <cell r="AK173">
            <v>815.41054043909185</v>
          </cell>
          <cell r="AL173">
            <v>0.18264840182648401</v>
          </cell>
          <cell r="AM173">
            <v>0.2422474196606825</v>
          </cell>
          <cell r="AN173">
            <v>0.54716981132075471</v>
          </cell>
          <cell r="AO173">
            <v>-16468</v>
          </cell>
          <cell r="AQ173">
            <v>32124</v>
          </cell>
          <cell r="AR173" t="str">
            <v/>
          </cell>
          <cell r="AS173">
            <v>22336</v>
          </cell>
          <cell r="AU173">
            <v>29090</v>
          </cell>
          <cell r="AV173" t="str">
            <v/>
          </cell>
          <cell r="AW173">
            <v>16261</v>
          </cell>
          <cell r="AX173" t="str">
            <v/>
          </cell>
          <cell r="AY173" t="str">
            <v/>
          </cell>
          <cell r="AZ173">
            <v>14840</v>
          </cell>
          <cell r="BA173" t="str">
            <v/>
          </cell>
          <cell r="BB173">
            <v>242.08159979199999</v>
          </cell>
          <cell r="BC173">
            <v>3</v>
          </cell>
          <cell r="BD173">
            <v>459.50360047999999</v>
          </cell>
          <cell r="BE173" t="str">
            <v/>
          </cell>
          <cell r="BF173">
            <v>818.06639908900002</v>
          </cell>
          <cell r="BG173">
            <v>1</v>
          </cell>
          <cell r="BH173">
            <v>420</v>
          </cell>
          <cell r="BI173">
            <v>383</v>
          </cell>
          <cell r="BJ173">
            <v>181</v>
          </cell>
        </row>
        <row r="174">
          <cell r="A174" t="str">
            <v>5H4</v>
          </cell>
          <cell r="B174" t="str">
            <v>Q15</v>
          </cell>
          <cell r="C174" t="str">
            <v/>
          </cell>
          <cell r="D174" t="str">
            <v/>
          </cell>
          <cell r="E174" t="str">
            <v/>
          </cell>
          <cell r="F174">
            <v>1</v>
          </cell>
          <cell r="G174">
            <v>1</v>
          </cell>
          <cell r="H174">
            <v>1</v>
          </cell>
          <cell r="J174">
            <v>0</v>
          </cell>
          <cell r="K174">
            <v>11.111899884999998</v>
          </cell>
          <cell r="L174">
            <v>820.85509973000001</v>
          </cell>
          <cell r="M174" t="str">
            <v/>
          </cell>
          <cell r="N174">
            <v>0</v>
          </cell>
          <cell r="Q174" t="str">
            <v/>
          </cell>
          <cell r="R174" t="str">
            <v/>
          </cell>
          <cell r="S174">
            <v>270</v>
          </cell>
          <cell r="X174">
            <v>1</v>
          </cell>
          <cell r="Y174">
            <v>1</v>
          </cell>
          <cell r="Z174">
            <v>0.83870967741935487</v>
          </cell>
          <cell r="AA174">
            <v>0</v>
          </cell>
          <cell r="AB174" t="str">
            <v/>
          </cell>
          <cell r="AD174">
            <v>28</v>
          </cell>
          <cell r="AE174">
            <v>382</v>
          </cell>
          <cell r="AF174">
            <v>0.80404728511320378</v>
          </cell>
          <cell r="AG174">
            <v>0</v>
          </cell>
          <cell r="AH174" t="str">
            <v/>
          </cell>
          <cell r="AI174">
            <v>4.3499999999999996</v>
          </cell>
          <cell r="AJ174">
            <v>350</v>
          </cell>
          <cell r="AK174">
            <v>1065.3605220702586</v>
          </cell>
          <cell r="AL174">
            <v>0.2437619961612284</v>
          </cell>
          <cell r="AM174">
            <v>0.26999893629415012</v>
          </cell>
          <cell r="AN174">
            <v>0.31707317073170732</v>
          </cell>
          <cell r="AO174">
            <v>22</v>
          </cell>
          <cell r="AQ174">
            <v>50593</v>
          </cell>
          <cell r="AR174" t="str">
            <v/>
          </cell>
          <cell r="AS174">
            <v>15901</v>
          </cell>
          <cell r="AU174">
            <v>46341</v>
          </cell>
          <cell r="AV174" t="str">
            <v/>
          </cell>
          <cell r="AW174">
            <v>19424</v>
          </cell>
          <cell r="AX174" t="str">
            <v/>
          </cell>
          <cell r="AY174" t="str">
            <v/>
          </cell>
          <cell r="AZ174">
            <v>24741</v>
          </cell>
          <cell r="BA174" t="str">
            <v/>
          </cell>
          <cell r="BB174">
            <v>463.67549608500008</v>
          </cell>
          <cell r="BC174">
            <v>24.359999970000001</v>
          </cell>
          <cell r="BD174">
            <v>776.30129277099991</v>
          </cell>
          <cell r="BE174">
            <v>0.33999999199999997</v>
          </cell>
          <cell r="BF174">
            <v>1289.015285427</v>
          </cell>
          <cell r="BG174" t="str">
            <v/>
          </cell>
          <cell r="BH174">
            <v>731</v>
          </cell>
          <cell r="BI174">
            <v>648</v>
          </cell>
          <cell r="BJ174">
            <v>83</v>
          </cell>
        </row>
        <row r="175">
          <cell r="A175" t="str">
            <v>5H5</v>
          </cell>
          <cell r="B175" t="str">
            <v>Q15</v>
          </cell>
          <cell r="C175" t="str">
            <v/>
          </cell>
          <cell r="D175" t="str">
            <v/>
          </cell>
          <cell r="E175" t="str">
            <v/>
          </cell>
          <cell r="F175">
            <v>1</v>
          </cell>
          <cell r="G175">
            <v>1</v>
          </cell>
          <cell r="H175">
            <v>1</v>
          </cell>
          <cell r="J175">
            <v>0</v>
          </cell>
          <cell r="K175">
            <v>24.691000054</v>
          </cell>
          <cell r="L175">
            <v>257.14849999699993</v>
          </cell>
          <cell r="M175" t="str">
            <v/>
          </cell>
          <cell r="N175">
            <v>0</v>
          </cell>
          <cell r="Q175" t="str">
            <v/>
          </cell>
          <cell r="R175" t="str">
            <v/>
          </cell>
          <cell r="S175">
            <v>409</v>
          </cell>
          <cell r="X175">
            <v>1</v>
          </cell>
          <cell r="Y175">
            <v>1</v>
          </cell>
          <cell r="Z175">
            <v>0.8928571428571429</v>
          </cell>
          <cell r="AA175">
            <v>0</v>
          </cell>
          <cell r="AB175" t="str">
            <v/>
          </cell>
          <cell r="AD175">
            <v>28</v>
          </cell>
          <cell r="AE175">
            <v>371</v>
          </cell>
          <cell r="AF175">
            <v>0.88073536227406146</v>
          </cell>
          <cell r="AG175">
            <v>0</v>
          </cell>
          <cell r="AH175" t="str">
            <v/>
          </cell>
          <cell r="AI175">
            <v>8</v>
          </cell>
          <cell r="AJ175">
            <v>120</v>
          </cell>
          <cell r="AK175">
            <v>678.2397011058822</v>
          </cell>
          <cell r="AL175">
            <v>0.17872340425531916</v>
          </cell>
          <cell r="AM175">
            <v>0.2181554497473627</v>
          </cell>
          <cell r="AN175">
            <v>0.2857142857142857</v>
          </cell>
          <cell r="AO175">
            <v>206</v>
          </cell>
          <cell r="AQ175">
            <v>38021</v>
          </cell>
          <cell r="AR175" t="str">
            <v/>
          </cell>
          <cell r="AS175">
            <v>25616</v>
          </cell>
          <cell r="AU175">
            <v>31298</v>
          </cell>
          <cell r="AV175" t="str">
            <v/>
          </cell>
          <cell r="AW175">
            <v>15426</v>
          </cell>
          <cell r="AX175" t="str">
            <v/>
          </cell>
          <cell r="AY175" t="str">
            <v/>
          </cell>
          <cell r="AZ175">
            <v>16857</v>
          </cell>
          <cell r="BA175" t="str">
            <v/>
          </cell>
          <cell r="BB175">
            <v>514.51020033400005</v>
          </cell>
          <cell r="BC175">
            <v>5.4000000510000001</v>
          </cell>
          <cell r="BD175">
            <v>799.786500692</v>
          </cell>
          <cell r="BE175">
            <v>0.85000001300000005</v>
          </cell>
          <cell r="BF175">
            <v>1186.8295008360001</v>
          </cell>
          <cell r="BG175" t="str">
            <v/>
          </cell>
          <cell r="BH175">
            <v>618</v>
          </cell>
          <cell r="BI175">
            <v>336</v>
          </cell>
          <cell r="BJ175">
            <v>100</v>
          </cell>
        </row>
        <row r="176">
          <cell r="A176" t="str">
            <v>5H6</v>
          </cell>
          <cell r="B176" t="str">
            <v>Q15</v>
          </cell>
          <cell r="C176" t="str">
            <v/>
          </cell>
          <cell r="D176" t="str">
            <v/>
          </cell>
          <cell r="E176" t="str">
            <v/>
          </cell>
          <cell r="F176">
            <v>1</v>
          </cell>
          <cell r="G176">
            <v>1</v>
          </cell>
          <cell r="H176">
            <v>1</v>
          </cell>
          <cell r="J176">
            <v>1</v>
          </cell>
          <cell r="K176">
            <v>4</v>
          </cell>
          <cell r="L176">
            <v>209</v>
          </cell>
          <cell r="M176" t="str">
            <v/>
          </cell>
          <cell r="N176">
            <v>1</v>
          </cell>
          <cell r="Q176" t="str">
            <v/>
          </cell>
          <cell r="R176" t="str">
            <v/>
          </cell>
          <cell r="S176">
            <v>50</v>
          </cell>
          <cell r="X176">
            <v>1</v>
          </cell>
          <cell r="Y176">
            <v>0.967741935483871</v>
          </cell>
          <cell r="Z176">
            <v>0.73333333333333328</v>
          </cell>
          <cell r="AA176">
            <v>0</v>
          </cell>
          <cell r="AB176" t="str">
            <v/>
          </cell>
          <cell r="AD176">
            <v>8</v>
          </cell>
          <cell r="AE176">
            <v>249</v>
          </cell>
          <cell r="AF176">
            <v>0.8466957396846696</v>
          </cell>
          <cell r="AG176">
            <v>0</v>
          </cell>
          <cell r="AH176" t="str">
            <v/>
          </cell>
          <cell r="AI176">
            <v>0</v>
          </cell>
          <cell r="AJ176">
            <v>26</v>
          </cell>
          <cell r="AK176">
            <v>902.47407705026967</v>
          </cell>
          <cell r="AL176" t="str">
            <v/>
          </cell>
          <cell r="AM176">
            <v>0.26754889820520089</v>
          </cell>
          <cell r="AN176">
            <v>0.61111111111111116</v>
          </cell>
          <cell r="AO176">
            <v>171</v>
          </cell>
          <cell r="AQ176">
            <v>18789</v>
          </cell>
          <cell r="AR176" t="str">
            <v/>
          </cell>
          <cell r="AS176">
            <v>11950</v>
          </cell>
          <cell r="AU176">
            <v>16705</v>
          </cell>
          <cell r="AV176" t="str">
            <v/>
          </cell>
          <cell r="AW176">
            <v>9377</v>
          </cell>
          <cell r="AX176" t="str">
            <v/>
          </cell>
          <cell r="AY176" t="str">
            <v/>
          </cell>
          <cell r="AZ176">
            <v>9339</v>
          </cell>
          <cell r="BA176" t="str">
            <v/>
          </cell>
          <cell r="BB176">
            <v>155.948000044</v>
          </cell>
          <cell r="BC176">
            <v>1</v>
          </cell>
          <cell r="BD176">
            <v>320.99550060000001</v>
          </cell>
          <cell r="BE176" t="str">
            <v/>
          </cell>
          <cell r="BF176">
            <v>555.81700008400003</v>
          </cell>
          <cell r="BG176" t="str">
            <v/>
          </cell>
          <cell r="BH176">
            <v>270</v>
          </cell>
          <cell r="BI176">
            <v>243</v>
          </cell>
          <cell r="BJ176">
            <v>27</v>
          </cell>
        </row>
        <row r="177">
          <cell r="A177" t="str">
            <v>5H7</v>
          </cell>
          <cell r="B177" t="str">
            <v>Q24</v>
          </cell>
          <cell r="C177" t="str">
            <v/>
          </cell>
          <cell r="D177" t="str">
            <v/>
          </cell>
          <cell r="E177" t="str">
            <v/>
          </cell>
          <cell r="F177">
            <v>1</v>
          </cell>
          <cell r="G177">
            <v>1</v>
          </cell>
          <cell r="H177">
            <v>0</v>
          </cell>
          <cell r="J177">
            <v>0</v>
          </cell>
          <cell r="K177">
            <v>1.696699985</v>
          </cell>
          <cell r="L177">
            <v>267.301498627</v>
          </cell>
          <cell r="M177" t="str">
            <v/>
          </cell>
          <cell r="N177">
            <v>0</v>
          </cell>
          <cell r="Q177" t="str">
            <v/>
          </cell>
          <cell r="R177">
            <v>1</v>
          </cell>
          <cell r="S177">
            <v>11</v>
          </cell>
          <cell r="X177">
            <v>1</v>
          </cell>
          <cell r="Y177">
            <v>1</v>
          </cell>
          <cell r="Z177">
            <v>0.94736842105263153</v>
          </cell>
          <cell r="AA177">
            <v>0</v>
          </cell>
          <cell r="AB177" t="str">
            <v/>
          </cell>
          <cell r="AD177">
            <v>18</v>
          </cell>
          <cell r="AE177">
            <v>105</v>
          </cell>
          <cell r="AF177">
            <v>0.67474452554744524</v>
          </cell>
          <cell r="AG177">
            <v>0</v>
          </cell>
          <cell r="AH177" t="str">
            <v/>
          </cell>
          <cell r="AI177">
            <v>4</v>
          </cell>
          <cell r="AJ177">
            <v>33</v>
          </cell>
          <cell r="AK177">
            <v>737.46312684365785</v>
          </cell>
          <cell r="AL177">
            <v>0.14545454545454545</v>
          </cell>
          <cell r="AM177">
            <v>0.24129779904582077</v>
          </cell>
          <cell r="AN177">
            <v>0.36363636363636365</v>
          </cell>
          <cell r="AO177">
            <v>-2778</v>
          </cell>
          <cell r="AQ177">
            <v>17732.400000000001</v>
          </cell>
          <cell r="AR177" t="str">
            <v/>
          </cell>
          <cell r="AS177">
            <v>8095</v>
          </cell>
          <cell r="AU177">
            <v>13856.3</v>
          </cell>
          <cell r="AV177" t="str">
            <v/>
          </cell>
          <cell r="AW177">
            <v>10999</v>
          </cell>
          <cell r="AX177" t="str">
            <v/>
          </cell>
          <cell r="AY177" t="str">
            <v/>
          </cell>
          <cell r="AZ177">
            <v>8276</v>
          </cell>
          <cell r="BA177" t="str">
            <v/>
          </cell>
          <cell r="BB177">
            <v>121.792499244</v>
          </cell>
          <cell r="BC177" t="str">
            <v/>
          </cell>
          <cell r="BD177">
            <v>255.23389874700001</v>
          </cell>
          <cell r="BE177" t="str">
            <v/>
          </cell>
          <cell r="BF177">
            <v>654.89289704099997</v>
          </cell>
          <cell r="BG177" t="str">
            <v/>
          </cell>
          <cell r="BH177">
            <v>279</v>
          </cell>
          <cell r="BI177">
            <v>279</v>
          </cell>
          <cell r="BJ177">
            <v>279</v>
          </cell>
        </row>
        <row r="178">
          <cell r="A178" t="str">
            <v>5H8</v>
          </cell>
          <cell r="B178" t="str">
            <v>Q23</v>
          </cell>
          <cell r="C178" t="str">
            <v/>
          </cell>
          <cell r="D178" t="str">
            <v/>
          </cell>
          <cell r="E178" t="str">
            <v/>
          </cell>
          <cell r="F178">
            <v>1</v>
          </cell>
          <cell r="G178">
            <v>1</v>
          </cell>
          <cell r="H178">
            <v>0</v>
          </cell>
          <cell r="J178">
            <v>1</v>
          </cell>
          <cell r="K178">
            <v>19.461900000000004</v>
          </cell>
          <cell r="L178">
            <v>118.00510000000001</v>
          </cell>
          <cell r="M178">
            <v>0</v>
          </cell>
          <cell r="N178">
            <v>0</v>
          </cell>
          <cell r="Q178" t="str">
            <v/>
          </cell>
          <cell r="R178">
            <v>0</v>
          </cell>
          <cell r="S178">
            <v>303</v>
          </cell>
          <cell r="X178">
            <v>1</v>
          </cell>
          <cell r="Y178">
            <v>0.9887640449438202</v>
          </cell>
          <cell r="Z178">
            <v>0.94117647058823528</v>
          </cell>
          <cell r="AA178">
            <v>0</v>
          </cell>
          <cell r="AB178" t="str">
            <v/>
          </cell>
          <cell r="AD178">
            <v>52</v>
          </cell>
          <cell r="AE178">
            <v>470</v>
          </cell>
          <cell r="AF178">
            <v>0.96782869556222195</v>
          </cell>
          <cell r="AG178">
            <v>0</v>
          </cell>
          <cell r="AH178" t="str">
            <v/>
          </cell>
          <cell r="AI178">
            <v>5</v>
          </cell>
          <cell r="AJ178">
            <v>136</v>
          </cell>
          <cell r="AK178">
            <v>787.22938989722286</v>
          </cell>
          <cell r="AL178" t="str">
            <v/>
          </cell>
          <cell r="AM178">
            <v>0.30499997362048314</v>
          </cell>
          <cell r="AN178">
            <v>0.16666666666666666</v>
          </cell>
          <cell r="AO178">
            <v>1475</v>
          </cell>
          <cell r="AQ178">
            <v>49828</v>
          </cell>
          <cell r="AR178" t="str">
            <v/>
          </cell>
          <cell r="AS178">
            <v>26278</v>
          </cell>
          <cell r="AU178">
            <v>42367</v>
          </cell>
          <cell r="AV178" t="str">
            <v/>
          </cell>
          <cell r="AW178">
            <v>35830</v>
          </cell>
          <cell r="AX178" t="str">
            <v/>
          </cell>
          <cell r="AY178" t="str">
            <v/>
          </cell>
          <cell r="AZ178">
            <v>27555</v>
          </cell>
          <cell r="BA178" t="str">
            <v/>
          </cell>
          <cell r="BB178">
            <v>312.77519999700002</v>
          </cell>
          <cell r="BC178" t="str">
            <v/>
          </cell>
          <cell r="BD178">
            <v>769.71789999199996</v>
          </cell>
          <cell r="BE178" t="str">
            <v/>
          </cell>
          <cell r="BF178">
            <v>1974.0144999830002</v>
          </cell>
          <cell r="BG178" t="str">
            <v/>
          </cell>
          <cell r="BH178">
            <v>569</v>
          </cell>
          <cell r="BI178">
            <v>569</v>
          </cell>
          <cell r="BJ178">
            <v>326</v>
          </cell>
        </row>
        <row r="179">
          <cell r="A179" t="str">
            <v>5H9</v>
          </cell>
          <cell r="B179" t="str">
            <v>Q24</v>
          </cell>
          <cell r="C179" t="str">
            <v/>
          </cell>
          <cell r="D179" t="str">
            <v/>
          </cell>
          <cell r="E179" t="str">
            <v/>
          </cell>
          <cell r="F179">
            <v>1</v>
          </cell>
          <cell r="G179">
            <v>1</v>
          </cell>
          <cell r="H179">
            <v>0</v>
          </cell>
          <cell r="J179">
            <v>0</v>
          </cell>
          <cell r="K179">
            <v>4.3165999899999994</v>
          </cell>
          <cell r="L179">
            <v>1536.672302189</v>
          </cell>
          <cell r="M179" t="str">
            <v/>
          </cell>
          <cell r="N179">
            <v>0</v>
          </cell>
          <cell r="Q179" t="str">
            <v/>
          </cell>
          <cell r="R179" t="str">
            <v/>
          </cell>
          <cell r="S179">
            <v>539</v>
          </cell>
          <cell r="X179">
            <v>0.99709302325581395</v>
          </cell>
          <cell r="Y179">
            <v>0.98130841121495327</v>
          </cell>
          <cell r="Z179">
            <v>0.87755102040816324</v>
          </cell>
          <cell r="AA179">
            <v>0</v>
          </cell>
          <cell r="AB179" t="str">
            <v/>
          </cell>
          <cell r="AD179">
            <v>37</v>
          </cell>
          <cell r="AE179">
            <v>566</v>
          </cell>
          <cell r="AF179">
            <v>0.84517887563884153</v>
          </cell>
          <cell r="AG179">
            <v>0</v>
          </cell>
          <cell r="AH179" t="str">
            <v/>
          </cell>
          <cell r="AI179">
            <v>4.25</v>
          </cell>
          <cell r="AJ179">
            <v>500</v>
          </cell>
          <cell r="AK179">
            <v>891.67316477890995</v>
          </cell>
          <cell r="AL179">
            <v>0.1787941787941788</v>
          </cell>
          <cell r="AM179">
            <v>0.28705347696893313</v>
          </cell>
          <cell r="AN179">
            <v>0.35555555555555557</v>
          </cell>
          <cell r="AO179">
            <v>-7482</v>
          </cell>
          <cell r="AQ179">
            <v>56294</v>
          </cell>
          <cell r="AR179" t="str">
            <v/>
          </cell>
          <cell r="AS179">
            <v>22570</v>
          </cell>
          <cell r="AU179">
            <v>46462</v>
          </cell>
          <cell r="AV179" t="str">
            <v/>
          </cell>
          <cell r="AW179">
            <v>40017</v>
          </cell>
          <cell r="AX179" t="str">
            <v/>
          </cell>
          <cell r="AY179" t="str">
            <v/>
          </cell>
          <cell r="AZ179">
            <v>26768</v>
          </cell>
          <cell r="BA179" t="str">
            <v/>
          </cell>
          <cell r="BB179">
            <v>273.46127744199998</v>
          </cell>
          <cell r="BC179">
            <v>36.800000670000003</v>
          </cell>
          <cell r="BD179">
            <v>269.58847341000001</v>
          </cell>
          <cell r="BE179" t="str">
            <v/>
          </cell>
          <cell r="BF179">
            <v>699.74866312500012</v>
          </cell>
          <cell r="BG179" t="str">
            <v/>
          </cell>
          <cell r="BH179">
            <v>2010</v>
          </cell>
          <cell r="BI179">
            <v>1293</v>
          </cell>
          <cell r="BJ179">
            <v>0</v>
          </cell>
        </row>
        <row r="180">
          <cell r="A180" t="str">
            <v>5HA</v>
          </cell>
          <cell r="B180" t="str">
            <v>Q15</v>
          </cell>
          <cell r="C180" t="str">
            <v/>
          </cell>
          <cell r="D180" t="str">
            <v/>
          </cell>
          <cell r="E180">
            <v>1</v>
          </cell>
          <cell r="F180">
            <v>1</v>
          </cell>
          <cell r="G180">
            <v>1</v>
          </cell>
          <cell r="H180">
            <v>0</v>
          </cell>
          <cell r="J180">
            <v>0</v>
          </cell>
          <cell r="K180">
            <v>9</v>
          </cell>
          <cell r="L180">
            <v>773.72500000000002</v>
          </cell>
          <cell r="M180" t="str">
            <v/>
          </cell>
          <cell r="N180">
            <v>1</v>
          </cell>
          <cell r="Q180" t="str">
            <v/>
          </cell>
          <cell r="R180">
            <v>1</v>
          </cell>
          <cell r="S180">
            <v>306</v>
          </cell>
          <cell r="X180">
            <v>0.99492385786802029</v>
          </cell>
          <cell r="Y180">
            <v>1</v>
          </cell>
          <cell r="Z180">
            <v>0.9642857142857143</v>
          </cell>
          <cell r="AA180">
            <v>0</v>
          </cell>
          <cell r="AB180" t="str">
            <v/>
          </cell>
          <cell r="AD180">
            <v>48</v>
          </cell>
          <cell r="AE180">
            <v>278</v>
          </cell>
          <cell r="AF180">
            <v>0.81482709092917904</v>
          </cell>
          <cell r="AG180">
            <v>0</v>
          </cell>
          <cell r="AH180" t="str">
            <v/>
          </cell>
          <cell r="AI180">
            <v>9</v>
          </cell>
          <cell r="AJ180">
            <v>96</v>
          </cell>
          <cell r="AK180">
            <v>1295.7043814602173</v>
          </cell>
          <cell r="AL180">
            <v>0.19193324061196107</v>
          </cell>
          <cell r="AM180">
            <v>0.27318020028820411</v>
          </cell>
          <cell r="AN180">
            <v>0.29629629629629628</v>
          </cell>
          <cell r="AO180">
            <v>185</v>
          </cell>
          <cell r="AQ180">
            <v>65282</v>
          </cell>
          <cell r="AR180" t="str">
            <v/>
          </cell>
          <cell r="AS180">
            <v>42348</v>
          </cell>
          <cell r="AU180">
            <v>48368</v>
          </cell>
          <cell r="AV180" t="str">
            <v/>
          </cell>
          <cell r="AW180">
            <v>23069</v>
          </cell>
          <cell r="AX180" t="str">
            <v/>
          </cell>
          <cell r="AY180" t="str">
            <v/>
          </cell>
          <cell r="AZ180">
            <v>31463</v>
          </cell>
          <cell r="BA180" t="str">
            <v/>
          </cell>
          <cell r="BB180">
            <v>412.08180005600002</v>
          </cell>
          <cell r="BC180">
            <v>22</v>
          </cell>
          <cell r="BD180">
            <v>914.95780076000005</v>
          </cell>
          <cell r="BE180" t="str">
            <v/>
          </cell>
          <cell r="BF180">
            <v>1551.5422001060001</v>
          </cell>
          <cell r="BG180" t="str">
            <v/>
          </cell>
          <cell r="BH180">
            <v>612</v>
          </cell>
          <cell r="BI180">
            <v>22</v>
          </cell>
          <cell r="BJ180">
            <v>22</v>
          </cell>
        </row>
        <row r="181">
          <cell r="A181" t="str">
            <v>5HC</v>
          </cell>
          <cell r="B181" t="str">
            <v>Q15</v>
          </cell>
          <cell r="C181" t="str">
            <v/>
          </cell>
          <cell r="D181" t="str">
            <v/>
          </cell>
          <cell r="E181">
            <v>1</v>
          </cell>
          <cell r="F181">
            <v>1</v>
          </cell>
          <cell r="G181">
            <v>1</v>
          </cell>
          <cell r="H181">
            <v>0</v>
          </cell>
          <cell r="J181">
            <v>0</v>
          </cell>
          <cell r="K181">
            <v>15.954199665999999</v>
          </cell>
          <cell r="L181">
            <v>340.8961993480001</v>
          </cell>
          <cell r="M181" t="str">
            <v/>
          </cell>
          <cell r="N181">
            <v>0</v>
          </cell>
          <cell r="Q181" t="str">
            <v/>
          </cell>
          <cell r="R181" t="str">
            <v/>
          </cell>
          <cell r="S181">
            <v>31</v>
          </cell>
          <cell r="X181">
            <v>1</v>
          </cell>
          <cell r="Y181">
            <v>0.96153846153846156</v>
          </cell>
          <cell r="Z181">
            <v>0.92307692307692313</v>
          </cell>
          <cell r="AA181">
            <v>0</v>
          </cell>
          <cell r="AB181" t="str">
            <v/>
          </cell>
          <cell r="AD181">
            <v>1</v>
          </cell>
          <cell r="AE181">
            <v>76</v>
          </cell>
          <cell r="AF181">
            <v>0.77358490566037741</v>
          </cell>
          <cell r="AG181">
            <v>0</v>
          </cell>
          <cell r="AH181" t="str">
            <v/>
          </cell>
          <cell r="AI181">
            <v>2</v>
          </cell>
          <cell r="AJ181">
            <v>23</v>
          </cell>
          <cell r="AK181">
            <v>1064.0602807000648</v>
          </cell>
          <cell r="AL181">
            <v>0.17741935483870969</v>
          </cell>
          <cell r="AM181">
            <v>0.23218907505789402</v>
          </cell>
          <cell r="AN181">
            <v>0.18518518518518517</v>
          </cell>
          <cell r="AO181">
            <v>64</v>
          </cell>
          <cell r="AQ181">
            <v>24990</v>
          </cell>
          <cell r="AR181" t="str">
            <v/>
          </cell>
          <cell r="AS181">
            <v>40655</v>
          </cell>
          <cell r="AU181">
            <v>19482</v>
          </cell>
          <cell r="AV181" t="str">
            <v/>
          </cell>
          <cell r="AW181">
            <v>9206</v>
          </cell>
          <cell r="AX181" t="str">
            <v/>
          </cell>
          <cell r="AY181" t="str">
            <v/>
          </cell>
          <cell r="AZ181">
            <v>11054</v>
          </cell>
          <cell r="BA181" t="str">
            <v/>
          </cell>
          <cell r="BB181">
            <v>168.51739943199999</v>
          </cell>
          <cell r="BC181">
            <v>6</v>
          </cell>
          <cell r="BD181">
            <v>414.17479909400004</v>
          </cell>
          <cell r="BE181" t="str">
            <v/>
          </cell>
          <cell r="BF181">
            <v>654.55879785699994</v>
          </cell>
          <cell r="BG181" t="str">
            <v/>
          </cell>
          <cell r="BH181">
            <v>338</v>
          </cell>
          <cell r="BI181">
            <v>9</v>
          </cell>
          <cell r="BJ181">
            <v>9</v>
          </cell>
        </row>
        <row r="182">
          <cell r="A182" t="str">
            <v>5HD</v>
          </cell>
          <cell r="B182" t="str">
            <v>Q13</v>
          </cell>
          <cell r="C182" t="str">
            <v/>
          </cell>
          <cell r="D182" t="str">
            <v/>
          </cell>
          <cell r="E182" t="str">
            <v/>
          </cell>
          <cell r="F182">
            <v>1</v>
          </cell>
          <cell r="G182">
            <v>1</v>
          </cell>
          <cell r="H182">
            <v>0</v>
          </cell>
          <cell r="J182">
            <v>0</v>
          </cell>
          <cell r="K182">
            <v>71</v>
          </cell>
          <cell r="L182">
            <v>669.805864208</v>
          </cell>
          <cell r="M182">
            <v>8</v>
          </cell>
          <cell r="N182">
            <v>0</v>
          </cell>
          <cell r="Q182" t="str">
            <v/>
          </cell>
          <cell r="R182" t="str">
            <v/>
          </cell>
          <cell r="S182">
            <v>217</v>
          </cell>
          <cell r="X182">
            <v>1</v>
          </cell>
          <cell r="Y182">
            <v>1</v>
          </cell>
          <cell r="Z182">
            <v>0.95</v>
          </cell>
          <cell r="AA182">
            <v>0</v>
          </cell>
          <cell r="AB182" t="str">
            <v/>
          </cell>
          <cell r="AD182">
            <v>32</v>
          </cell>
          <cell r="AE182">
            <v>307</v>
          </cell>
          <cell r="AF182">
            <v>0.90003602305475505</v>
          </cell>
          <cell r="AG182">
            <v>0</v>
          </cell>
          <cell r="AH182" t="str">
            <v/>
          </cell>
          <cell r="AI182">
            <v>7</v>
          </cell>
          <cell r="AJ182">
            <v>123</v>
          </cell>
          <cell r="AK182">
            <v>813.99437412095642</v>
          </cell>
          <cell r="AL182" t="str">
            <v/>
          </cell>
          <cell r="AM182">
            <v>0.31252958526016822</v>
          </cell>
          <cell r="AN182">
            <v>0.42424242424242425</v>
          </cell>
          <cell r="AO182">
            <v>102</v>
          </cell>
          <cell r="AQ182">
            <v>30107</v>
          </cell>
          <cell r="AR182" t="str">
            <v/>
          </cell>
          <cell r="AS182">
            <v>12484</v>
          </cell>
          <cell r="AU182">
            <v>24681</v>
          </cell>
          <cell r="AV182" t="str">
            <v/>
          </cell>
          <cell r="AW182">
            <v>17494</v>
          </cell>
          <cell r="AX182" t="str">
            <v/>
          </cell>
          <cell r="AY182" t="str">
            <v/>
          </cell>
          <cell r="AZ182">
            <v>16051</v>
          </cell>
          <cell r="BA182" t="str">
            <v/>
          </cell>
          <cell r="BB182">
            <v>200.707480237</v>
          </cell>
          <cell r="BC182" t="str">
            <v/>
          </cell>
          <cell r="BD182">
            <v>522.46691605399997</v>
          </cell>
          <cell r="BE182" t="str">
            <v/>
          </cell>
          <cell r="BF182">
            <v>875.44522856900005</v>
          </cell>
          <cell r="BG182" t="str">
            <v/>
          </cell>
          <cell r="BH182">
            <v>374</v>
          </cell>
          <cell r="BI182">
            <v>104</v>
          </cell>
          <cell r="BJ182">
            <v>0</v>
          </cell>
        </row>
        <row r="183">
          <cell r="A183" t="str">
            <v>5HE</v>
          </cell>
          <cell r="B183" t="str">
            <v>Q13</v>
          </cell>
          <cell r="C183" t="str">
            <v/>
          </cell>
          <cell r="D183" t="str">
            <v/>
          </cell>
          <cell r="E183" t="str">
            <v/>
          </cell>
          <cell r="F183">
            <v>1</v>
          </cell>
          <cell r="G183">
            <v>1</v>
          </cell>
          <cell r="H183">
            <v>0</v>
          </cell>
          <cell r="J183">
            <v>0</v>
          </cell>
          <cell r="K183">
            <v>2.2000000179999999</v>
          </cell>
          <cell r="L183">
            <v>241.01420502800002</v>
          </cell>
          <cell r="M183" t="str">
            <v/>
          </cell>
          <cell r="N183">
            <v>0</v>
          </cell>
          <cell r="Q183" t="str">
            <v/>
          </cell>
          <cell r="R183" t="str">
            <v/>
          </cell>
          <cell r="S183">
            <v>9</v>
          </cell>
          <cell r="X183">
            <v>1</v>
          </cell>
          <cell r="Y183">
            <v>1</v>
          </cell>
          <cell r="Z183">
            <v>0.875</v>
          </cell>
          <cell r="AA183">
            <v>0</v>
          </cell>
          <cell r="AB183" t="str">
            <v/>
          </cell>
          <cell r="AD183">
            <v>11</v>
          </cell>
          <cell r="AE183">
            <v>25</v>
          </cell>
          <cell r="AF183">
            <v>0.69625991688704192</v>
          </cell>
          <cell r="AG183">
            <v>0</v>
          </cell>
          <cell r="AH183" t="str">
            <v/>
          </cell>
          <cell r="AI183">
            <v>5</v>
          </cell>
          <cell r="AJ183">
            <v>75</v>
          </cell>
          <cell r="AK183">
            <v>765.44732805111414</v>
          </cell>
          <cell r="AL183">
            <v>0.184</v>
          </cell>
          <cell r="AM183">
            <v>0.39509971509971509</v>
          </cell>
          <cell r="AN183">
            <v>0.6428571428571429</v>
          </cell>
          <cell r="AO183">
            <v>400</v>
          </cell>
          <cell r="AQ183">
            <v>15027</v>
          </cell>
          <cell r="AR183" t="str">
            <v/>
          </cell>
          <cell r="AS183">
            <v>4980</v>
          </cell>
          <cell r="AU183">
            <v>12093</v>
          </cell>
          <cell r="AV183" t="str">
            <v/>
          </cell>
          <cell r="AW183">
            <v>8808</v>
          </cell>
          <cell r="AX183" t="str">
            <v/>
          </cell>
          <cell r="AY183" t="str">
            <v/>
          </cell>
          <cell r="AZ183">
            <v>6615</v>
          </cell>
          <cell r="BA183" t="str">
            <v/>
          </cell>
          <cell r="BB183">
            <v>155.763636214</v>
          </cell>
          <cell r="BC183">
            <v>40</v>
          </cell>
          <cell r="BD183">
            <v>234.15397699099998</v>
          </cell>
          <cell r="BE183" t="str">
            <v/>
          </cell>
          <cell r="BF183">
            <v>445.45681867799999</v>
          </cell>
          <cell r="BG183">
            <v>38</v>
          </cell>
          <cell r="BH183">
            <v>501</v>
          </cell>
          <cell r="BI183">
            <v>347</v>
          </cell>
          <cell r="BJ183">
            <v>67</v>
          </cell>
        </row>
        <row r="184">
          <cell r="A184" t="str">
            <v>5HF</v>
          </cell>
          <cell r="B184" t="str">
            <v>Q13</v>
          </cell>
          <cell r="C184" t="str">
            <v/>
          </cell>
          <cell r="D184" t="str">
            <v/>
          </cell>
          <cell r="E184" t="str">
            <v/>
          </cell>
          <cell r="F184">
            <v>1</v>
          </cell>
          <cell r="G184">
            <v>1</v>
          </cell>
          <cell r="H184">
            <v>0</v>
          </cell>
          <cell r="J184">
            <v>0</v>
          </cell>
          <cell r="K184">
            <v>2.800000072</v>
          </cell>
          <cell r="L184">
            <v>371.29007963700008</v>
          </cell>
          <cell r="M184">
            <v>0</v>
          </cell>
          <cell r="N184">
            <v>0</v>
          </cell>
          <cell r="Q184" t="str">
            <v/>
          </cell>
          <cell r="R184" t="str">
            <v/>
          </cell>
          <cell r="S184">
            <v>3</v>
          </cell>
          <cell r="X184">
            <v>1</v>
          </cell>
          <cell r="Y184">
            <v>0.98039215686274506</v>
          </cell>
          <cell r="Z184">
            <v>0.96666666666666667</v>
          </cell>
          <cell r="AA184">
            <v>0</v>
          </cell>
          <cell r="AB184" t="str">
            <v/>
          </cell>
          <cell r="AD184">
            <v>6</v>
          </cell>
          <cell r="AE184">
            <v>46</v>
          </cell>
          <cell r="AF184">
            <v>0.59073215940685819</v>
          </cell>
          <cell r="AG184">
            <v>0</v>
          </cell>
          <cell r="AH184" t="str">
            <v/>
          </cell>
          <cell r="AI184">
            <v>5</v>
          </cell>
          <cell r="AJ184">
            <v>77</v>
          </cell>
          <cell r="AK184">
            <v>1051.8715983561035</v>
          </cell>
          <cell r="AL184">
            <v>0.27756653992395436</v>
          </cell>
          <cell r="AM184">
            <v>0.33051859433640396</v>
          </cell>
          <cell r="AN184">
            <v>0.42857142857142855</v>
          </cell>
          <cell r="AO184">
            <v>2554</v>
          </cell>
          <cell r="AQ184">
            <v>22753</v>
          </cell>
          <cell r="AR184" t="str">
            <v/>
          </cell>
          <cell r="AS184">
            <v>9515</v>
          </cell>
          <cell r="AU184">
            <v>18612</v>
          </cell>
          <cell r="AV184" t="str">
            <v/>
          </cell>
          <cell r="AW184">
            <v>15772</v>
          </cell>
          <cell r="AX184" t="str">
            <v/>
          </cell>
          <cell r="AY184" t="str">
            <v/>
          </cell>
          <cell r="AZ184">
            <v>11653</v>
          </cell>
          <cell r="BA184" t="str">
            <v/>
          </cell>
          <cell r="BB184">
            <v>237.51241334999997</v>
          </cell>
          <cell r="BC184" t="str">
            <v/>
          </cell>
          <cell r="BD184">
            <v>408.49730074000001</v>
          </cell>
          <cell r="BE184" t="str">
            <v/>
          </cell>
          <cell r="BF184">
            <v>774.30665747</v>
          </cell>
          <cell r="BG184" t="str">
            <v/>
          </cell>
          <cell r="BH184">
            <v>929</v>
          </cell>
          <cell r="BI184">
            <v>663</v>
          </cell>
          <cell r="BJ184">
            <v>239</v>
          </cell>
        </row>
        <row r="185">
          <cell r="A185" t="str">
            <v>5HG</v>
          </cell>
          <cell r="B185" t="str">
            <v>Q14</v>
          </cell>
          <cell r="C185" t="str">
            <v/>
          </cell>
          <cell r="D185" t="str">
            <v/>
          </cell>
          <cell r="E185">
            <v>1</v>
          </cell>
          <cell r="F185">
            <v>1</v>
          </cell>
          <cell r="G185">
            <v>1</v>
          </cell>
          <cell r="H185">
            <v>0</v>
          </cell>
          <cell r="J185">
            <v>0</v>
          </cell>
          <cell r="K185">
            <v>20.630699767999999</v>
          </cell>
          <cell r="L185">
            <v>984.10069339799998</v>
          </cell>
          <cell r="M185" t="str">
            <v/>
          </cell>
          <cell r="N185">
            <v>0</v>
          </cell>
          <cell r="Q185" t="str">
            <v/>
          </cell>
          <cell r="R185" t="str">
            <v/>
          </cell>
          <cell r="S185">
            <v>410</v>
          </cell>
          <cell r="X185">
            <v>0.9939393939393939</v>
          </cell>
          <cell r="Y185">
            <v>1</v>
          </cell>
          <cell r="Z185">
            <v>0.7857142857142857</v>
          </cell>
          <cell r="AA185">
            <v>0</v>
          </cell>
          <cell r="AB185" t="str">
            <v/>
          </cell>
          <cell r="AD185">
            <v>21</v>
          </cell>
          <cell r="AE185">
            <v>503</v>
          </cell>
          <cell r="AF185">
            <v>0.84316888851150551</v>
          </cell>
          <cell r="AG185">
            <v>0</v>
          </cell>
          <cell r="AH185" t="str">
            <v/>
          </cell>
          <cell r="AI185">
            <v>4</v>
          </cell>
          <cell r="AJ185">
            <v>990</v>
          </cell>
          <cell r="AK185">
            <v>1015.6090801646493</v>
          </cell>
          <cell r="AL185" t="str">
            <v/>
          </cell>
          <cell r="AM185">
            <v>0.26437403947472543</v>
          </cell>
          <cell r="AN185">
            <v>0.3</v>
          </cell>
          <cell r="AO185">
            <v>300</v>
          </cell>
          <cell r="AQ185">
            <v>67192</v>
          </cell>
          <cell r="AR185" t="str">
            <v/>
          </cell>
          <cell r="AS185">
            <v>40539</v>
          </cell>
          <cell r="AU185">
            <v>54870</v>
          </cell>
          <cell r="AV185" t="str">
            <v/>
          </cell>
          <cell r="AW185">
            <v>36527</v>
          </cell>
          <cell r="AX185" t="str">
            <v/>
          </cell>
          <cell r="AY185" t="str">
            <v/>
          </cell>
          <cell r="AZ185">
            <v>33162</v>
          </cell>
          <cell r="BA185" t="str">
            <v/>
          </cell>
          <cell r="BB185">
            <v>492.52809053600004</v>
          </cell>
          <cell r="BC185">
            <v>61.006298294000004</v>
          </cell>
          <cell r="BD185">
            <v>1265.3671293899999</v>
          </cell>
          <cell r="BE185">
            <v>0.50999998899999999</v>
          </cell>
          <cell r="BF185">
            <v>1571.3418949749998</v>
          </cell>
          <cell r="BG185" t="str">
            <v/>
          </cell>
          <cell r="BH185">
            <v>307</v>
          </cell>
          <cell r="BI185">
            <v>305</v>
          </cell>
          <cell r="BJ185">
            <v>0</v>
          </cell>
        </row>
        <row r="186">
          <cell r="A186" t="str">
            <v>5HH</v>
          </cell>
          <cell r="B186" t="str">
            <v>Q12</v>
          </cell>
          <cell r="C186" t="str">
            <v/>
          </cell>
          <cell r="D186" t="str">
            <v/>
          </cell>
          <cell r="E186" t="str">
            <v/>
          </cell>
          <cell r="F186">
            <v>1</v>
          </cell>
          <cell r="G186">
            <v>1</v>
          </cell>
          <cell r="H186">
            <v>0</v>
          </cell>
          <cell r="J186">
            <v>1</v>
          </cell>
          <cell r="K186">
            <v>44</v>
          </cell>
          <cell r="L186">
            <v>0.68999999100000009</v>
          </cell>
          <cell r="M186">
            <v>9</v>
          </cell>
          <cell r="N186">
            <v>0</v>
          </cell>
          <cell r="Q186">
            <v>1</v>
          </cell>
          <cell r="R186">
            <v>0</v>
          </cell>
          <cell r="S186">
            <v>38</v>
          </cell>
          <cell r="X186">
            <v>1</v>
          </cell>
          <cell r="Y186">
            <v>0.91666666666666663</v>
          </cell>
          <cell r="Z186">
            <v>0.88888888888888884</v>
          </cell>
          <cell r="AA186">
            <v>0</v>
          </cell>
          <cell r="AB186" t="str">
            <v/>
          </cell>
          <cell r="AD186">
            <v>24</v>
          </cell>
          <cell r="AE186">
            <v>232</v>
          </cell>
          <cell r="AF186">
            <v>0.84152229480261287</v>
          </cell>
          <cell r="AG186">
            <v>0</v>
          </cell>
          <cell r="AH186" t="str">
            <v/>
          </cell>
          <cell r="AI186">
            <v>7.6</v>
          </cell>
          <cell r="AJ186">
            <v>103</v>
          </cell>
          <cell r="AK186">
            <v>710.8151880511067</v>
          </cell>
          <cell r="AL186">
            <v>0.20141342756183744</v>
          </cell>
          <cell r="AM186">
            <v>0.3280007561704692</v>
          </cell>
          <cell r="AN186">
            <v>0.33333333333333331</v>
          </cell>
          <cell r="AO186">
            <v>58</v>
          </cell>
          <cell r="AQ186">
            <v>18477</v>
          </cell>
          <cell r="AR186" t="str">
            <v/>
          </cell>
          <cell r="AS186">
            <v>14543</v>
          </cell>
          <cell r="AU186">
            <v>17454</v>
          </cell>
          <cell r="AV186" t="str">
            <v/>
          </cell>
          <cell r="AW186">
            <v>10925</v>
          </cell>
          <cell r="AX186" t="str">
            <v/>
          </cell>
          <cell r="AY186" t="str">
            <v/>
          </cell>
          <cell r="AZ186">
            <v>12072</v>
          </cell>
          <cell r="BA186" t="str">
            <v/>
          </cell>
          <cell r="BB186">
            <v>94.567299958999996</v>
          </cell>
          <cell r="BC186">
            <v>91</v>
          </cell>
          <cell r="BD186">
            <v>60.94339987</v>
          </cell>
          <cell r="BE186">
            <v>48</v>
          </cell>
          <cell r="BF186">
            <v>431.43679979000001</v>
          </cell>
          <cell r="BG186">
            <v>413</v>
          </cell>
          <cell r="BH186">
            <v>1050</v>
          </cell>
          <cell r="BI186">
            <v>1050</v>
          </cell>
          <cell r="BJ186">
            <v>0</v>
          </cell>
        </row>
        <row r="187">
          <cell r="A187" t="str">
            <v>5HJ</v>
          </cell>
          <cell r="B187" t="str">
            <v>Q12</v>
          </cell>
          <cell r="C187" t="str">
            <v/>
          </cell>
          <cell r="D187" t="str">
            <v/>
          </cell>
          <cell r="E187" t="str">
            <v/>
          </cell>
          <cell r="F187">
            <v>1</v>
          </cell>
          <cell r="G187">
            <v>1</v>
          </cell>
          <cell r="H187">
            <v>0</v>
          </cell>
          <cell r="J187">
            <v>2</v>
          </cell>
          <cell r="K187">
            <v>41.006</v>
          </cell>
          <cell r="L187">
            <v>7.1134999989999992</v>
          </cell>
          <cell r="M187" t="str">
            <v/>
          </cell>
          <cell r="N187">
            <v>0</v>
          </cell>
          <cell r="Q187" t="str">
            <v/>
          </cell>
          <cell r="R187" t="str">
            <v/>
          </cell>
          <cell r="S187">
            <v>90</v>
          </cell>
          <cell r="X187">
            <v>0.99212598425196852</v>
          </cell>
          <cell r="Y187">
            <v>0.97619047619047616</v>
          </cell>
          <cell r="Z187">
            <v>0.9285714285714286</v>
          </cell>
          <cell r="AA187">
            <v>0</v>
          </cell>
          <cell r="AB187" t="str">
            <v/>
          </cell>
          <cell r="AD187">
            <v>39</v>
          </cell>
          <cell r="AE187">
            <v>259</v>
          </cell>
          <cell r="AF187">
            <v>0.85301030555053337</v>
          </cell>
          <cell r="AG187">
            <v>0</v>
          </cell>
          <cell r="AH187" t="str">
            <v/>
          </cell>
          <cell r="AI187">
            <v>4</v>
          </cell>
          <cell r="AJ187">
            <v>131</v>
          </cell>
          <cell r="AK187">
            <v>1499.524049498852</v>
          </cell>
          <cell r="AL187">
            <v>0.12079207920792079</v>
          </cell>
          <cell r="AM187">
            <v>0.27600360810665431</v>
          </cell>
          <cell r="AN187">
            <v>0.34782608695652173</v>
          </cell>
          <cell r="AO187">
            <v>113</v>
          </cell>
          <cell r="AQ187">
            <v>25576</v>
          </cell>
          <cell r="AR187" t="str">
            <v/>
          </cell>
          <cell r="AS187">
            <v>15216</v>
          </cell>
          <cell r="AU187">
            <v>22560</v>
          </cell>
          <cell r="AV187" t="str">
            <v/>
          </cell>
          <cell r="AW187">
            <v>15543</v>
          </cell>
          <cell r="AX187" t="str">
            <v/>
          </cell>
          <cell r="AY187" t="str">
            <v/>
          </cell>
          <cell r="AZ187">
            <v>14634</v>
          </cell>
          <cell r="BA187" t="str">
            <v/>
          </cell>
          <cell r="BB187">
            <v>13.506799987999999</v>
          </cell>
          <cell r="BC187" t="str">
            <v/>
          </cell>
          <cell r="BD187">
            <v>31.365799966000001</v>
          </cell>
          <cell r="BE187" t="str">
            <v/>
          </cell>
          <cell r="BF187">
            <v>81.279099941999988</v>
          </cell>
          <cell r="BG187" t="str">
            <v/>
          </cell>
          <cell r="BH187">
            <v>308</v>
          </cell>
          <cell r="BI187">
            <v>308</v>
          </cell>
          <cell r="BJ187">
            <v>0</v>
          </cell>
        </row>
        <row r="188">
          <cell r="A188" t="str">
            <v>5HK</v>
          </cell>
          <cell r="B188" t="str">
            <v>Q12</v>
          </cell>
          <cell r="C188" t="str">
            <v/>
          </cell>
          <cell r="D188" t="str">
            <v/>
          </cell>
          <cell r="E188" t="str">
            <v/>
          </cell>
          <cell r="F188">
            <v>1</v>
          </cell>
          <cell r="G188">
            <v>1</v>
          </cell>
          <cell r="H188">
            <v>0</v>
          </cell>
          <cell r="J188">
            <v>3</v>
          </cell>
          <cell r="K188">
            <v>69</v>
          </cell>
          <cell r="L188">
            <v>4.0600000029999999</v>
          </cell>
          <cell r="M188" t="str">
            <v/>
          </cell>
          <cell r="N188">
            <v>0</v>
          </cell>
          <cell r="Q188" t="str">
            <v/>
          </cell>
          <cell r="R188" t="str">
            <v/>
          </cell>
          <cell r="S188">
            <v>57</v>
          </cell>
          <cell r="X188">
            <v>1</v>
          </cell>
          <cell r="Y188">
            <v>0.87951807228915657</v>
          </cell>
          <cell r="Z188">
            <v>0.8</v>
          </cell>
          <cell r="AA188">
            <v>0</v>
          </cell>
          <cell r="AB188" t="str">
            <v/>
          </cell>
          <cell r="AD188">
            <v>39</v>
          </cell>
          <cell r="AE188">
            <v>277</v>
          </cell>
          <cell r="AF188">
            <v>0.98130142109199703</v>
          </cell>
          <cell r="AG188">
            <v>0</v>
          </cell>
          <cell r="AH188" t="str">
            <v/>
          </cell>
          <cell r="AI188">
            <v>5</v>
          </cell>
          <cell r="AJ188">
            <v>110</v>
          </cell>
          <cell r="AK188">
            <v>605.48043556300115</v>
          </cell>
          <cell r="AL188" t="str">
            <v/>
          </cell>
          <cell r="AM188">
            <v>0.28763461923542366</v>
          </cell>
          <cell r="AN188">
            <v>0.42307692307692307</v>
          </cell>
          <cell r="AO188">
            <v>203</v>
          </cell>
          <cell r="AQ188">
            <v>26890</v>
          </cell>
          <cell r="AR188" t="str">
            <v/>
          </cell>
          <cell r="AS188">
            <v>17684</v>
          </cell>
          <cell r="AU188">
            <v>22964</v>
          </cell>
          <cell r="AV188" t="str">
            <v/>
          </cell>
          <cell r="AW188">
            <v>16865</v>
          </cell>
          <cell r="AX188" t="str">
            <v/>
          </cell>
          <cell r="AY188" t="str">
            <v/>
          </cell>
          <cell r="AZ188">
            <v>17650</v>
          </cell>
          <cell r="BA188" t="str">
            <v/>
          </cell>
          <cell r="BB188">
            <v>6.3102000149999995</v>
          </cell>
          <cell r="BC188" t="str">
            <v/>
          </cell>
          <cell r="BD188">
            <v>4.9516000450000002</v>
          </cell>
          <cell r="BE188" t="str">
            <v/>
          </cell>
          <cell r="BF188">
            <v>4.6032000760000003</v>
          </cell>
          <cell r="BG188" t="str">
            <v/>
          </cell>
          <cell r="BH188">
            <v>447</v>
          </cell>
          <cell r="BI188">
            <v>443</v>
          </cell>
          <cell r="BJ188">
            <v>0</v>
          </cell>
        </row>
        <row r="189">
          <cell r="A189" t="str">
            <v>5HL</v>
          </cell>
          <cell r="B189" t="str">
            <v>Q12</v>
          </cell>
          <cell r="C189" t="str">
            <v/>
          </cell>
          <cell r="D189" t="str">
            <v/>
          </cell>
          <cell r="E189" t="str">
            <v/>
          </cell>
          <cell r="F189">
            <v>1</v>
          </cell>
          <cell r="G189">
            <v>1</v>
          </cell>
          <cell r="H189">
            <v>0</v>
          </cell>
          <cell r="J189">
            <v>0</v>
          </cell>
          <cell r="K189">
            <v>55.006</v>
          </cell>
          <cell r="L189">
            <v>14.273500012</v>
          </cell>
          <cell r="M189" t="str">
            <v/>
          </cell>
          <cell r="N189">
            <v>0</v>
          </cell>
          <cell r="Q189" t="str">
            <v/>
          </cell>
          <cell r="R189" t="str">
            <v/>
          </cell>
          <cell r="S189">
            <v>95</v>
          </cell>
          <cell r="X189">
            <v>1</v>
          </cell>
          <cell r="Y189">
            <v>0.91379310344827591</v>
          </cell>
          <cell r="Z189">
            <v>0.66666666666666663</v>
          </cell>
          <cell r="AA189">
            <v>0</v>
          </cell>
          <cell r="AB189" t="str">
            <v/>
          </cell>
          <cell r="AD189">
            <v>39</v>
          </cell>
          <cell r="AE189">
            <v>219</v>
          </cell>
          <cell r="AF189">
            <v>0.91239638281838731</v>
          </cell>
          <cell r="AG189">
            <v>0</v>
          </cell>
          <cell r="AH189" t="str">
            <v/>
          </cell>
          <cell r="AI189">
            <v>6</v>
          </cell>
          <cell r="AJ189">
            <v>508</v>
          </cell>
          <cell r="AK189">
            <v>933.86904115539141</v>
          </cell>
          <cell r="AL189">
            <v>0.1630901287553648</v>
          </cell>
          <cell r="AM189">
            <v>0.39125784064556429</v>
          </cell>
          <cell r="AN189">
            <v>0.29629629629629628</v>
          </cell>
          <cell r="AO189">
            <v>36</v>
          </cell>
          <cell r="AQ189">
            <v>22099</v>
          </cell>
          <cell r="AR189" t="str">
            <v/>
          </cell>
          <cell r="AS189">
            <v>17296</v>
          </cell>
          <cell r="AU189">
            <v>20522</v>
          </cell>
          <cell r="AV189" t="str">
            <v/>
          </cell>
          <cell r="AW189">
            <v>13678</v>
          </cell>
          <cell r="AX189" t="str">
            <v/>
          </cell>
          <cell r="AY189" t="str">
            <v/>
          </cell>
          <cell r="AZ189">
            <v>16029</v>
          </cell>
          <cell r="BA189" t="str">
            <v/>
          </cell>
          <cell r="BB189">
            <v>2.3340000569999999</v>
          </cell>
          <cell r="BC189" t="str">
            <v/>
          </cell>
          <cell r="BD189">
            <v>9.9034001790000001</v>
          </cell>
          <cell r="BE189" t="str">
            <v/>
          </cell>
          <cell r="BF189">
            <v>7.5543003010000005</v>
          </cell>
          <cell r="BG189" t="str">
            <v/>
          </cell>
          <cell r="BH189">
            <v>374</v>
          </cell>
          <cell r="BI189">
            <v>374</v>
          </cell>
          <cell r="BJ189">
            <v>304</v>
          </cell>
        </row>
        <row r="190">
          <cell r="A190" t="str">
            <v>5HM</v>
          </cell>
          <cell r="B190" t="str">
            <v>Q12</v>
          </cell>
          <cell r="C190" t="str">
            <v/>
          </cell>
          <cell r="D190" t="str">
            <v/>
          </cell>
          <cell r="E190" t="str">
            <v/>
          </cell>
          <cell r="F190">
            <v>1</v>
          </cell>
          <cell r="G190">
            <v>1</v>
          </cell>
          <cell r="H190">
            <v>0</v>
          </cell>
          <cell r="J190">
            <v>3</v>
          </cell>
          <cell r="K190">
            <v>69.006</v>
          </cell>
          <cell r="L190">
            <v>1.7135000089999999</v>
          </cell>
          <cell r="M190" t="str">
            <v/>
          </cell>
          <cell r="N190">
            <v>0</v>
          </cell>
          <cell r="Q190" t="str">
            <v/>
          </cell>
          <cell r="R190" t="str">
            <v/>
          </cell>
          <cell r="S190">
            <v>22</v>
          </cell>
          <cell r="X190">
            <v>1</v>
          </cell>
          <cell r="Y190">
            <v>0.98148148148148151</v>
          </cell>
          <cell r="Z190">
            <v>0.8125</v>
          </cell>
          <cell r="AA190">
            <v>0</v>
          </cell>
          <cell r="AB190" t="str">
            <v/>
          </cell>
          <cell r="AD190">
            <v>43</v>
          </cell>
          <cell r="AE190">
            <v>320</v>
          </cell>
          <cell r="AF190">
            <v>0.8789037603569152</v>
          </cell>
          <cell r="AG190">
            <v>0</v>
          </cell>
          <cell r="AH190" t="str">
            <v/>
          </cell>
          <cell r="AI190">
            <v>7</v>
          </cell>
          <cell r="AJ190">
            <v>248</v>
          </cell>
          <cell r="AK190">
            <v>420.85807591680242</v>
          </cell>
          <cell r="AL190">
            <v>0.10093896713615023</v>
          </cell>
          <cell r="AM190">
            <v>0.27642684401451029</v>
          </cell>
          <cell r="AN190">
            <v>0.23809523809523808</v>
          </cell>
          <cell r="AO190">
            <v>38</v>
          </cell>
          <cell r="AQ190">
            <v>27429</v>
          </cell>
          <cell r="AR190" t="str">
            <v/>
          </cell>
          <cell r="AS190">
            <v>19826</v>
          </cell>
          <cell r="AU190">
            <v>24873</v>
          </cell>
          <cell r="AV190" t="str">
            <v/>
          </cell>
          <cell r="AW190">
            <v>14106</v>
          </cell>
          <cell r="AX190" t="str">
            <v/>
          </cell>
          <cell r="AY190" t="str">
            <v/>
          </cell>
          <cell r="AZ190">
            <v>14486</v>
          </cell>
          <cell r="BA190" t="str">
            <v/>
          </cell>
          <cell r="BB190">
            <v>108.60880004500001</v>
          </cell>
          <cell r="BC190" t="str">
            <v/>
          </cell>
          <cell r="BD190">
            <v>35.881800138000003</v>
          </cell>
          <cell r="BE190" t="str">
            <v/>
          </cell>
          <cell r="BF190">
            <v>199.31110023599999</v>
          </cell>
          <cell r="BG190" t="str">
            <v/>
          </cell>
          <cell r="BH190">
            <v>620</v>
          </cell>
          <cell r="BI190">
            <v>149</v>
          </cell>
          <cell r="BJ190">
            <v>0</v>
          </cell>
        </row>
        <row r="191">
          <cell r="A191" t="str">
            <v>5HN</v>
          </cell>
          <cell r="B191" t="str">
            <v>Q24</v>
          </cell>
          <cell r="C191" t="str">
            <v/>
          </cell>
          <cell r="D191" t="str">
            <v/>
          </cell>
          <cell r="E191">
            <v>1</v>
          </cell>
          <cell r="F191">
            <v>1</v>
          </cell>
          <cell r="G191">
            <v>1</v>
          </cell>
          <cell r="H191">
            <v>0</v>
          </cell>
          <cell r="J191">
            <v>0</v>
          </cell>
          <cell r="K191">
            <v>28.606499970000002</v>
          </cell>
          <cell r="L191">
            <v>180.737699916</v>
          </cell>
          <cell r="M191" t="str">
            <v/>
          </cell>
          <cell r="N191">
            <v>0</v>
          </cell>
          <cell r="Q191" t="str">
            <v/>
          </cell>
          <cell r="R191" t="str">
            <v/>
          </cell>
          <cell r="S191">
            <v>21</v>
          </cell>
          <cell r="X191">
            <v>1</v>
          </cell>
          <cell r="Y191">
            <v>1</v>
          </cell>
          <cell r="Z191">
            <v>1</v>
          </cell>
          <cell r="AA191">
            <v>0</v>
          </cell>
          <cell r="AB191" t="str">
            <v/>
          </cell>
          <cell r="AD191">
            <v>31</v>
          </cell>
          <cell r="AE191">
            <v>270</v>
          </cell>
          <cell r="AF191">
            <v>0.97452054794520548</v>
          </cell>
          <cell r="AG191">
            <v>0</v>
          </cell>
          <cell r="AH191" t="str">
            <v/>
          </cell>
          <cell r="AI191">
            <v>3</v>
          </cell>
          <cell r="AJ191">
            <v>0</v>
          </cell>
          <cell r="AK191">
            <v>613.37675534715174</v>
          </cell>
          <cell r="AL191" t="str">
            <v/>
          </cell>
          <cell r="AM191">
            <v>0.29999750915385959</v>
          </cell>
          <cell r="AN191">
            <v>0.22222222222222221</v>
          </cell>
          <cell r="AO191">
            <v>-1991</v>
          </cell>
          <cell r="AQ191">
            <v>20555</v>
          </cell>
          <cell r="AR191" t="str">
            <v/>
          </cell>
          <cell r="AS191">
            <v>11301</v>
          </cell>
          <cell r="AU191">
            <v>16737.400000000001</v>
          </cell>
          <cell r="AV191" t="str">
            <v/>
          </cell>
          <cell r="AW191">
            <v>12750</v>
          </cell>
          <cell r="AX191" t="str">
            <v/>
          </cell>
          <cell r="AY191" t="str">
            <v/>
          </cell>
          <cell r="AZ191">
            <v>9164</v>
          </cell>
          <cell r="BA191" t="str">
            <v/>
          </cell>
          <cell r="BB191">
            <v>212.51259918299999</v>
          </cell>
          <cell r="BC191">
            <v>1.3599999700000001</v>
          </cell>
          <cell r="BD191">
            <v>366.82319872599999</v>
          </cell>
          <cell r="BE191">
            <v>0.33999999199999997</v>
          </cell>
          <cell r="BF191">
            <v>716.3346998720001</v>
          </cell>
          <cell r="BG191" t="str">
            <v/>
          </cell>
          <cell r="BH191">
            <v>149</v>
          </cell>
          <cell r="BI191">
            <v>149</v>
          </cell>
          <cell r="BJ191">
            <v>0</v>
          </cell>
        </row>
        <row r="192">
          <cell r="A192" t="str">
            <v>5HP</v>
          </cell>
          <cell r="B192" t="str">
            <v>Q13</v>
          </cell>
          <cell r="C192" t="str">
            <v/>
          </cell>
          <cell r="D192" t="str">
            <v/>
          </cell>
          <cell r="E192">
            <v>1</v>
          </cell>
          <cell r="F192">
            <v>1</v>
          </cell>
          <cell r="G192">
            <v>1</v>
          </cell>
          <cell r="H192">
            <v>1</v>
          </cell>
          <cell r="J192">
            <v>0</v>
          </cell>
          <cell r="K192">
            <v>13</v>
          </cell>
          <cell r="L192">
            <v>741.18188510300001</v>
          </cell>
          <cell r="M192">
            <v>0</v>
          </cell>
          <cell r="N192">
            <v>0</v>
          </cell>
          <cell r="Q192" t="str">
            <v/>
          </cell>
          <cell r="R192" t="str">
            <v/>
          </cell>
          <cell r="S192">
            <v>20</v>
          </cell>
          <cell r="X192">
            <v>1</v>
          </cell>
          <cell r="Y192">
            <v>1</v>
          </cell>
          <cell r="Z192">
            <v>1</v>
          </cell>
          <cell r="AA192">
            <v>0</v>
          </cell>
          <cell r="AB192" t="str">
            <v/>
          </cell>
          <cell r="AD192">
            <v>17</v>
          </cell>
          <cell r="AE192">
            <v>78</v>
          </cell>
          <cell r="AF192">
            <v>0.57750759878419455</v>
          </cell>
          <cell r="AG192">
            <v>0</v>
          </cell>
          <cell r="AH192" t="str">
            <v/>
          </cell>
          <cell r="AI192">
            <v>4</v>
          </cell>
          <cell r="AJ192">
            <v>18</v>
          </cell>
          <cell r="AK192">
            <v>1121.1302507270568</v>
          </cell>
          <cell r="AL192">
            <v>0.38709677419354838</v>
          </cell>
          <cell r="AM192">
            <v>0.3512334824770626</v>
          </cell>
          <cell r="AN192">
            <v>0.56666666666666665</v>
          </cell>
          <cell r="AO192">
            <v>974</v>
          </cell>
          <cell r="AQ192">
            <v>28900</v>
          </cell>
          <cell r="AR192" t="str">
            <v/>
          </cell>
          <cell r="AS192">
            <v>15826</v>
          </cell>
          <cell r="AU192">
            <v>22609</v>
          </cell>
          <cell r="AV192" t="str">
            <v/>
          </cell>
          <cell r="AW192">
            <v>19480</v>
          </cell>
          <cell r="AX192" t="str">
            <v/>
          </cell>
          <cell r="AY192" t="str">
            <v/>
          </cell>
          <cell r="AZ192">
            <v>17911</v>
          </cell>
          <cell r="BA192" t="str">
            <v/>
          </cell>
          <cell r="BB192">
            <v>295.09863712599997</v>
          </cell>
          <cell r="BC192" t="str">
            <v/>
          </cell>
          <cell r="BD192">
            <v>497.74123666700001</v>
          </cell>
          <cell r="BE192" t="str">
            <v/>
          </cell>
          <cell r="BF192">
            <v>905.56903956799999</v>
          </cell>
          <cell r="BG192" t="str">
            <v/>
          </cell>
          <cell r="BH192">
            <v>1531</v>
          </cell>
          <cell r="BI192">
            <v>438</v>
          </cell>
          <cell r="BJ192">
            <v>400</v>
          </cell>
        </row>
        <row r="193">
          <cell r="A193" t="str">
            <v>5HQ</v>
          </cell>
          <cell r="B193" t="str">
            <v>Q14</v>
          </cell>
          <cell r="C193" t="str">
            <v/>
          </cell>
          <cell r="D193" t="str">
            <v/>
          </cell>
          <cell r="E193">
            <v>1</v>
          </cell>
          <cell r="F193">
            <v>1</v>
          </cell>
          <cell r="G193">
            <v>1</v>
          </cell>
          <cell r="H193">
            <v>0</v>
          </cell>
          <cell r="J193">
            <v>0</v>
          </cell>
          <cell r="K193">
            <v>15.529999966</v>
          </cell>
          <cell r="L193">
            <v>328.78215626299999</v>
          </cell>
          <cell r="M193">
            <v>0</v>
          </cell>
          <cell r="N193">
            <v>0</v>
          </cell>
          <cell r="Q193" t="str">
            <v/>
          </cell>
          <cell r="R193">
            <v>0.86755952380952384</v>
          </cell>
          <cell r="S193">
            <v>491</v>
          </cell>
          <cell r="X193">
            <v>1</v>
          </cell>
          <cell r="Y193">
            <v>1</v>
          </cell>
          <cell r="Z193">
            <v>0.90322580645161288</v>
          </cell>
          <cell r="AA193">
            <v>0</v>
          </cell>
          <cell r="AB193" t="str">
            <v/>
          </cell>
          <cell r="AD193">
            <v>0</v>
          </cell>
          <cell r="AE193">
            <v>292</v>
          </cell>
          <cell r="AF193">
            <v>0.59519089890545551</v>
          </cell>
          <cell r="AG193">
            <v>0</v>
          </cell>
          <cell r="AH193" t="str">
            <v/>
          </cell>
          <cell r="AI193">
            <v>0</v>
          </cell>
          <cell r="AJ193">
            <v>136</v>
          </cell>
          <cell r="AK193">
            <v>1031.977925810447</v>
          </cell>
          <cell r="AL193">
            <v>0.24756756756756756</v>
          </cell>
          <cell r="AM193">
            <v>0.23737404898978154</v>
          </cell>
          <cell r="AN193">
            <v>0.67164179104477617</v>
          </cell>
          <cell r="AO193">
            <v>328</v>
          </cell>
          <cell r="AQ193">
            <v>57592</v>
          </cell>
          <cell r="AR193" t="str">
            <v/>
          </cell>
          <cell r="AS193">
            <v>29564</v>
          </cell>
          <cell r="AU193">
            <v>50053</v>
          </cell>
          <cell r="AV193" t="str">
            <v/>
          </cell>
          <cell r="AW193">
            <v>21556</v>
          </cell>
          <cell r="AX193" t="str">
            <v/>
          </cell>
          <cell r="AY193" t="str">
            <v/>
          </cell>
          <cell r="AZ193">
            <v>27806</v>
          </cell>
          <cell r="BA193" t="str">
            <v/>
          </cell>
          <cell r="BB193">
            <v>423.95078458600005</v>
          </cell>
          <cell r="BC193">
            <v>2.9899999560000001</v>
          </cell>
          <cell r="BD193">
            <v>978.72568261399999</v>
          </cell>
          <cell r="BE193">
            <v>0.33999999199999997</v>
          </cell>
          <cell r="BF193">
            <v>1342.1955056429999</v>
          </cell>
          <cell r="BG193" t="str">
            <v/>
          </cell>
          <cell r="BH193">
            <v>113</v>
          </cell>
          <cell r="BI193">
            <v>474</v>
          </cell>
          <cell r="BJ193">
            <v>0</v>
          </cell>
        </row>
        <row r="194">
          <cell r="A194" t="str">
            <v>5HR</v>
          </cell>
          <cell r="B194" t="str">
            <v>Q26</v>
          </cell>
          <cell r="C194" t="str">
            <v/>
          </cell>
          <cell r="D194" t="str">
            <v/>
          </cell>
          <cell r="E194">
            <v>1</v>
          </cell>
          <cell r="F194">
            <v>1</v>
          </cell>
          <cell r="G194">
            <v>1</v>
          </cell>
          <cell r="H194">
            <v>0</v>
          </cell>
          <cell r="J194">
            <v>0</v>
          </cell>
          <cell r="K194">
            <v>1.0380000020000002</v>
          </cell>
          <cell r="L194">
            <v>1362.5198999899999</v>
          </cell>
          <cell r="M194" t="str">
            <v/>
          </cell>
          <cell r="N194">
            <v>0</v>
          </cell>
          <cell r="Q194" t="str">
            <v/>
          </cell>
          <cell r="R194" t="str">
            <v/>
          </cell>
          <cell r="S194">
            <v>273</v>
          </cell>
          <cell r="X194">
            <v>1</v>
          </cell>
          <cell r="Y194">
            <v>1</v>
          </cell>
          <cell r="Z194">
            <v>0.90909090909090906</v>
          </cell>
          <cell r="AA194">
            <v>0</v>
          </cell>
          <cell r="AB194" t="str">
            <v/>
          </cell>
          <cell r="AD194">
            <v>11</v>
          </cell>
          <cell r="AE194">
            <v>256</v>
          </cell>
          <cell r="AF194">
            <v>0.84292343387471003</v>
          </cell>
          <cell r="AG194">
            <v>0</v>
          </cell>
          <cell r="AH194" t="str">
            <v/>
          </cell>
          <cell r="AI194">
            <v>5</v>
          </cell>
          <cell r="AJ194">
            <v>394</v>
          </cell>
          <cell r="AK194">
            <v>808.15459951830337</v>
          </cell>
          <cell r="AL194">
            <v>0.26111111111111113</v>
          </cell>
          <cell r="AM194">
            <v>0.33819401998328491</v>
          </cell>
          <cell r="AN194">
            <v>0.25</v>
          </cell>
          <cell r="AO194">
            <v>-4893</v>
          </cell>
          <cell r="AQ194">
            <v>17872</v>
          </cell>
          <cell r="AR194" t="str">
            <v/>
          </cell>
          <cell r="AS194">
            <v>7276</v>
          </cell>
          <cell r="AU194">
            <v>13619</v>
          </cell>
          <cell r="AV194" t="str">
            <v/>
          </cell>
          <cell r="AW194">
            <v>13166</v>
          </cell>
          <cell r="AX194" t="str">
            <v/>
          </cell>
          <cell r="AY194" t="str">
            <v/>
          </cell>
          <cell r="AZ194">
            <v>7633</v>
          </cell>
          <cell r="BA194" t="str">
            <v/>
          </cell>
          <cell r="BB194">
            <v>162.870000089</v>
          </cell>
          <cell r="BC194">
            <v>64</v>
          </cell>
          <cell r="BD194">
            <v>447.18600015099997</v>
          </cell>
          <cell r="BE194" t="str">
            <v/>
          </cell>
          <cell r="BF194">
            <v>733.54600035800001</v>
          </cell>
          <cell r="BG194">
            <v>53</v>
          </cell>
          <cell r="BH194">
            <v>211</v>
          </cell>
          <cell r="BI194">
            <v>158</v>
          </cell>
          <cell r="BJ194">
            <v>53</v>
          </cell>
        </row>
        <row r="195">
          <cell r="A195" t="str">
            <v>5HT</v>
          </cell>
          <cell r="B195" t="str">
            <v>Q27</v>
          </cell>
          <cell r="C195" t="str">
            <v/>
          </cell>
          <cell r="D195" t="str">
            <v/>
          </cell>
          <cell r="E195" t="str">
            <v/>
          </cell>
          <cell r="F195">
            <v>1</v>
          </cell>
          <cell r="G195">
            <v>1</v>
          </cell>
          <cell r="H195">
            <v>1</v>
          </cell>
          <cell r="J195">
            <v>0</v>
          </cell>
          <cell r="K195">
            <v>7</v>
          </cell>
          <cell r="L195">
            <v>129.77118418700002</v>
          </cell>
          <cell r="M195" t="str">
            <v/>
          </cell>
          <cell r="N195">
            <v>0</v>
          </cell>
          <cell r="Q195">
            <v>1</v>
          </cell>
          <cell r="R195" t="str">
            <v/>
          </cell>
          <cell r="S195">
            <v>724</v>
          </cell>
          <cell r="X195">
            <v>1</v>
          </cell>
          <cell r="Y195">
            <v>1</v>
          </cell>
          <cell r="Z195">
            <v>1</v>
          </cell>
          <cell r="AA195">
            <v>0</v>
          </cell>
          <cell r="AB195" t="str">
            <v/>
          </cell>
          <cell r="AD195">
            <v>59</v>
          </cell>
          <cell r="AE195">
            <v>443</v>
          </cell>
          <cell r="AF195">
            <v>1</v>
          </cell>
          <cell r="AG195">
            <v>0</v>
          </cell>
          <cell r="AH195" t="str">
            <v/>
          </cell>
          <cell r="AI195">
            <v>4</v>
          </cell>
          <cell r="AJ195">
            <v>583</v>
          </cell>
          <cell r="AK195">
            <v>854.84884630677072</v>
          </cell>
          <cell r="AL195">
            <v>0.16977225672877846</v>
          </cell>
          <cell r="AM195" t="str">
            <v/>
          </cell>
          <cell r="AN195">
            <v>0.27272727272727271</v>
          </cell>
          <cell r="AO195">
            <v>1599</v>
          </cell>
          <cell r="AQ195">
            <v>33651</v>
          </cell>
          <cell r="AR195" t="str">
            <v/>
          </cell>
          <cell r="AS195">
            <v>11926</v>
          </cell>
          <cell r="AU195">
            <v>33525</v>
          </cell>
          <cell r="AV195" t="str">
            <v/>
          </cell>
          <cell r="AW195">
            <v>21867</v>
          </cell>
          <cell r="AX195" t="str">
            <v/>
          </cell>
          <cell r="AY195" t="str">
            <v/>
          </cell>
          <cell r="AZ195">
            <v>16104</v>
          </cell>
          <cell r="BA195" t="str">
            <v/>
          </cell>
          <cell r="BB195">
            <v>326.78378573600003</v>
          </cell>
          <cell r="BC195">
            <v>16</v>
          </cell>
          <cell r="BD195">
            <v>634.10521288999996</v>
          </cell>
          <cell r="BE195" t="str">
            <v/>
          </cell>
          <cell r="BF195">
            <v>1494.01887996</v>
          </cell>
          <cell r="BG195">
            <v>43</v>
          </cell>
          <cell r="BH195">
            <v>0</v>
          </cell>
          <cell r="BI195">
            <v>59</v>
          </cell>
          <cell r="BJ195">
            <v>0</v>
          </cell>
        </row>
        <row r="196">
          <cell r="A196" t="str">
            <v>5HV</v>
          </cell>
          <cell r="B196" t="str">
            <v>Q27</v>
          </cell>
          <cell r="C196" t="str">
            <v/>
          </cell>
          <cell r="D196" t="str">
            <v/>
          </cell>
          <cell r="E196" t="str">
            <v/>
          </cell>
          <cell r="F196">
            <v>1</v>
          </cell>
          <cell r="G196">
            <v>1</v>
          </cell>
          <cell r="H196">
            <v>0</v>
          </cell>
          <cell r="J196">
            <v>0</v>
          </cell>
          <cell r="K196">
            <v>8</v>
          </cell>
          <cell r="L196">
            <v>104.592010712</v>
          </cell>
          <cell r="M196" t="str">
            <v/>
          </cell>
          <cell r="N196">
            <v>0</v>
          </cell>
          <cell r="Q196" t="str">
            <v/>
          </cell>
          <cell r="R196">
            <v>1</v>
          </cell>
          <cell r="S196">
            <v>344</v>
          </cell>
          <cell r="X196">
            <v>1</v>
          </cell>
          <cell r="Y196">
            <v>1</v>
          </cell>
          <cell r="Z196">
            <v>0.92307692307692313</v>
          </cell>
          <cell r="AA196">
            <v>0</v>
          </cell>
          <cell r="AB196" t="str">
            <v/>
          </cell>
          <cell r="AD196">
            <v>39</v>
          </cell>
          <cell r="AE196">
            <v>295</v>
          </cell>
          <cell r="AF196">
            <v>1</v>
          </cell>
          <cell r="AG196">
            <v>0</v>
          </cell>
          <cell r="AH196" t="str">
            <v/>
          </cell>
          <cell r="AI196">
            <v>0</v>
          </cell>
          <cell r="AJ196">
            <v>334</v>
          </cell>
          <cell r="AK196">
            <v>961.89419163891978</v>
          </cell>
          <cell r="AL196">
            <v>0.23104693140794225</v>
          </cell>
          <cell r="AM196">
            <v>0.35943933420937363</v>
          </cell>
          <cell r="AN196">
            <v>0.26315789473684209</v>
          </cell>
          <cell r="AO196">
            <v>1180</v>
          </cell>
          <cell r="AQ196">
            <v>17549</v>
          </cell>
          <cell r="AR196" t="str">
            <v/>
          </cell>
          <cell r="AS196">
            <v>7109</v>
          </cell>
          <cell r="AU196">
            <v>17535</v>
          </cell>
          <cell r="AV196" t="str">
            <v/>
          </cell>
          <cell r="AW196">
            <v>11195</v>
          </cell>
          <cell r="AX196" t="str">
            <v/>
          </cell>
          <cell r="AY196" t="str">
            <v/>
          </cell>
          <cell r="AZ196">
            <v>9632</v>
          </cell>
          <cell r="BA196" t="str">
            <v/>
          </cell>
          <cell r="BB196">
            <v>191.813979391</v>
          </cell>
          <cell r="BC196" t="str">
            <v/>
          </cell>
          <cell r="BD196">
            <v>331.50432443199998</v>
          </cell>
          <cell r="BE196" t="str">
            <v/>
          </cell>
          <cell r="BF196">
            <v>740.88783254800001</v>
          </cell>
          <cell r="BG196" t="str">
            <v/>
          </cell>
          <cell r="BH196">
            <v>0</v>
          </cell>
          <cell r="BI196">
            <v>212</v>
          </cell>
          <cell r="BJ196">
            <v>199</v>
          </cell>
        </row>
        <row r="197">
          <cell r="A197" t="str">
            <v>5HW</v>
          </cell>
          <cell r="B197" t="str">
            <v>Q26</v>
          </cell>
          <cell r="C197" t="str">
            <v/>
          </cell>
          <cell r="D197" t="str">
            <v/>
          </cell>
          <cell r="E197" t="str">
            <v/>
          </cell>
          <cell r="F197">
            <v>1</v>
          </cell>
          <cell r="G197">
            <v>1</v>
          </cell>
          <cell r="H197">
            <v>0</v>
          </cell>
          <cell r="J197">
            <v>0</v>
          </cell>
          <cell r="K197">
            <v>5.0349999990000001</v>
          </cell>
          <cell r="L197">
            <v>1440.2673809459998</v>
          </cell>
          <cell r="M197" t="str">
            <v/>
          </cell>
          <cell r="N197">
            <v>0</v>
          </cell>
          <cell r="Q197" t="str">
            <v/>
          </cell>
          <cell r="R197" t="str">
            <v/>
          </cell>
          <cell r="S197">
            <v>270</v>
          </cell>
          <cell r="X197">
            <v>1</v>
          </cell>
          <cell r="Y197">
            <v>1</v>
          </cell>
          <cell r="Z197">
            <v>1</v>
          </cell>
          <cell r="AA197">
            <v>0</v>
          </cell>
          <cell r="AB197" t="str">
            <v/>
          </cell>
          <cell r="AD197">
            <v>24</v>
          </cell>
          <cell r="AE197">
            <v>195</v>
          </cell>
          <cell r="AF197">
            <v>0.73193417600763178</v>
          </cell>
          <cell r="AG197">
            <v>0</v>
          </cell>
          <cell r="AH197" t="str">
            <v/>
          </cell>
          <cell r="AI197">
            <v>3.3</v>
          </cell>
          <cell r="AJ197">
            <v>92</v>
          </cell>
          <cell r="AK197">
            <v>759.38918695831615</v>
          </cell>
          <cell r="AL197">
            <v>0.18497109826589594</v>
          </cell>
          <cell r="AM197">
            <v>0.26863640300409536</v>
          </cell>
          <cell r="AN197">
            <v>0.26315789473684209</v>
          </cell>
          <cell r="AO197">
            <v>-1392</v>
          </cell>
          <cell r="AQ197">
            <v>19964</v>
          </cell>
          <cell r="AR197" t="str">
            <v/>
          </cell>
          <cell r="AS197">
            <v>6826</v>
          </cell>
          <cell r="AU197">
            <v>14558</v>
          </cell>
          <cell r="AV197" t="str">
            <v/>
          </cell>
          <cell r="AW197">
            <v>12527</v>
          </cell>
          <cell r="AX197" t="str">
            <v/>
          </cell>
          <cell r="AY197" t="str">
            <v/>
          </cell>
          <cell r="AZ197">
            <v>8896</v>
          </cell>
          <cell r="BA197" t="str">
            <v/>
          </cell>
          <cell r="BB197">
            <v>152.55499996500001</v>
          </cell>
          <cell r="BC197">
            <v>72</v>
          </cell>
          <cell r="BD197">
            <v>513.87499993599999</v>
          </cell>
          <cell r="BE197" t="str">
            <v/>
          </cell>
          <cell r="BF197">
            <v>840.86499986900003</v>
          </cell>
          <cell r="BG197" t="str">
            <v/>
          </cell>
          <cell r="BH197">
            <v>274</v>
          </cell>
          <cell r="BI197">
            <v>274</v>
          </cell>
          <cell r="BJ197">
            <v>0</v>
          </cell>
        </row>
        <row r="198">
          <cell r="A198" t="str">
            <v>5HX</v>
          </cell>
          <cell r="B198" t="str">
            <v>Q04</v>
          </cell>
          <cell r="C198" t="str">
            <v/>
          </cell>
          <cell r="D198" t="str">
            <v/>
          </cell>
          <cell r="E198" t="str">
            <v/>
          </cell>
          <cell r="F198">
            <v>1</v>
          </cell>
          <cell r="G198">
            <v>1</v>
          </cell>
          <cell r="H198">
            <v>1</v>
          </cell>
          <cell r="J198">
            <v>0</v>
          </cell>
          <cell r="K198">
            <v>209.148750073</v>
          </cell>
          <cell r="L198">
            <v>1384.7195819169999</v>
          </cell>
          <cell r="M198" t="str">
            <v/>
          </cell>
          <cell r="N198">
            <v>0</v>
          </cell>
          <cell r="Q198" t="str">
            <v/>
          </cell>
          <cell r="R198" t="str">
            <v/>
          </cell>
          <cell r="S198">
            <v>21</v>
          </cell>
          <cell r="X198">
            <v>1</v>
          </cell>
          <cell r="Y198">
            <v>1</v>
          </cell>
          <cell r="Z198">
            <v>0.9375</v>
          </cell>
          <cell r="AA198">
            <v>0</v>
          </cell>
          <cell r="AB198" t="str">
            <v/>
          </cell>
          <cell r="AD198">
            <v>21</v>
          </cell>
          <cell r="AE198">
            <v>333</v>
          </cell>
          <cell r="AF198">
            <v>0.62127769523932563</v>
          </cell>
          <cell r="AG198">
            <v>0</v>
          </cell>
          <cell r="AH198" t="str">
            <v/>
          </cell>
          <cell r="AI198">
            <v>9</v>
          </cell>
          <cell r="AJ198">
            <v>12</v>
          </cell>
          <cell r="AK198">
            <v>807.64390357147226</v>
          </cell>
          <cell r="AL198" t="str">
            <v/>
          </cell>
          <cell r="AM198">
            <v>0.26677176327735846</v>
          </cell>
          <cell r="AN198">
            <v>0.6556291390728477</v>
          </cell>
          <cell r="AO198">
            <v>2090</v>
          </cell>
          <cell r="AQ198">
            <v>67891</v>
          </cell>
          <cell r="AR198" t="str">
            <v/>
          </cell>
          <cell r="AS198">
            <v>37397</v>
          </cell>
          <cell r="AU198">
            <v>61590</v>
          </cell>
          <cell r="AV198" t="str">
            <v/>
          </cell>
          <cell r="AW198">
            <v>26938</v>
          </cell>
          <cell r="AX198" t="str">
            <v/>
          </cell>
          <cell r="AY198" t="str">
            <v/>
          </cell>
          <cell r="AZ198">
            <v>22132</v>
          </cell>
          <cell r="BA198" t="str">
            <v/>
          </cell>
          <cell r="BB198">
            <v>549.62272912700007</v>
          </cell>
          <cell r="BC198">
            <v>18.205841066000001</v>
          </cell>
          <cell r="BD198">
            <v>1164.3521119500001</v>
          </cell>
          <cell r="BE198" t="str">
            <v/>
          </cell>
          <cell r="BF198">
            <v>2911.037596136</v>
          </cell>
          <cell r="BG198" t="str">
            <v/>
          </cell>
          <cell r="BH198">
            <v>0</v>
          </cell>
          <cell r="BI198">
            <v>0</v>
          </cell>
          <cell r="BJ198">
            <v>0</v>
          </cell>
        </row>
        <row r="199">
          <cell r="A199" t="str">
            <v>5HY</v>
          </cell>
          <cell r="B199" t="str">
            <v>Q04</v>
          </cell>
          <cell r="C199" t="str">
            <v/>
          </cell>
          <cell r="D199" t="str">
            <v/>
          </cell>
          <cell r="E199" t="str">
            <v/>
          </cell>
          <cell r="F199">
            <v>1</v>
          </cell>
          <cell r="G199">
            <v>1</v>
          </cell>
          <cell r="H199">
            <v>0</v>
          </cell>
          <cell r="J199">
            <v>0</v>
          </cell>
          <cell r="K199">
            <v>239.31130017299998</v>
          </cell>
          <cell r="L199">
            <v>418.52180093799996</v>
          </cell>
          <cell r="M199" t="str">
            <v/>
          </cell>
          <cell r="N199">
            <v>0</v>
          </cell>
          <cell r="Q199" t="str">
            <v/>
          </cell>
          <cell r="R199" t="str">
            <v/>
          </cell>
          <cell r="S199">
            <v>5</v>
          </cell>
          <cell r="X199">
            <v>1</v>
          </cell>
          <cell r="Y199">
            <v>1</v>
          </cell>
          <cell r="Z199">
            <v>1</v>
          </cell>
          <cell r="AA199">
            <v>0</v>
          </cell>
          <cell r="AB199" t="str">
            <v/>
          </cell>
          <cell r="AD199">
            <v>31</v>
          </cell>
          <cell r="AE199">
            <v>239</v>
          </cell>
          <cell r="AF199">
            <v>0.7856267864434463</v>
          </cell>
          <cell r="AG199">
            <v>0</v>
          </cell>
          <cell r="AH199" t="str">
            <v/>
          </cell>
          <cell r="AI199">
            <v>0</v>
          </cell>
          <cell r="AJ199">
            <v>0</v>
          </cell>
          <cell r="AK199">
            <v>1034.4239845306595</v>
          </cell>
          <cell r="AL199">
            <v>0.13490364025695931</v>
          </cell>
          <cell r="AM199">
            <v>0.34433538781233292</v>
          </cell>
          <cell r="AN199">
            <v>0.69072164948453607</v>
          </cell>
          <cell r="AO199">
            <v>-10254</v>
          </cell>
          <cell r="AQ199">
            <v>48329</v>
          </cell>
          <cell r="AR199" t="str">
            <v/>
          </cell>
          <cell r="AS199">
            <v>22453</v>
          </cell>
          <cell r="AU199">
            <v>41793</v>
          </cell>
          <cell r="AV199" t="str">
            <v/>
          </cell>
          <cell r="AW199">
            <v>23479</v>
          </cell>
          <cell r="AX199" t="str">
            <v/>
          </cell>
          <cell r="AY199" t="str">
            <v/>
          </cell>
          <cell r="AZ199">
            <v>20773</v>
          </cell>
          <cell r="BA199" t="str">
            <v/>
          </cell>
          <cell r="BB199">
            <v>331.30937890600001</v>
          </cell>
          <cell r="BC199" t="str">
            <v/>
          </cell>
          <cell r="BD199">
            <v>988.25730211899997</v>
          </cell>
          <cell r="BE199" t="str">
            <v/>
          </cell>
          <cell r="BF199">
            <v>1895.3084313700001</v>
          </cell>
          <cell r="BG199" t="str">
            <v/>
          </cell>
          <cell r="BH199">
            <v>17</v>
          </cell>
          <cell r="BI199">
            <v>0</v>
          </cell>
          <cell r="BJ199">
            <v>0</v>
          </cell>
        </row>
        <row r="200">
          <cell r="A200" t="str">
            <v>5J1</v>
          </cell>
          <cell r="B200" t="str">
            <v>Q15</v>
          </cell>
          <cell r="C200" t="str">
            <v/>
          </cell>
          <cell r="D200" t="str">
            <v/>
          </cell>
          <cell r="E200" t="str">
            <v/>
          </cell>
          <cell r="F200">
            <v>1</v>
          </cell>
          <cell r="G200">
            <v>1</v>
          </cell>
          <cell r="H200">
            <v>0</v>
          </cell>
          <cell r="J200">
            <v>0</v>
          </cell>
          <cell r="K200">
            <v>6.0060000000000002</v>
          </cell>
          <cell r="L200">
            <v>663.6585</v>
          </cell>
          <cell r="M200" t="str">
            <v/>
          </cell>
          <cell r="N200">
            <v>1</v>
          </cell>
          <cell r="Q200" t="str">
            <v/>
          </cell>
          <cell r="R200" t="str">
            <v/>
          </cell>
          <cell r="S200">
            <v>18</v>
          </cell>
          <cell r="X200">
            <v>1</v>
          </cell>
          <cell r="Y200">
            <v>1</v>
          </cell>
          <cell r="Z200">
            <v>1</v>
          </cell>
          <cell r="AA200">
            <v>0</v>
          </cell>
          <cell r="AB200" t="str">
            <v/>
          </cell>
          <cell r="AD200">
            <v>0</v>
          </cell>
          <cell r="AE200">
            <v>28</v>
          </cell>
          <cell r="AF200">
            <v>0.84994250670755078</v>
          </cell>
          <cell r="AG200">
            <v>0</v>
          </cell>
          <cell r="AH200" t="str">
            <v/>
          </cell>
          <cell r="AI200">
            <v>8.8000000000000007</v>
          </cell>
          <cell r="AJ200">
            <v>450</v>
          </cell>
          <cell r="AK200">
            <v>1107.586543460041</v>
          </cell>
          <cell r="AL200">
            <v>0.31016042780748665</v>
          </cell>
          <cell r="AM200">
            <v>0.28538268572201808</v>
          </cell>
          <cell r="AN200">
            <v>0.35714285714285715</v>
          </cell>
          <cell r="AO200">
            <v>36</v>
          </cell>
          <cell r="AQ200">
            <v>25359</v>
          </cell>
          <cell r="AR200" t="str">
            <v/>
          </cell>
          <cell r="AS200">
            <v>11339</v>
          </cell>
          <cell r="AU200">
            <v>20300</v>
          </cell>
          <cell r="AV200" t="str">
            <v/>
          </cell>
          <cell r="AW200">
            <v>10968</v>
          </cell>
          <cell r="AX200" t="str">
            <v/>
          </cell>
          <cell r="AY200" t="str">
            <v/>
          </cell>
          <cell r="AZ200">
            <v>16325</v>
          </cell>
          <cell r="BA200" t="str">
            <v/>
          </cell>
          <cell r="BB200">
            <v>167.30819999100001</v>
          </cell>
          <cell r="BC200">
            <v>3</v>
          </cell>
          <cell r="BD200">
            <v>469.64199989799999</v>
          </cell>
          <cell r="BE200" t="str">
            <v/>
          </cell>
          <cell r="BF200">
            <v>868.62649998200004</v>
          </cell>
          <cell r="BG200" t="str">
            <v/>
          </cell>
          <cell r="BH200">
            <v>589</v>
          </cell>
          <cell r="BI200">
            <v>44</v>
          </cell>
          <cell r="BJ200">
            <v>44</v>
          </cell>
        </row>
        <row r="201">
          <cell r="A201" t="str">
            <v>5J2</v>
          </cell>
          <cell r="B201" t="str">
            <v>Q15</v>
          </cell>
          <cell r="C201" t="str">
            <v/>
          </cell>
          <cell r="D201" t="str">
            <v/>
          </cell>
          <cell r="E201" t="str">
            <v/>
          </cell>
          <cell r="F201">
            <v>1</v>
          </cell>
          <cell r="G201">
            <v>1</v>
          </cell>
          <cell r="H201">
            <v>0</v>
          </cell>
          <cell r="J201">
            <v>0</v>
          </cell>
          <cell r="K201">
            <v>10.729999983999999</v>
          </cell>
          <cell r="L201">
            <v>1855.4349999999999</v>
          </cell>
          <cell r="M201" t="str">
            <v/>
          </cell>
          <cell r="N201">
            <v>0</v>
          </cell>
          <cell r="Q201" t="str">
            <v/>
          </cell>
          <cell r="R201" t="str">
            <v/>
          </cell>
          <cell r="S201">
            <v>74</v>
          </cell>
          <cell r="X201">
            <v>1</v>
          </cell>
          <cell r="Y201">
            <v>1</v>
          </cell>
          <cell r="Z201">
            <v>0.91304347826086951</v>
          </cell>
          <cell r="AA201">
            <v>0</v>
          </cell>
          <cell r="AB201" t="str">
            <v/>
          </cell>
          <cell r="AD201">
            <v>24</v>
          </cell>
          <cell r="AE201">
            <v>245</v>
          </cell>
          <cell r="AF201">
            <v>0.95040196212017991</v>
          </cell>
          <cell r="AG201">
            <v>0</v>
          </cell>
          <cell r="AH201" t="str">
            <v/>
          </cell>
          <cell r="AI201">
            <v>15</v>
          </cell>
          <cell r="AJ201">
            <v>370</v>
          </cell>
          <cell r="AK201">
            <v>686.94101225249449</v>
          </cell>
          <cell r="AL201">
            <v>0.16796875</v>
          </cell>
          <cell r="AM201">
            <v>0.29883134182431415</v>
          </cell>
          <cell r="AN201">
            <v>0.47058823529411764</v>
          </cell>
          <cell r="AO201">
            <v>490</v>
          </cell>
          <cell r="AQ201">
            <v>27691</v>
          </cell>
          <cell r="AR201" t="str">
            <v/>
          </cell>
          <cell r="AS201">
            <v>15399</v>
          </cell>
          <cell r="AU201">
            <v>26266</v>
          </cell>
          <cell r="AV201" t="str">
            <v/>
          </cell>
          <cell r="AW201">
            <v>15118</v>
          </cell>
          <cell r="AX201" t="str">
            <v/>
          </cell>
          <cell r="AY201" t="str">
            <v/>
          </cell>
          <cell r="AZ201">
            <v>19812</v>
          </cell>
          <cell r="BA201" t="str">
            <v/>
          </cell>
          <cell r="BB201">
            <v>200.89699990599999</v>
          </cell>
          <cell r="BC201">
            <v>1.679999985</v>
          </cell>
          <cell r="BD201">
            <v>540.83950000999994</v>
          </cell>
          <cell r="BE201">
            <v>0.16999999599999999</v>
          </cell>
          <cell r="BF201">
            <v>1110.767999743</v>
          </cell>
          <cell r="BG201" t="str">
            <v/>
          </cell>
          <cell r="BH201">
            <v>1010</v>
          </cell>
          <cell r="BI201">
            <v>110</v>
          </cell>
          <cell r="BJ201">
            <v>110</v>
          </cell>
        </row>
        <row r="202">
          <cell r="A202" t="str">
            <v>5J3</v>
          </cell>
          <cell r="B202" t="str">
            <v>Q15</v>
          </cell>
          <cell r="C202" t="str">
            <v/>
          </cell>
          <cell r="D202" t="str">
            <v/>
          </cell>
          <cell r="E202">
            <v>0.9966641957005189</v>
          </cell>
          <cell r="F202">
            <v>1</v>
          </cell>
          <cell r="G202">
            <v>1</v>
          </cell>
          <cell r="H202">
            <v>0</v>
          </cell>
          <cell r="J202">
            <v>0</v>
          </cell>
          <cell r="K202">
            <v>10.678299950000001</v>
          </cell>
          <cell r="L202">
            <v>739.90030049200004</v>
          </cell>
          <cell r="M202" t="str">
            <v/>
          </cell>
          <cell r="N202">
            <v>1</v>
          </cell>
          <cell r="Q202" t="str">
            <v/>
          </cell>
          <cell r="R202">
            <v>0.16393442622950818</v>
          </cell>
          <cell r="S202">
            <v>230</v>
          </cell>
          <cell r="X202">
            <v>1</v>
          </cell>
          <cell r="Y202">
            <v>1</v>
          </cell>
          <cell r="Z202">
            <v>0.96153846153846156</v>
          </cell>
          <cell r="AA202">
            <v>0</v>
          </cell>
          <cell r="AB202" t="str">
            <v/>
          </cell>
          <cell r="AD202">
            <v>44</v>
          </cell>
          <cell r="AE202">
            <v>329</v>
          </cell>
          <cell r="AF202">
            <v>0.9593670886075949</v>
          </cell>
          <cell r="AG202">
            <v>0</v>
          </cell>
          <cell r="AH202" t="str">
            <v/>
          </cell>
          <cell r="AI202">
            <v>8</v>
          </cell>
          <cell r="AJ202">
            <v>90</v>
          </cell>
          <cell r="AK202">
            <v>895.57091762443986</v>
          </cell>
          <cell r="AL202">
            <v>0.25099601593625498</v>
          </cell>
          <cell r="AM202">
            <v>0.33184793970402154</v>
          </cell>
          <cell r="AN202">
            <v>0.4</v>
          </cell>
          <cell r="AO202">
            <v>211</v>
          </cell>
          <cell r="AQ202">
            <v>39303</v>
          </cell>
          <cell r="AR202" t="str">
            <v/>
          </cell>
          <cell r="AS202">
            <v>15237</v>
          </cell>
          <cell r="AU202">
            <v>33304</v>
          </cell>
          <cell r="AV202" t="str">
            <v/>
          </cell>
          <cell r="AW202">
            <v>14294</v>
          </cell>
          <cell r="AX202" t="str">
            <v/>
          </cell>
          <cell r="AY202" t="str">
            <v/>
          </cell>
          <cell r="AZ202">
            <v>23353</v>
          </cell>
          <cell r="BA202" t="str">
            <v/>
          </cell>
          <cell r="BB202">
            <v>324.14970019899999</v>
          </cell>
          <cell r="BC202">
            <v>11.694700055</v>
          </cell>
          <cell r="BD202">
            <v>640.15950021000003</v>
          </cell>
          <cell r="BE202" t="str">
            <v/>
          </cell>
          <cell r="BF202">
            <v>996.10660081100002</v>
          </cell>
          <cell r="BG202" t="str">
            <v/>
          </cell>
          <cell r="BH202">
            <v>1271</v>
          </cell>
          <cell r="BI202">
            <v>188</v>
          </cell>
          <cell r="BJ202">
            <v>188</v>
          </cell>
        </row>
        <row r="203">
          <cell r="A203" t="str">
            <v>5J4</v>
          </cell>
          <cell r="B203" t="str">
            <v>Q15</v>
          </cell>
          <cell r="C203" t="str">
            <v/>
          </cell>
          <cell r="D203" t="str">
            <v/>
          </cell>
          <cell r="E203">
            <v>1</v>
          </cell>
          <cell r="F203">
            <v>1</v>
          </cell>
          <cell r="G203">
            <v>1</v>
          </cell>
          <cell r="H203">
            <v>0</v>
          </cell>
          <cell r="J203">
            <v>0</v>
          </cell>
          <cell r="K203">
            <v>37.860000150000005</v>
          </cell>
          <cell r="L203">
            <v>682.23000029000002</v>
          </cell>
          <cell r="M203" t="str">
            <v/>
          </cell>
          <cell r="N203">
            <v>0</v>
          </cell>
          <cell r="Q203" t="str">
            <v/>
          </cell>
          <cell r="R203" t="str">
            <v/>
          </cell>
          <cell r="S203">
            <v>119</v>
          </cell>
          <cell r="X203">
            <v>0.99612403100775193</v>
          </cell>
          <cell r="Y203">
            <v>0.98181818181818181</v>
          </cell>
          <cell r="Z203">
            <v>0.92307692307692313</v>
          </cell>
          <cell r="AA203">
            <v>0</v>
          </cell>
          <cell r="AB203" t="str">
            <v/>
          </cell>
          <cell r="AD203">
            <v>26</v>
          </cell>
          <cell r="AE203">
            <v>268</v>
          </cell>
          <cell r="AF203">
            <v>1</v>
          </cell>
          <cell r="AG203">
            <v>0</v>
          </cell>
          <cell r="AH203" t="str">
            <v/>
          </cell>
          <cell r="AI203">
            <v>10</v>
          </cell>
          <cell r="AJ203">
            <v>124</v>
          </cell>
          <cell r="AK203">
            <v>1127.2210255668031</v>
          </cell>
          <cell r="AL203">
            <v>0.26741573033707866</v>
          </cell>
          <cell r="AM203">
            <v>0.34692029731086765</v>
          </cell>
          <cell r="AN203">
            <v>0.35897435897435898</v>
          </cell>
          <cell r="AO203">
            <v>9</v>
          </cell>
          <cell r="AQ203">
            <v>38065</v>
          </cell>
          <cell r="AR203" t="str">
            <v/>
          </cell>
          <cell r="AS203">
            <v>21011</v>
          </cell>
          <cell r="AU203">
            <v>29707</v>
          </cell>
          <cell r="AV203" t="str">
            <v/>
          </cell>
          <cell r="AW203">
            <v>15326</v>
          </cell>
          <cell r="AX203" t="str">
            <v/>
          </cell>
          <cell r="AY203" t="str">
            <v/>
          </cell>
          <cell r="AZ203">
            <v>22235</v>
          </cell>
          <cell r="BA203" t="str">
            <v/>
          </cell>
          <cell r="BB203">
            <v>318.503600345</v>
          </cell>
          <cell r="BC203">
            <v>13</v>
          </cell>
          <cell r="BD203">
            <v>594.54810163000002</v>
          </cell>
          <cell r="BE203" t="str">
            <v/>
          </cell>
          <cell r="BF203">
            <v>907.59940114400001</v>
          </cell>
          <cell r="BG203" t="str">
            <v/>
          </cell>
          <cell r="BH203">
            <v>617</v>
          </cell>
          <cell r="BI203">
            <v>41</v>
          </cell>
          <cell r="BJ203">
            <v>41</v>
          </cell>
        </row>
        <row r="204">
          <cell r="A204" t="str">
            <v>5J5</v>
          </cell>
          <cell r="B204" t="str">
            <v>Q14</v>
          </cell>
          <cell r="C204" t="str">
            <v/>
          </cell>
          <cell r="D204" t="str">
            <v/>
          </cell>
          <cell r="E204">
            <v>1</v>
          </cell>
          <cell r="F204">
            <v>1</v>
          </cell>
          <cell r="G204">
            <v>1</v>
          </cell>
          <cell r="H204">
            <v>0</v>
          </cell>
          <cell r="J204">
            <v>0</v>
          </cell>
          <cell r="K204">
            <v>12.459999968</v>
          </cell>
          <cell r="L204">
            <v>240.01</v>
          </cell>
          <cell r="M204" t="str">
            <v/>
          </cell>
          <cell r="N204">
            <v>0</v>
          </cell>
          <cell r="Q204" t="str">
            <v/>
          </cell>
          <cell r="R204" t="str">
            <v/>
          </cell>
          <cell r="S204">
            <v>438</v>
          </cell>
          <cell r="X204">
            <v>1</v>
          </cell>
          <cell r="Y204">
            <v>1</v>
          </cell>
          <cell r="Z204">
            <v>0.86363636363636365</v>
          </cell>
          <cell r="AA204">
            <v>0</v>
          </cell>
          <cell r="AB204" t="str">
            <v/>
          </cell>
          <cell r="AD204">
            <v>270</v>
          </cell>
          <cell r="AE204">
            <v>147</v>
          </cell>
          <cell r="AF204">
            <v>0.89998883803995977</v>
          </cell>
          <cell r="AG204">
            <v>0</v>
          </cell>
          <cell r="AH204" t="str">
            <v/>
          </cell>
          <cell r="AI204">
            <v>8</v>
          </cell>
          <cell r="AJ204">
            <v>594</v>
          </cell>
          <cell r="AK204">
            <v>1123.5290988717427</v>
          </cell>
          <cell r="AL204">
            <v>0.19053708439897699</v>
          </cell>
          <cell r="AM204">
            <v>0.29980316484391417</v>
          </cell>
          <cell r="AN204">
            <v>0.46268656716417911</v>
          </cell>
          <cell r="AO204">
            <v>570</v>
          </cell>
          <cell r="AQ204">
            <v>46873</v>
          </cell>
          <cell r="AR204" t="str">
            <v/>
          </cell>
          <cell r="AS204">
            <v>22601</v>
          </cell>
          <cell r="AU204">
            <v>36665</v>
          </cell>
          <cell r="AV204" t="str">
            <v/>
          </cell>
          <cell r="AW204">
            <v>28921</v>
          </cell>
          <cell r="AX204" t="str">
            <v/>
          </cell>
          <cell r="AY204" t="str">
            <v/>
          </cell>
          <cell r="AZ204">
            <v>25228</v>
          </cell>
          <cell r="BA204" t="str">
            <v/>
          </cell>
          <cell r="BB204">
            <v>324.99169977700001</v>
          </cell>
          <cell r="BC204">
            <v>2.3599999700000001</v>
          </cell>
          <cell r="BD204">
            <v>890.418599546</v>
          </cell>
          <cell r="BE204">
            <v>0.33999999199999997</v>
          </cell>
          <cell r="BF204">
            <v>1852.1871994129999</v>
          </cell>
          <cell r="BG204" t="str">
            <v/>
          </cell>
          <cell r="BH204">
            <v>16</v>
          </cell>
          <cell r="BI204">
            <v>620</v>
          </cell>
          <cell r="BJ204">
            <v>0</v>
          </cell>
        </row>
        <row r="205">
          <cell r="A205" t="str">
            <v>5J6</v>
          </cell>
          <cell r="B205" t="str">
            <v>Q12</v>
          </cell>
          <cell r="C205" t="str">
            <v/>
          </cell>
          <cell r="D205" t="str">
            <v/>
          </cell>
          <cell r="E205" t="str">
            <v/>
          </cell>
          <cell r="F205">
            <v>1</v>
          </cell>
          <cell r="G205">
            <v>1</v>
          </cell>
          <cell r="H205">
            <v>0</v>
          </cell>
          <cell r="J205">
            <v>0</v>
          </cell>
          <cell r="K205">
            <v>43</v>
          </cell>
          <cell r="L205">
            <v>1535.260000001</v>
          </cell>
          <cell r="M205" t="str">
            <v/>
          </cell>
          <cell r="N205">
            <v>0</v>
          </cell>
          <cell r="Q205" t="str">
            <v/>
          </cell>
          <cell r="R205" t="str">
            <v/>
          </cell>
          <cell r="S205">
            <v>344</v>
          </cell>
          <cell r="X205">
            <v>1</v>
          </cell>
          <cell r="Y205">
            <v>0.98550724637681164</v>
          </cell>
          <cell r="Z205">
            <v>0.9</v>
          </cell>
          <cell r="AA205">
            <v>0</v>
          </cell>
          <cell r="AB205" t="str">
            <v/>
          </cell>
          <cell r="AD205">
            <v>0</v>
          </cell>
          <cell r="AE205">
            <v>278</v>
          </cell>
          <cell r="AF205">
            <v>0.70083847492485363</v>
          </cell>
          <cell r="AG205">
            <v>0</v>
          </cell>
          <cell r="AH205" t="str">
            <v/>
          </cell>
          <cell r="AI205">
            <v>11</v>
          </cell>
          <cell r="AJ205">
            <v>291</v>
          </cell>
          <cell r="AK205">
            <v>784.95481644383028</v>
          </cell>
          <cell r="AL205">
            <v>0.17168141592920355</v>
          </cell>
          <cell r="AM205">
            <v>0.24331289878643814</v>
          </cell>
          <cell r="AN205">
            <v>0.35294117647058826</v>
          </cell>
          <cell r="AO205">
            <v>54</v>
          </cell>
          <cell r="AQ205">
            <v>40037</v>
          </cell>
          <cell r="AR205" t="str">
            <v/>
          </cell>
          <cell r="AS205">
            <v>20884</v>
          </cell>
          <cell r="AU205">
            <v>31477</v>
          </cell>
          <cell r="AV205" t="str">
            <v/>
          </cell>
          <cell r="AW205">
            <v>23269</v>
          </cell>
          <cell r="AX205" t="str">
            <v/>
          </cell>
          <cell r="AY205" t="str">
            <v/>
          </cell>
          <cell r="AZ205">
            <v>18761</v>
          </cell>
          <cell r="BA205" t="str">
            <v/>
          </cell>
          <cell r="BB205">
            <v>300.51420000799999</v>
          </cell>
          <cell r="BC205" t="str">
            <v/>
          </cell>
          <cell r="BD205">
            <v>591.98360003000005</v>
          </cell>
          <cell r="BE205" t="str">
            <v/>
          </cell>
          <cell r="BF205">
            <v>1122.6672000399999</v>
          </cell>
          <cell r="BG205" t="str">
            <v/>
          </cell>
          <cell r="BH205">
            <v>142</v>
          </cell>
          <cell r="BI205">
            <v>75</v>
          </cell>
          <cell r="BJ205">
            <v>75</v>
          </cell>
        </row>
        <row r="206">
          <cell r="A206" t="str">
            <v>5J7</v>
          </cell>
          <cell r="B206" t="str">
            <v>Q12</v>
          </cell>
          <cell r="C206" t="str">
            <v/>
          </cell>
          <cell r="D206" t="str">
            <v/>
          </cell>
          <cell r="E206">
            <v>1</v>
          </cell>
          <cell r="F206">
            <v>1</v>
          </cell>
          <cell r="G206">
            <v>1</v>
          </cell>
          <cell r="H206">
            <v>0</v>
          </cell>
          <cell r="J206">
            <v>0</v>
          </cell>
          <cell r="K206">
            <v>16</v>
          </cell>
          <cell r="L206">
            <v>2743.490004104</v>
          </cell>
          <cell r="M206" t="str">
            <v/>
          </cell>
          <cell r="N206">
            <v>0</v>
          </cell>
          <cell r="Q206" t="str">
            <v/>
          </cell>
          <cell r="R206" t="str">
            <v/>
          </cell>
          <cell r="S206">
            <v>129</v>
          </cell>
          <cell r="X206">
            <v>1</v>
          </cell>
          <cell r="Y206">
            <v>0.96969696969696972</v>
          </cell>
          <cell r="Z206">
            <v>0.6</v>
          </cell>
          <cell r="AA206">
            <v>0</v>
          </cell>
          <cell r="AB206" t="str">
            <v/>
          </cell>
          <cell r="AD206">
            <v>0</v>
          </cell>
          <cell r="AE206">
            <v>174</v>
          </cell>
          <cell r="AF206">
            <v>0.59685230024213076</v>
          </cell>
          <cell r="AG206">
            <v>0</v>
          </cell>
          <cell r="AH206" t="str">
            <v/>
          </cell>
          <cell r="AI206">
            <v>1</v>
          </cell>
          <cell r="AJ206">
            <v>34</v>
          </cell>
          <cell r="AK206">
            <v>786.85437589670005</v>
          </cell>
          <cell r="AL206">
            <v>0.21587301587301588</v>
          </cell>
          <cell r="AM206">
            <v>0.23382770590091512</v>
          </cell>
          <cell r="AN206">
            <v>0.36</v>
          </cell>
          <cell r="AO206">
            <v>124</v>
          </cell>
          <cell r="AQ206">
            <v>29291</v>
          </cell>
          <cell r="AR206" t="str">
            <v/>
          </cell>
          <cell r="AS206">
            <v>18355</v>
          </cell>
          <cell r="AU206">
            <v>22822</v>
          </cell>
          <cell r="AV206" t="str">
            <v/>
          </cell>
          <cell r="AW206">
            <v>18293</v>
          </cell>
          <cell r="AX206" t="str">
            <v/>
          </cell>
          <cell r="AY206" t="str">
            <v/>
          </cell>
          <cell r="AZ206">
            <v>19505</v>
          </cell>
          <cell r="BA206" t="str">
            <v/>
          </cell>
          <cell r="BB206">
            <v>276.39450023900002</v>
          </cell>
          <cell r="BC206" t="str">
            <v/>
          </cell>
          <cell r="BD206">
            <v>599.48100073000001</v>
          </cell>
          <cell r="BE206" t="str">
            <v/>
          </cell>
          <cell r="BF206">
            <v>839.71200122999994</v>
          </cell>
          <cell r="BG206" t="str">
            <v/>
          </cell>
          <cell r="BH206">
            <v>318</v>
          </cell>
          <cell r="BI206">
            <v>302</v>
          </cell>
          <cell r="BJ206">
            <v>16</v>
          </cell>
        </row>
        <row r="207">
          <cell r="A207" t="str">
            <v>5J8</v>
          </cell>
          <cell r="B207" t="str">
            <v>Q10</v>
          </cell>
          <cell r="C207" t="str">
            <v/>
          </cell>
          <cell r="D207" t="str">
            <v/>
          </cell>
          <cell r="E207" t="str">
            <v/>
          </cell>
          <cell r="F207">
            <v>1</v>
          </cell>
          <cell r="G207">
            <v>1</v>
          </cell>
          <cell r="H207">
            <v>0</v>
          </cell>
          <cell r="J207">
            <v>0</v>
          </cell>
          <cell r="K207">
            <v>13</v>
          </cell>
          <cell r="L207">
            <v>15</v>
          </cell>
          <cell r="M207" t="str">
            <v/>
          </cell>
          <cell r="N207">
            <v>0</v>
          </cell>
          <cell r="Q207" t="str">
            <v/>
          </cell>
          <cell r="R207" t="str">
            <v/>
          </cell>
          <cell r="S207">
            <v>700</v>
          </cell>
          <cell r="X207">
            <v>1</v>
          </cell>
          <cell r="Y207">
            <v>1</v>
          </cell>
          <cell r="Z207">
            <v>0.95238095238095233</v>
          </cell>
          <cell r="AA207">
            <v>0</v>
          </cell>
          <cell r="AB207" t="str">
            <v/>
          </cell>
          <cell r="AD207">
            <v>27</v>
          </cell>
          <cell r="AE207">
            <v>216</v>
          </cell>
          <cell r="AF207">
            <v>0.91083490948392332</v>
          </cell>
          <cell r="AG207">
            <v>0</v>
          </cell>
          <cell r="AH207" t="str">
            <v/>
          </cell>
          <cell r="AI207">
            <v>4</v>
          </cell>
          <cell r="AJ207">
            <v>88</v>
          </cell>
          <cell r="AK207">
            <v>1406.3698610677047</v>
          </cell>
          <cell r="AL207">
            <v>0.3127962085308057</v>
          </cell>
          <cell r="AM207">
            <v>0.29470003246082571</v>
          </cell>
          <cell r="AN207">
            <v>0.16666666666666666</v>
          </cell>
          <cell r="AO207">
            <v>375</v>
          </cell>
          <cell r="AQ207">
            <v>15384</v>
          </cell>
          <cell r="AR207" t="str">
            <v/>
          </cell>
          <cell r="AS207">
            <v>7602</v>
          </cell>
          <cell r="AU207">
            <v>12908</v>
          </cell>
          <cell r="AV207" t="str">
            <v/>
          </cell>
          <cell r="AW207">
            <v>8589</v>
          </cell>
          <cell r="AX207" t="str">
            <v/>
          </cell>
          <cell r="AY207" t="str">
            <v/>
          </cell>
          <cell r="AZ207">
            <v>8362</v>
          </cell>
          <cell r="BA207" t="str">
            <v/>
          </cell>
          <cell r="BB207">
            <v>221.88759996800002</v>
          </cell>
          <cell r="BC207">
            <v>159</v>
          </cell>
          <cell r="BD207">
            <v>432.083599961</v>
          </cell>
          <cell r="BE207" t="str">
            <v/>
          </cell>
          <cell r="BF207">
            <v>951.46679991199994</v>
          </cell>
          <cell r="BG207" t="str">
            <v/>
          </cell>
          <cell r="BH207">
            <v>75</v>
          </cell>
          <cell r="BI207">
            <v>48</v>
          </cell>
          <cell r="BJ207">
            <v>24</v>
          </cell>
        </row>
        <row r="208">
          <cell r="A208" t="str">
            <v>5J9</v>
          </cell>
          <cell r="B208" t="str">
            <v>Q10</v>
          </cell>
          <cell r="C208" t="str">
            <v/>
          </cell>
          <cell r="D208" t="str">
            <v/>
          </cell>
          <cell r="E208">
            <v>1</v>
          </cell>
          <cell r="F208">
            <v>1</v>
          </cell>
          <cell r="G208">
            <v>1</v>
          </cell>
          <cell r="H208">
            <v>0</v>
          </cell>
          <cell r="J208">
            <v>0</v>
          </cell>
          <cell r="K208">
            <v>27</v>
          </cell>
          <cell r="L208">
            <v>25</v>
          </cell>
          <cell r="M208" t="str">
            <v/>
          </cell>
          <cell r="N208">
            <v>0</v>
          </cell>
          <cell r="Q208" t="str">
            <v/>
          </cell>
          <cell r="R208" t="str">
            <v/>
          </cell>
          <cell r="S208">
            <v>385</v>
          </cell>
          <cell r="X208">
            <v>1</v>
          </cell>
          <cell r="Y208">
            <v>0.95833333333333337</v>
          </cell>
          <cell r="Z208">
            <v>1</v>
          </cell>
          <cell r="AA208">
            <v>0</v>
          </cell>
          <cell r="AB208" t="str">
            <v/>
          </cell>
          <cell r="AD208">
            <v>37</v>
          </cell>
          <cell r="AE208">
            <v>444</v>
          </cell>
          <cell r="AF208">
            <v>0.8395765472312704</v>
          </cell>
          <cell r="AG208">
            <v>0</v>
          </cell>
          <cell r="AH208" t="str">
            <v/>
          </cell>
          <cell r="AI208">
            <v>0</v>
          </cell>
          <cell r="AJ208">
            <v>0</v>
          </cell>
          <cell r="AK208">
            <v>928.06837866201363</v>
          </cell>
          <cell r="AL208">
            <v>0.18892508143322476</v>
          </cell>
          <cell r="AM208">
            <v>0.28118791444126223</v>
          </cell>
          <cell r="AN208">
            <v>0.33333333333333331</v>
          </cell>
          <cell r="AO208">
            <v>-1275</v>
          </cell>
          <cell r="AQ208">
            <v>19272</v>
          </cell>
          <cell r="AR208" t="str">
            <v/>
          </cell>
          <cell r="AS208">
            <v>9246</v>
          </cell>
          <cell r="AU208">
            <v>15551</v>
          </cell>
          <cell r="AV208" t="str">
            <v/>
          </cell>
          <cell r="AW208">
            <v>8242</v>
          </cell>
          <cell r="AX208" t="str">
            <v/>
          </cell>
          <cell r="AY208" t="str">
            <v/>
          </cell>
          <cell r="AZ208">
            <v>11741</v>
          </cell>
          <cell r="BA208" t="str">
            <v/>
          </cell>
          <cell r="BB208">
            <v>281.12679999700003</v>
          </cell>
          <cell r="BC208">
            <v>209</v>
          </cell>
          <cell r="BD208">
            <v>422.15479999600001</v>
          </cell>
          <cell r="BE208" t="str">
            <v/>
          </cell>
          <cell r="BF208">
            <v>877.35239999099997</v>
          </cell>
          <cell r="BG208" t="str">
            <v/>
          </cell>
          <cell r="BH208">
            <v>169</v>
          </cell>
          <cell r="BI208">
            <v>169</v>
          </cell>
          <cell r="BJ208">
            <v>0</v>
          </cell>
        </row>
        <row r="209">
          <cell r="A209" t="str">
            <v>5JA</v>
          </cell>
          <cell r="B209" t="str">
            <v>Q25</v>
          </cell>
          <cell r="C209" t="str">
            <v/>
          </cell>
          <cell r="D209" t="str">
            <v/>
          </cell>
          <cell r="E209" t="str">
            <v/>
          </cell>
          <cell r="F209">
            <v>1</v>
          </cell>
          <cell r="G209">
            <v>1</v>
          </cell>
          <cell r="H209">
            <v>0</v>
          </cell>
          <cell r="J209">
            <v>0</v>
          </cell>
          <cell r="K209">
            <v>6</v>
          </cell>
          <cell r="L209">
            <v>61.780800080000006</v>
          </cell>
          <cell r="M209">
            <v>301</v>
          </cell>
          <cell r="N209">
            <v>0</v>
          </cell>
          <cell r="Q209">
            <v>1</v>
          </cell>
          <cell r="R209">
            <v>1</v>
          </cell>
          <cell r="S209">
            <v>17</v>
          </cell>
          <cell r="X209">
            <v>1</v>
          </cell>
          <cell r="Y209">
            <v>0.97916666666666663</v>
          </cell>
          <cell r="Z209">
            <v>1</v>
          </cell>
          <cell r="AA209">
            <v>0</v>
          </cell>
          <cell r="AB209" t="str">
            <v/>
          </cell>
          <cell r="AD209">
            <v>9</v>
          </cell>
          <cell r="AE209">
            <v>221</v>
          </cell>
          <cell r="AF209">
            <v>0.80499728408473659</v>
          </cell>
          <cell r="AG209">
            <v>0</v>
          </cell>
          <cell r="AH209" t="str">
            <v/>
          </cell>
          <cell r="AI209">
            <v>0</v>
          </cell>
          <cell r="AJ209">
            <v>60</v>
          </cell>
          <cell r="AK209">
            <v>691.05094272351664</v>
          </cell>
          <cell r="AL209">
            <v>0.19230769230769232</v>
          </cell>
          <cell r="AM209">
            <v>0.25783719299971714</v>
          </cell>
          <cell r="AN209">
            <v>0.53333333333333333</v>
          </cell>
          <cell r="AO209">
            <v>-4936</v>
          </cell>
          <cell r="AQ209">
            <v>19006</v>
          </cell>
          <cell r="AR209" t="str">
            <v/>
          </cell>
          <cell r="AS209">
            <v>11749</v>
          </cell>
          <cell r="AU209">
            <v>12990</v>
          </cell>
          <cell r="AV209" t="str">
            <v/>
          </cell>
          <cell r="AW209">
            <v>12527</v>
          </cell>
          <cell r="AX209" t="str">
            <v/>
          </cell>
          <cell r="AY209" t="str">
            <v/>
          </cell>
          <cell r="AZ209">
            <v>7884</v>
          </cell>
          <cell r="BA209" t="str">
            <v/>
          </cell>
          <cell r="BB209">
            <v>207.059399998</v>
          </cell>
          <cell r="BC209">
            <v>7</v>
          </cell>
          <cell r="BD209">
            <v>307.19579999500002</v>
          </cell>
          <cell r="BE209" t="str">
            <v/>
          </cell>
          <cell r="BF209">
            <v>583.59279998500006</v>
          </cell>
          <cell r="BG209" t="str">
            <v/>
          </cell>
          <cell r="BH209">
            <v>155</v>
          </cell>
          <cell r="BI209">
            <v>69</v>
          </cell>
          <cell r="BJ209">
            <v>0</v>
          </cell>
        </row>
        <row r="210">
          <cell r="A210" t="str">
            <v>5JC</v>
          </cell>
          <cell r="B210" t="str">
            <v>Q25</v>
          </cell>
          <cell r="C210" t="str">
            <v/>
          </cell>
          <cell r="D210" t="str">
            <v/>
          </cell>
          <cell r="E210" t="str">
            <v/>
          </cell>
          <cell r="F210">
            <v>1</v>
          </cell>
          <cell r="G210">
            <v>1</v>
          </cell>
          <cell r="H210">
            <v>0</v>
          </cell>
          <cell r="J210">
            <v>0</v>
          </cell>
          <cell r="K210">
            <v>5.9563000019999999</v>
          </cell>
          <cell r="L210">
            <v>301.33760141499999</v>
          </cell>
          <cell r="M210">
            <v>476</v>
          </cell>
          <cell r="N210">
            <v>0</v>
          </cell>
          <cell r="Q210">
            <v>1</v>
          </cell>
          <cell r="R210">
            <v>1</v>
          </cell>
          <cell r="S210">
            <v>57</v>
          </cell>
          <cell r="X210">
            <v>1</v>
          </cell>
          <cell r="Y210">
            <v>1</v>
          </cell>
          <cell r="Z210">
            <v>1</v>
          </cell>
          <cell r="AA210">
            <v>0</v>
          </cell>
          <cell r="AB210" t="str">
            <v/>
          </cell>
          <cell r="AD210">
            <v>38</v>
          </cell>
          <cell r="AE210">
            <v>518</v>
          </cell>
          <cell r="AF210">
            <v>0.78443316412859565</v>
          </cell>
          <cell r="AG210">
            <v>0</v>
          </cell>
          <cell r="AH210" t="str">
            <v/>
          </cell>
          <cell r="AI210">
            <v>5</v>
          </cell>
          <cell r="AJ210">
            <v>295</v>
          </cell>
          <cell r="AK210">
            <v>851.08602122500065</v>
          </cell>
          <cell r="AL210">
            <v>0.25568181818181818</v>
          </cell>
          <cell r="AM210">
            <v>0.25421671283570596</v>
          </cell>
          <cell r="AN210">
            <v>0.77777777777777779</v>
          </cell>
          <cell r="AO210">
            <v>-2517</v>
          </cell>
          <cell r="AQ210">
            <v>42897</v>
          </cell>
          <cell r="AR210" t="str">
            <v/>
          </cell>
          <cell r="AS210">
            <v>30822</v>
          </cell>
          <cell r="AU210">
            <v>32883</v>
          </cell>
          <cell r="AV210" t="str">
            <v/>
          </cell>
          <cell r="AW210">
            <v>27605</v>
          </cell>
          <cell r="AX210" t="str">
            <v/>
          </cell>
          <cell r="AY210" t="str">
            <v/>
          </cell>
          <cell r="AZ210">
            <v>20764</v>
          </cell>
          <cell r="BA210" t="str">
            <v/>
          </cell>
          <cell r="BB210">
            <v>354.49550048899999</v>
          </cell>
          <cell r="BC210">
            <v>1</v>
          </cell>
          <cell r="BD210">
            <v>578.25070100000005</v>
          </cell>
          <cell r="BE210" t="str">
            <v/>
          </cell>
          <cell r="BF210">
            <v>1230.4052028040001</v>
          </cell>
          <cell r="BG210" t="str">
            <v/>
          </cell>
          <cell r="BH210">
            <v>706</v>
          </cell>
          <cell r="BI210">
            <v>158</v>
          </cell>
          <cell r="BJ210">
            <v>0</v>
          </cell>
        </row>
        <row r="211">
          <cell r="A211" t="str">
            <v>5JD</v>
          </cell>
          <cell r="B211" t="str">
            <v>Q25</v>
          </cell>
          <cell r="C211" t="str">
            <v/>
          </cell>
          <cell r="D211" t="str">
            <v/>
          </cell>
          <cell r="E211" t="str">
            <v/>
          </cell>
          <cell r="F211">
            <v>1</v>
          </cell>
          <cell r="G211">
            <v>1</v>
          </cell>
          <cell r="H211">
            <v>0</v>
          </cell>
          <cell r="J211">
            <v>0</v>
          </cell>
          <cell r="K211">
            <v>2.2218999950000002</v>
          </cell>
          <cell r="L211">
            <v>149.49110040400001</v>
          </cell>
          <cell r="M211">
            <v>0</v>
          </cell>
          <cell r="N211">
            <v>0</v>
          </cell>
          <cell r="Q211" t="str">
            <v/>
          </cell>
          <cell r="R211">
            <v>1</v>
          </cell>
          <cell r="S211">
            <v>42</v>
          </cell>
          <cell r="X211">
            <v>1</v>
          </cell>
          <cell r="Y211">
            <v>0.94827586206896552</v>
          </cell>
          <cell r="Z211">
            <v>0.95</v>
          </cell>
          <cell r="AA211">
            <v>0</v>
          </cell>
          <cell r="AB211" t="str">
            <v/>
          </cell>
          <cell r="AD211">
            <v>12</v>
          </cell>
          <cell r="AE211">
            <v>299</v>
          </cell>
          <cell r="AF211">
            <v>0.63192706471219162</v>
          </cell>
          <cell r="AG211">
            <v>0</v>
          </cell>
          <cell r="AH211" t="str">
            <v/>
          </cell>
          <cell r="AI211">
            <v>1</v>
          </cell>
          <cell r="AJ211">
            <v>86</v>
          </cell>
          <cell r="AK211">
            <v>772.28103946102021</v>
          </cell>
          <cell r="AL211" t="str">
            <v/>
          </cell>
          <cell r="AM211">
            <v>0.2914964183748483</v>
          </cell>
          <cell r="AN211">
            <v>0.81481481481481477</v>
          </cell>
          <cell r="AO211">
            <v>-8500</v>
          </cell>
          <cell r="AQ211">
            <v>29831</v>
          </cell>
          <cell r="AR211" t="str">
            <v/>
          </cell>
          <cell r="AS211">
            <v>19891</v>
          </cell>
          <cell r="AU211">
            <v>23021</v>
          </cell>
          <cell r="AV211" t="str">
            <v/>
          </cell>
          <cell r="AW211">
            <v>21222</v>
          </cell>
          <cell r="AX211" t="str">
            <v/>
          </cell>
          <cell r="AY211" t="str">
            <v/>
          </cell>
          <cell r="AZ211">
            <v>14147</v>
          </cell>
          <cell r="BA211" t="str">
            <v/>
          </cell>
          <cell r="BB211">
            <v>333.53289989799998</v>
          </cell>
          <cell r="BC211">
            <v>1</v>
          </cell>
          <cell r="BD211">
            <v>426.20509981600003</v>
          </cell>
          <cell r="BE211" t="str">
            <v/>
          </cell>
          <cell r="BF211">
            <v>891.53009967499997</v>
          </cell>
          <cell r="BG211" t="str">
            <v/>
          </cell>
          <cell r="BH211">
            <v>365</v>
          </cell>
          <cell r="BI211">
            <v>197</v>
          </cell>
          <cell r="BJ211">
            <v>0</v>
          </cell>
        </row>
        <row r="212">
          <cell r="A212" t="str">
            <v>5JE</v>
          </cell>
          <cell r="B212" t="str">
            <v>Q23</v>
          </cell>
          <cell r="C212" t="str">
            <v/>
          </cell>
          <cell r="D212" t="str">
            <v/>
          </cell>
          <cell r="E212" t="str">
            <v/>
          </cell>
          <cell r="F212">
            <v>1</v>
          </cell>
          <cell r="G212">
            <v>1</v>
          </cell>
          <cell r="H212">
            <v>0</v>
          </cell>
          <cell r="J212">
            <v>0</v>
          </cell>
          <cell r="K212">
            <v>14.465999999999999</v>
          </cell>
          <cell r="L212">
            <v>162.82349999999997</v>
          </cell>
          <cell r="M212">
            <v>16</v>
          </cell>
          <cell r="N212">
            <v>0</v>
          </cell>
          <cell r="Q212">
            <v>0.8666666666666667</v>
          </cell>
          <cell r="R212">
            <v>0.22222222222222221</v>
          </cell>
          <cell r="S212">
            <v>1440</v>
          </cell>
          <cell r="X212">
            <v>1</v>
          </cell>
          <cell r="Y212">
            <v>1</v>
          </cell>
          <cell r="Z212">
            <v>0.8666666666666667</v>
          </cell>
          <cell r="AA212">
            <v>0</v>
          </cell>
          <cell r="AB212" t="str">
            <v/>
          </cell>
          <cell r="AD212">
            <v>30</v>
          </cell>
          <cell r="AE212">
            <v>440</v>
          </cell>
          <cell r="AF212">
            <v>0.85958762886597939</v>
          </cell>
          <cell r="AG212">
            <v>0</v>
          </cell>
          <cell r="AH212" t="str">
            <v/>
          </cell>
          <cell r="AI212">
            <v>3</v>
          </cell>
          <cell r="AJ212">
            <v>0</v>
          </cell>
          <cell r="AK212">
            <v>1045.2647534471198</v>
          </cell>
          <cell r="AL212">
            <v>0.26511627906976742</v>
          </cell>
          <cell r="AM212">
            <v>0.31997895879997285</v>
          </cell>
          <cell r="AN212">
            <v>0.2413793103448276</v>
          </cell>
          <cell r="AO212">
            <v>413</v>
          </cell>
          <cell r="AQ212">
            <v>50506</v>
          </cell>
          <cell r="AR212" t="str">
            <v/>
          </cell>
          <cell r="AS212">
            <v>31764</v>
          </cell>
          <cell r="AU212">
            <v>42995</v>
          </cell>
          <cell r="AV212" t="str">
            <v/>
          </cell>
          <cell r="AW212">
            <v>35045</v>
          </cell>
          <cell r="AX212" t="str">
            <v/>
          </cell>
          <cell r="AY212" t="str">
            <v/>
          </cell>
          <cell r="AZ212">
            <v>25474</v>
          </cell>
          <cell r="BA212" t="str">
            <v/>
          </cell>
          <cell r="BB212">
            <v>297.76659999499998</v>
          </cell>
          <cell r="BC212" t="str">
            <v/>
          </cell>
          <cell r="BD212">
            <v>781.92419999000003</v>
          </cell>
          <cell r="BE212" t="str">
            <v/>
          </cell>
          <cell r="BF212">
            <v>1209.9658999819999</v>
          </cell>
          <cell r="BG212" t="str">
            <v/>
          </cell>
          <cell r="BH212">
            <v>306</v>
          </cell>
          <cell r="BI212">
            <v>0</v>
          </cell>
          <cell r="BJ212">
            <v>0</v>
          </cell>
        </row>
        <row r="213">
          <cell r="A213" t="str">
            <v>5JF</v>
          </cell>
          <cell r="B213" t="str">
            <v>Q20</v>
          </cell>
          <cell r="C213" t="str">
            <v/>
          </cell>
          <cell r="D213" t="str">
            <v/>
          </cell>
          <cell r="E213" t="str">
            <v/>
          </cell>
          <cell r="F213">
            <v>1</v>
          </cell>
          <cell r="G213">
            <v>1</v>
          </cell>
          <cell r="H213">
            <v>0</v>
          </cell>
          <cell r="J213">
            <v>0</v>
          </cell>
          <cell r="K213">
            <v>16.012</v>
          </cell>
          <cell r="L213">
            <v>881.54268708400002</v>
          </cell>
          <cell r="M213" t="str">
            <v/>
          </cell>
          <cell r="N213">
            <v>0</v>
          </cell>
          <cell r="Q213" t="str">
            <v/>
          </cell>
          <cell r="R213" t="str">
            <v/>
          </cell>
          <cell r="S213">
            <v>47</v>
          </cell>
          <cell r="X213">
            <v>1</v>
          </cell>
          <cell r="Y213">
            <v>1</v>
          </cell>
          <cell r="Z213">
            <v>0.9642857142857143</v>
          </cell>
          <cell r="AA213">
            <v>0</v>
          </cell>
          <cell r="AB213" t="str">
            <v/>
          </cell>
          <cell r="AD213">
            <v>0</v>
          </cell>
          <cell r="AE213">
            <v>198</v>
          </cell>
          <cell r="AF213">
            <v>0.18374248496993989</v>
          </cell>
          <cell r="AG213">
            <v>0</v>
          </cell>
          <cell r="AH213" t="str">
            <v/>
          </cell>
          <cell r="AI213">
            <v>12</v>
          </cell>
          <cell r="AJ213">
            <v>243</v>
          </cell>
          <cell r="AK213">
            <v>731.05283075123555</v>
          </cell>
          <cell r="AL213">
            <v>0.12517193947730398</v>
          </cell>
          <cell r="AM213">
            <v>0.22284643114635905</v>
          </cell>
          <cell r="AN213">
            <v>0.38775510204081631</v>
          </cell>
          <cell r="AO213">
            <v>2826</v>
          </cell>
          <cell r="AQ213">
            <v>38291</v>
          </cell>
          <cell r="AR213" t="str">
            <v/>
          </cell>
          <cell r="AS213">
            <v>21567</v>
          </cell>
          <cell r="AU213">
            <v>31831</v>
          </cell>
          <cell r="AV213" t="str">
            <v/>
          </cell>
          <cell r="AW213">
            <v>27938</v>
          </cell>
          <cell r="AX213" t="str">
            <v/>
          </cell>
          <cell r="AY213" t="str">
            <v/>
          </cell>
          <cell r="AZ213">
            <v>22898</v>
          </cell>
          <cell r="BA213" t="str">
            <v/>
          </cell>
          <cell r="BB213">
            <v>566.18639999499999</v>
          </cell>
          <cell r="BC213">
            <v>21</v>
          </cell>
          <cell r="BD213">
            <v>1142.193999995</v>
          </cell>
          <cell r="BE213" t="str">
            <v/>
          </cell>
          <cell r="BF213">
            <v>1494.282999993</v>
          </cell>
          <cell r="BG213" t="str">
            <v/>
          </cell>
          <cell r="BH213">
            <v>54</v>
          </cell>
          <cell r="BI213">
            <v>54</v>
          </cell>
          <cell r="BJ213">
            <v>54</v>
          </cell>
        </row>
        <row r="214">
          <cell r="A214" t="str">
            <v>5JG</v>
          </cell>
          <cell r="B214" t="str">
            <v>Q20</v>
          </cell>
          <cell r="C214" t="str">
            <v/>
          </cell>
          <cell r="D214" t="str">
            <v/>
          </cell>
          <cell r="E214">
            <v>1</v>
          </cell>
          <cell r="F214">
            <v>1</v>
          </cell>
          <cell r="G214">
            <v>0.96250399265351749</v>
          </cell>
          <cell r="H214">
            <v>0</v>
          </cell>
          <cell r="J214">
            <v>0</v>
          </cell>
          <cell r="K214">
            <v>26</v>
          </cell>
          <cell r="L214">
            <v>335</v>
          </cell>
          <cell r="M214" t="str">
            <v/>
          </cell>
          <cell r="N214">
            <v>0</v>
          </cell>
          <cell r="Q214" t="str">
            <v/>
          </cell>
          <cell r="R214" t="str">
            <v/>
          </cell>
          <cell r="S214">
            <v>16</v>
          </cell>
          <cell r="X214">
            <v>1</v>
          </cell>
          <cell r="Y214">
            <v>1</v>
          </cell>
          <cell r="Z214">
            <v>0.9642857142857143</v>
          </cell>
          <cell r="AA214">
            <v>0</v>
          </cell>
          <cell r="AB214" t="str">
            <v/>
          </cell>
          <cell r="AD214">
            <v>0</v>
          </cell>
          <cell r="AE214">
            <v>180</v>
          </cell>
          <cell r="AF214">
            <v>0.17982243744955609</v>
          </cell>
          <cell r="AG214">
            <v>0</v>
          </cell>
          <cell r="AH214" t="str">
            <v/>
          </cell>
          <cell r="AI214">
            <v>8</v>
          </cell>
          <cell r="AJ214">
            <v>280</v>
          </cell>
          <cell r="AK214">
            <v>736.61371976535509</v>
          </cell>
          <cell r="AL214">
            <v>0.15042735042735042</v>
          </cell>
          <cell r="AM214">
            <v>0.26883372826877505</v>
          </cell>
          <cell r="AN214">
            <v>0.34285714285714286</v>
          </cell>
          <cell r="AO214">
            <v>-208</v>
          </cell>
          <cell r="AQ214">
            <v>31547</v>
          </cell>
          <cell r="AR214" t="str">
            <v/>
          </cell>
          <cell r="AS214">
            <v>21912</v>
          </cell>
          <cell r="AU214">
            <v>28189</v>
          </cell>
          <cell r="AV214" t="str">
            <v/>
          </cell>
          <cell r="AW214">
            <v>23763</v>
          </cell>
          <cell r="AX214" t="str">
            <v/>
          </cell>
          <cell r="AY214" t="str">
            <v/>
          </cell>
          <cell r="AZ214">
            <v>17674</v>
          </cell>
          <cell r="BA214" t="str">
            <v/>
          </cell>
          <cell r="BB214">
            <v>544</v>
          </cell>
          <cell r="BC214">
            <v>9</v>
          </cell>
          <cell r="BD214">
            <v>496</v>
          </cell>
          <cell r="BE214" t="str">
            <v/>
          </cell>
          <cell r="BF214">
            <v>1147</v>
          </cell>
          <cell r="BG214" t="str">
            <v/>
          </cell>
          <cell r="BH214">
            <v>91</v>
          </cell>
          <cell r="BI214">
            <v>80</v>
          </cell>
          <cell r="BJ214">
            <v>16</v>
          </cell>
        </row>
        <row r="215">
          <cell r="A215" t="str">
            <v>5JH</v>
          </cell>
          <cell r="B215" t="str">
            <v>Q01</v>
          </cell>
          <cell r="C215" t="str">
            <v/>
          </cell>
          <cell r="D215" t="str">
            <v/>
          </cell>
          <cell r="E215" t="str">
            <v/>
          </cell>
          <cell r="F215">
            <v>1</v>
          </cell>
          <cell r="G215">
            <v>1</v>
          </cell>
          <cell r="H215">
            <v>0</v>
          </cell>
          <cell r="J215">
            <v>0</v>
          </cell>
          <cell r="K215">
            <v>5.0060000000000002</v>
          </cell>
          <cell r="L215">
            <v>269.22699439799999</v>
          </cell>
          <cell r="M215" t="str">
            <v/>
          </cell>
          <cell r="N215">
            <v>0</v>
          </cell>
          <cell r="Q215" t="str">
            <v/>
          </cell>
          <cell r="R215" t="str">
            <v/>
          </cell>
          <cell r="S215">
            <v>50</v>
          </cell>
          <cell r="X215">
            <v>1</v>
          </cell>
          <cell r="Y215">
            <v>1</v>
          </cell>
          <cell r="Z215">
            <v>1</v>
          </cell>
          <cell r="AA215">
            <v>0</v>
          </cell>
          <cell r="AB215" t="str">
            <v/>
          </cell>
          <cell r="AD215">
            <v>57</v>
          </cell>
          <cell r="AE215">
            <v>12</v>
          </cell>
          <cell r="AF215">
            <v>0.95141111434390457</v>
          </cell>
          <cell r="AG215">
            <v>0</v>
          </cell>
          <cell r="AH215" t="str">
            <v/>
          </cell>
          <cell r="AI215">
            <v>1</v>
          </cell>
          <cell r="AJ215">
            <v>72</v>
          </cell>
          <cell r="AK215">
            <v>573.4079611726487</v>
          </cell>
          <cell r="AL215">
            <v>0.13186813186813187</v>
          </cell>
          <cell r="AM215">
            <v>0.27124921793534934</v>
          </cell>
          <cell r="AN215">
            <v>0.296875</v>
          </cell>
          <cell r="AO215">
            <v>-13678</v>
          </cell>
          <cell r="AQ215">
            <v>22319</v>
          </cell>
          <cell r="AR215" t="str">
            <v/>
          </cell>
          <cell r="AS215">
            <v>9980</v>
          </cell>
          <cell r="AU215">
            <v>19516</v>
          </cell>
          <cell r="AV215" t="str">
            <v/>
          </cell>
          <cell r="AW215">
            <v>13501</v>
          </cell>
          <cell r="AX215" t="str">
            <v/>
          </cell>
          <cell r="AY215" t="str">
            <v/>
          </cell>
          <cell r="AZ215">
            <v>10212</v>
          </cell>
          <cell r="BA215" t="str">
            <v/>
          </cell>
          <cell r="BB215">
            <v>130.06229815199998</v>
          </cell>
          <cell r="BC215" t="str">
            <v/>
          </cell>
          <cell r="BD215">
            <v>183.81039926400001</v>
          </cell>
          <cell r="BE215" t="str">
            <v/>
          </cell>
          <cell r="BF215">
            <v>447.80547250699999</v>
          </cell>
          <cell r="BG215" t="str">
            <v/>
          </cell>
          <cell r="BH215">
            <v>55</v>
          </cell>
          <cell r="BI215">
            <v>0</v>
          </cell>
          <cell r="BJ215">
            <v>0</v>
          </cell>
        </row>
        <row r="216">
          <cell r="A216" t="str">
            <v>5JJ</v>
          </cell>
          <cell r="B216" t="str">
            <v>Q01</v>
          </cell>
          <cell r="C216" t="str">
            <v/>
          </cell>
          <cell r="D216" t="str">
            <v/>
          </cell>
          <cell r="E216" t="str">
            <v/>
          </cell>
          <cell r="F216">
            <v>1</v>
          </cell>
          <cell r="G216">
            <v>1</v>
          </cell>
          <cell r="H216">
            <v>0</v>
          </cell>
          <cell r="J216">
            <v>0</v>
          </cell>
          <cell r="K216">
            <v>4.0060000000000002</v>
          </cell>
          <cell r="L216">
            <v>256.30783279599996</v>
          </cell>
          <cell r="M216" t="str">
            <v/>
          </cell>
          <cell r="N216">
            <v>0</v>
          </cell>
          <cell r="Q216" t="str">
            <v/>
          </cell>
          <cell r="R216" t="str">
            <v/>
          </cell>
          <cell r="S216">
            <v>49</v>
          </cell>
          <cell r="X216">
            <v>1</v>
          </cell>
          <cell r="Y216">
            <v>1</v>
          </cell>
          <cell r="Z216">
            <v>0.95238095238095233</v>
          </cell>
          <cell r="AA216">
            <v>0</v>
          </cell>
          <cell r="AB216" t="str">
            <v/>
          </cell>
          <cell r="AD216">
            <v>10</v>
          </cell>
          <cell r="AE216">
            <v>0</v>
          </cell>
          <cell r="AF216">
            <v>0.97233973315977873</v>
          </cell>
          <cell r="AG216">
            <v>0</v>
          </cell>
          <cell r="AH216" t="str">
            <v/>
          </cell>
          <cell r="AI216">
            <v>2</v>
          </cell>
          <cell r="AJ216">
            <v>83</v>
          </cell>
          <cell r="AK216">
            <v>371.61352193718534</v>
          </cell>
          <cell r="AL216">
            <v>8.727272727272728E-2</v>
          </cell>
          <cell r="AM216">
            <v>0.251576898437885</v>
          </cell>
          <cell r="AN216">
            <v>0.44117647058823528</v>
          </cell>
          <cell r="AO216">
            <v>-6137</v>
          </cell>
          <cell r="AQ216">
            <v>19301</v>
          </cell>
          <cell r="AR216" t="str">
            <v/>
          </cell>
          <cell r="AS216">
            <v>8011</v>
          </cell>
          <cell r="AU216">
            <v>16705</v>
          </cell>
          <cell r="AV216" t="str">
            <v/>
          </cell>
          <cell r="AW216">
            <v>12204</v>
          </cell>
          <cell r="AX216" t="str">
            <v/>
          </cell>
          <cell r="AY216" t="str">
            <v/>
          </cell>
          <cell r="AZ216">
            <v>7618</v>
          </cell>
          <cell r="BA216" t="str">
            <v/>
          </cell>
          <cell r="BB216">
            <v>201.24947430699999</v>
          </cell>
          <cell r="BC216" t="str">
            <v/>
          </cell>
          <cell r="BD216">
            <v>265.15762459400003</v>
          </cell>
          <cell r="BE216">
            <v>1</v>
          </cell>
          <cell r="BF216">
            <v>504.31654479100001</v>
          </cell>
          <cell r="BG216" t="str">
            <v/>
          </cell>
          <cell r="BH216">
            <v>50</v>
          </cell>
          <cell r="BI216">
            <v>0</v>
          </cell>
          <cell r="BJ216">
            <v>0</v>
          </cell>
        </row>
        <row r="217">
          <cell r="A217" t="str">
            <v>5JK</v>
          </cell>
          <cell r="B217" t="str">
            <v>Q01</v>
          </cell>
          <cell r="C217" t="str">
            <v/>
          </cell>
          <cell r="D217" t="str">
            <v/>
          </cell>
          <cell r="E217">
            <v>1</v>
          </cell>
          <cell r="F217">
            <v>1</v>
          </cell>
          <cell r="G217">
            <v>1</v>
          </cell>
          <cell r="H217">
            <v>0</v>
          </cell>
          <cell r="J217">
            <v>1</v>
          </cell>
          <cell r="K217">
            <v>10.026199999999999</v>
          </cell>
          <cell r="L217">
            <v>171.70311365800006</v>
          </cell>
          <cell r="M217" t="str">
            <v/>
          </cell>
          <cell r="N217">
            <v>0</v>
          </cell>
          <cell r="Q217" t="str">
            <v/>
          </cell>
          <cell r="R217" t="str">
            <v/>
          </cell>
          <cell r="S217">
            <v>141</v>
          </cell>
          <cell r="X217">
            <v>1</v>
          </cell>
          <cell r="Y217">
            <v>1</v>
          </cell>
          <cell r="Z217">
            <v>0.9</v>
          </cell>
          <cell r="AA217">
            <v>0</v>
          </cell>
          <cell r="AB217" t="str">
            <v/>
          </cell>
          <cell r="AD217">
            <v>1</v>
          </cell>
          <cell r="AE217">
            <v>78</v>
          </cell>
          <cell r="AF217">
            <v>0.62211347300810527</v>
          </cell>
          <cell r="AG217">
            <v>0</v>
          </cell>
          <cell r="AH217" t="str">
            <v/>
          </cell>
          <cell r="AI217">
            <v>2</v>
          </cell>
          <cell r="AJ217">
            <v>276</v>
          </cell>
          <cell r="AK217">
            <v>830.03480515935303</v>
          </cell>
          <cell r="AL217">
            <v>0.15365239294710328</v>
          </cell>
          <cell r="AM217" t="str">
            <v/>
          </cell>
          <cell r="AN217">
            <v>0.48275862068965519</v>
          </cell>
          <cell r="AO217">
            <v>446</v>
          </cell>
          <cell r="AQ217">
            <v>28363</v>
          </cell>
          <cell r="AR217" t="str">
            <v/>
          </cell>
          <cell r="AS217">
            <v>13978</v>
          </cell>
          <cell r="AU217">
            <v>24613</v>
          </cell>
          <cell r="AV217" t="str">
            <v/>
          </cell>
          <cell r="AW217">
            <v>19591</v>
          </cell>
          <cell r="AX217" t="str">
            <v/>
          </cell>
          <cell r="AY217" t="str">
            <v/>
          </cell>
          <cell r="AZ217">
            <v>13079</v>
          </cell>
          <cell r="BA217" t="str">
            <v/>
          </cell>
          <cell r="BB217">
            <v>222.45033938500001</v>
          </cell>
          <cell r="BC217">
            <v>11.20000005</v>
          </cell>
          <cell r="BD217">
            <v>344.51220100899997</v>
          </cell>
          <cell r="BE217">
            <v>2</v>
          </cell>
          <cell r="BF217">
            <v>2472.183112098</v>
          </cell>
          <cell r="BG217">
            <v>1</v>
          </cell>
          <cell r="BH217">
            <v>0</v>
          </cell>
          <cell r="BI217">
            <v>0</v>
          </cell>
          <cell r="BJ217">
            <v>0</v>
          </cell>
        </row>
        <row r="218">
          <cell r="A218" t="str">
            <v>5JL</v>
          </cell>
          <cell r="B218" t="str">
            <v>Q01</v>
          </cell>
          <cell r="C218" t="str">
            <v/>
          </cell>
          <cell r="D218" t="str">
            <v/>
          </cell>
          <cell r="E218">
            <v>1</v>
          </cell>
          <cell r="F218">
            <v>1</v>
          </cell>
          <cell r="G218">
            <v>1</v>
          </cell>
          <cell r="H218">
            <v>0</v>
          </cell>
          <cell r="J218">
            <v>0</v>
          </cell>
          <cell r="K218">
            <v>119.006</v>
          </cell>
          <cell r="L218">
            <v>72.175869986000009</v>
          </cell>
          <cell r="M218" t="str">
            <v/>
          </cell>
          <cell r="N218">
            <v>0</v>
          </cell>
          <cell r="Q218" t="str">
            <v/>
          </cell>
          <cell r="R218" t="str">
            <v/>
          </cell>
          <cell r="S218">
            <v>144</v>
          </cell>
          <cell r="X218">
            <v>1</v>
          </cell>
          <cell r="Y218">
            <v>0.97916666666666663</v>
          </cell>
          <cell r="Z218">
            <v>0.88235294117647056</v>
          </cell>
          <cell r="AA218">
            <v>0</v>
          </cell>
          <cell r="AB218" t="str">
            <v/>
          </cell>
          <cell r="AD218">
            <v>15</v>
          </cell>
          <cell r="AE218">
            <v>165</v>
          </cell>
          <cell r="AF218">
            <v>0.97137243895593606</v>
          </cell>
          <cell r="AG218">
            <v>0</v>
          </cell>
          <cell r="AH218" t="str">
            <v/>
          </cell>
          <cell r="AI218">
            <v>2</v>
          </cell>
          <cell r="AJ218">
            <v>59</v>
          </cell>
          <cell r="AK218">
            <v>721.4570405125877</v>
          </cell>
          <cell r="AL218">
            <v>0.10931174089068826</v>
          </cell>
          <cell r="AM218">
            <v>0.21905358477295706</v>
          </cell>
          <cell r="AN218">
            <v>0.4</v>
          </cell>
          <cell r="AO218">
            <v>-8763</v>
          </cell>
          <cell r="AQ218">
            <v>18585</v>
          </cell>
          <cell r="AR218" t="str">
            <v/>
          </cell>
          <cell r="AS218">
            <v>6528</v>
          </cell>
          <cell r="AU218">
            <v>17762</v>
          </cell>
          <cell r="AV218" t="str">
            <v/>
          </cell>
          <cell r="AW218">
            <v>15438</v>
          </cell>
          <cell r="AX218" t="str">
            <v/>
          </cell>
          <cell r="AY218" t="str">
            <v/>
          </cell>
          <cell r="AZ218">
            <v>8853</v>
          </cell>
          <cell r="BA218" t="str">
            <v/>
          </cell>
          <cell r="BB218">
            <v>295.59654002499997</v>
          </cell>
          <cell r="BC218" t="str">
            <v/>
          </cell>
          <cell r="BD218">
            <v>304.00261621099997</v>
          </cell>
          <cell r="BE218" t="str">
            <v/>
          </cell>
          <cell r="BF218">
            <v>693.85514151500001</v>
          </cell>
          <cell r="BG218" t="str">
            <v/>
          </cell>
          <cell r="BH218">
            <v>112</v>
          </cell>
          <cell r="BI218">
            <v>112</v>
          </cell>
          <cell r="BJ218">
            <v>0</v>
          </cell>
        </row>
        <row r="219">
          <cell r="A219" t="str">
            <v>5JM</v>
          </cell>
          <cell r="B219" t="str">
            <v>Q01</v>
          </cell>
          <cell r="C219" t="str">
            <v/>
          </cell>
          <cell r="D219" t="str">
            <v/>
          </cell>
          <cell r="E219" t="str">
            <v/>
          </cell>
          <cell r="F219">
            <v>1</v>
          </cell>
          <cell r="G219">
            <v>1</v>
          </cell>
          <cell r="H219">
            <v>0</v>
          </cell>
          <cell r="J219">
            <v>0</v>
          </cell>
          <cell r="K219">
            <v>72.026200000000003</v>
          </cell>
          <cell r="L219">
            <v>56.163679202000004</v>
          </cell>
          <cell r="M219" t="str">
            <v/>
          </cell>
          <cell r="N219">
            <v>0</v>
          </cell>
          <cell r="Q219" t="str">
            <v/>
          </cell>
          <cell r="R219" t="str">
            <v/>
          </cell>
          <cell r="S219">
            <v>231</v>
          </cell>
          <cell r="X219">
            <v>1</v>
          </cell>
          <cell r="Y219">
            <v>1</v>
          </cell>
          <cell r="Z219">
            <v>0.80952380952380953</v>
          </cell>
          <cell r="AA219">
            <v>0</v>
          </cell>
          <cell r="AB219" t="str">
            <v/>
          </cell>
          <cell r="AD219">
            <v>21</v>
          </cell>
          <cell r="AE219">
            <v>59</v>
          </cell>
          <cell r="AF219">
            <v>0.84993849938499388</v>
          </cell>
          <cell r="AG219">
            <v>0</v>
          </cell>
          <cell r="AH219" t="str">
            <v/>
          </cell>
          <cell r="AI219">
            <v>4</v>
          </cell>
          <cell r="AJ219">
            <v>146</v>
          </cell>
          <cell r="AK219">
            <v>701.99194669137307</v>
          </cell>
          <cell r="AL219" t="str">
            <v/>
          </cell>
          <cell r="AM219" t="str">
            <v/>
          </cell>
          <cell r="AN219">
            <v>0.375</v>
          </cell>
          <cell r="AO219">
            <v>-12219</v>
          </cell>
          <cell r="AQ219">
            <v>16640</v>
          </cell>
          <cell r="AR219" t="str">
            <v/>
          </cell>
          <cell r="AS219">
            <v>6511</v>
          </cell>
          <cell r="AU219">
            <v>15752</v>
          </cell>
          <cell r="AV219" t="str">
            <v/>
          </cell>
          <cell r="AW219">
            <v>14863</v>
          </cell>
          <cell r="AX219" t="str">
            <v/>
          </cell>
          <cell r="AY219" t="str">
            <v/>
          </cell>
          <cell r="AZ219">
            <v>9083</v>
          </cell>
          <cell r="BA219" t="str">
            <v/>
          </cell>
          <cell r="BB219">
            <v>242.41889950699999</v>
          </cell>
          <cell r="BC219">
            <v>4.7999998929999999</v>
          </cell>
          <cell r="BD219">
            <v>378.66503699899999</v>
          </cell>
          <cell r="BE219" t="str">
            <v/>
          </cell>
          <cell r="BF219">
            <v>558.22622529900002</v>
          </cell>
          <cell r="BG219" t="str">
            <v/>
          </cell>
          <cell r="BH219">
            <v>143</v>
          </cell>
          <cell r="BI219">
            <v>143</v>
          </cell>
          <cell r="BJ219">
            <v>0</v>
          </cell>
        </row>
        <row r="220">
          <cell r="A220" t="str">
            <v>5JN</v>
          </cell>
          <cell r="B220" t="str">
            <v>Q03</v>
          </cell>
          <cell r="C220" t="str">
            <v/>
          </cell>
          <cell r="D220" t="str">
            <v/>
          </cell>
          <cell r="E220" t="str">
            <v/>
          </cell>
          <cell r="F220">
            <v>1</v>
          </cell>
          <cell r="G220">
            <v>1</v>
          </cell>
          <cell r="H220">
            <v>0</v>
          </cell>
          <cell r="J220">
            <v>0</v>
          </cell>
          <cell r="K220">
            <v>87.012</v>
          </cell>
          <cell r="L220">
            <v>169.08747436900001</v>
          </cell>
          <cell r="M220" t="str">
            <v/>
          </cell>
          <cell r="N220">
            <v>0</v>
          </cell>
          <cell r="Q220" t="str">
            <v/>
          </cell>
          <cell r="R220" t="str">
            <v/>
          </cell>
          <cell r="S220">
            <v>16</v>
          </cell>
          <cell r="X220">
            <v>1</v>
          </cell>
          <cell r="Y220">
            <v>1</v>
          </cell>
          <cell r="Z220">
            <v>1</v>
          </cell>
          <cell r="AA220">
            <v>0</v>
          </cell>
          <cell r="AB220" t="str">
            <v/>
          </cell>
          <cell r="AD220">
            <v>11</v>
          </cell>
          <cell r="AE220">
            <v>323</v>
          </cell>
          <cell r="AF220">
            <v>0.79603782080144081</v>
          </cell>
          <cell r="AG220">
            <v>0</v>
          </cell>
          <cell r="AH220" t="str">
            <v/>
          </cell>
          <cell r="AI220">
            <v>3</v>
          </cell>
          <cell r="AJ220">
            <v>42</v>
          </cell>
          <cell r="AK220">
            <v>647.68613638587226</v>
          </cell>
          <cell r="AL220" t="str">
            <v/>
          </cell>
          <cell r="AM220">
            <v>0.23388650319059276</v>
          </cell>
          <cell r="AN220">
            <v>0.32</v>
          </cell>
          <cell r="AO220">
            <v>-13070</v>
          </cell>
          <cell r="AQ220">
            <v>12475</v>
          </cell>
          <cell r="AR220" t="str">
            <v/>
          </cell>
          <cell r="AS220">
            <v>17780</v>
          </cell>
          <cell r="AU220">
            <v>15654</v>
          </cell>
          <cell r="AV220" t="str">
            <v/>
          </cell>
          <cell r="AW220">
            <v>10714</v>
          </cell>
          <cell r="AX220" t="str">
            <v/>
          </cell>
          <cell r="AY220" t="str">
            <v/>
          </cell>
          <cell r="AZ220">
            <v>10463</v>
          </cell>
          <cell r="BA220" t="str">
            <v/>
          </cell>
          <cell r="BB220">
            <v>211.78498768599999</v>
          </cell>
          <cell r="BC220" t="str">
            <v/>
          </cell>
          <cell r="BD220">
            <v>306.07631095599999</v>
          </cell>
          <cell r="BE220" t="str">
            <v/>
          </cell>
          <cell r="BF220">
            <v>552.91704503999995</v>
          </cell>
          <cell r="BG220" t="str">
            <v/>
          </cell>
          <cell r="BH220">
            <v>202</v>
          </cell>
          <cell r="BI220">
            <v>202</v>
          </cell>
          <cell r="BJ220">
            <v>0</v>
          </cell>
        </row>
        <row r="221">
          <cell r="A221" t="str">
            <v>5JP</v>
          </cell>
          <cell r="B221" t="str">
            <v>Q03</v>
          </cell>
          <cell r="C221" t="str">
            <v/>
          </cell>
          <cell r="D221" t="str">
            <v/>
          </cell>
          <cell r="E221" t="str">
            <v/>
          </cell>
          <cell r="F221">
            <v>1</v>
          </cell>
          <cell r="G221">
            <v>1</v>
          </cell>
          <cell r="H221">
            <v>0</v>
          </cell>
          <cell r="J221">
            <v>0</v>
          </cell>
          <cell r="K221">
            <v>72.183199998000006</v>
          </cell>
          <cell r="L221">
            <v>284.86470000200001</v>
          </cell>
          <cell r="M221" t="str">
            <v/>
          </cell>
          <cell r="N221">
            <v>1</v>
          </cell>
          <cell r="Q221" t="str">
            <v/>
          </cell>
          <cell r="R221" t="str">
            <v/>
          </cell>
          <cell r="S221">
            <v>283</v>
          </cell>
          <cell r="X221">
            <v>1</v>
          </cell>
          <cell r="Y221">
            <v>1</v>
          </cell>
          <cell r="Z221">
            <v>0.82608695652173914</v>
          </cell>
          <cell r="AA221">
            <v>0</v>
          </cell>
          <cell r="AB221" t="str">
            <v/>
          </cell>
          <cell r="AD221">
            <v>24</v>
          </cell>
          <cell r="AE221">
            <v>356</v>
          </cell>
          <cell r="AF221">
            <v>0.88690172032021797</v>
          </cell>
          <cell r="AG221">
            <v>0</v>
          </cell>
          <cell r="AH221" t="str">
            <v/>
          </cell>
          <cell r="AI221">
            <v>3</v>
          </cell>
          <cell r="AJ221">
            <v>493</v>
          </cell>
          <cell r="AK221">
            <v>786.10835305447517</v>
          </cell>
          <cell r="AL221">
            <v>0.13032581453634084</v>
          </cell>
          <cell r="AM221" t="str">
            <v/>
          </cell>
          <cell r="AN221">
            <v>0.44117647058823528</v>
          </cell>
          <cell r="AO221">
            <v>3207</v>
          </cell>
          <cell r="AQ221">
            <v>36016</v>
          </cell>
          <cell r="AR221" t="str">
            <v/>
          </cell>
          <cell r="AS221">
            <v>16757</v>
          </cell>
          <cell r="AU221">
            <v>29049</v>
          </cell>
          <cell r="AV221" t="str">
            <v/>
          </cell>
          <cell r="AW221">
            <v>20657</v>
          </cell>
          <cell r="AX221" t="str">
            <v/>
          </cell>
          <cell r="AY221" t="str">
            <v/>
          </cell>
          <cell r="AZ221">
            <v>12351</v>
          </cell>
          <cell r="BA221" t="str">
            <v/>
          </cell>
          <cell r="BB221">
            <v>252.160820325</v>
          </cell>
          <cell r="BC221">
            <v>52</v>
          </cell>
          <cell r="BD221">
            <v>494.777098916</v>
          </cell>
          <cell r="BE221">
            <v>13</v>
          </cell>
          <cell r="BF221">
            <v>1252.954379298</v>
          </cell>
          <cell r="BG221">
            <v>9.8999999000000005E-2</v>
          </cell>
          <cell r="BH221">
            <v>78</v>
          </cell>
          <cell r="BI221">
            <v>78</v>
          </cell>
          <cell r="BJ221">
            <v>0</v>
          </cell>
        </row>
        <row r="222">
          <cell r="A222" t="str">
            <v>5JQ</v>
          </cell>
          <cell r="B222" t="str">
            <v>Q01</v>
          </cell>
          <cell r="C222" t="str">
            <v/>
          </cell>
          <cell r="D222" t="str">
            <v/>
          </cell>
          <cell r="E222">
            <v>1</v>
          </cell>
          <cell r="F222">
            <v>1</v>
          </cell>
          <cell r="G222">
            <v>1</v>
          </cell>
          <cell r="H222">
            <v>0</v>
          </cell>
          <cell r="J222">
            <v>0</v>
          </cell>
          <cell r="K222">
            <v>2.6000000239999999</v>
          </cell>
          <cell r="L222">
            <v>989.32531863599991</v>
          </cell>
          <cell r="M222" t="str">
            <v/>
          </cell>
          <cell r="N222">
            <v>0</v>
          </cell>
          <cell r="Q222" t="str">
            <v/>
          </cell>
          <cell r="R222" t="str">
            <v/>
          </cell>
          <cell r="S222">
            <v>101</v>
          </cell>
          <cell r="X222">
            <v>1</v>
          </cell>
          <cell r="Y222">
            <v>1</v>
          </cell>
          <cell r="Z222">
            <v>0.875</v>
          </cell>
          <cell r="AA222">
            <v>0</v>
          </cell>
          <cell r="AB222" t="str">
            <v/>
          </cell>
          <cell r="AD222">
            <v>0</v>
          </cell>
          <cell r="AE222">
            <v>60</v>
          </cell>
          <cell r="AF222">
            <v>0.94996873045653529</v>
          </cell>
          <cell r="AG222">
            <v>0</v>
          </cell>
          <cell r="AH222" t="str">
            <v/>
          </cell>
          <cell r="AI222">
            <v>0</v>
          </cell>
          <cell r="AJ222">
            <v>0</v>
          </cell>
          <cell r="AK222">
            <v>674.32239782397653</v>
          </cell>
          <cell r="AL222">
            <v>0.189873417721519</v>
          </cell>
          <cell r="AM222">
            <v>0.23956281485871669</v>
          </cell>
          <cell r="AN222">
            <v>0.77551020408163263</v>
          </cell>
          <cell r="AO222">
            <v>-8007</v>
          </cell>
          <cell r="AQ222">
            <v>22667</v>
          </cell>
          <cell r="AR222" t="str">
            <v/>
          </cell>
          <cell r="AS222">
            <v>23656</v>
          </cell>
          <cell r="AU222">
            <v>21758</v>
          </cell>
          <cell r="AV222" t="str">
            <v/>
          </cell>
          <cell r="AW222">
            <v>17190</v>
          </cell>
          <cell r="AX222" t="str">
            <v/>
          </cell>
          <cell r="AY222" t="str">
            <v/>
          </cell>
          <cell r="AZ222">
            <v>14669</v>
          </cell>
          <cell r="BA222" t="str">
            <v/>
          </cell>
          <cell r="BB222">
            <v>248.23775697599999</v>
          </cell>
          <cell r="BC222" t="str">
            <v/>
          </cell>
          <cell r="BD222">
            <v>824.88670559199988</v>
          </cell>
          <cell r="BE222" t="str">
            <v/>
          </cell>
          <cell r="BF222">
            <v>693.33247983800004</v>
          </cell>
          <cell r="BG222" t="str">
            <v/>
          </cell>
          <cell r="BH222">
            <v>842</v>
          </cell>
          <cell r="BI222">
            <v>801</v>
          </cell>
          <cell r="BJ222">
            <v>0</v>
          </cell>
        </row>
        <row r="223">
          <cell r="A223" t="str">
            <v>5JR</v>
          </cell>
          <cell r="B223" t="str">
            <v>Q01</v>
          </cell>
          <cell r="C223" t="str">
            <v/>
          </cell>
          <cell r="D223" t="str">
            <v/>
          </cell>
          <cell r="E223">
            <v>1</v>
          </cell>
          <cell r="F223">
            <v>1</v>
          </cell>
          <cell r="G223">
            <v>1</v>
          </cell>
          <cell r="H223">
            <v>0</v>
          </cell>
          <cell r="J223">
            <v>0</v>
          </cell>
          <cell r="K223">
            <v>1.6000000240000001</v>
          </cell>
          <cell r="L223">
            <v>382.71371446699999</v>
          </cell>
          <cell r="M223" t="str">
            <v/>
          </cell>
          <cell r="N223">
            <v>1</v>
          </cell>
          <cell r="Q223" t="str">
            <v/>
          </cell>
          <cell r="R223" t="str">
            <v/>
          </cell>
          <cell r="S223">
            <v>35</v>
          </cell>
          <cell r="X223">
            <v>1</v>
          </cell>
          <cell r="Y223">
            <v>1</v>
          </cell>
          <cell r="Z223">
            <v>1</v>
          </cell>
          <cell r="AA223">
            <v>0</v>
          </cell>
          <cell r="AB223" t="str">
            <v/>
          </cell>
          <cell r="AD223">
            <v>0</v>
          </cell>
          <cell r="AE223">
            <v>26</v>
          </cell>
          <cell r="AF223">
            <v>0.94972907886815172</v>
          </cell>
          <cell r="AG223">
            <v>0</v>
          </cell>
          <cell r="AH223" t="str">
            <v/>
          </cell>
          <cell r="AI223">
            <v>2</v>
          </cell>
          <cell r="AJ223">
            <v>235</v>
          </cell>
          <cell r="AK223">
            <v>507.21810378462743</v>
          </cell>
          <cell r="AL223">
            <v>0.14537444933920704</v>
          </cell>
          <cell r="AM223">
            <v>0.15289086506464267</v>
          </cell>
          <cell r="AN223">
            <v>0.76190476190476186</v>
          </cell>
          <cell r="AO223">
            <v>-5167</v>
          </cell>
          <cell r="AQ223">
            <v>15798</v>
          </cell>
          <cell r="AR223" t="str">
            <v/>
          </cell>
          <cell r="AS223">
            <v>14492</v>
          </cell>
          <cell r="AU223">
            <v>15604</v>
          </cell>
          <cell r="AV223" t="str">
            <v/>
          </cell>
          <cell r="AW223">
            <v>12358</v>
          </cell>
          <cell r="AX223" t="str">
            <v/>
          </cell>
          <cell r="AY223" t="str">
            <v/>
          </cell>
          <cell r="AZ223">
            <v>9359</v>
          </cell>
          <cell r="BA223" t="str">
            <v/>
          </cell>
          <cell r="BB223">
            <v>243.11239890099998</v>
          </cell>
          <cell r="BC223" t="str">
            <v/>
          </cell>
          <cell r="BD223">
            <v>824.52308482499996</v>
          </cell>
          <cell r="BE223" t="str">
            <v/>
          </cell>
          <cell r="BF223">
            <v>678.71752300700007</v>
          </cell>
          <cell r="BG223" t="str">
            <v/>
          </cell>
          <cell r="BH223">
            <v>541</v>
          </cell>
          <cell r="BI223">
            <v>520</v>
          </cell>
          <cell r="BJ223">
            <v>4</v>
          </cell>
        </row>
        <row r="224">
          <cell r="A224" t="str">
            <v>5JT</v>
          </cell>
          <cell r="B224" t="str">
            <v>Q01</v>
          </cell>
          <cell r="C224" t="str">
            <v/>
          </cell>
          <cell r="D224" t="str">
            <v/>
          </cell>
          <cell r="E224" t="str">
            <v/>
          </cell>
          <cell r="F224">
            <v>1</v>
          </cell>
          <cell r="G224">
            <v>1</v>
          </cell>
          <cell r="H224">
            <v>0</v>
          </cell>
          <cell r="J224">
            <v>0</v>
          </cell>
          <cell r="K224">
            <v>4.8060000120000002</v>
          </cell>
          <cell r="L224">
            <v>254.30258921699999</v>
          </cell>
          <cell r="M224" t="str">
            <v/>
          </cell>
          <cell r="N224">
            <v>0</v>
          </cell>
          <cell r="Q224" t="str">
            <v/>
          </cell>
          <cell r="R224" t="str">
            <v/>
          </cell>
          <cell r="S224">
            <v>82</v>
          </cell>
          <cell r="X224">
            <v>1</v>
          </cell>
          <cell r="Y224">
            <v>1</v>
          </cell>
          <cell r="Z224">
            <v>0.9375</v>
          </cell>
          <cell r="AA224">
            <v>0</v>
          </cell>
          <cell r="AB224" t="str">
            <v/>
          </cell>
          <cell r="AD224">
            <v>0</v>
          </cell>
          <cell r="AE224">
            <v>21</v>
          </cell>
          <cell r="AF224">
            <v>0.94971045412983846</v>
          </cell>
          <cell r="AG224">
            <v>0</v>
          </cell>
          <cell r="AH224" t="str">
            <v/>
          </cell>
          <cell r="AI224">
            <v>1</v>
          </cell>
          <cell r="AJ224">
            <v>0</v>
          </cell>
          <cell r="AK224">
            <v>720.7876648708899</v>
          </cell>
          <cell r="AL224">
            <v>0.11055276381909548</v>
          </cell>
          <cell r="AM224">
            <v>0.40061832270183539</v>
          </cell>
          <cell r="AN224">
            <v>0.65217391304347827</v>
          </cell>
          <cell r="AO224">
            <v>-765</v>
          </cell>
          <cell r="AQ224">
            <v>12566</v>
          </cell>
          <cell r="AR224" t="str">
            <v/>
          </cell>
          <cell r="AS224">
            <v>12815</v>
          </cell>
          <cell r="AU224">
            <v>12229</v>
          </cell>
          <cell r="AV224" t="str">
            <v/>
          </cell>
          <cell r="AW224">
            <v>11436</v>
          </cell>
          <cell r="AX224" t="str">
            <v/>
          </cell>
          <cell r="AY224" t="str">
            <v/>
          </cell>
          <cell r="AZ224">
            <v>7641</v>
          </cell>
          <cell r="BA224" t="str">
            <v/>
          </cell>
          <cell r="BB224">
            <v>151.72111316799999</v>
          </cell>
          <cell r="BC224" t="str">
            <v/>
          </cell>
          <cell r="BD224">
            <v>458.53801277399998</v>
          </cell>
          <cell r="BE224" t="str">
            <v/>
          </cell>
          <cell r="BF224">
            <v>417.50212928400003</v>
          </cell>
          <cell r="BG224" t="str">
            <v/>
          </cell>
          <cell r="BH224">
            <v>448</v>
          </cell>
          <cell r="BI224">
            <v>421</v>
          </cell>
          <cell r="BJ224">
            <v>2</v>
          </cell>
        </row>
        <row r="225">
          <cell r="A225" t="str">
            <v>5JV</v>
          </cell>
          <cell r="B225" t="str">
            <v>Q01</v>
          </cell>
          <cell r="C225" t="str">
            <v/>
          </cell>
          <cell r="D225" t="str">
            <v/>
          </cell>
          <cell r="E225">
            <v>1</v>
          </cell>
          <cell r="F225">
            <v>1</v>
          </cell>
          <cell r="G225">
            <v>1</v>
          </cell>
          <cell r="H225">
            <v>0</v>
          </cell>
          <cell r="J225">
            <v>0</v>
          </cell>
          <cell r="K225">
            <v>8.0213000010000002</v>
          </cell>
          <cell r="L225">
            <v>97.245137688</v>
          </cell>
          <cell r="M225" t="str">
            <v/>
          </cell>
          <cell r="N225">
            <v>0</v>
          </cell>
          <cell r="Q225" t="str">
            <v/>
          </cell>
          <cell r="R225" t="str">
            <v/>
          </cell>
          <cell r="S225">
            <v>26</v>
          </cell>
          <cell r="X225">
            <v>1</v>
          </cell>
          <cell r="Y225">
            <v>0.98529411764705888</v>
          </cell>
          <cell r="Z225">
            <v>0.92</v>
          </cell>
          <cell r="AA225">
            <v>0</v>
          </cell>
          <cell r="AB225" t="str">
            <v/>
          </cell>
          <cell r="AD225">
            <v>8</v>
          </cell>
          <cell r="AE225">
            <v>51</v>
          </cell>
          <cell r="AF225">
            <v>0.75471307230163664</v>
          </cell>
          <cell r="AG225">
            <v>0</v>
          </cell>
          <cell r="AH225" t="str">
            <v/>
          </cell>
          <cell r="AI225">
            <v>0</v>
          </cell>
          <cell r="AJ225">
            <v>48</v>
          </cell>
          <cell r="AK225">
            <v>843.45847780084841</v>
          </cell>
          <cell r="AL225" t="str">
            <v/>
          </cell>
          <cell r="AM225">
            <v>0.33135143652502758</v>
          </cell>
          <cell r="AN225">
            <v>0.34782608695652173</v>
          </cell>
          <cell r="AO225">
            <v>-3133</v>
          </cell>
          <cell r="AQ225">
            <v>23875</v>
          </cell>
          <cell r="AR225" t="str">
            <v/>
          </cell>
          <cell r="AS225">
            <v>8041</v>
          </cell>
          <cell r="AU225">
            <v>19647</v>
          </cell>
          <cell r="AV225" t="str">
            <v/>
          </cell>
          <cell r="AW225">
            <v>15317</v>
          </cell>
          <cell r="AX225" t="str">
            <v/>
          </cell>
          <cell r="AY225" t="str">
            <v/>
          </cell>
          <cell r="AZ225">
            <v>10619</v>
          </cell>
          <cell r="BA225" t="str">
            <v/>
          </cell>
          <cell r="BB225">
            <v>214.68556874200002</v>
          </cell>
          <cell r="BC225" t="str">
            <v/>
          </cell>
          <cell r="BD225">
            <v>385.32659408300003</v>
          </cell>
          <cell r="BE225" t="str">
            <v/>
          </cell>
          <cell r="BF225">
            <v>771.66779487899987</v>
          </cell>
          <cell r="BG225" t="str">
            <v/>
          </cell>
          <cell r="BH225">
            <v>54</v>
          </cell>
          <cell r="BI225">
            <v>54</v>
          </cell>
          <cell r="BJ225">
            <v>54</v>
          </cell>
        </row>
        <row r="226">
          <cell r="A226" t="str">
            <v>5JW</v>
          </cell>
          <cell r="B226" t="str">
            <v>Q01</v>
          </cell>
          <cell r="C226" t="str">
            <v/>
          </cell>
          <cell r="D226" t="str">
            <v/>
          </cell>
          <cell r="E226" t="str">
            <v/>
          </cell>
          <cell r="F226">
            <v>1</v>
          </cell>
          <cell r="G226">
            <v>1</v>
          </cell>
          <cell r="H226">
            <v>1</v>
          </cell>
          <cell r="J226">
            <v>0</v>
          </cell>
          <cell r="K226">
            <v>6.0261999999999993</v>
          </cell>
          <cell r="L226">
            <v>520.27327079299982</v>
          </cell>
          <cell r="M226" t="str">
            <v/>
          </cell>
          <cell r="N226">
            <v>0</v>
          </cell>
          <cell r="Q226" t="str">
            <v/>
          </cell>
          <cell r="R226" t="str">
            <v/>
          </cell>
          <cell r="S226">
            <v>288</v>
          </cell>
          <cell r="X226">
            <v>1</v>
          </cell>
          <cell r="Y226">
            <v>1</v>
          </cell>
          <cell r="Z226">
            <v>0.95</v>
          </cell>
          <cell r="AA226">
            <v>0</v>
          </cell>
          <cell r="AB226" t="str">
            <v/>
          </cell>
          <cell r="AD226">
            <v>0</v>
          </cell>
          <cell r="AE226">
            <v>102</v>
          </cell>
          <cell r="AF226">
            <v>1</v>
          </cell>
          <cell r="AG226">
            <v>0</v>
          </cell>
          <cell r="AH226" t="str">
            <v/>
          </cell>
          <cell r="AI226">
            <v>2</v>
          </cell>
          <cell r="AJ226">
            <v>46</v>
          </cell>
          <cell r="AK226">
            <v>627.67123900736192</v>
          </cell>
          <cell r="AL226">
            <v>0.14776119402985075</v>
          </cell>
          <cell r="AM226">
            <v>0.22013561087150926</v>
          </cell>
          <cell r="AN226">
            <v>0.33333333333333331</v>
          </cell>
          <cell r="AO226">
            <v>-11460</v>
          </cell>
          <cell r="AQ226">
            <v>37827</v>
          </cell>
          <cell r="AR226" t="str">
            <v/>
          </cell>
          <cell r="AS226">
            <v>19881</v>
          </cell>
          <cell r="AU226">
            <v>32877</v>
          </cell>
          <cell r="AV226" t="str">
            <v/>
          </cell>
          <cell r="AW226">
            <v>28755</v>
          </cell>
          <cell r="AX226" t="str">
            <v/>
          </cell>
          <cell r="AY226" t="str">
            <v/>
          </cell>
          <cell r="AZ226">
            <v>18836</v>
          </cell>
          <cell r="BA226" t="str">
            <v/>
          </cell>
          <cell r="BB226">
            <v>374.86020514399996</v>
          </cell>
          <cell r="BC226" t="str">
            <v/>
          </cell>
          <cell r="BD226">
            <v>641.995441046</v>
          </cell>
          <cell r="BE226" t="str">
            <v/>
          </cell>
          <cell r="BF226">
            <v>1072.063925793</v>
          </cell>
          <cell r="BG226" t="str">
            <v/>
          </cell>
          <cell r="BH226">
            <v>4</v>
          </cell>
          <cell r="BI226">
            <v>0</v>
          </cell>
          <cell r="BJ226">
            <v>0</v>
          </cell>
        </row>
        <row r="227">
          <cell r="A227" t="str">
            <v>5JX</v>
          </cell>
          <cell r="B227" t="str">
            <v>Q14</v>
          </cell>
          <cell r="C227" t="str">
            <v/>
          </cell>
          <cell r="D227" t="str">
            <v/>
          </cell>
          <cell r="E227">
            <v>1</v>
          </cell>
          <cell r="F227">
            <v>0.95624819321437016</v>
          </cell>
          <cell r="G227">
            <v>1</v>
          </cell>
          <cell r="H227">
            <v>0</v>
          </cell>
          <cell r="J227">
            <v>0</v>
          </cell>
          <cell r="K227">
            <v>30.459999967999998</v>
          </cell>
          <cell r="L227">
            <v>141.159999997</v>
          </cell>
          <cell r="M227">
            <v>0</v>
          </cell>
          <cell r="N227">
            <v>0</v>
          </cell>
          <cell r="Q227" t="str">
            <v/>
          </cell>
          <cell r="R227" t="str">
            <v/>
          </cell>
          <cell r="S227">
            <v>312</v>
          </cell>
          <cell r="X227">
            <v>1</v>
          </cell>
          <cell r="Y227">
            <v>1</v>
          </cell>
          <cell r="Z227">
            <v>0.85</v>
          </cell>
          <cell r="AA227">
            <v>0</v>
          </cell>
          <cell r="AB227" t="str">
            <v/>
          </cell>
          <cell r="AD227">
            <v>52</v>
          </cell>
          <cell r="AE227">
            <v>494</v>
          </cell>
          <cell r="AF227">
            <v>0.86011425223377769</v>
          </cell>
          <cell r="AG227">
            <v>0</v>
          </cell>
          <cell r="AH227" t="str">
            <v/>
          </cell>
          <cell r="AI227">
            <v>2</v>
          </cell>
          <cell r="AJ227">
            <v>103</v>
          </cell>
          <cell r="AK227">
            <v>598.85219995009561</v>
          </cell>
          <cell r="AL227">
            <v>0.22061855670103092</v>
          </cell>
          <cell r="AM227">
            <v>0.30201204066642412</v>
          </cell>
          <cell r="AN227">
            <v>0.38</v>
          </cell>
          <cell r="AO227">
            <v>393</v>
          </cell>
          <cell r="AQ227">
            <v>39521</v>
          </cell>
          <cell r="AR227" t="str">
            <v/>
          </cell>
          <cell r="AS227">
            <v>16962</v>
          </cell>
          <cell r="AU227">
            <v>32016</v>
          </cell>
          <cell r="AV227" t="str">
            <v/>
          </cell>
          <cell r="AW227">
            <v>22661</v>
          </cell>
          <cell r="AX227" t="str">
            <v/>
          </cell>
          <cell r="AY227" t="str">
            <v/>
          </cell>
          <cell r="AZ227">
            <v>18015</v>
          </cell>
          <cell r="BA227" t="str">
            <v/>
          </cell>
          <cell r="BB227">
            <v>144.21999970500002</v>
          </cell>
          <cell r="BC227">
            <v>1.3599999700000001</v>
          </cell>
          <cell r="BD227">
            <v>725.38999934599997</v>
          </cell>
          <cell r="BE227">
            <v>0.33999999199999997</v>
          </cell>
          <cell r="BF227">
            <v>1127.2399991</v>
          </cell>
          <cell r="BG227" t="str">
            <v/>
          </cell>
          <cell r="BH227">
            <v>433</v>
          </cell>
          <cell r="BI227">
            <v>449</v>
          </cell>
          <cell r="BJ227">
            <v>5</v>
          </cell>
        </row>
        <row r="228">
          <cell r="A228" t="str">
            <v>5JY</v>
          </cell>
          <cell r="B228" t="str">
            <v>Q14</v>
          </cell>
          <cell r="C228" t="str">
            <v/>
          </cell>
          <cell r="D228" t="str">
            <v/>
          </cell>
          <cell r="E228">
            <v>1</v>
          </cell>
          <cell r="F228">
            <v>1</v>
          </cell>
          <cell r="G228">
            <v>1</v>
          </cell>
          <cell r="H228">
            <v>0</v>
          </cell>
          <cell r="J228">
            <v>0</v>
          </cell>
          <cell r="K228">
            <v>1.729999984</v>
          </cell>
          <cell r="L228">
            <v>245.01</v>
          </cell>
          <cell r="M228" t="str">
            <v/>
          </cell>
          <cell r="N228">
            <v>0</v>
          </cell>
          <cell r="Q228" t="str">
            <v/>
          </cell>
          <cell r="R228" t="str">
            <v/>
          </cell>
          <cell r="S228">
            <v>200</v>
          </cell>
          <cell r="X228">
            <v>1</v>
          </cell>
          <cell r="Y228">
            <v>1</v>
          </cell>
          <cell r="Z228">
            <v>0.90909090909090906</v>
          </cell>
          <cell r="AA228">
            <v>0</v>
          </cell>
          <cell r="AB228" t="str">
            <v/>
          </cell>
          <cell r="AD228">
            <v>0</v>
          </cell>
          <cell r="AE228">
            <v>121</v>
          </cell>
          <cell r="AF228">
            <v>0.88327057557826794</v>
          </cell>
          <cell r="AG228">
            <v>0</v>
          </cell>
          <cell r="AH228" t="str">
            <v/>
          </cell>
          <cell r="AI228">
            <v>2</v>
          </cell>
          <cell r="AJ228">
            <v>400</v>
          </cell>
          <cell r="AK228">
            <v>1119.8132023155131</v>
          </cell>
          <cell r="AL228" t="str">
            <v/>
          </cell>
          <cell r="AM228">
            <v>0.31340089871029236</v>
          </cell>
          <cell r="AN228">
            <v>0.34</v>
          </cell>
          <cell r="AO228">
            <v>558</v>
          </cell>
          <cell r="AQ228">
            <v>26258</v>
          </cell>
          <cell r="AR228" t="str">
            <v/>
          </cell>
          <cell r="AS228">
            <v>11830</v>
          </cell>
          <cell r="AU228">
            <v>24181</v>
          </cell>
          <cell r="AV228" t="str">
            <v/>
          </cell>
          <cell r="AW228">
            <v>17988</v>
          </cell>
          <cell r="AX228" t="str">
            <v/>
          </cell>
          <cell r="AY228" t="str">
            <v/>
          </cell>
          <cell r="AZ228">
            <v>13531</v>
          </cell>
          <cell r="BA228" t="str">
            <v/>
          </cell>
          <cell r="BB228">
            <v>153.021699888</v>
          </cell>
          <cell r="BC228">
            <v>0.67999998500000003</v>
          </cell>
          <cell r="BD228">
            <v>392.288599766</v>
          </cell>
          <cell r="BE228">
            <v>0.16999999599999999</v>
          </cell>
          <cell r="BF228">
            <v>1101.227199703</v>
          </cell>
          <cell r="BG228" t="str">
            <v/>
          </cell>
          <cell r="BH228">
            <v>384</v>
          </cell>
          <cell r="BI228">
            <v>381</v>
          </cell>
          <cell r="BJ228">
            <v>0</v>
          </cell>
        </row>
        <row r="229">
          <cell r="A229" t="str">
            <v>5K1</v>
          </cell>
          <cell r="B229" t="str">
            <v>Q22</v>
          </cell>
          <cell r="C229" t="str">
            <v/>
          </cell>
          <cell r="D229" t="str">
            <v/>
          </cell>
          <cell r="E229">
            <v>1</v>
          </cell>
          <cell r="F229">
            <v>1</v>
          </cell>
          <cell r="G229">
            <v>1</v>
          </cell>
          <cell r="H229">
            <v>0</v>
          </cell>
          <cell r="J229">
            <v>8</v>
          </cell>
          <cell r="K229">
            <v>16.042999999999999</v>
          </cell>
          <cell r="L229">
            <v>240.10983742099998</v>
          </cell>
          <cell r="M229" t="str">
            <v/>
          </cell>
          <cell r="N229">
            <v>0</v>
          </cell>
          <cell r="Q229" t="str">
            <v/>
          </cell>
          <cell r="R229">
            <v>1</v>
          </cell>
          <cell r="S229">
            <v>218</v>
          </cell>
          <cell r="X229">
            <v>1</v>
          </cell>
          <cell r="Y229">
            <v>1</v>
          </cell>
          <cell r="Z229">
            <v>0.96296296296296291</v>
          </cell>
          <cell r="AA229">
            <v>0</v>
          </cell>
          <cell r="AB229" t="str">
            <v/>
          </cell>
          <cell r="AD229">
            <v>68</v>
          </cell>
          <cell r="AE229">
            <v>222</v>
          </cell>
          <cell r="AF229">
            <v>0.96995255666842384</v>
          </cell>
          <cell r="AG229">
            <v>0</v>
          </cell>
          <cell r="AH229" t="str">
            <v/>
          </cell>
          <cell r="AI229">
            <v>2.4</v>
          </cell>
          <cell r="AJ229">
            <v>58</v>
          </cell>
          <cell r="AK229">
            <v>860.32306670339108</v>
          </cell>
          <cell r="AL229">
            <v>0.18960244648318042</v>
          </cell>
          <cell r="AM229">
            <v>0.22367637252722827</v>
          </cell>
          <cell r="AN229">
            <v>0.125</v>
          </cell>
          <cell r="AO229">
            <v>23</v>
          </cell>
          <cell r="AQ229">
            <v>25497</v>
          </cell>
          <cell r="AR229" t="str">
            <v/>
          </cell>
          <cell r="AS229">
            <v>9394</v>
          </cell>
          <cell r="AU229">
            <v>23279</v>
          </cell>
          <cell r="AV229" t="str">
            <v/>
          </cell>
          <cell r="AW229">
            <v>19634</v>
          </cell>
          <cell r="AX229" t="str">
            <v/>
          </cell>
          <cell r="AY229" t="str">
            <v/>
          </cell>
          <cell r="AZ229">
            <v>14310</v>
          </cell>
          <cell r="BA229" t="str">
            <v/>
          </cell>
          <cell r="BB229">
            <v>351.96439999899997</v>
          </cell>
          <cell r="BC229" t="str">
            <v/>
          </cell>
          <cell r="BD229">
            <v>602.05399999999997</v>
          </cell>
          <cell r="BE229">
            <v>5</v>
          </cell>
          <cell r="BF229">
            <v>1153.556299998</v>
          </cell>
          <cell r="BG229" t="str">
            <v/>
          </cell>
          <cell r="BH229">
            <v>1016</v>
          </cell>
          <cell r="BI229">
            <v>740</v>
          </cell>
          <cell r="BJ229">
            <v>276</v>
          </cell>
        </row>
        <row r="230">
          <cell r="A230" t="str">
            <v>5K2</v>
          </cell>
          <cell r="B230" t="str">
            <v>Q22</v>
          </cell>
          <cell r="C230" t="str">
            <v/>
          </cell>
          <cell r="D230" t="str">
            <v/>
          </cell>
          <cell r="E230" t="str">
            <v/>
          </cell>
          <cell r="F230">
            <v>1</v>
          </cell>
          <cell r="G230">
            <v>1</v>
          </cell>
          <cell r="H230">
            <v>0</v>
          </cell>
          <cell r="J230">
            <v>0</v>
          </cell>
          <cell r="K230">
            <v>6.0202000000000009</v>
          </cell>
          <cell r="L230">
            <v>262.23483741799998</v>
          </cell>
          <cell r="M230" t="str">
            <v/>
          </cell>
          <cell r="N230">
            <v>0</v>
          </cell>
          <cell r="Q230" t="str">
            <v/>
          </cell>
          <cell r="R230">
            <v>1</v>
          </cell>
          <cell r="S230">
            <v>222</v>
          </cell>
          <cell r="X230">
            <v>1</v>
          </cell>
          <cell r="Y230">
            <v>1</v>
          </cell>
          <cell r="Z230">
            <v>0.84615384615384615</v>
          </cell>
          <cell r="AA230">
            <v>0</v>
          </cell>
          <cell r="AB230" t="str">
            <v/>
          </cell>
          <cell r="AD230">
            <v>34</v>
          </cell>
          <cell r="AE230">
            <v>575</v>
          </cell>
          <cell r="AF230">
            <v>0.81362196409714893</v>
          </cell>
          <cell r="AG230">
            <v>0</v>
          </cell>
          <cell r="AH230" t="str">
            <v/>
          </cell>
          <cell r="AI230">
            <v>1.2</v>
          </cell>
          <cell r="AJ230">
            <v>15</v>
          </cell>
          <cell r="AK230">
            <v>652.11558427923148</v>
          </cell>
          <cell r="AL230">
            <v>0.15923566878980891</v>
          </cell>
          <cell r="AM230">
            <v>0.23691185803705869</v>
          </cell>
          <cell r="AN230">
            <v>0.1111111111111111</v>
          </cell>
          <cell r="AO230">
            <v>453</v>
          </cell>
          <cell r="AQ230">
            <v>19775</v>
          </cell>
          <cell r="AR230" t="str">
            <v/>
          </cell>
          <cell r="AS230">
            <v>10326</v>
          </cell>
          <cell r="AU230">
            <v>16773</v>
          </cell>
          <cell r="AV230" t="str">
            <v/>
          </cell>
          <cell r="AW230">
            <v>15917</v>
          </cell>
          <cell r="AX230" t="str">
            <v/>
          </cell>
          <cell r="AY230" t="str">
            <v/>
          </cell>
          <cell r="AZ230">
            <v>10483</v>
          </cell>
          <cell r="BA230" t="str">
            <v/>
          </cell>
          <cell r="BB230">
            <v>201.24619999399999</v>
          </cell>
          <cell r="BC230">
            <v>1</v>
          </cell>
          <cell r="BD230">
            <v>320.33939999199998</v>
          </cell>
          <cell r="BE230">
            <v>25</v>
          </cell>
          <cell r="BF230">
            <v>568.65269998300005</v>
          </cell>
          <cell r="BG230" t="str">
            <v/>
          </cell>
          <cell r="BH230">
            <v>180</v>
          </cell>
          <cell r="BI230">
            <v>0</v>
          </cell>
          <cell r="BJ230">
            <v>0</v>
          </cell>
        </row>
        <row r="231">
          <cell r="A231" t="str">
            <v>5K3</v>
          </cell>
          <cell r="B231" t="str">
            <v>Q20</v>
          </cell>
          <cell r="C231" t="str">
            <v/>
          </cell>
          <cell r="D231" t="str">
            <v/>
          </cell>
          <cell r="E231">
            <v>0.99969135802469133</v>
          </cell>
          <cell r="F231">
            <v>1</v>
          </cell>
          <cell r="G231">
            <v>1</v>
          </cell>
          <cell r="H231">
            <v>0</v>
          </cell>
          <cell r="J231">
            <v>0</v>
          </cell>
          <cell r="K231">
            <v>6.0119999999999996</v>
          </cell>
          <cell r="L231">
            <v>1959.066999998</v>
          </cell>
          <cell r="M231" t="str">
            <v/>
          </cell>
          <cell r="N231">
            <v>0</v>
          </cell>
          <cell r="Q231" t="str">
            <v/>
          </cell>
          <cell r="R231" t="str">
            <v/>
          </cell>
          <cell r="S231">
            <v>1</v>
          </cell>
          <cell r="X231">
            <v>0.99245283018867925</v>
          </cell>
          <cell r="Y231">
            <v>1</v>
          </cell>
          <cell r="Z231">
            <v>0.97142857142857142</v>
          </cell>
          <cell r="AA231">
            <v>0</v>
          </cell>
          <cell r="AB231" t="str">
            <v/>
          </cell>
          <cell r="AD231">
            <v>34</v>
          </cell>
          <cell r="AE231">
            <v>126</v>
          </cell>
          <cell r="AF231">
            <v>0.90998313142156106</v>
          </cell>
          <cell r="AG231">
            <v>0</v>
          </cell>
          <cell r="AH231" t="str">
            <v/>
          </cell>
          <cell r="AI231">
            <v>3</v>
          </cell>
          <cell r="AJ231">
            <v>147</v>
          </cell>
          <cell r="AK231">
            <v>896.68746038629615</v>
          </cell>
          <cell r="AL231" t="str">
            <v/>
          </cell>
          <cell r="AM231">
            <v>0.28496960862151993</v>
          </cell>
          <cell r="AN231">
            <v>0.5368421052631579</v>
          </cell>
          <cell r="AO231">
            <v>748</v>
          </cell>
          <cell r="AQ231">
            <v>38357</v>
          </cell>
          <cell r="AR231" t="str">
            <v/>
          </cell>
          <cell r="AS231">
            <v>15062</v>
          </cell>
          <cell r="AU231">
            <v>31602</v>
          </cell>
          <cell r="AV231" t="str">
            <v/>
          </cell>
          <cell r="AW231">
            <v>19352</v>
          </cell>
          <cell r="AX231" t="str">
            <v/>
          </cell>
          <cell r="AY231" t="str">
            <v/>
          </cell>
          <cell r="AZ231">
            <v>16813</v>
          </cell>
          <cell r="BA231" t="str">
            <v/>
          </cell>
          <cell r="BB231">
            <v>352.18639999499999</v>
          </cell>
          <cell r="BC231" t="str">
            <v/>
          </cell>
          <cell r="BD231">
            <v>706.19399999500001</v>
          </cell>
          <cell r="BE231" t="str">
            <v/>
          </cell>
          <cell r="BF231">
            <v>1251.282999993</v>
          </cell>
          <cell r="BG231" t="str">
            <v/>
          </cell>
          <cell r="BH231">
            <v>1061</v>
          </cell>
          <cell r="BI231">
            <v>1053</v>
          </cell>
          <cell r="BJ231">
            <v>0</v>
          </cell>
        </row>
        <row r="232">
          <cell r="A232" t="str">
            <v>5K4</v>
          </cell>
          <cell r="B232" t="str">
            <v>Q20</v>
          </cell>
          <cell r="C232" t="str">
            <v/>
          </cell>
          <cell r="D232" t="str">
            <v/>
          </cell>
          <cell r="E232">
            <v>0.99922148695990654</v>
          </cell>
          <cell r="F232">
            <v>1</v>
          </cell>
          <cell r="G232">
            <v>1</v>
          </cell>
          <cell r="H232">
            <v>0</v>
          </cell>
          <cell r="J232">
            <v>2</v>
          </cell>
          <cell r="K232">
            <v>6.0731916330000004</v>
          </cell>
          <cell r="L232">
            <v>1596.8862485099999</v>
          </cell>
          <cell r="M232" t="str">
            <v/>
          </cell>
          <cell r="N232">
            <v>0</v>
          </cell>
          <cell r="Q232" t="str">
            <v/>
          </cell>
          <cell r="R232" t="str">
            <v/>
          </cell>
          <cell r="S232">
            <v>49</v>
          </cell>
          <cell r="X232">
            <v>0.99248120300751874</v>
          </cell>
          <cell r="Y232">
            <v>0.96491228070175439</v>
          </cell>
          <cell r="Z232">
            <v>0.875</v>
          </cell>
          <cell r="AA232">
            <v>0</v>
          </cell>
          <cell r="AB232" t="str">
            <v/>
          </cell>
          <cell r="AD232">
            <v>11</v>
          </cell>
          <cell r="AE232">
            <v>154</v>
          </cell>
          <cell r="AF232">
            <v>0.44876660341555979</v>
          </cell>
          <cell r="AG232">
            <v>0</v>
          </cell>
          <cell r="AH232" t="str">
            <v/>
          </cell>
          <cell r="AI232">
            <v>0</v>
          </cell>
          <cell r="AJ232">
            <v>0</v>
          </cell>
          <cell r="AK232">
            <v>661.78252521298214</v>
          </cell>
          <cell r="AL232" t="str">
            <v/>
          </cell>
          <cell r="AM232">
            <v>0.29229495278671885</v>
          </cell>
          <cell r="AN232">
            <v>0.47222222222222221</v>
          </cell>
          <cell r="AO232">
            <v>-12612</v>
          </cell>
          <cell r="AQ232">
            <v>37603</v>
          </cell>
          <cell r="AR232" t="str">
            <v/>
          </cell>
          <cell r="AS232">
            <v>14531</v>
          </cell>
          <cell r="AU232">
            <v>29913</v>
          </cell>
          <cell r="AV232" t="str">
            <v/>
          </cell>
          <cell r="AW232">
            <v>18443</v>
          </cell>
          <cell r="AX232" t="str">
            <v/>
          </cell>
          <cell r="AY232" t="str">
            <v/>
          </cell>
          <cell r="AZ232">
            <v>15112</v>
          </cell>
          <cell r="BA232" t="str">
            <v/>
          </cell>
          <cell r="BB232">
            <v>293.507694598</v>
          </cell>
          <cell r="BC232" t="str">
            <v/>
          </cell>
          <cell r="BD232">
            <v>535.76473909600008</v>
          </cell>
          <cell r="BE232" t="str">
            <v/>
          </cell>
          <cell r="BF232">
            <v>930.71215250500006</v>
          </cell>
          <cell r="BG232" t="str">
            <v/>
          </cell>
          <cell r="BH232">
            <v>124</v>
          </cell>
          <cell r="BI232">
            <v>0</v>
          </cell>
          <cell r="BJ232">
            <v>0</v>
          </cell>
        </row>
        <row r="233">
          <cell r="A233" t="str">
            <v>5K5</v>
          </cell>
          <cell r="B233" t="str">
            <v>Q04</v>
          </cell>
          <cell r="C233" t="str">
            <v/>
          </cell>
          <cell r="D233" t="str">
            <v/>
          </cell>
          <cell r="E233" t="str">
            <v/>
          </cell>
          <cell r="F233">
            <v>1</v>
          </cell>
          <cell r="G233">
            <v>1</v>
          </cell>
          <cell r="H233">
            <v>0</v>
          </cell>
          <cell r="J233">
            <v>0</v>
          </cell>
          <cell r="K233">
            <v>375.560297961</v>
          </cell>
          <cell r="L233">
            <v>1620.2098001870002</v>
          </cell>
          <cell r="M233">
            <v>0</v>
          </cell>
          <cell r="N233">
            <v>0</v>
          </cell>
          <cell r="Q233" t="str">
            <v/>
          </cell>
          <cell r="R233" t="str">
            <v/>
          </cell>
          <cell r="S233">
            <v>209</v>
          </cell>
          <cell r="X233">
            <v>1</v>
          </cell>
          <cell r="Y233">
            <v>1</v>
          </cell>
          <cell r="Z233">
            <v>0.94117647058823528</v>
          </cell>
          <cell r="AA233">
            <v>0</v>
          </cell>
          <cell r="AB233" t="str">
            <v/>
          </cell>
          <cell r="AD233">
            <v>5</v>
          </cell>
          <cell r="AE233">
            <v>952</v>
          </cell>
          <cell r="AF233">
            <v>0.74811239014729547</v>
          </cell>
          <cell r="AG233">
            <v>0</v>
          </cell>
          <cell r="AH233" t="str">
            <v/>
          </cell>
          <cell r="AI233">
            <v>2</v>
          </cell>
          <cell r="AJ233">
            <v>16</v>
          </cell>
          <cell r="AK233">
            <v>976.92538207971234</v>
          </cell>
          <cell r="AL233" t="str">
            <v/>
          </cell>
          <cell r="AM233">
            <v>0.35902266136027727</v>
          </cell>
          <cell r="AN233">
            <v>0.75624999999999998</v>
          </cell>
          <cell r="AO233">
            <v>2800</v>
          </cell>
          <cell r="AQ233">
            <v>54232</v>
          </cell>
          <cell r="AR233" t="str">
            <v/>
          </cell>
          <cell r="AS233">
            <v>19957</v>
          </cell>
          <cell r="AU233">
            <v>44945</v>
          </cell>
          <cell r="AV233" t="str">
            <v/>
          </cell>
          <cell r="AW233">
            <v>30619</v>
          </cell>
          <cell r="AX233" t="str">
            <v/>
          </cell>
          <cell r="AY233" t="str">
            <v/>
          </cell>
          <cell r="AZ233">
            <v>25803</v>
          </cell>
          <cell r="BA233" t="str">
            <v/>
          </cell>
          <cell r="BB233">
            <v>582.46242662500003</v>
          </cell>
          <cell r="BC233">
            <v>201.395998999</v>
          </cell>
          <cell r="BD233">
            <v>1079.6732636730001</v>
          </cell>
          <cell r="BE233">
            <v>0.30000000399999999</v>
          </cell>
          <cell r="BF233">
            <v>2913.6584520799997</v>
          </cell>
          <cell r="BG233" t="str">
            <v/>
          </cell>
          <cell r="BH233">
            <v>1554</v>
          </cell>
          <cell r="BI233">
            <v>0</v>
          </cell>
          <cell r="BJ233">
            <v>0</v>
          </cell>
        </row>
        <row r="234">
          <cell r="A234" t="str">
            <v>5K6</v>
          </cell>
          <cell r="B234" t="str">
            <v>Q04</v>
          </cell>
          <cell r="C234" t="str">
            <v/>
          </cell>
          <cell r="D234" t="str">
            <v/>
          </cell>
          <cell r="E234" t="str">
            <v/>
          </cell>
          <cell r="F234">
            <v>1</v>
          </cell>
          <cell r="G234">
            <v>1</v>
          </cell>
          <cell r="H234">
            <v>0</v>
          </cell>
          <cell r="J234">
            <v>1</v>
          </cell>
          <cell r="K234">
            <v>189.79970310600001</v>
          </cell>
          <cell r="L234">
            <v>1303.6521596719999</v>
          </cell>
          <cell r="M234" t="str">
            <v/>
          </cell>
          <cell r="N234">
            <v>0</v>
          </cell>
          <cell r="Q234" t="str">
            <v/>
          </cell>
          <cell r="R234">
            <v>1</v>
          </cell>
          <cell r="S234">
            <v>114</v>
          </cell>
          <cell r="X234">
            <v>1</v>
          </cell>
          <cell r="Y234">
            <v>1</v>
          </cell>
          <cell r="Z234">
            <v>1</v>
          </cell>
          <cell r="AA234">
            <v>0</v>
          </cell>
          <cell r="AB234" t="str">
            <v/>
          </cell>
          <cell r="AD234">
            <v>0</v>
          </cell>
          <cell r="AE234">
            <v>1663</v>
          </cell>
          <cell r="AF234">
            <v>0.74571270514475385</v>
          </cell>
          <cell r="AG234">
            <v>0.14042553191489363</v>
          </cell>
          <cell r="AH234" t="str">
            <v/>
          </cell>
          <cell r="AI234">
            <v>2</v>
          </cell>
          <cell r="AJ234">
            <v>170</v>
          </cell>
          <cell r="AK234">
            <v>699.56468908891429</v>
          </cell>
          <cell r="AL234">
            <v>0.12590799031476999</v>
          </cell>
          <cell r="AM234">
            <v>0.34641047225721888</v>
          </cell>
          <cell r="AN234">
            <v>0.73611111111111116</v>
          </cell>
          <cell r="AO234">
            <v>-9372</v>
          </cell>
          <cell r="AQ234">
            <v>38309</v>
          </cell>
          <cell r="AR234" t="str">
            <v/>
          </cell>
          <cell r="AS234">
            <v>11994</v>
          </cell>
          <cell r="AU234">
            <v>26109</v>
          </cell>
          <cell r="AV234" t="str">
            <v/>
          </cell>
          <cell r="AW234">
            <v>23189</v>
          </cell>
          <cell r="AX234" t="str">
            <v/>
          </cell>
          <cell r="AY234" t="str">
            <v/>
          </cell>
          <cell r="AZ234">
            <v>17204</v>
          </cell>
          <cell r="BA234" t="str">
            <v/>
          </cell>
          <cell r="BB234">
            <v>242.05076290400001</v>
          </cell>
          <cell r="BC234">
            <v>82.104479863999998</v>
          </cell>
          <cell r="BD234">
            <v>581.24871830900008</v>
          </cell>
          <cell r="BE234">
            <v>8.9999997999999998E-2</v>
          </cell>
          <cell r="BF234">
            <v>1785.4375314900001</v>
          </cell>
          <cell r="BG234" t="str">
            <v/>
          </cell>
          <cell r="BH234">
            <v>3253</v>
          </cell>
          <cell r="BI234">
            <v>0</v>
          </cell>
          <cell r="BJ234">
            <v>0</v>
          </cell>
        </row>
        <row r="235">
          <cell r="A235" t="str">
            <v>5K7</v>
          </cell>
          <cell r="B235" t="str">
            <v>Q05</v>
          </cell>
          <cell r="C235" t="str">
            <v/>
          </cell>
          <cell r="D235" t="str">
            <v/>
          </cell>
          <cell r="E235" t="str">
            <v/>
          </cell>
          <cell r="F235">
            <v>1</v>
          </cell>
          <cell r="G235">
            <v>1</v>
          </cell>
          <cell r="H235">
            <v>0</v>
          </cell>
          <cell r="J235">
            <v>0</v>
          </cell>
          <cell r="K235">
            <v>40.786100134000002</v>
          </cell>
          <cell r="L235">
            <v>269.27960099899997</v>
          </cell>
          <cell r="M235" t="str">
            <v/>
          </cell>
          <cell r="N235">
            <v>1</v>
          </cell>
          <cell r="Q235" t="str">
            <v/>
          </cell>
          <cell r="R235" t="str">
            <v/>
          </cell>
          <cell r="S235">
            <v>73</v>
          </cell>
          <cell r="X235">
            <v>1</v>
          </cell>
          <cell r="Y235">
            <v>1</v>
          </cell>
          <cell r="Z235">
            <v>1</v>
          </cell>
          <cell r="AA235">
            <v>0</v>
          </cell>
          <cell r="AB235" t="str">
            <v/>
          </cell>
          <cell r="AD235">
            <v>118</v>
          </cell>
          <cell r="AE235">
            <v>1228</v>
          </cell>
          <cell r="AF235">
            <v>0.51483805324741394</v>
          </cell>
          <cell r="AG235">
            <v>0</v>
          </cell>
          <cell r="AH235" t="str">
            <v/>
          </cell>
          <cell r="AI235">
            <v>5</v>
          </cell>
          <cell r="AJ235">
            <v>250</v>
          </cell>
          <cell r="AK235">
            <v>835.80746244903116</v>
          </cell>
          <cell r="AL235">
            <v>6.5989847715736044E-2</v>
          </cell>
          <cell r="AM235">
            <v>0.27059045755496036</v>
          </cell>
          <cell r="AN235">
            <v>0.55833333333333335</v>
          </cell>
          <cell r="AO235">
            <v>175</v>
          </cell>
          <cell r="AQ235">
            <v>49086</v>
          </cell>
          <cell r="AR235" t="str">
            <v/>
          </cell>
          <cell r="AS235">
            <v>20063</v>
          </cell>
          <cell r="AU235">
            <v>39135</v>
          </cell>
          <cell r="AV235" t="str">
            <v/>
          </cell>
          <cell r="AW235">
            <v>15641</v>
          </cell>
          <cell r="AX235" t="str">
            <v/>
          </cell>
          <cell r="AY235" t="str">
            <v/>
          </cell>
          <cell r="AZ235">
            <v>17433</v>
          </cell>
          <cell r="BA235" t="str">
            <v/>
          </cell>
          <cell r="BB235">
            <v>105.84169106499999</v>
          </cell>
          <cell r="BC235" t="str">
            <v/>
          </cell>
          <cell r="BD235">
            <v>174.20621816700003</v>
          </cell>
          <cell r="BE235" t="str">
            <v/>
          </cell>
          <cell r="BF235">
            <v>241.91947877199996</v>
          </cell>
          <cell r="BG235" t="str">
            <v/>
          </cell>
          <cell r="BH235">
            <v>102</v>
          </cell>
          <cell r="BI235">
            <v>0</v>
          </cell>
          <cell r="BJ235">
            <v>0</v>
          </cell>
        </row>
        <row r="236">
          <cell r="A236" t="str">
            <v>5K8</v>
          </cell>
          <cell r="B236" t="str">
            <v>Q05</v>
          </cell>
          <cell r="C236" t="str">
            <v/>
          </cell>
          <cell r="D236" t="str">
            <v/>
          </cell>
          <cell r="E236" t="str">
            <v/>
          </cell>
          <cell r="F236">
            <v>1</v>
          </cell>
          <cell r="G236">
            <v>1</v>
          </cell>
          <cell r="H236">
            <v>0</v>
          </cell>
          <cell r="J236">
            <v>1</v>
          </cell>
          <cell r="K236">
            <v>92.116100034000013</v>
          </cell>
          <cell r="L236">
            <v>301.06310033499994</v>
          </cell>
          <cell r="M236" t="str">
            <v/>
          </cell>
          <cell r="N236">
            <v>0</v>
          </cell>
          <cell r="Q236" t="str">
            <v/>
          </cell>
          <cell r="R236" t="str">
            <v/>
          </cell>
          <cell r="S236">
            <v>30</v>
          </cell>
          <cell r="X236">
            <v>1</v>
          </cell>
          <cell r="Y236">
            <v>1</v>
          </cell>
          <cell r="Z236">
            <v>1</v>
          </cell>
          <cell r="AA236">
            <v>0</v>
          </cell>
          <cell r="AB236" t="str">
            <v/>
          </cell>
          <cell r="AD236">
            <v>109</v>
          </cell>
          <cell r="AE236">
            <v>1487</v>
          </cell>
          <cell r="AF236">
            <v>0.94586937071279453</v>
          </cell>
          <cell r="AG236">
            <v>0</v>
          </cell>
          <cell r="AH236" t="str">
            <v/>
          </cell>
          <cell r="AI236">
            <v>4</v>
          </cell>
          <cell r="AJ236">
            <v>163</v>
          </cell>
          <cell r="AK236">
            <v>1300.4258743838236</v>
          </cell>
          <cell r="AL236">
            <v>0.1259124087591241</v>
          </cell>
          <cell r="AM236">
            <v>0.29065245106213589</v>
          </cell>
          <cell r="AN236">
            <v>0.64</v>
          </cell>
          <cell r="AO236">
            <v>70</v>
          </cell>
          <cell r="AQ236">
            <v>46206</v>
          </cell>
          <cell r="AR236" t="str">
            <v/>
          </cell>
          <cell r="AS236">
            <v>26147</v>
          </cell>
          <cell r="AU236">
            <v>36915</v>
          </cell>
          <cell r="AV236" t="str">
            <v/>
          </cell>
          <cell r="AW236">
            <v>15482</v>
          </cell>
          <cell r="AX236" t="str">
            <v/>
          </cell>
          <cell r="AY236" t="str">
            <v/>
          </cell>
          <cell r="AZ236">
            <v>14483</v>
          </cell>
          <cell r="BA236" t="str">
            <v/>
          </cell>
          <cell r="BB236">
            <v>203.768616307</v>
          </cell>
          <cell r="BC236" t="str">
            <v/>
          </cell>
          <cell r="BD236">
            <v>289.14199239499999</v>
          </cell>
          <cell r="BE236" t="str">
            <v/>
          </cell>
          <cell r="BF236">
            <v>783.16309331000002</v>
          </cell>
          <cell r="BG236">
            <v>0.15300000799999999</v>
          </cell>
          <cell r="BH236">
            <v>0</v>
          </cell>
          <cell r="BI236">
            <v>69</v>
          </cell>
          <cell r="BJ236">
            <v>0</v>
          </cell>
        </row>
        <row r="237">
          <cell r="A237" t="str">
            <v>5K9</v>
          </cell>
          <cell r="B237" t="str">
            <v>Q08</v>
          </cell>
          <cell r="C237" t="str">
            <v/>
          </cell>
          <cell r="D237" t="str">
            <v/>
          </cell>
          <cell r="E237" t="str">
            <v/>
          </cell>
          <cell r="F237">
            <v>1</v>
          </cell>
          <cell r="G237">
            <v>1</v>
          </cell>
          <cell r="H237">
            <v>0</v>
          </cell>
          <cell r="J237">
            <v>58</v>
          </cell>
          <cell r="K237">
            <v>263.57067367500002</v>
          </cell>
          <cell r="L237">
            <v>3009.2696907150012</v>
          </cell>
          <cell r="M237">
            <v>0</v>
          </cell>
          <cell r="N237">
            <v>0</v>
          </cell>
          <cell r="Q237" t="str">
            <v/>
          </cell>
          <cell r="R237" t="str">
            <v/>
          </cell>
          <cell r="S237">
            <v>785</v>
          </cell>
          <cell r="X237">
            <v>1</v>
          </cell>
          <cell r="Y237">
            <v>1</v>
          </cell>
          <cell r="Z237">
            <v>0.93548387096774188</v>
          </cell>
          <cell r="AA237">
            <v>0</v>
          </cell>
          <cell r="AB237" t="str">
            <v/>
          </cell>
          <cell r="AD237">
            <v>82</v>
          </cell>
          <cell r="AE237">
            <v>673</v>
          </cell>
          <cell r="AF237">
            <v>0.81401930193745009</v>
          </cell>
          <cell r="AG237">
            <v>0</v>
          </cell>
          <cell r="AH237" t="str">
            <v/>
          </cell>
          <cell r="AI237">
            <v>1</v>
          </cell>
          <cell r="AJ237">
            <v>272</v>
          </cell>
          <cell r="AK237">
            <v>531.89709965543773</v>
          </cell>
          <cell r="AL237" t="str">
            <v/>
          </cell>
          <cell r="AM237">
            <v>0.22012679917751884</v>
          </cell>
          <cell r="AN237">
            <v>0.6428571428571429</v>
          </cell>
          <cell r="AO237">
            <v>102</v>
          </cell>
          <cell r="AQ237">
            <v>55335</v>
          </cell>
          <cell r="AR237" t="str">
            <v/>
          </cell>
          <cell r="AS237">
            <v>25315</v>
          </cell>
          <cell r="AU237">
            <v>46487</v>
          </cell>
          <cell r="AV237" t="str">
            <v/>
          </cell>
          <cell r="AW237">
            <v>33105</v>
          </cell>
          <cell r="AX237" t="str">
            <v/>
          </cell>
          <cell r="AY237" t="str">
            <v/>
          </cell>
          <cell r="AZ237">
            <v>27945</v>
          </cell>
          <cell r="BA237" t="str">
            <v/>
          </cell>
          <cell r="BB237">
            <v>608.00361191800005</v>
          </cell>
          <cell r="BC237" t="str">
            <v/>
          </cell>
          <cell r="BD237">
            <v>1304.6460319210003</v>
          </cell>
          <cell r="BE237" t="str">
            <v/>
          </cell>
          <cell r="BF237">
            <v>2168.0059222509999</v>
          </cell>
          <cell r="BG237" t="str">
            <v/>
          </cell>
          <cell r="BH237">
            <v>428</v>
          </cell>
          <cell r="BI237">
            <v>0</v>
          </cell>
          <cell r="BJ237">
            <v>0</v>
          </cell>
        </row>
        <row r="238">
          <cell r="A238" t="str">
            <v>5KA</v>
          </cell>
          <cell r="B238" t="str">
            <v>Q10</v>
          </cell>
          <cell r="C238" t="str">
            <v/>
          </cell>
          <cell r="D238" t="str">
            <v/>
          </cell>
          <cell r="E238" t="str">
            <v/>
          </cell>
          <cell r="F238">
            <v>1</v>
          </cell>
          <cell r="G238">
            <v>1</v>
          </cell>
          <cell r="H238">
            <v>0</v>
          </cell>
          <cell r="J238">
            <v>0</v>
          </cell>
          <cell r="K238">
            <v>9</v>
          </cell>
          <cell r="L238">
            <v>37</v>
          </cell>
          <cell r="M238" t="str">
            <v/>
          </cell>
          <cell r="N238">
            <v>0</v>
          </cell>
          <cell r="Q238" t="str">
            <v/>
          </cell>
          <cell r="R238" t="str">
            <v/>
          </cell>
          <cell r="S238">
            <v>181</v>
          </cell>
          <cell r="X238">
            <v>1</v>
          </cell>
          <cell r="Y238">
            <v>1</v>
          </cell>
          <cell r="Z238">
            <v>1</v>
          </cell>
          <cell r="AA238">
            <v>0</v>
          </cell>
          <cell r="AB238" t="str">
            <v/>
          </cell>
          <cell r="AD238">
            <v>26</v>
          </cell>
          <cell r="AE238">
            <v>304</v>
          </cell>
          <cell r="AF238">
            <v>1</v>
          </cell>
          <cell r="AG238">
            <v>0</v>
          </cell>
          <cell r="AH238" t="str">
            <v/>
          </cell>
          <cell r="AI238">
            <v>2</v>
          </cell>
          <cell r="AJ238">
            <v>40</v>
          </cell>
          <cell r="AK238">
            <v>868.19934313865485</v>
          </cell>
          <cell r="AL238">
            <v>0.25688073394495414</v>
          </cell>
          <cell r="AM238">
            <v>3.1386028427740291E-2</v>
          </cell>
          <cell r="AN238">
            <v>0.46153846153846156</v>
          </cell>
          <cell r="AO238">
            <v>-916</v>
          </cell>
          <cell r="AQ238">
            <v>16934</v>
          </cell>
          <cell r="AR238" t="str">
            <v/>
          </cell>
          <cell r="AS238">
            <v>8938</v>
          </cell>
          <cell r="AU238">
            <v>14212</v>
          </cell>
          <cell r="AV238" t="str">
            <v/>
          </cell>
          <cell r="AW238">
            <v>9703</v>
          </cell>
          <cell r="AX238" t="str">
            <v/>
          </cell>
          <cell r="AY238" t="str">
            <v/>
          </cell>
          <cell r="AZ238">
            <v>9734</v>
          </cell>
          <cell r="BA238" t="str">
            <v/>
          </cell>
          <cell r="BB238">
            <v>169.19880002600001</v>
          </cell>
          <cell r="BC238">
            <v>32</v>
          </cell>
          <cell r="BD238">
            <v>312.34680003099999</v>
          </cell>
          <cell r="BE238" t="str">
            <v/>
          </cell>
          <cell r="BF238">
            <v>604.44840006999993</v>
          </cell>
          <cell r="BG238" t="str">
            <v/>
          </cell>
          <cell r="BH238">
            <v>17</v>
          </cell>
          <cell r="BI238">
            <v>16</v>
          </cell>
          <cell r="BJ238">
            <v>1</v>
          </cell>
        </row>
        <row r="239">
          <cell r="A239" t="str">
            <v>5KC</v>
          </cell>
          <cell r="B239" t="str">
            <v>Q10</v>
          </cell>
          <cell r="C239" t="str">
            <v/>
          </cell>
          <cell r="D239" t="str">
            <v/>
          </cell>
          <cell r="E239" t="str">
            <v/>
          </cell>
          <cell r="F239">
            <v>1</v>
          </cell>
          <cell r="G239">
            <v>1</v>
          </cell>
          <cell r="H239">
            <v>0</v>
          </cell>
          <cell r="J239">
            <v>0</v>
          </cell>
          <cell r="K239">
            <v>11</v>
          </cell>
          <cell r="L239">
            <v>78</v>
          </cell>
          <cell r="M239" t="str">
            <v/>
          </cell>
          <cell r="N239">
            <v>0</v>
          </cell>
          <cell r="Q239" t="str">
            <v/>
          </cell>
          <cell r="R239" t="str">
            <v/>
          </cell>
          <cell r="S239">
            <v>289</v>
          </cell>
          <cell r="X239">
            <v>1</v>
          </cell>
          <cell r="Y239">
            <v>1</v>
          </cell>
          <cell r="Z239">
            <v>0.875</v>
          </cell>
          <cell r="AA239">
            <v>0</v>
          </cell>
          <cell r="AB239" t="str">
            <v/>
          </cell>
          <cell r="AD239">
            <v>28</v>
          </cell>
          <cell r="AE239">
            <v>508</v>
          </cell>
          <cell r="AF239">
            <v>0.85811192764273603</v>
          </cell>
          <cell r="AG239">
            <v>0</v>
          </cell>
          <cell r="AH239" t="str">
            <v/>
          </cell>
          <cell r="AI239">
            <v>4</v>
          </cell>
          <cell r="AJ239">
            <v>51</v>
          </cell>
          <cell r="AK239">
            <v>871.77563862149441</v>
          </cell>
          <cell r="AL239">
            <v>0.20597014925373133</v>
          </cell>
          <cell r="AM239">
            <v>0.29619492208490061</v>
          </cell>
          <cell r="AN239">
            <v>0.54285714285714282</v>
          </cell>
          <cell r="AO239">
            <v>-2914</v>
          </cell>
          <cell r="AQ239">
            <v>28359</v>
          </cell>
          <cell r="AR239" t="str">
            <v/>
          </cell>
          <cell r="AS239">
            <v>14668</v>
          </cell>
          <cell r="AU239">
            <v>24020</v>
          </cell>
          <cell r="AV239" t="str">
            <v/>
          </cell>
          <cell r="AW239">
            <v>16508</v>
          </cell>
          <cell r="AX239" t="str">
            <v/>
          </cell>
          <cell r="AY239" t="str">
            <v/>
          </cell>
          <cell r="AZ239">
            <v>16265</v>
          </cell>
          <cell r="BA239" t="str">
            <v/>
          </cell>
          <cell r="BB239">
            <v>329.23620046999997</v>
          </cell>
          <cell r="BC239">
            <v>34</v>
          </cell>
          <cell r="BD239">
            <v>613.93820056999994</v>
          </cell>
          <cell r="BE239" t="str">
            <v/>
          </cell>
          <cell r="BF239">
            <v>1131.00660131</v>
          </cell>
          <cell r="BG239" t="str">
            <v/>
          </cell>
          <cell r="BH239">
            <v>3</v>
          </cell>
          <cell r="BI239">
            <v>1</v>
          </cell>
          <cell r="BJ239">
            <v>1</v>
          </cell>
        </row>
        <row r="240">
          <cell r="A240" t="str">
            <v>5KD</v>
          </cell>
          <cell r="B240" t="str">
            <v>Q10</v>
          </cell>
          <cell r="C240" t="str">
            <v/>
          </cell>
          <cell r="D240" t="str">
            <v/>
          </cell>
          <cell r="E240" t="str">
            <v/>
          </cell>
          <cell r="F240">
            <v>1</v>
          </cell>
          <cell r="G240">
            <v>1</v>
          </cell>
          <cell r="H240">
            <v>0</v>
          </cell>
          <cell r="J240">
            <v>0</v>
          </cell>
          <cell r="K240">
            <v>83</v>
          </cell>
          <cell r="L240">
            <v>266</v>
          </cell>
          <cell r="M240" t="str">
            <v/>
          </cell>
          <cell r="N240">
            <v>0</v>
          </cell>
          <cell r="Q240" t="str">
            <v/>
          </cell>
          <cell r="R240" t="str">
            <v/>
          </cell>
          <cell r="S240">
            <v>179</v>
          </cell>
          <cell r="X240">
            <v>1</v>
          </cell>
          <cell r="Y240">
            <v>1</v>
          </cell>
          <cell r="Z240">
            <v>0.92307692307692313</v>
          </cell>
          <cell r="AA240">
            <v>0</v>
          </cell>
          <cell r="AB240" t="str">
            <v/>
          </cell>
          <cell r="AD240">
            <v>44</v>
          </cell>
          <cell r="AE240">
            <v>196</v>
          </cell>
          <cell r="AF240">
            <v>0.86844296419650291</v>
          </cell>
          <cell r="AG240">
            <v>0</v>
          </cell>
          <cell r="AH240" t="str">
            <v/>
          </cell>
          <cell r="AI240">
            <v>5</v>
          </cell>
          <cell r="AJ240">
            <v>293</v>
          </cell>
          <cell r="AK240">
            <v>1807.883822996497</v>
          </cell>
          <cell r="AL240">
            <v>0.30241935483870969</v>
          </cell>
          <cell r="AM240">
            <v>0.33148162949937388</v>
          </cell>
          <cell r="AN240">
            <v>0.47619047619047616</v>
          </cell>
          <cell r="AO240">
            <v>188</v>
          </cell>
          <cell r="AQ240">
            <v>16856</v>
          </cell>
          <cell r="AR240" t="str">
            <v/>
          </cell>
          <cell r="AS240">
            <v>9736</v>
          </cell>
          <cell r="AU240">
            <v>16608</v>
          </cell>
          <cell r="AV240" t="str">
            <v/>
          </cell>
          <cell r="AW240">
            <v>13239</v>
          </cell>
          <cell r="AX240" t="str">
            <v/>
          </cell>
          <cell r="AY240" t="str">
            <v/>
          </cell>
          <cell r="AZ240">
            <v>11688</v>
          </cell>
          <cell r="BA240" t="str">
            <v/>
          </cell>
          <cell r="BB240">
            <v>211.45820003199998</v>
          </cell>
          <cell r="BC240">
            <v>96</v>
          </cell>
          <cell r="BD240">
            <v>390.78020004000001</v>
          </cell>
          <cell r="BE240" t="str">
            <v/>
          </cell>
          <cell r="BF240">
            <v>642.05260008999994</v>
          </cell>
          <cell r="BG240" t="str">
            <v/>
          </cell>
          <cell r="BH240">
            <v>81</v>
          </cell>
          <cell r="BI240">
            <v>70</v>
          </cell>
          <cell r="BJ240">
            <v>10</v>
          </cell>
        </row>
        <row r="241">
          <cell r="A241" t="str">
            <v>5KE</v>
          </cell>
          <cell r="B241" t="str">
            <v>Q10</v>
          </cell>
          <cell r="C241" t="str">
            <v/>
          </cell>
          <cell r="D241" t="str">
            <v/>
          </cell>
          <cell r="E241" t="str">
            <v/>
          </cell>
          <cell r="F241">
            <v>1</v>
          </cell>
          <cell r="G241">
            <v>1</v>
          </cell>
          <cell r="H241">
            <v>0</v>
          </cell>
          <cell r="J241">
            <v>0</v>
          </cell>
          <cell r="K241">
            <v>27</v>
          </cell>
          <cell r="L241">
            <v>52</v>
          </cell>
          <cell r="M241" t="str">
            <v/>
          </cell>
          <cell r="N241">
            <v>0</v>
          </cell>
          <cell r="Q241" t="str">
            <v/>
          </cell>
          <cell r="R241" t="str">
            <v/>
          </cell>
          <cell r="S241">
            <v>276</v>
          </cell>
          <cell r="X241">
            <v>1</v>
          </cell>
          <cell r="Y241">
            <v>0.91666666666666663</v>
          </cell>
          <cell r="Z241">
            <v>0.92307692307692313</v>
          </cell>
          <cell r="AA241">
            <v>0</v>
          </cell>
          <cell r="AB241" t="str">
            <v/>
          </cell>
          <cell r="AD241">
            <v>22</v>
          </cell>
          <cell r="AE241">
            <v>672</v>
          </cell>
          <cell r="AF241">
            <v>1</v>
          </cell>
          <cell r="AG241">
            <v>0</v>
          </cell>
          <cell r="AH241" t="str">
            <v/>
          </cell>
          <cell r="AI241">
            <v>1</v>
          </cell>
          <cell r="AJ241">
            <v>82</v>
          </cell>
          <cell r="AK241">
            <v>1270.1997036200692</v>
          </cell>
          <cell r="AL241">
            <v>0.27241379310344827</v>
          </cell>
          <cell r="AM241">
            <v>0.27726749287124369</v>
          </cell>
          <cell r="AN241">
            <v>0.15384615384615385</v>
          </cell>
          <cell r="AO241">
            <v>-3723</v>
          </cell>
          <cell r="AQ241">
            <v>17650</v>
          </cell>
          <cell r="AR241" t="str">
            <v/>
          </cell>
          <cell r="AS241">
            <v>8541</v>
          </cell>
          <cell r="AU241">
            <v>14816</v>
          </cell>
          <cell r="AV241" t="str">
            <v/>
          </cell>
          <cell r="AW241">
            <v>9963</v>
          </cell>
          <cell r="AX241" t="str">
            <v/>
          </cell>
          <cell r="AY241" t="str">
            <v/>
          </cell>
          <cell r="AZ241">
            <v>9859</v>
          </cell>
          <cell r="BA241" t="str">
            <v/>
          </cell>
          <cell r="BB241">
            <v>251.63400003000001</v>
          </cell>
          <cell r="BC241">
            <v>138</v>
          </cell>
          <cell r="BD241">
            <v>536.77400003699995</v>
          </cell>
          <cell r="BE241" t="str">
            <v/>
          </cell>
          <cell r="BF241">
            <v>983.76200008399996</v>
          </cell>
          <cell r="BG241" t="str">
            <v/>
          </cell>
          <cell r="BH241">
            <v>60</v>
          </cell>
          <cell r="BI241">
            <v>40</v>
          </cell>
          <cell r="BJ241">
            <v>20</v>
          </cell>
        </row>
        <row r="242">
          <cell r="A242" t="str">
            <v>5KF</v>
          </cell>
          <cell r="B242" t="str">
            <v>Q09</v>
          </cell>
          <cell r="C242" t="str">
            <v/>
          </cell>
          <cell r="D242" t="str">
            <v/>
          </cell>
          <cell r="E242">
            <v>1</v>
          </cell>
          <cell r="F242">
            <v>1</v>
          </cell>
          <cell r="G242">
            <v>1</v>
          </cell>
          <cell r="H242">
            <v>0</v>
          </cell>
          <cell r="J242">
            <v>0</v>
          </cell>
          <cell r="K242">
            <v>27</v>
          </cell>
          <cell r="L242">
            <v>41</v>
          </cell>
          <cell r="M242" t="str">
            <v/>
          </cell>
          <cell r="N242">
            <v>0</v>
          </cell>
          <cell r="Q242" t="str">
            <v/>
          </cell>
          <cell r="R242" t="str">
            <v/>
          </cell>
          <cell r="S242">
            <v>112</v>
          </cell>
          <cell r="X242">
            <v>0.9971830985915493</v>
          </cell>
          <cell r="Y242">
            <v>1</v>
          </cell>
          <cell r="Z242">
            <v>0.88571428571428568</v>
          </cell>
          <cell r="AA242">
            <v>0</v>
          </cell>
          <cell r="AB242" t="str">
            <v/>
          </cell>
          <cell r="AD242">
            <v>47</v>
          </cell>
          <cell r="AE242">
            <v>746</v>
          </cell>
          <cell r="AF242">
            <v>0.80199487801590508</v>
          </cell>
          <cell r="AG242">
            <v>0</v>
          </cell>
          <cell r="AH242" t="str">
            <v/>
          </cell>
          <cell r="AI242">
            <v>4</v>
          </cell>
          <cell r="AJ242">
            <v>136</v>
          </cell>
          <cell r="AK242">
            <v>982.42549939962896</v>
          </cell>
          <cell r="AL242">
            <v>0.25</v>
          </cell>
          <cell r="AM242">
            <v>0.32661375155398298</v>
          </cell>
          <cell r="AN242">
            <v>0.47222222222222221</v>
          </cell>
          <cell r="AO242">
            <v>12</v>
          </cell>
          <cell r="AQ242">
            <v>46509</v>
          </cell>
          <cell r="AR242" t="str">
            <v/>
          </cell>
          <cell r="AS242">
            <v>25536</v>
          </cell>
          <cell r="AU242">
            <v>38436</v>
          </cell>
          <cell r="AV242" t="str">
            <v/>
          </cell>
          <cell r="AW242">
            <v>20794</v>
          </cell>
          <cell r="AX242" t="str">
            <v/>
          </cell>
          <cell r="AY242" t="str">
            <v/>
          </cell>
          <cell r="AZ242">
            <v>24951</v>
          </cell>
          <cell r="BA242" t="str">
            <v/>
          </cell>
          <cell r="BB242">
            <v>753.9980018</v>
          </cell>
          <cell r="BC242">
            <v>63</v>
          </cell>
          <cell r="BD242">
            <v>840.57800220000001</v>
          </cell>
          <cell r="BE242" t="str">
            <v/>
          </cell>
          <cell r="BF242">
            <v>1702.4140050000001</v>
          </cell>
          <cell r="BG242" t="str">
            <v/>
          </cell>
          <cell r="BH242">
            <v>57</v>
          </cell>
          <cell r="BI242">
            <v>57</v>
          </cell>
          <cell r="BJ242">
            <v>0</v>
          </cell>
        </row>
        <row r="243">
          <cell r="A243" t="str">
            <v>5KG</v>
          </cell>
          <cell r="B243" t="str">
            <v>Q09</v>
          </cell>
          <cell r="C243" t="str">
            <v/>
          </cell>
          <cell r="D243" t="str">
            <v/>
          </cell>
          <cell r="E243" t="str">
            <v/>
          </cell>
          <cell r="F243">
            <v>1</v>
          </cell>
          <cell r="G243">
            <v>1</v>
          </cell>
          <cell r="H243">
            <v>0</v>
          </cell>
          <cell r="J243">
            <v>0</v>
          </cell>
          <cell r="K243">
            <v>55</v>
          </cell>
          <cell r="L243">
            <v>85</v>
          </cell>
          <cell r="M243" t="str">
            <v/>
          </cell>
          <cell r="N243">
            <v>0</v>
          </cell>
          <cell r="Q243" t="str">
            <v/>
          </cell>
          <cell r="R243" t="str">
            <v/>
          </cell>
          <cell r="S243">
            <v>720</v>
          </cell>
          <cell r="X243">
            <v>1</v>
          </cell>
          <cell r="Y243">
            <v>0.98734177215189878</v>
          </cell>
          <cell r="Z243">
            <v>0.84090909090909094</v>
          </cell>
          <cell r="AA243">
            <v>0</v>
          </cell>
          <cell r="AB243" t="str">
            <v/>
          </cell>
          <cell r="AD243">
            <v>47</v>
          </cell>
          <cell r="AE243">
            <v>588</v>
          </cell>
          <cell r="AF243">
            <v>0.97040101845957993</v>
          </cell>
          <cell r="AG243">
            <v>0</v>
          </cell>
          <cell r="AH243" t="str">
            <v/>
          </cell>
          <cell r="AI243">
            <v>9</v>
          </cell>
          <cell r="AJ243">
            <v>235</v>
          </cell>
          <cell r="AK243">
            <v>1244.7558144271111</v>
          </cell>
          <cell r="AL243">
            <v>0.29289940828402367</v>
          </cell>
          <cell r="AM243">
            <v>0.32844834939861811</v>
          </cell>
          <cell r="AN243">
            <v>0.37931034482758619</v>
          </cell>
          <cell r="AO243">
            <v>6</v>
          </cell>
          <cell r="AQ243">
            <v>35504</v>
          </cell>
          <cell r="AR243" t="str">
            <v/>
          </cell>
          <cell r="AS243">
            <v>15678</v>
          </cell>
          <cell r="AU243">
            <v>29004</v>
          </cell>
          <cell r="AV243" t="str">
            <v/>
          </cell>
          <cell r="AW243">
            <v>25881</v>
          </cell>
          <cell r="AX243" t="str">
            <v/>
          </cell>
          <cell r="AY243" t="str">
            <v/>
          </cell>
          <cell r="AZ243">
            <v>16382</v>
          </cell>
          <cell r="BA243" t="str">
            <v/>
          </cell>
          <cell r="BB243">
            <v>443.26779943999998</v>
          </cell>
          <cell r="BC243">
            <v>17</v>
          </cell>
          <cell r="BD243">
            <v>648.40579932000003</v>
          </cell>
          <cell r="BE243" t="str">
            <v/>
          </cell>
          <cell r="BF243">
            <v>1269.66539846</v>
          </cell>
          <cell r="BG243" t="str">
            <v/>
          </cell>
          <cell r="BH243">
            <v>96</v>
          </cell>
          <cell r="BI243">
            <v>96</v>
          </cell>
          <cell r="BJ243">
            <v>0</v>
          </cell>
        </row>
        <row r="244">
          <cell r="A244" t="str">
            <v>5KH</v>
          </cell>
          <cell r="B244" t="str">
            <v>Q11</v>
          </cell>
          <cell r="C244" t="str">
            <v/>
          </cell>
          <cell r="D244" t="str">
            <v/>
          </cell>
          <cell r="E244">
            <v>1</v>
          </cell>
          <cell r="F244">
            <v>1</v>
          </cell>
          <cell r="G244">
            <v>1</v>
          </cell>
          <cell r="H244">
            <v>0</v>
          </cell>
          <cell r="J244">
            <v>0</v>
          </cell>
          <cell r="K244">
            <v>10</v>
          </cell>
          <cell r="L244">
            <v>19.511827903000004</v>
          </cell>
          <cell r="M244">
            <v>0</v>
          </cell>
          <cell r="N244">
            <v>0</v>
          </cell>
          <cell r="Q244" t="str">
            <v/>
          </cell>
          <cell r="R244">
            <v>1</v>
          </cell>
          <cell r="S244">
            <v>249</v>
          </cell>
          <cell r="X244">
            <v>1</v>
          </cell>
          <cell r="Y244">
            <v>0.95</v>
          </cell>
          <cell r="Z244">
            <v>0.94117647058823528</v>
          </cell>
          <cell r="AA244">
            <v>0</v>
          </cell>
          <cell r="AB244" t="str">
            <v/>
          </cell>
          <cell r="AD244">
            <v>18</v>
          </cell>
          <cell r="AE244">
            <v>105</v>
          </cell>
          <cell r="AF244">
            <v>0.90515222482435598</v>
          </cell>
          <cell r="AG244">
            <v>0</v>
          </cell>
          <cell r="AH244" t="str">
            <v/>
          </cell>
          <cell r="AI244">
            <v>0</v>
          </cell>
          <cell r="AJ244">
            <v>84</v>
          </cell>
          <cell r="AK244">
            <v>717.93316143384402</v>
          </cell>
          <cell r="AL244">
            <v>0.10884353741496598</v>
          </cell>
          <cell r="AM244">
            <v>0.19992177592357746</v>
          </cell>
          <cell r="AN244">
            <v>0.2</v>
          </cell>
          <cell r="AO244">
            <v>-4505</v>
          </cell>
          <cell r="AQ244">
            <v>19407</v>
          </cell>
          <cell r="AR244" t="str">
            <v/>
          </cell>
          <cell r="AS244">
            <v>9685</v>
          </cell>
          <cell r="AU244">
            <v>16654</v>
          </cell>
          <cell r="AV244" t="str">
            <v/>
          </cell>
          <cell r="AW244">
            <v>14013</v>
          </cell>
          <cell r="AX244" t="str">
            <v/>
          </cell>
          <cell r="AY244" t="str">
            <v/>
          </cell>
          <cell r="AZ244">
            <v>11264</v>
          </cell>
          <cell r="BA244" t="str">
            <v/>
          </cell>
          <cell r="BB244">
            <v>231.57810392599998</v>
          </cell>
          <cell r="BC244">
            <v>38</v>
          </cell>
          <cell r="BD244">
            <v>616.35287221200008</v>
          </cell>
          <cell r="BE244" t="str">
            <v/>
          </cell>
          <cell r="BF244">
            <v>1560.263607335</v>
          </cell>
          <cell r="BG244" t="str">
            <v/>
          </cell>
          <cell r="BH244">
            <v>5</v>
          </cell>
          <cell r="BI244">
            <v>0</v>
          </cell>
          <cell r="BJ244">
            <v>0</v>
          </cell>
        </row>
        <row r="245">
          <cell r="A245" t="str">
            <v>5KJ</v>
          </cell>
          <cell r="B245" t="str">
            <v>Q11</v>
          </cell>
          <cell r="C245" t="str">
            <v/>
          </cell>
          <cell r="D245" t="str">
            <v/>
          </cell>
          <cell r="E245">
            <v>0.9963503649635036</v>
          </cell>
          <cell r="F245">
            <v>1</v>
          </cell>
          <cell r="G245">
            <v>1</v>
          </cell>
          <cell r="H245">
            <v>0</v>
          </cell>
          <cell r="J245">
            <v>2</v>
          </cell>
          <cell r="K245">
            <v>19</v>
          </cell>
          <cell r="L245">
            <v>244.42914424100002</v>
          </cell>
          <cell r="M245" t="str">
            <v/>
          </cell>
          <cell r="N245">
            <v>1</v>
          </cell>
          <cell r="Q245" t="str">
            <v/>
          </cell>
          <cell r="R245">
            <v>1</v>
          </cell>
          <cell r="S245">
            <v>314</v>
          </cell>
          <cell r="X245">
            <v>1</v>
          </cell>
          <cell r="Y245">
            <v>0.97468354430379744</v>
          </cell>
          <cell r="Z245">
            <v>0.97222222222222221</v>
          </cell>
          <cell r="AA245">
            <v>0</v>
          </cell>
          <cell r="AB245" t="str">
            <v/>
          </cell>
          <cell r="AD245">
            <v>26</v>
          </cell>
          <cell r="AE245">
            <v>189</v>
          </cell>
          <cell r="AF245">
            <v>0.88352272727272729</v>
          </cell>
          <cell r="AG245">
            <v>0</v>
          </cell>
          <cell r="AH245" t="str">
            <v/>
          </cell>
          <cell r="AI245">
            <v>7</v>
          </cell>
          <cell r="AJ245">
            <v>244</v>
          </cell>
          <cell r="AK245">
            <v>691.28229326412645</v>
          </cell>
          <cell r="AL245">
            <v>0.11046511627906977</v>
          </cell>
          <cell r="AM245">
            <v>0.29345581208963967</v>
          </cell>
          <cell r="AN245">
            <v>0.21739130434782608</v>
          </cell>
          <cell r="AO245">
            <v>-2000</v>
          </cell>
          <cell r="AQ245">
            <v>37779</v>
          </cell>
          <cell r="AR245" t="str">
            <v/>
          </cell>
          <cell r="AS245">
            <v>10592</v>
          </cell>
          <cell r="AU245">
            <v>34341</v>
          </cell>
          <cell r="AV245" t="str">
            <v/>
          </cell>
          <cell r="AW245">
            <v>29127</v>
          </cell>
          <cell r="AX245" t="str">
            <v/>
          </cell>
          <cell r="AY245" t="str">
            <v/>
          </cell>
          <cell r="AZ245">
            <v>17304</v>
          </cell>
          <cell r="BA245" t="str">
            <v/>
          </cell>
          <cell r="BB245">
            <v>309.61013696999999</v>
          </cell>
          <cell r="BC245">
            <v>1</v>
          </cell>
          <cell r="BD245">
            <v>772.65254328999993</v>
          </cell>
          <cell r="BE245" t="str">
            <v/>
          </cell>
          <cell r="BF245">
            <v>1413.7656875600001</v>
          </cell>
          <cell r="BG245" t="str">
            <v/>
          </cell>
          <cell r="BH245">
            <v>611</v>
          </cell>
          <cell r="BI245">
            <v>620</v>
          </cell>
          <cell r="BJ245">
            <v>0</v>
          </cell>
        </row>
        <row r="246">
          <cell r="A246" t="str">
            <v>5KK</v>
          </cell>
          <cell r="B246" t="str">
            <v>Q11</v>
          </cell>
          <cell r="C246" t="str">
            <v/>
          </cell>
          <cell r="D246" t="str">
            <v/>
          </cell>
          <cell r="E246" t="str">
            <v/>
          </cell>
          <cell r="F246">
            <v>1</v>
          </cell>
          <cell r="G246">
            <v>1</v>
          </cell>
          <cell r="H246">
            <v>0</v>
          </cell>
          <cell r="J246">
            <v>3</v>
          </cell>
          <cell r="K246">
            <v>42</v>
          </cell>
          <cell r="L246">
            <v>446.34126471799993</v>
          </cell>
          <cell r="M246" t="str">
            <v/>
          </cell>
          <cell r="N246">
            <v>1</v>
          </cell>
          <cell r="Q246" t="str">
            <v/>
          </cell>
          <cell r="R246" t="str">
            <v/>
          </cell>
          <cell r="S246">
            <v>97</v>
          </cell>
          <cell r="X246">
            <v>1</v>
          </cell>
          <cell r="Y246">
            <v>1</v>
          </cell>
          <cell r="Z246">
            <v>0.91666666666666663</v>
          </cell>
          <cell r="AA246">
            <v>0</v>
          </cell>
          <cell r="AB246" t="str">
            <v/>
          </cell>
          <cell r="AD246">
            <v>24</v>
          </cell>
          <cell r="AE246">
            <v>169</v>
          </cell>
          <cell r="AF246">
            <v>0.6694027244149493</v>
          </cell>
          <cell r="AG246">
            <v>0</v>
          </cell>
          <cell r="AH246" t="str">
            <v/>
          </cell>
          <cell r="AI246">
            <v>0.3</v>
          </cell>
          <cell r="AJ246">
            <v>6</v>
          </cell>
          <cell r="AK246">
            <v>743.05018269842117</v>
          </cell>
          <cell r="AL246">
            <v>0.19164619164619165</v>
          </cell>
          <cell r="AM246">
            <v>0.28526326838760729</v>
          </cell>
          <cell r="AN246">
            <v>7.1428571428571425E-2</v>
          </cell>
          <cell r="AO246">
            <v>-5932</v>
          </cell>
          <cell r="AQ246">
            <v>32015</v>
          </cell>
          <cell r="AR246" t="str">
            <v/>
          </cell>
          <cell r="AS246">
            <v>12182</v>
          </cell>
          <cell r="AU246">
            <v>25425</v>
          </cell>
          <cell r="AV246" t="str">
            <v/>
          </cell>
          <cell r="AW246">
            <v>18228</v>
          </cell>
          <cell r="AX246" t="str">
            <v/>
          </cell>
          <cell r="AY246" t="str">
            <v/>
          </cell>
          <cell r="AZ246">
            <v>14358</v>
          </cell>
          <cell r="BA246" t="str">
            <v/>
          </cell>
          <cell r="BB246">
            <v>179.16499483599998</v>
          </cell>
          <cell r="BC246">
            <v>9</v>
          </cell>
          <cell r="BD246">
            <v>474.49631633199999</v>
          </cell>
          <cell r="BE246" t="str">
            <v/>
          </cell>
          <cell r="BF246">
            <v>1233.835799039</v>
          </cell>
          <cell r="BG246">
            <v>8</v>
          </cell>
          <cell r="BH246">
            <v>147</v>
          </cell>
          <cell r="BI246">
            <v>73</v>
          </cell>
          <cell r="BJ246">
            <v>0</v>
          </cell>
        </row>
        <row r="247">
          <cell r="A247" t="str">
            <v>5KL</v>
          </cell>
          <cell r="B247" t="str">
            <v>Q09</v>
          </cell>
          <cell r="C247" t="str">
            <v/>
          </cell>
          <cell r="D247" t="str">
            <v/>
          </cell>
          <cell r="E247">
            <v>0.99877700774561762</v>
          </cell>
          <cell r="F247">
            <v>1</v>
          </cell>
          <cell r="G247">
            <v>1</v>
          </cell>
          <cell r="H247">
            <v>0</v>
          </cell>
          <cell r="J247">
            <v>0</v>
          </cell>
          <cell r="K247">
            <v>300</v>
          </cell>
          <cell r="L247">
            <v>559</v>
          </cell>
          <cell r="M247" t="str">
            <v/>
          </cell>
          <cell r="N247">
            <v>0</v>
          </cell>
          <cell r="Q247">
            <v>1</v>
          </cell>
          <cell r="R247" t="str">
            <v/>
          </cell>
          <cell r="S247">
            <v>679</v>
          </cell>
          <cell r="X247">
            <v>1</v>
          </cell>
          <cell r="Y247">
            <v>1</v>
          </cell>
          <cell r="Z247">
            <v>0.97368421052631582</v>
          </cell>
          <cell r="AA247">
            <v>0</v>
          </cell>
          <cell r="AB247" t="str">
            <v/>
          </cell>
          <cell r="AD247">
            <v>81</v>
          </cell>
          <cell r="AE247">
            <v>972</v>
          </cell>
          <cell r="AF247">
            <v>0.97995011511895624</v>
          </cell>
          <cell r="AG247">
            <v>0</v>
          </cell>
          <cell r="AH247" t="str">
            <v/>
          </cell>
          <cell r="AI247">
            <v>12</v>
          </cell>
          <cell r="AJ247">
            <v>720</v>
          </cell>
          <cell r="AK247">
            <v>1180.6009856513585</v>
          </cell>
          <cell r="AL247" t="str">
            <v/>
          </cell>
          <cell r="AM247">
            <v>0.44450557007289232</v>
          </cell>
          <cell r="AN247">
            <v>0.57894736842105265</v>
          </cell>
          <cell r="AO247">
            <v>19</v>
          </cell>
          <cell r="AQ247">
            <v>49855</v>
          </cell>
          <cell r="AR247" t="str">
            <v/>
          </cell>
          <cell r="AS247">
            <v>37847</v>
          </cell>
          <cell r="AU247">
            <v>48241</v>
          </cell>
          <cell r="AV247" t="str">
            <v/>
          </cell>
          <cell r="AW247">
            <v>39654</v>
          </cell>
          <cell r="AX247" t="str">
            <v/>
          </cell>
          <cell r="AY247" t="str">
            <v/>
          </cell>
          <cell r="AZ247">
            <v>31853</v>
          </cell>
          <cell r="BA247" t="str">
            <v/>
          </cell>
          <cell r="BB247">
            <v>475.05439978999999</v>
          </cell>
          <cell r="BC247">
            <v>16</v>
          </cell>
          <cell r="BD247">
            <v>1276.67839974</v>
          </cell>
          <cell r="BE247" t="str">
            <v/>
          </cell>
          <cell r="BF247">
            <v>1605.5391993999999</v>
          </cell>
          <cell r="BG247" t="str">
            <v/>
          </cell>
          <cell r="BH247">
            <v>654</v>
          </cell>
          <cell r="BI247">
            <v>20</v>
          </cell>
          <cell r="BJ247">
            <v>0</v>
          </cell>
        </row>
        <row r="248">
          <cell r="A248" t="str">
            <v>5KM</v>
          </cell>
          <cell r="B248" t="str">
            <v>Q10</v>
          </cell>
          <cell r="C248" t="str">
            <v/>
          </cell>
          <cell r="D248" t="str">
            <v/>
          </cell>
          <cell r="E248" t="str">
            <v/>
          </cell>
          <cell r="F248">
            <v>1</v>
          </cell>
          <cell r="G248">
            <v>1</v>
          </cell>
          <cell r="H248">
            <v>0</v>
          </cell>
          <cell r="J248">
            <v>0</v>
          </cell>
          <cell r="K248">
            <v>24</v>
          </cell>
          <cell r="L248">
            <v>224</v>
          </cell>
          <cell r="M248" t="str">
            <v/>
          </cell>
          <cell r="N248">
            <v>0</v>
          </cell>
          <cell r="Q248" t="str">
            <v/>
          </cell>
          <cell r="R248" t="str">
            <v/>
          </cell>
          <cell r="S248">
            <v>1487</v>
          </cell>
          <cell r="X248">
            <v>1</v>
          </cell>
          <cell r="Y248">
            <v>0.97468354430379744</v>
          </cell>
          <cell r="Z248">
            <v>0.90322580645161288</v>
          </cell>
          <cell r="AA248">
            <v>0</v>
          </cell>
          <cell r="AB248" t="str">
            <v/>
          </cell>
          <cell r="AD248">
            <v>91</v>
          </cell>
          <cell r="AE248">
            <v>824</v>
          </cell>
          <cell r="AF248">
            <v>0.79996791786974653</v>
          </cell>
          <cell r="AG248">
            <v>0</v>
          </cell>
          <cell r="AH248" t="str">
            <v/>
          </cell>
          <cell r="AI248">
            <v>10</v>
          </cell>
          <cell r="AJ248">
            <v>103</v>
          </cell>
          <cell r="AK248">
            <v>1262.1944730213913</v>
          </cell>
          <cell r="AL248">
            <v>0.30071174377224197</v>
          </cell>
          <cell r="AM248">
            <v>0.23012599661839508</v>
          </cell>
          <cell r="AN248">
            <v>0.46153846153846156</v>
          </cell>
          <cell r="AO248">
            <v>50</v>
          </cell>
          <cell r="AQ248">
            <v>31376</v>
          </cell>
          <cell r="AR248" t="str">
            <v/>
          </cell>
          <cell r="AS248">
            <v>22702</v>
          </cell>
          <cell r="AU248">
            <v>27783</v>
          </cell>
          <cell r="AV248" t="str">
            <v/>
          </cell>
          <cell r="AW248">
            <v>23999</v>
          </cell>
          <cell r="AX248" t="str">
            <v/>
          </cell>
          <cell r="AY248" t="str">
            <v/>
          </cell>
          <cell r="AZ248">
            <v>26234</v>
          </cell>
          <cell r="BA248" t="str">
            <v/>
          </cell>
          <cell r="BB248">
            <v>383.06339999800002</v>
          </cell>
          <cell r="BC248">
            <v>56</v>
          </cell>
          <cell r="BD248">
            <v>879.07739999800003</v>
          </cell>
          <cell r="BE248" t="str">
            <v/>
          </cell>
          <cell r="BF248">
            <v>2066.1761999959999</v>
          </cell>
          <cell r="BG248">
            <v>1</v>
          </cell>
          <cell r="BH248">
            <v>1060</v>
          </cell>
          <cell r="BI248">
            <v>1048</v>
          </cell>
          <cell r="BJ248">
            <v>12</v>
          </cell>
        </row>
        <row r="249">
          <cell r="A249" t="str">
            <v>5KN</v>
          </cell>
          <cell r="B249" t="str">
            <v>Q10</v>
          </cell>
          <cell r="C249" t="str">
            <v/>
          </cell>
          <cell r="D249" t="str">
            <v/>
          </cell>
          <cell r="E249">
            <v>1</v>
          </cell>
          <cell r="F249">
            <v>1</v>
          </cell>
          <cell r="G249">
            <v>1</v>
          </cell>
          <cell r="H249">
            <v>0</v>
          </cell>
          <cell r="J249">
            <v>0</v>
          </cell>
          <cell r="K249">
            <v>8</v>
          </cell>
          <cell r="L249">
            <v>97</v>
          </cell>
          <cell r="M249" t="str">
            <v/>
          </cell>
          <cell r="N249">
            <v>0</v>
          </cell>
          <cell r="Q249" t="str">
            <v/>
          </cell>
          <cell r="R249" t="str">
            <v/>
          </cell>
          <cell r="S249">
            <v>456</v>
          </cell>
          <cell r="X249">
            <v>1</v>
          </cell>
          <cell r="Y249">
            <v>1</v>
          </cell>
          <cell r="Z249">
            <v>1</v>
          </cell>
          <cell r="AA249">
            <v>0</v>
          </cell>
          <cell r="AB249" t="str">
            <v/>
          </cell>
          <cell r="AD249">
            <v>32</v>
          </cell>
          <cell r="AE249">
            <v>198</v>
          </cell>
          <cell r="AF249">
            <v>0.83211267605633799</v>
          </cell>
          <cell r="AG249">
            <v>0</v>
          </cell>
          <cell r="AH249" t="str">
            <v/>
          </cell>
          <cell r="AI249">
            <v>3</v>
          </cell>
          <cell r="AJ249">
            <v>240</v>
          </cell>
          <cell r="AK249">
            <v>1190.5804079488751</v>
          </cell>
          <cell r="AL249">
            <v>0.26254826254826252</v>
          </cell>
          <cell r="AM249">
            <v>0.19510054261091606</v>
          </cell>
          <cell r="AN249">
            <v>0.375</v>
          </cell>
          <cell r="AO249">
            <v>553</v>
          </cell>
          <cell r="AQ249">
            <v>14458</v>
          </cell>
          <cell r="AR249" t="str">
            <v/>
          </cell>
          <cell r="AS249">
            <v>8948</v>
          </cell>
          <cell r="AU249">
            <v>13432</v>
          </cell>
          <cell r="AV249" t="str">
            <v/>
          </cell>
          <cell r="AW249">
            <v>12527</v>
          </cell>
          <cell r="AX249" t="str">
            <v/>
          </cell>
          <cell r="AY249" t="str">
            <v/>
          </cell>
          <cell r="AZ249">
            <v>10903</v>
          </cell>
          <cell r="BA249" t="str">
            <v/>
          </cell>
          <cell r="BB249">
            <v>190.06339999799999</v>
          </cell>
          <cell r="BC249">
            <v>19</v>
          </cell>
          <cell r="BD249">
            <v>416.07739999799998</v>
          </cell>
          <cell r="BE249" t="str">
            <v/>
          </cell>
          <cell r="BF249">
            <v>1062.1761999959999</v>
          </cell>
          <cell r="BG249" t="str">
            <v/>
          </cell>
          <cell r="BH249">
            <v>317</v>
          </cell>
          <cell r="BI249">
            <v>317</v>
          </cell>
          <cell r="BJ249">
            <v>150</v>
          </cell>
        </row>
        <row r="250">
          <cell r="A250" t="str">
            <v>5KP</v>
          </cell>
          <cell r="B250" t="str">
            <v>Q19</v>
          </cell>
          <cell r="C250" t="str">
            <v/>
          </cell>
          <cell r="D250" t="str">
            <v/>
          </cell>
          <cell r="E250" t="str">
            <v/>
          </cell>
          <cell r="F250">
            <v>1</v>
          </cell>
          <cell r="G250">
            <v>1</v>
          </cell>
          <cell r="H250">
            <v>0</v>
          </cell>
          <cell r="J250">
            <v>4</v>
          </cell>
          <cell r="K250">
            <v>34.333199992000004</v>
          </cell>
          <cell r="L250">
            <v>683.67769983799997</v>
          </cell>
          <cell r="M250" t="str">
            <v/>
          </cell>
          <cell r="N250">
            <v>4</v>
          </cell>
          <cell r="Q250" t="str">
            <v/>
          </cell>
          <cell r="R250" t="str">
            <v/>
          </cell>
          <cell r="S250" t="str">
            <v/>
          </cell>
          <cell r="X250">
            <v>1</v>
          </cell>
          <cell r="Y250">
            <v>1</v>
          </cell>
          <cell r="Z250">
            <v>0.92307692307692313</v>
          </cell>
          <cell r="AA250">
            <v>0</v>
          </cell>
          <cell r="AB250" t="str">
            <v/>
          </cell>
          <cell r="AD250">
            <v>42</v>
          </cell>
          <cell r="AE250">
            <v>346</v>
          </cell>
          <cell r="AF250">
            <v>0.30991834774255522</v>
          </cell>
          <cell r="AG250">
            <v>0</v>
          </cell>
          <cell r="AH250" t="str">
            <v/>
          </cell>
          <cell r="AI250">
            <v>2</v>
          </cell>
          <cell r="AJ250">
            <v>50</v>
          </cell>
          <cell r="AK250">
            <v>301.3186187853035</v>
          </cell>
          <cell r="AL250">
            <v>8.8169642857142863E-2</v>
          </cell>
          <cell r="AM250">
            <v>0.20005845459467489</v>
          </cell>
          <cell r="AN250">
            <v>0.57352941176470584</v>
          </cell>
          <cell r="AO250">
            <v>-5789</v>
          </cell>
          <cell r="AQ250">
            <v>42496</v>
          </cell>
          <cell r="AR250" t="str">
            <v/>
          </cell>
          <cell r="AS250">
            <v>20940</v>
          </cell>
          <cell r="AU250">
            <v>36555</v>
          </cell>
          <cell r="AV250" t="str">
            <v/>
          </cell>
          <cell r="AW250">
            <v>23261</v>
          </cell>
          <cell r="AX250" t="str">
            <v/>
          </cell>
          <cell r="AY250" t="str">
            <v/>
          </cell>
          <cell r="AZ250">
            <v>20601</v>
          </cell>
          <cell r="BA250" t="str">
            <v/>
          </cell>
          <cell r="BB250">
            <v>503.80851712200001</v>
          </cell>
          <cell r="BC250">
            <v>3.8999999E-2</v>
          </cell>
          <cell r="BD250">
            <v>1198.6995449010001</v>
          </cell>
          <cell r="BE250">
            <v>8.3699998129999997</v>
          </cell>
          <cell r="BF250">
            <v>2175.5272052739997</v>
          </cell>
          <cell r="BG250">
            <v>1.059999999</v>
          </cell>
          <cell r="BH250">
            <v>775</v>
          </cell>
          <cell r="BI250">
            <v>7</v>
          </cell>
          <cell r="BJ250">
            <v>7</v>
          </cell>
        </row>
        <row r="251">
          <cell r="A251" t="str">
            <v>5KQ</v>
          </cell>
          <cell r="B251" t="str">
            <v>Q19</v>
          </cell>
          <cell r="C251" t="str">
            <v/>
          </cell>
          <cell r="D251" t="str">
            <v/>
          </cell>
          <cell r="E251" t="str">
            <v/>
          </cell>
          <cell r="F251">
            <v>1</v>
          </cell>
          <cell r="G251">
            <v>1</v>
          </cell>
          <cell r="H251">
            <v>0</v>
          </cell>
          <cell r="J251">
            <v>4</v>
          </cell>
          <cell r="K251">
            <v>70.483793927999997</v>
          </cell>
          <cell r="L251">
            <v>1889.8571675839994</v>
          </cell>
          <cell r="M251" t="str">
            <v/>
          </cell>
          <cell r="N251">
            <v>0</v>
          </cell>
          <cell r="Q251" t="str">
            <v/>
          </cell>
          <cell r="R251" t="str">
            <v/>
          </cell>
          <cell r="S251" t="str">
            <v/>
          </cell>
          <cell r="X251">
            <v>1</v>
          </cell>
          <cell r="Y251">
            <v>1</v>
          </cell>
          <cell r="Z251">
            <v>0.92</v>
          </cell>
          <cell r="AA251">
            <v>0</v>
          </cell>
          <cell r="AB251" t="str">
            <v/>
          </cell>
          <cell r="AD251">
            <v>29</v>
          </cell>
          <cell r="AE251">
            <v>263</v>
          </cell>
          <cell r="AF251">
            <v>2.1886627270737581E-8</v>
          </cell>
          <cell r="AG251">
            <v>0</v>
          </cell>
          <cell r="AH251" t="str">
            <v/>
          </cell>
          <cell r="AI251">
            <v>2</v>
          </cell>
          <cell r="AJ251">
            <v>40</v>
          </cell>
          <cell r="AK251">
            <v>610.07207801385027</v>
          </cell>
          <cell r="AL251">
            <v>0.10933940774487472</v>
          </cell>
          <cell r="AM251">
            <v>0.45403271764272068</v>
          </cell>
          <cell r="AN251">
            <v>0.375</v>
          </cell>
          <cell r="AO251">
            <v>756</v>
          </cell>
          <cell r="AQ251">
            <v>25477</v>
          </cell>
          <cell r="AR251" t="str">
            <v/>
          </cell>
          <cell r="AS251">
            <v>13793</v>
          </cell>
          <cell r="AU251">
            <v>20122</v>
          </cell>
          <cell r="AV251" t="str">
            <v/>
          </cell>
          <cell r="AW251">
            <v>14317</v>
          </cell>
          <cell r="AX251" t="str">
            <v/>
          </cell>
          <cell r="AY251" t="str">
            <v/>
          </cell>
          <cell r="AZ251">
            <v>11822</v>
          </cell>
          <cell r="BA251" t="str">
            <v/>
          </cell>
          <cell r="BB251">
            <v>178.42242140300002</v>
          </cell>
          <cell r="BC251">
            <v>0.117000006</v>
          </cell>
          <cell r="BD251">
            <v>501.72058310200003</v>
          </cell>
          <cell r="BE251" t="str">
            <v/>
          </cell>
          <cell r="BF251">
            <v>735.74726978800004</v>
          </cell>
          <cell r="BG251">
            <v>16</v>
          </cell>
          <cell r="BH251">
            <v>766</v>
          </cell>
          <cell r="BI251">
            <v>0</v>
          </cell>
          <cell r="BJ251">
            <v>0</v>
          </cell>
        </row>
        <row r="252">
          <cell r="A252" t="str">
            <v>5KR</v>
          </cell>
          <cell r="B252" t="str">
            <v>Q21</v>
          </cell>
          <cell r="C252" t="str">
            <v/>
          </cell>
          <cell r="D252" t="str">
            <v/>
          </cell>
          <cell r="E252">
            <v>1</v>
          </cell>
          <cell r="F252">
            <v>1</v>
          </cell>
          <cell r="G252">
            <v>1</v>
          </cell>
          <cell r="H252">
            <v>0</v>
          </cell>
          <cell r="J252">
            <v>28</v>
          </cell>
          <cell r="K252">
            <v>152</v>
          </cell>
          <cell r="L252">
            <v>2108.8000000000002</v>
          </cell>
          <cell r="M252" t="str">
            <v/>
          </cell>
          <cell r="N252">
            <v>1</v>
          </cell>
          <cell r="Q252" t="str">
            <v/>
          </cell>
          <cell r="R252" t="str">
            <v/>
          </cell>
          <cell r="S252">
            <v>3</v>
          </cell>
          <cell r="X252">
            <v>1</v>
          </cell>
          <cell r="Y252">
            <v>1</v>
          </cell>
          <cell r="Z252">
            <v>0.92307692307692313</v>
          </cell>
          <cell r="AA252">
            <v>0</v>
          </cell>
          <cell r="AB252" t="str">
            <v/>
          </cell>
          <cell r="AD252">
            <v>32</v>
          </cell>
          <cell r="AE252">
            <v>276</v>
          </cell>
          <cell r="AF252">
            <v>0.88958770090845563</v>
          </cell>
          <cell r="AG252">
            <v>0</v>
          </cell>
          <cell r="AH252" t="str">
            <v/>
          </cell>
          <cell r="AI252">
            <v>10</v>
          </cell>
          <cell r="AJ252">
            <v>247</v>
          </cell>
          <cell r="AK252">
            <v>767.8160232064356</v>
          </cell>
          <cell r="AL252">
            <v>0.19373219373219372</v>
          </cell>
          <cell r="AM252">
            <v>0.30525716274581149</v>
          </cell>
          <cell r="AN252">
            <v>0.21052631578947367</v>
          </cell>
          <cell r="AO252">
            <v>-2876</v>
          </cell>
          <cell r="AQ252">
            <v>30381</v>
          </cell>
          <cell r="AR252" t="str">
            <v/>
          </cell>
          <cell r="AS252">
            <v>8763</v>
          </cell>
          <cell r="AU252">
            <v>26339</v>
          </cell>
          <cell r="AV252" t="str">
            <v/>
          </cell>
          <cell r="AW252">
            <v>19804</v>
          </cell>
          <cell r="AX252" t="str">
            <v/>
          </cell>
          <cell r="AY252" t="str">
            <v/>
          </cell>
          <cell r="AZ252">
            <v>15462</v>
          </cell>
          <cell r="BA252" t="str">
            <v/>
          </cell>
          <cell r="BB252">
            <v>237.9</v>
          </cell>
          <cell r="BC252" t="str">
            <v/>
          </cell>
          <cell r="BD252">
            <v>556.9</v>
          </cell>
          <cell r="BE252" t="str">
            <v/>
          </cell>
          <cell r="BF252">
            <v>817.5</v>
          </cell>
          <cell r="BG252" t="str">
            <v/>
          </cell>
          <cell r="BH252">
            <v>695</v>
          </cell>
          <cell r="BI252">
            <v>2</v>
          </cell>
          <cell r="BJ252">
            <v>0</v>
          </cell>
        </row>
        <row r="253">
          <cell r="A253" t="str">
            <v>5KT</v>
          </cell>
          <cell r="B253" t="str">
            <v>Q21</v>
          </cell>
          <cell r="C253" t="str">
            <v/>
          </cell>
          <cell r="D253" t="str">
            <v/>
          </cell>
          <cell r="E253">
            <v>1</v>
          </cell>
          <cell r="F253">
            <v>1</v>
          </cell>
          <cell r="G253">
            <v>1</v>
          </cell>
          <cell r="H253">
            <v>0</v>
          </cell>
          <cell r="J253">
            <v>29</v>
          </cell>
          <cell r="K253">
            <v>294</v>
          </cell>
          <cell r="L253">
            <v>2339.6</v>
          </cell>
          <cell r="M253" t="str">
            <v/>
          </cell>
          <cell r="N253">
            <v>0</v>
          </cell>
          <cell r="Q253" t="str">
            <v/>
          </cell>
          <cell r="R253" t="str">
            <v/>
          </cell>
          <cell r="S253">
            <v>2</v>
          </cell>
          <cell r="X253">
            <v>1</v>
          </cell>
          <cell r="Y253">
            <v>1</v>
          </cell>
          <cell r="Z253">
            <v>0.92452830188679247</v>
          </cell>
          <cell r="AA253">
            <v>0</v>
          </cell>
          <cell r="AB253" t="str">
            <v/>
          </cell>
          <cell r="AD253">
            <v>38</v>
          </cell>
          <cell r="AE253">
            <v>250</v>
          </cell>
          <cell r="AF253">
            <v>1</v>
          </cell>
          <cell r="AG253">
            <v>0</v>
          </cell>
          <cell r="AH253" t="str">
            <v/>
          </cell>
          <cell r="AI253">
            <v>12</v>
          </cell>
          <cell r="AJ253">
            <v>208</v>
          </cell>
          <cell r="AK253">
            <v>817.88337096988448</v>
          </cell>
          <cell r="AL253">
            <v>0.19262295081967212</v>
          </cell>
          <cell r="AM253">
            <v>0.31553111991574301</v>
          </cell>
          <cell r="AN253">
            <v>0.64516129032258063</v>
          </cell>
          <cell r="AO253">
            <v>18</v>
          </cell>
          <cell r="AQ253">
            <v>38319</v>
          </cell>
          <cell r="AR253" t="str">
            <v/>
          </cell>
          <cell r="AS253">
            <v>17733</v>
          </cell>
          <cell r="AU253">
            <v>32030</v>
          </cell>
          <cell r="AV253" t="str">
            <v/>
          </cell>
          <cell r="AW253">
            <v>30149</v>
          </cell>
          <cell r="AX253" t="str">
            <v/>
          </cell>
          <cell r="AY253" t="str">
            <v/>
          </cell>
          <cell r="AZ253">
            <v>22767</v>
          </cell>
          <cell r="BA253" t="str">
            <v/>
          </cell>
          <cell r="BB253">
            <v>331.05</v>
          </cell>
          <cell r="BC253" t="str">
            <v/>
          </cell>
          <cell r="BD253">
            <v>770.55</v>
          </cell>
          <cell r="BE253" t="str">
            <v/>
          </cell>
          <cell r="BF253">
            <v>882.75</v>
          </cell>
          <cell r="BG253" t="str">
            <v/>
          </cell>
          <cell r="BH253">
            <v>1560</v>
          </cell>
          <cell r="BI253">
            <v>0</v>
          </cell>
          <cell r="BJ253">
            <v>0</v>
          </cell>
        </row>
        <row r="254">
          <cell r="A254" t="str">
            <v>5KV</v>
          </cell>
          <cell r="B254" t="str">
            <v>Q22</v>
          </cell>
          <cell r="C254" t="str">
            <v/>
          </cell>
          <cell r="D254" t="str">
            <v/>
          </cell>
          <cell r="E254" t="str">
            <v/>
          </cell>
          <cell r="F254">
            <v>1</v>
          </cell>
          <cell r="G254">
            <v>1</v>
          </cell>
          <cell r="H254">
            <v>0</v>
          </cell>
          <cell r="J254">
            <v>10</v>
          </cell>
          <cell r="K254">
            <v>23.036700001</v>
          </cell>
          <cell r="L254">
            <v>68.69089999400002</v>
          </cell>
          <cell r="M254" t="str">
            <v/>
          </cell>
          <cell r="N254">
            <v>2</v>
          </cell>
          <cell r="Q254" t="str">
            <v/>
          </cell>
          <cell r="R254" t="str">
            <v/>
          </cell>
          <cell r="S254">
            <v>615</v>
          </cell>
          <cell r="X254">
            <v>1</v>
          </cell>
          <cell r="Y254">
            <v>0.98360655737704916</v>
          </cell>
          <cell r="Z254">
            <v>0.96296296296296291</v>
          </cell>
          <cell r="AA254">
            <v>0</v>
          </cell>
          <cell r="AB254" t="str">
            <v/>
          </cell>
          <cell r="AD254">
            <v>38</v>
          </cell>
          <cell r="AE254">
            <v>164</v>
          </cell>
          <cell r="AF254">
            <v>0.95696899449434947</v>
          </cell>
          <cell r="AG254">
            <v>0</v>
          </cell>
          <cell r="AH254" t="str">
            <v/>
          </cell>
          <cell r="AI254">
            <v>0</v>
          </cell>
          <cell r="AJ254">
            <v>26</v>
          </cell>
          <cell r="AK254">
            <v>704.08601857095096</v>
          </cell>
          <cell r="AL254" t="str">
            <v/>
          </cell>
          <cell r="AM254" t="str">
            <v/>
          </cell>
          <cell r="AN254">
            <v>0.76712328767123283</v>
          </cell>
          <cell r="AO254">
            <v>1311</v>
          </cell>
          <cell r="AQ254">
            <v>38262</v>
          </cell>
          <cell r="AR254" t="str">
            <v/>
          </cell>
          <cell r="AS254">
            <v>17263</v>
          </cell>
          <cell r="AU254">
            <v>31619</v>
          </cell>
          <cell r="AV254" t="str">
            <v/>
          </cell>
          <cell r="AW254">
            <v>24981</v>
          </cell>
          <cell r="AX254" t="str">
            <v/>
          </cell>
          <cell r="AY254" t="str">
            <v/>
          </cell>
          <cell r="AZ254">
            <v>19971</v>
          </cell>
          <cell r="BA254" t="str">
            <v/>
          </cell>
          <cell r="BB254">
            <v>461.781800003</v>
          </cell>
          <cell r="BC254">
            <v>131</v>
          </cell>
          <cell r="BD254">
            <v>472.25789999599999</v>
          </cell>
          <cell r="BE254" t="str">
            <v/>
          </cell>
          <cell r="BF254">
            <v>1087.8374999920002</v>
          </cell>
          <cell r="BG254">
            <v>31</v>
          </cell>
          <cell r="BH254">
            <v>452</v>
          </cell>
          <cell r="BI254">
            <v>332</v>
          </cell>
          <cell r="BJ254">
            <v>87</v>
          </cell>
        </row>
        <row r="255">
          <cell r="A255" t="str">
            <v>5KW</v>
          </cell>
          <cell r="B255" t="str">
            <v>Q20</v>
          </cell>
          <cell r="C255" t="str">
            <v/>
          </cell>
          <cell r="D255" t="str">
            <v/>
          </cell>
          <cell r="E255" t="str">
            <v/>
          </cell>
          <cell r="F255">
            <v>1</v>
          </cell>
          <cell r="G255">
            <v>1</v>
          </cell>
          <cell r="H255">
            <v>0</v>
          </cell>
          <cell r="J255">
            <v>0</v>
          </cell>
          <cell r="K255">
            <v>11.023999999000001</v>
          </cell>
          <cell r="L255">
            <v>173.25186661700002</v>
          </cell>
          <cell r="M255" t="str">
            <v/>
          </cell>
          <cell r="N255">
            <v>0</v>
          </cell>
          <cell r="Q255" t="str">
            <v/>
          </cell>
          <cell r="R255" t="str">
            <v/>
          </cell>
          <cell r="S255">
            <v>14</v>
          </cell>
          <cell r="X255">
            <v>1</v>
          </cell>
          <cell r="Y255">
            <v>1</v>
          </cell>
          <cell r="Z255">
            <v>0.875</v>
          </cell>
          <cell r="AA255">
            <v>0</v>
          </cell>
          <cell r="AB255" t="str">
            <v/>
          </cell>
          <cell r="AD255">
            <v>40</v>
          </cell>
          <cell r="AE255">
            <v>195</v>
          </cell>
          <cell r="AF255">
            <v>0.86974615064502703</v>
          </cell>
          <cell r="AG255">
            <v>0</v>
          </cell>
          <cell r="AH255" t="str">
            <v/>
          </cell>
          <cell r="AI255">
            <v>3</v>
          </cell>
          <cell r="AJ255">
            <v>90</v>
          </cell>
          <cell r="AK255">
            <v>778.94171367177</v>
          </cell>
          <cell r="AL255">
            <v>0.1486146095717884</v>
          </cell>
          <cell r="AM255">
            <v>0.2745807639500647</v>
          </cell>
          <cell r="AN255">
            <v>0.69047619047619047</v>
          </cell>
          <cell r="AO255">
            <v>1226</v>
          </cell>
          <cell r="AQ255">
            <v>25582</v>
          </cell>
          <cell r="AR255" t="str">
            <v/>
          </cell>
          <cell r="AS255">
            <v>13344</v>
          </cell>
          <cell r="AU255">
            <v>21864</v>
          </cell>
          <cell r="AV255" t="str">
            <v/>
          </cell>
          <cell r="AW255">
            <v>17629</v>
          </cell>
          <cell r="AX255" t="str">
            <v/>
          </cell>
          <cell r="AY255" t="str">
            <v/>
          </cell>
          <cell r="AZ255">
            <v>12897</v>
          </cell>
          <cell r="BA255" t="str">
            <v/>
          </cell>
          <cell r="BB255">
            <v>215.37279999099999</v>
          </cell>
          <cell r="BC255" t="str">
            <v/>
          </cell>
          <cell r="BD255">
            <v>669.38799999000003</v>
          </cell>
          <cell r="BE255" t="str">
            <v/>
          </cell>
          <cell r="BF255">
            <v>589.56599998599995</v>
          </cell>
          <cell r="BG255" t="str">
            <v/>
          </cell>
          <cell r="BH255">
            <v>260</v>
          </cell>
          <cell r="BI255">
            <v>236</v>
          </cell>
          <cell r="BJ255">
            <v>0</v>
          </cell>
        </row>
        <row r="256">
          <cell r="A256" t="str">
            <v>5KX</v>
          </cell>
          <cell r="B256" t="str">
            <v>Q20</v>
          </cell>
          <cell r="C256" t="str">
            <v/>
          </cell>
          <cell r="D256" t="str">
            <v/>
          </cell>
          <cell r="E256">
            <v>1</v>
          </cell>
          <cell r="F256">
            <v>1</v>
          </cell>
          <cell r="G256">
            <v>1</v>
          </cell>
          <cell r="H256">
            <v>6</v>
          </cell>
          <cell r="J256">
            <v>0</v>
          </cell>
          <cell r="K256">
            <v>59.020200000000003</v>
          </cell>
          <cell r="L256">
            <v>144.51473179600001</v>
          </cell>
          <cell r="M256" t="str">
            <v/>
          </cell>
          <cell r="N256">
            <v>3</v>
          </cell>
          <cell r="Q256" t="str">
            <v/>
          </cell>
          <cell r="R256" t="str">
            <v/>
          </cell>
          <cell r="S256">
            <v>76</v>
          </cell>
          <cell r="X256">
            <v>1</v>
          </cell>
          <cell r="Y256">
            <v>0.98936170212765961</v>
          </cell>
          <cell r="Z256">
            <v>0.94736842105263153</v>
          </cell>
          <cell r="AA256">
            <v>0</v>
          </cell>
          <cell r="AB256" t="str">
            <v/>
          </cell>
          <cell r="AD256">
            <v>0</v>
          </cell>
          <cell r="AE256">
            <v>246</v>
          </cell>
          <cell r="AF256">
            <v>0.8037023680730857</v>
          </cell>
          <cell r="AG256">
            <v>0</v>
          </cell>
          <cell r="AH256" t="str">
            <v/>
          </cell>
          <cell r="AI256">
            <v>0</v>
          </cell>
          <cell r="AJ256">
            <v>620</v>
          </cell>
          <cell r="AK256">
            <v>762.51738132652019</v>
          </cell>
          <cell r="AL256">
            <v>0.18292682926829268</v>
          </cell>
          <cell r="AM256">
            <v>0.2854347495940468</v>
          </cell>
          <cell r="AN256">
            <v>0.76315789473684215</v>
          </cell>
          <cell r="AO256">
            <v>-3863</v>
          </cell>
          <cell r="AQ256">
            <v>36717</v>
          </cell>
          <cell r="AR256" t="str">
            <v/>
          </cell>
          <cell r="AS256">
            <v>17928</v>
          </cell>
          <cell r="AU256">
            <v>32094</v>
          </cell>
          <cell r="AV256" t="str">
            <v/>
          </cell>
          <cell r="AW256">
            <v>25554</v>
          </cell>
          <cell r="AX256" t="str">
            <v/>
          </cell>
          <cell r="AY256" t="str">
            <v/>
          </cell>
          <cell r="AZ256">
            <v>18165</v>
          </cell>
          <cell r="BA256" t="str">
            <v/>
          </cell>
          <cell r="BB256">
            <v>400.24619999399999</v>
          </cell>
          <cell r="BC256" t="str">
            <v/>
          </cell>
          <cell r="BD256">
            <v>932.33939999200004</v>
          </cell>
          <cell r="BE256" t="str">
            <v/>
          </cell>
          <cell r="BF256">
            <v>885.65269998300005</v>
          </cell>
          <cell r="BG256" t="str">
            <v/>
          </cell>
          <cell r="BH256">
            <v>0</v>
          </cell>
          <cell r="BI256">
            <v>25</v>
          </cell>
          <cell r="BJ256">
            <v>3</v>
          </cell>
        </row>
        <row r="257">
          <cell r="A257" t="str">
            <v>5KY</v>
          </cell>
          <cell r="B257" t="str">
            <v>Q20</v>
          </cell>
          <cell r="C257" t="str">
            <v/>
          </cell>
          <cell r="D257" t="str">
            <v/>
          </cell>
          <cell r="E257">
            <v>1</v>
          </cell>
          <cell r="F257">
            <v>1</v>
          </cell>
          <cell r="G257">
            <v>1</v>
          </cell>
          <cell r="H257">
            <v>0</v>
          </cell>
          <cell r="J257">
            <v>0</v>
          </cell>
          <cell r="K257">
            <v>18.026199999999999</v>
          </cell>
          <cell r="L257">
            <v>177.38620403499999</v>
          </cell>
          <cell r="M257" t="str">
            <v/>
          </cell>
          <cell r="N257">
            <v>1</v>
          </cell>
          <cell r="Q257" t="str">
            <v/>
          </cell>
          <cell r="R257" t="str">
            <v/>
          </cell>
          <cell r="S257">
            <v>207</v>
          </cell>
          <cell r="X257">
            <v>1</v>
          </cell>
          <cell r="Y257">
            <v>0.98701298701298701</v>
          </cell>
          <cell r="Z257">
            <v>0.94285714285714284</v>
          </cell>
          <cell r="AA257">
            <v>0</v>
          </cell>
          <cell r="AB257" t="str">
            <v/>
          </cell>
          <cell r="AD257">
            <v>8</v>
          </cell>
          <cell r="AE257">
            <v>325</v>
          </cell>
          <cell r="AF257">
            <v>1</v>
          </cell>
          <cell r="AG257">
            <v>0.17241379310344829</v>
          </cell>
          <cell r="AH257" t="str">
            <v/>
          </cell>
          <cell r="AI257">
            <v>0</v>
          </cell>
          <cell r="AJ257">
            <v>0</v>
          </cell>
          <cell r="AK257">
            <v>598.68687583195606</v>
          </cell>
          <cell r="AL257">
            <v>0.11170212765957446</v>
          </cell>
          <cell r="AM257">
            <v>0.26059767009961166</v>
          </cell>
          <cell r="AN257">
            <v>0.75862068965517238</v>
          </cell>
          <cell r="AO257">
            <v>-6779</v>
          </cell>
          <cell r="AQ257">
            <v>31712</v>
          </cell>
          <cell r="AR257" t="str">
            <v/>
          </cell>
          <cell r="AS257">
            <v>14314</v>
          </cell>
          <cell r="AU257">
            <v>26490</v>
          </cell>
          <cell r="AV257" t="str">
            <v/>
          </cell>
          <cell r="AW257">
            <v>20993</v>
          </cell>
          <cell r="AX257" t="str">
            <v/>
          </cell>
          <cell r="AY257" t="str">
            <v/>
          </cell>
          <cell r="AZ257">
            <v>16145</v>
          </cell>
          <cell r="BA257" t="str">
            <v/>
          </cell>
          <cell r="BB257">
            <v>289.33939999099999</v>
          </cell>
          <cell r="BC257">
            <v>1</v>
          </cell>
          <cell r="BD257">
            <v>629.43639998899994</v>
          </cell>
          <cell r="BE257" t="str">
            <v/>
          </cell>
          <cell r="BF257">
            <v>522.79419998000003</v>
          </cell>
          <cell r="BG257" t="str">
            <v/>
          </cell>
          <cell r="BH257">
            <v>0</v>
          </cell>
          <cell r="BI257">
            <v>0</v>
          </cell>
          <cell r="BJ257">
            <v>43</v>
          </cell>
        </row>
        <row r="258">
          <cell r="A258" t="str">
            <v>5L1</v>
          </cell>
          <cell r="B258" t="str">
            <v>Q17</v>
          </cell>
          <cell r="C258" t="str">
            <v/>
          </cell>
          <cell r="D258" t="str">
            <v/>
          </cell>
          <cell r="E258">
            <v>1</v>
          </cell>
          <cell r="F258">
            <v>1</v>
          </cell>
          <cell r="G258">
            <v>1</v>
          </cell>
          <cell r="H258">
            <v>0</v>
          </cell>
          <cell r="J258">
            <v>39</v>
          </cell>
          <cell r="K258">
            <v>109.08080836800001</v>
          </cell>
          <cell r="L258">
            <v>234.18638790700001</v>
          </cell>
          <cell r="M258" t="str">
            <v/>
          </cell>
          <cell r="N258">
            <v>2</v>
          </cell>
          <cell r="Q258" t="str">
            <v/>
          </cell>
          <cell r="R258">
            <v>1</v>
          </cell>
          <cell r="S258">
            <v>564</v>
          </cell>
          <cell r="X258">
            <v>0.99656357388316152</v>
          </cell>
          <cell r="Y258">
            <v>0.98666666666666669</v>
          </cell>
          <cell r="Z258">
            <v>0.91891891891891897</v>
          </cell>
          <cell r="AA258">
            <v>0</v>
          </cell>
          <cell r="AB258" t="str">
            <v/>
          </cell>
          <cell r="AD258">
            <v>0</v>
          </cell>
          <cell r="AE258">
            <v>442</v>
          </cell>
          <cell r="AF258">
            <v>0.67354384199270345</v>
          </cell>
          <cell r="AG258">
            <v>0</v>
          </cell>
          <cell r="AH258" t="str">
            <v/>
          </cell>
          <cell r="AI258">
            <v>5</v>
          </cell>
          <cell r="AJ258">
            <v>180</v>
          </cell>
          <cell r="AK258">
            <v>985.22975033196178</v>
          </cell>
          <cell r="AL258">
            <v>0.24469589816124471</v>
          </cell>
          <cell r="AM258">
            <v>0.24134384107474038</v>
          </cell>
          <cell r="AN258">
            <v>0.29268292682926828</v>
          </cell>
          <cell r="AO258">
            <v>781</v>
          </cell>
          <cell r="AQ258">
            <v>36755</v>
          </cell>
          <cell r="AR258" t="str">
            <v/>
          </cell>
          <cell r="AS258">
            <v>21464</v>
          </cell>
          <cell r="AU258">
            <v>32439</v>
          </cell>
          <cell r="AV258" t="str">
            <v/>
          </cell>
          <cell r="AW258">
            <v>24601</v>
          </cell>
          <cell r="AX258" t="str">
            <v/>
          </cell>
          <cell r="AY258" t="str">
            <v/>
          </cell>
          <cell r="AZ258">
            <v>22854</v>
          </cell>
          <cell r="BA258" t="str">
            <v/>
          </cell>
          <cell r="BB258">
            <v>382.022255406</v>
          </cell>
          <cell r="BC258">
            <v>9</v>
          </cell>
          <cell r="BD258">
            <v>1121.3169046559999</v>
          </cell>
          <cell r="BE258" t="str">
            <v/>
          </cell>
          <cell r="BF258">
            <v>2281.8144662020004</v>
          </cell>
          <cell r="BG258" t="str">
            <v/>
          </cell>
          <cell r="BH258">
            <v>996</v>
          </cell>
          <cell r="BI258">
            <v>996</v>
          </cell>
          <cell r="BJ258">
            <v>0</v>
          </cell>
        </row>
        <row r="259">
          <cell r="A259" t="str">
            <v>5L2</v>
          </cell>
          <cell r="B259" t="str">
            <v>Q18</v>
          </cell>
          <cell r="C259" t="str">
            <v/>
          </cell>
          <cell r="D259" t="str">
            <v/>
          </cell>
          <cell r="E259" t="str">
            <v/>
          </cell>
          <cell r="F259">
            <v>1</v>
          </cell>
          <cell r="G259">
            <v>1</v>
          </cell>
          <cell r="H259">
            <v>0</v>
          </cell>
          <cell r="J259">
            <v>0</v>
          </cell>
          <cell r="K259">
            <v>126.110599998</v>
          </cell>
          <cell r="L259">
            <v>1840.6041002930001</v>
          </cell>
          <cell r="M259" t="str">
            <v/>
          </cell>
          <cell r="N259">
            <v>0</v>
          </cell>
          <cell r="Q259" t="str">
            <v/>
          </cell>
          <cell r="R259">
            <v>0</v>
          </cell>
          <cell r="S259">
            <v>4</v>
          </cell>
          <cell r="X259">
            <v>1</v>
          </cell>
          <cell r="Y259">
            <v>0.98039215686274506</v>
          </cell>
          <cell r="Z259">
            <v>0.83870967741935487</v>
          </cell>
          <cell r="AA259">
            <v>0</v>
          </cell>
          <cell r="AB259" t="str">
            <v/>
          </cell>
          <cell r="AD259">
            <v>7</v>
          </cell>
          <cell r="AE259">
            <v>288</v>
          </cell>
          <cell r="AF259">
            <v>0.58936665441626856</v>
          </cell>
          <cell r="AG259">
            <v>0</v>
          </cell>
          <cell r="AH259" t="str">
            <v/>
          </cell>
          <cell r="AI259">
            <v>0</v>
          </cell>
          <cell r="AJ259">
            <v>0</v>
          </cell>
          <cell r="AK259">
            <v>776.77260455643443</v>
          </cell>
          <cell r="AL259">
            <v>0.16246056782334384</v>
          </cell>
          <cell r="AM259">
            <v>0.25199539686226485</v>
          </cell>
          <cell r="AN259">
            <v>0.20930232558139536</v>
          </cell>
          <cell r="AO259">
            <v>279</v>
          </cell>
          <cell r="AQ259">
            <v>38586</v>
          </cell>
          <cell r="AR259" t="str">
            <v/>
          </cell>
          <cell r="AS259">
            <v>28573</v>
          </cell>
          <cell r="AU259">
            <v>29474</v>
          </cell>
          <cell r="AV259" t="str">
            <v/>
          </cell>
          <cell r="AW259">
            <v>19176</v>
          </cell>
          <cell r="AX259" t="str">
            <v/>
          </cell>
          <cell r="AY259" t="str">
            <v/>
          </cell>
          <cell r="AZ259">
            <v>19857</v>
          </cell>
          <cell r="BA259" t="str">
            <v/>
          </cell>
          <cell r="BB259">
            <v>363.16502176400002</v>
          </cell>
          <cell r="BC259">
            <v>6.0389999989999996</v>
          </cell>
          <cell r="BD259">
            <v>1011.5725757169999</v>
          </cell>
          <cell r="BE259">
            <v>12</v>
          </cell>
          <cell r="BF259">
            <v>1519.1574662749999</v>
          </cell>
          <cell r="BG259">
            <v>5</v>
          </cell>
          <cell r="BH259">
            <v>723</v>
          </cell>
          <cell r="BI259">
            <v>0</v>
          </cell>
          <cell r="BJ259">
            <v>0</v>
          </cell>
        </row>
        <row r="260">
          <cell r="A260" t="str">
            <v>5L3</v>
          </cell>
          <cell r="B260" t="str">
            <v>Q18</v>
          </cell>
          <cell r="C260" t="str">
            <v/>
          </cell>
          <cell r="D260" t="str">
            <v/>
          </cell>
          <cell r="E260" t="str">
            <v/>
          </cell>
          <cell r="F260">
            <v>1</v>
          </cell>
          <cell r="G260">
            <v>1</v>
          </cell>
          <cell r="H260">
            <v>0</v>
          </cell>
          <cell r="J260">
            <v>0</v>
          </cell>
          <cell r="K260">
            <v>10.056199999</v>
          </cell>
          <cell r="L260">
            <v>1145.2907003019998</v>
          </cell>
          <cell r="M260" t="str">
            <v/>
          </cell>
          <cell r="N260">
            <v>0</v>
          </cell>
          <cell r="Q260" t="str">
            <v/>
          </cell>
          <cell r="R260" t="str">
            <v/>
          </cell>
          <cell r="S260">
            <v>125</v>
          </cell>
          <cell r="X260">
            <v>1</v>
          </cell>
          <cell r="Y260">
            <v>1</v>
          </cell>
          <cell r="Z260">
            <v>0.96153846153846156</v>
          </cell>
          <cell r="AA260">
            <v>0</v>
          </cell>
          <cell r="AB260" t="str">
            <v/>
          </cell>
          <cell r="AD260">
            <v>12</v>
          </cell>
          <cell r="AE260">
            <v>163</v>
          </cell>
          <cell r="AF260">
            <v>0.58534423323155715</v>
          </cell>
          <cell r="AG260">
            <v>0</v>
          </cell>
          <cell r="AH260" t="str">
            <v/>
          </cell>
          <cell r="AI260">
            <v>2</v>
          </cell>
          <cell r="AJ260">
            <v>34</v>
          </cell>
          <cell r="AK260">
            <v>581.52234589415127</v>
          </cell>
          <cell r="AL260">
            <v>0.23184713375796179</v>
          </cell>
          <cell r="AM260">
            <v>4.457045922694778E-2</v>
          </cell>
          <cell r="AN260">
            <v>0.28260869565217389</v>
          </cell>
          <cell r="AO260">
            <v>-2398</v>
          </cell>
          <cell r="AQ260">
            <v>55079</v>
          </cell>
          <cell r="AR260" t="str">
            <v/>
          </cell>
          <cell r="AS260">
            <v>22236</v>
          </cell>
          <cell r="AU260">
            <v>40699</v>
          </cell>
          <cell r="AV260" t="str">
            <v/>
          </cell>
          <cell r="AW260">
            <v>21641</v>
          </cell>
          <cell r="AX260" t="str">
            <v/>
          </cell>
          <cell r="AY260" t="str">
            <v/>
          </cell>
          <cell r="AZ260">
            <v>22374</v>
          </cell>
          <cell r="BA260" t="str">
            <v/>
          </cell>
          <cell r="BB260">
            <v>506.89235946700001</v>
          </cell>
          <cell r="BC260">
            <v>9</v>
          </cell>
          <cell r="BD260">
            <v>568.28821144099993</v>
          </cell>
          <cell r="BE260" t="str">
            <v/>
          </cell>
          <cell r="BF260">
            <v>648.06789657000002</v>
          </cell>
          <cell r="BG260" t="str">
            <v/>
          </cell>
          <cell r="BH260">
            <v>931</v>
          </cell>
          <cell r="BI260">
            <v>931</v>
          </cell>
          <cell r="BJ260">
            <v>0</v>
          </cell>
        </row>
        <row r="261">
          <cell r="A261" t="str">
            <v>5L4</v>
          </cell>
          <cell r="B261" t="str">
            <v>Q18</v>
          </cell>
          <cell r="C261" t="str">
            <v/>
          </cell>
          <cell r="D261" t="str">
            <v/>
          </cell>
          <cell r="E261">
            <v>1</v>
          </cell>
          <cell r="F261">
            <v>1</v>
          </cell>
          <cell r="G261">
            <v>1</v>
          </cell>
          <cell r="H261">
            <v>0</v>
          </cell>
          <cell r="J261">
            <v>0</v>
          </cell>
          <cell r="K261">
            <v>4.0060000000000002</v>
          </cell>
          <cell r="L261">
            <v>367.22349990700002</v>
          </cell>
          <cell r="M261" t="str">
            <v/>
          </cell>
          <cell r="N261">
            <v>0</v>
          </cell>
          <cell r="Q261" t="str">
            <v/>
          </cell>
          <cell r="R261" t="str">
            <v/>
          </cell>
          <cell r="S261">
            <v>11</v>
          </cell>
          <cell r="X261">
            <v>1</v>
          </cell>
          <cell r="Y261">
            <v>1</v>
          </cell>
          <cell r="Z261">
            <v>1</v>
          </cell>
          <cell r="AA261">
            <v>0</v>
          </cell>
          <cell r="AB261" t="str">
            <v/>
          </cell>
          <cell r="AD261">
            <v>5</v>
          </cell>
          <cell r="AE261">
            <v>134</v>
          </cell>
          <cell r="AF261">
            <v>0.64649599172485128</v>
          </cell>
          <cell r="AG261">
            <v>0</v>
          </cell>
          <cell r="AH261" t="str">
            <v/>
          </cell>
          <cell r="AI261">
            <v>0</v>
          </cell>
          <cell r="AJ261">
            <v>0</v>
          </cell>
          <cell r="AK261">
            <v>748.1588278845029</v>
          </cell>
          <cell r="AL261">
            <v>0.24652777777777779</v>
          </cell>
          <cell r="AM261" t="str">
            <v/>
          </cell>
          <cell r="AN261">
            <v>0.3</v>
          </cell>
          <cell r="AO261">
            <v>-3307</v>
          </cell>
          <cell r="AQ261">
            <v>16734</v>
          </cell>
          <cell r="AR261" t="str">
            <v/>
          </cell>
          <cell r="AS261">
            <v>8783</v>
          </cell>
          <cell r="AU261">
            <v>13030</v>
          </cell>
          <cell r="AV261" t="str">
            <v/>
          </cell>
          <cell r="AW261">
            <v>7724</v>
          </cell>
          <cell r="AX261" t="str">
            <v/>
          </cell>
          <cell r="AY261" t="str">
            <v/>
          </cell>
          <cell r="AZ261">
            <v>7064</v>
          </cell>
          <cell r="BA261" t="str">
            <v/>
          </cell>
          <cell r="BB261">
            <v>223.09319999799999</v>
          </cell>
          <cell r="BC261">
            <v>1</v>
          </cell>
          <cell r="BD261">
            <v>236.94699993399999</v>
          </cell>
          <cell r="BE261">
            <v>2</v>
          </cell>
          <cell r="BF261">
            <v>276.83149995799999</v>
          </cell>
          <cell r="BG261" t="str">
            <v/>
          </cell>
          <cell r="BH261">
            <v>361</v>
          </cell>
          <cell r="BI261">
            <v>361</v>
          </cell>
          <cell r="BJ261">
            <v>0</v>
          </cell>
        </row>
        <row r="262">
          <cell r="A262" t="str">
            <v>5L5</v>
          </cell>
          <cell r="B262" t="str">
            <v>Q19</v>
          </cell>
          <cell r="C262" t="str">
            <v/>
          </cell>
          <cell r="D262" t="str">
            <v/>
          </cell>
          <cell r="E262" t="str">
            <v/>
          </cell>
          <cell r="F262">
            <v>1</v>
          </cell>
          <cell r="G262">
            <v>1</v>
          </cell>
          <cell r="H262">
            <v>0</v>
          </cell>
          <cell r="J262">
            <v>1</v>
          </cell>
          <cell r="K262">
            <v>5.1113809350000006</v>
          </cell>
          <cell r="L262">
            <v>299.87201380499999</v>
          </cell>
          <cell r="M262" t="str">
            <v/>
          </cell>
          <cell r="N262">
            <v>0</v>
          </cell>
          <cell r="Q262" t="str">
            <v/>
          </cell>
          <cell r="R262">
            <v>0</v>
          </cell>
          <cell r="S262">
            <v>91</v>
          </cell>
          <cell r="X262">
            <v>0.99537037037037035</v>
          </cell>
          <cell r="Y262">
            <v>0.98305084745762716</v>
          </cell>
          <cell r="Z262">
            <v>1</v>
          </cell>
          <cell r="AA262">
            <v>0</v>
          </cell>
          <cell r="AB262" t="str">
            <v/>
          </cell>
          <cell r="AD262">
            <v>0</v>
          </cell>
          <cell r="AE262">
            <v>167</v>
          </cell>
          <cell r="AF262">
            <v>1.4664906877841326E-8</v>
          </cell>
          <cell r="AG262">
            <v>0</v>
          </cell>
          <cell r="AH262" t="str">
            <v/>
          </cell>
          <cell r="AI262">
            <v>6.13</v>
          </cell>
          <cell r="AJ262">
            <v>210</v>
          </cell>
          <cell r="AK262">
            <v>408.48277040622258</v>
          </cell>
          <cell r="AL262">
            <v>0.10403726708074534</v>
          </cell>
          <cell r="AM262">
            <v>0.23545196451476136</v>
          </cell>
          <cell r="AN262">
            <v>0.37254901960784315</v>
          </cell>
          <cell r="AO262">
            <v>-2037</v>
          </cell>
          <cell r="AQ262">
            <v>33729</v>
          </cell>
          <cell r="AR262" t="str">
            <v/>
          </cell>
          <cell r="AS262">
            <v>13873</v>
          </cell>
          <cell r="AU262">
            <v>32448</v>
          </cell>
          <cell r="AV262" t="str">
            <v/>
          </cell>
          <cell r="AW262">
            <v>24905</v>
          </cell>
          <cell r="AX262" t="str">
            <v/>
          </cell>
          <cell r="AY262" t="str">
            <v/>
          </cell>
          <cell r="AZ262">
            <v>18065</v>
          </cell>
          <cell r="BA262" t="str">
            <v/>
          </cell>
          <cell r="BB262">
            <v>546.55022220700005</v>
          </cell>
          <cell r="BC262" t="str">
            <v/>
          </cell>
          <cell r="BD262">
            <v>1297.282456998</v>
          </cell>
          <cell r="BE262">
            <v>217.619992</v>
          </cell>
          <cell r="BF262">
            <v>1159.4463948779996</v>
          </cell>
          <cell r="BG262">
            <v>1.559999943</v>
          </cell>
          <cell r="BH262">
            <v>221</v>
          </cell>
          <cell r="BI262">
            <v>0</v>
          </cell>
          <cell r="BJ262">
            <v>0</v>
          </cell>
        </row>
        <row r="263">
          <cell r="A263" t="str">
            <v>5L6</v>
          </cell>
          <cell r="B263" t="str">
            <v>Q19</v>
          </cell>
          <cell r="C263" t="str">
            <v/>
          </cell>
          <cell r="D263" t="str">
            <v/>
          </cell>
          <cell r="E263">
            <v>1</v>
          </cell>
          <cell r="F263">
            <v>1</v>
          </cell>
          <cell r="G263">
            <v>1</v>
          </cell>
          <cell r="H263">
            <v>0</v>
          </cell>
          <cell r="J263">
            <v>0</v>
          </cell>
          <cell r="K263">
            <v>4.4925999920000006</v>
          </cell>
          <cell r="L263">
            <v>1192.4810999649999</v>
          </cell>
          <cell r="M263" t="str">
            <v/>
          </cell>
          <cell r="N263">
            <v>0</v>
          </cell>
          <cell r="Q263" t="str">
            <v/>
          </cell>
          <cell r="R263" t="str">
            <v/>
          </cell>
          <cell r="S263">
            <v>161</v>
          </cell>
          <cell r="X263">
            <v>1</v>
          </cell>
          <cell r="Y263">
            <v>1</v>
          </cell>
          <cell r="Z263">
            <v>0.95</v>
          </cell>
          <cell r="AA263">
            <v>0</v>
          </cell>
          <cell r="AB263" t="str">
            <v/>
          </cell>
          <cell r="AD263">
            <v>0</v>
          </cell>
          <cell r="AE263">
            <v>127</v>
          </cell>
          <cell r="AF263">
            <v>1.3137151865475565E-8</v>
          </cell>
          <cell r="AG263">
            <v>0</v>
          </cell>
          <cell r="AH263" t="str">
            <v/>
          </cell>
          <cell r="AI263">
            <v>4.5999999999999996</v>
          </cell>
          <cell r="AJ263">
            <v>104</v>
          </cell>
          <cell r="AK263">
            <v>489.46479428916643</v>
          </cell>
          <cell r="AL263">
            <v>0.1391304347826087</v>
          </cell>
          <cell r="AM263">
            <v>0.3142491555539384</v>
          </cell>
          <cell r="AN263">
            <v>0.5393258426966292</v>
          </cell>
          <cell r="AO263">
            <v>92</v>
          </cell>
          <cell r="AQ263">
            <v>38897</v>
          </cell>
          <cell r="AR263" t="str">
            <v/>
          </cell>
          <cell r="AS263">
            <v>14775</v>
          </cell>
          <cell r="AU263">
            <v>32926</v>
          </cell>
          <cell r="AV263" t="str">
            <v/>
          </cell>
          <cell r="AW263">
            <v>21089</v>
          </cell>
          <cell r="AX263" t="str">
            <v/>
          </cell>
          <cell r="AY263" t="str">
            <v/>
          </cell>
          <cell r="AZ263">
            <v>15048</v>
          </cell>
          <cell r="BA263" t="str">
            <v/>
          </cell>
          <cell r="BB263">
            <v>63.270458148000003</v>
          </cell>
          <cell r="BC263" t="str">
            <v/>
          </cell>
          <cell r="BD263">
            <v>890.44893516299999</v>
          </cell>
          <cell r="BE263">
            <v>6.9750001040000003</v>
          </cell>
          <cell r="BF263">
            <v>979.15101009199998</v>
          </cell>
          <cell r="BG263">
            <v>5.0000001000000002E-2</v>
          </cell>
          <cell r="BH263">
            <v>150</v>
          </cell>
          <cell r="BI263">
            <v>0</v>
          </cell>
          <cell r="BJ263">
            <v>0</v>
          </cell>
        </row>
        <row r="264">
          <cell r="A264" t="str">
            <v>5L7</v>
          </cell>
          <cell r="B264" t="str">
            <v>Q19</v>
          </cell>
          <cell r="C264" t="str">
            <v/>
          </cell>
          <cell r="D264" t="str">
            <v/>
          </cell>
          <cell r="E264">
            <v>1</v>
          </cell>
          <cell r="F264">
            <v>1</v>
          </cell>
          <cell r="G264">
            <v>1</v>
          </cell>
          <cell r="H264">
            <v>1</v>
          </cell>
          <cell r="J264">
            <v>0</v>
          </cell>
          <cell r="K264">
            <v>3.0981999969999996</v>
          </cell>
          <cell r="L264">
            <v>626.87520000200004</v>
          </cell>
          <cell r="M264" t="str">
            <v/>
          </cell>
          <cell r="N264">
            <v>0</v>
          </cell>
          <cell r="Q264" t="str">
            <v/>
          </cell>
          <cell r="R264" t="str">
            <v/>
          </cell>
          <cell r="S264">
            <v>46</v>
          </cell>
          <cell r="X264">
            <v>1</v>
          </cell>
          <cell r="Y264">
            <v>1</v>
          </cell>
          <cell r="Z264">
            <v>0.9375</v>
          </cell>
          <cell r="AA264">
            <v>0</v>
          </cell>
          <cell r="AB264" t="str">
            <v/>
          </cell>
          <cell r="AD264">
            <v>0</v>
          </cell>
          <cell r="AE264">
            <v>149</v>
          </cell>
          <cell r="AF264">
            <v>1.5434480629726812E-8</v>
          </cell>
          <cell r="AG264">
            <v>0</v>
          </cell>
          <cell r="AH264" t="str">
            <v/>
          </cell>
          <cell r="AI264">
            <v>6.5</v>
          </cell>
          <cell r="AJ264">
            <v>171</v>
          </cell>
          <cell r="AK264">
            <v>435</v>
          </cell>
          <cell r="AL264">
            <v>8.7248322147651006E-2</v>
          </cell>
          <cell r="AM264" t="str">
            <v/>
          </cell>
          <cell r="AN264">
            <v>0.46250000000000002</v>
          </cell>
          <cell r="AO264">
            <v>30</v>
          </cell>
          <cell r="AQ264">
            <v>35673</v>
          </cell>
          <cell r="AR264" t="str">
            <v/>
          </cell>
          <cell r="AS264">
            <v>13074</v>
          </cell>
          <cell r="AU264">
            <v>31071</v>
          </cell>
          <cell r="AV264" t="str">
            <v/>
          </cell>
          <cell r="AW264">
            <v>22474</v>
          </cell>
          <cell r="AX264" t="str">
            <v/>
          </cell>
          <cell r="AY264" t="str">
            <v/>
          </cell>
          <cell r="AZ264">
            <v>14237</v>
          </cell>
          <cell r="BA264" t="str">
            <v/>
          </cell>
          <cell r="BB264">
            <v>178.92222071200004</v>
          </cell>
          <cell r="BC264" t="str">
            <v/>
          </cell>
          <cell r="BD264">
            <v>730.25410004700007</v>
          </cell>
          <cell r="BE264">
            <v>13.950000210000001</v>
          </cell>
          <cell r="BF264">
            <v>969.21088029299995</v>
          </cell>
          <cell r="BG264">
            <v>0.10000000100000001</v>
          </cell>
          <cell r="BH264">
            <v>73</v>
          </cell>
          <cell r="BI264">
            <v>0</v>
          </cell>
          <cell r="BJ264">
            <v>0</v>
          </cell>
        </row>
        <row r="265">
          <cell r="A265" t="str">
            <v>5L8</v>
          </cell>
          <cell r="B265" t="str">
            <v>Q19</v>
          </cell>
          <cell r="C265" t="str">
            <v/>
          </cell>
          <cell r="D265" t="str">
            <v/>
          </cell>
          <cell r="E265">
            <v>1</v>
          </cell>
          <cell r="F265">
            <v>1</v>
          </cell>
          <cell r="G265">
            <v>1</v>
          </cell>
          <cell r="H265">
            <v>0</v>
          </cell>
          <cell r="J265">
            <v>0</v>
          </cell>
          <cell r="K265">
            <v>16.185871411000001</v>
          </cell>
          <cell r="L265">
            <v>1167.5744232419997</v>
          </cell>
          <cell r="M265" t="str">
            <v/>
          </cell>
          <cell r="N265">
            <v>0</v>
          </cell>
          <cell r="Q265" t="str">
            <v/>
          </cell>
          <cell r="R265" t="str">
            <v/>
          </cell>
          <cell r="S265">
            <v>325</v>
          </cell>
          <cell r="X265">
            <v>1</v>
          </cell>
          <cell r="Y265">
            <v>1</v>
          </cell>
          <cell r="Z265">
            <v>0.97777777777777775</v>
          </cell>
          <cell r="AA265">
            <v>0</v>
          </cell>
          <cell r="AB265" t="str">
            <v/>
          </cell>
          <cell r="AD265">
            <v>3</v>
          </cell>
          <cell r="AE265">
            <v>259</v>
          </cell>
          <cell r="AF265">
            <v>0.93257198396306651</v>
          </cell>
          <cell r="AG265">
            <v>0</v>
          </cell>
          <cell r="AH265" t="str">
            <v/>
          </cell>
          <cell r="AI265">
            <v>14.55</v>
          </cell>
          <cell r="AJ265">
            <v>384</v>
          </cell>
          <cell r="AK265">
            <v>852.90363931790193</v>
          </cell>
          <cell r="AL265">
            <v>0.13667820069204153</v>
          </cell>
          <cell r="AM265">
            <v>0.24152668238774483</v>
          </cell>
          <cell r="AN265">
            <v>0.54411764705882348</v>
          </cell>
          <cell r="AO265">
            <v>2972</v>
          </cell>
          <cell r="AQ265">
            <v>48239</v>
          </cell>
          <cell r="AR265" t="str">
            <v/>
          </cell>
          <cell r="AS265">
            <v>25837</v>
          </cell>
          <cell r="AU265">
            <v>36405</v>
          </cell>
          <cell r="AV265" t="str">
            <v/>
          </cell>
          <cell r="AW265">
            <v>29384</v>
          </cell>
          <cell r="AX265" t="str">
            <v/>
          </cell>
          <cell r="AY265" t="str">
            <v/>
          </cell>
          <cell r="AZ265">
            <v>21498</v>
          </cell>
          <cell r="BA265" t="str">
            <v/>
          </cell>
          <cell r="BB265">
            <v>232.93291695299999</v>
          </cell>
          <cell r="BC265">
            <v>3.7830001119999999</v>
          </cell>
          <cell r="BD265">
            <v>490.444617053</v>
          </cell>
          <cell r="BE265" t="str">
            <v/>
          </cell>
          <cell r="BF265">
            <v>1099.2264720220001</v>
          </cell>
          <cell r="BG265" t="str">
            <v/>
          </cell>
          <cell r="BH265">
            <v>1064</v>
          </cell>
          <cell r="BI265">
            <v>1014</v>
          </cell>
          <cell r="BJ265">
            <v>50</v>
          </cell>
        </row>
        <row r="266">
          <cell r="A266" t="str">
            <v>5L9</v>
          </cell>
          <cell r="B266" t="str">
            <v>Q19</v>
          </cell>
          <cell r="C266" t="str">
            <v/>
          </cell>
          <cell r="D266" t="str">
            <v/>
          </cell>
          <cell r="E266">
            <v>1</v>
          </cell>
          <cell r="F266">
            <v>1</v>
          </cell>
          <cell r="G266">
            <v>1</v>
          </cell>
          <cell r="H266">
            <v>0</v>
          </cell>
          <cell r="J266">
            <v>12</v>
          </cell>
          <cell r="K266">
            <v>15.408780383</v>
          </cell>
          <cell r="L266">
            <v>400.78046478300001</v>
          </cell>
          <cell r="M266">
            <v>66</v>
          </cell>
          <cell r="N266">
            <v>2</v>
          </cell>
          <cell r="Q266">
            <v>1</v>
          </cell>
          <cell r="R266">
            <v>1</v>
          </cell>
          <cell r="S266">
            <v>27</v>
          </cell>
          <cell r="X266">
            <v>1</v>
          </cell>
          <cell r="Y266">
            <v>1</v>
          </cell>
          <cell r="Z266">
            <v>0.90322580645161288</v>
          </cell>
          <cell r="AA266">
            <v>0</v>
          </cell>
          <cell r="AB266" t="str">
            <v/>
          </cell>
          <cell r="AD266">
            <v>0</v>
          </cell>
          <cell r="AE266">
            <v>137</v>
          </cell>
          <cell r="AF266">
            <v>1</v>
          </cell>
          <cell r="AG266">
            <v>0</v>
          </cell>
          <cell r="AH266" t="str">
            <v/>
          </cell>
          <cell r="AI266">
            <v>7.8</v>
          </cell>
          <cell r="AJ266">
            <v>208</v>
          </cell>
          <cell r="AK266">
            <v>593</v>
          </cell>
          <cell r="AL266" t="str">
            <v/>
          </cell>
          <cell r="AM266">
            <v>0.26256229478790527</v>
          </cell>
          <cell r="AN266">
            <v>0.47692307692307695</v>
          </cell>
          <cell r="AO266">
            <v>108</v>
          </cell>
          <cell r="AQ266">
            <v>29453</v>
          </cell>
          <cell r="AR266" t="str">
            <v/>
          </cell>
          <cell r="AS266">
            <v>21325</v>
          </cell>
          <cell r="AU266">
            <v>27716</v>
          </cell>
          <cell r="AV266" t="str">
            <v/>
          </cell>
          <cell r="AW266">
            <v>24629</v>
          </cell>
          <cell r="AX266" t="str">
            <v/>
          </cell>
          <cell r="AY266" t="str">
            <v/>
          </cell>
          <cell r="AZ266">
            <v>18615</v>
          </cell>
          <cell r="BA266" t="str">
            <v/>
          </cell>
          <cell r="BB266">
            <v>359.39430192700001</v>
          </cell>
          <cell r="BC266" t="str">
            <v/>
          </cell>
          <cell r="BD266">
            <v>963.16845131000002</v>
          </cell>
          <cell r="BE266">
            <v>4.1849999059999998</v>
          </cell>
          <cell r="BF266">
            <v>1855.4077522450002</v>
          </cell>
          <cell r="BG266">
            <v>2.9999998999999999E-2</v>
          </cell>
          <cell r="BH266">
            <v>568</v>
          </cell>
          <cell r="BI266">
            <v>566</v>
          </cell>
          <cell r="BJ266">
            <v>1</v>
          </cell>
        </row>
        <row r="267">
          <cell r="A267" t="str">
            <v>5LA</v>
          </cell>
          <cell r="B267" t="str">
            <v>Q04</v>
          </cell>
          <cell r="C267" t="str">
            <v/>
          </cell>
          <cell r="D267" t="str">
            <v/>
          </cell>
          <cell r="E267">
            <v>1</v>
          </cell>
          <cell r="F267">
            <v>1</v>
          </cell>
          <cell r="G267">
            <v>1</v>
          </cell>
          <cell r="H267">
            <v>0</v>
          </cell>
          <cell r="J267">
            <v>0</v>
          </cell>
          <cell r="K267">
            <v>50.455100212000005</v>
          </cell>
          <cell r="L267">
            <v>310.183601641</v>
          </cell>
          <cell r="M267" t="str">
            <v/>
          </cell>
          <cell r="N267">
            <v>0</v>
          </cell>
          <cell r="Q267" t="str">
            <v/>
          </cell>
          <cell r="R267" t="str">
            <v/>
          </cell>
          <cell r="S267">
            <v>262</v>
          </cell>
          <cell r="X267">
            <v>0.98936170212765961</v>
          </cell>
          <cell r="Y267">
            <v>1</v>
          </cell>
          <cell r="Z267">
            <v>1</v>
          </cell>
          <cell r="AA267">
            <v>0</v>
          </cell>
          <cell r="AB267" t="str">
            <v/>
          </cell>
          <cell r="AD267">
            <v>15</v>
          </cell>
          <cell r="AE267">
            <v>366</v>
          </cell>
          <cell r="AF267">
            <v>0.55471956224350205</v>
          </cell>
          <cell r="AG267">
            <v>0</v>
          </cell>
          <cell r="AH267" t="str">
            <v/>
          </cell>
          <cell r="AI267">
            <v>2</v>
          </cell>
          <cell r="AJ267">
            <v>78</v>
          </cell>
          <cell r="AK267">
            <v>566.28254047386213</v>
          </cell>
          <cell r="AL267" t="str">
            <v/>
          </cell>
          <cell r="AM267">
            <v>0.27428167838453882</v>
          </cell>
          <cell r="AN267">
            <v>0.66304347826086951</v>
          </cell>
          <cell r="AO267">
            <v>-22052</v>
          </cell>
          <cell r="AQ267">
            <v>26296</v>
          </cell>
          <cell r="AR267" t="str">
            <v/>
          </cell>
          <cell r="AS267">
            <v>16359</v>
          </cell>
          <cell r="AU267">
            <v>22074</v>
          </cell>
          <cell r="AV267" t="str">
            <v/>
          </cell>
          <cell r="AW267">
            <v>13514</v>
          </cell>
          <cell r="AX267" t="str">
            <v/>
          </cell>
          <cell r="AY267" t="str">
            <v/>
          </cell>
          <cell r="AZ267">
            <v>9629</v>
          </cell>
          <cell r="BA267" t="str">
            <v/>
          </cell>
          <cell r="BB267">
            <v>507.88644147100001</v>
          </cell>
          <cell r="BC267" t="str">
            <v/>
          </cell>
          <cell r="BD267">
            <v>946.15952512299998</v>
          </cell>
          <cell r="BE267" t="str">
            <v/>
          </cell>
          <cell r="BF267">
            <v>1407.1411805119999</v>
          </cell>
          <cell r="BG267" t="str">
            <v/>
          </cell>
          <cell r="BH267">
            <v>1</v>
          </cell>
          <cell r="BI267">
            <v>0</v>
          </cell>
          <cell r="BJ267">
            <v>0</v>
          </cell>
        </row>
        <row r="268">
          <cell r="A268" t="str">
            <v>5LC</v>
          </cell>
          <cell r="B268" t="str">
            <v>Q04</v>
          </cell>
          <cell r="C268" t="str">
            <v/>
          </cell>
          <cell r="D268" t="str">
            <v/>
          </cell>
          <cell r="E268">
            <v>1</v>
          </cell>
          <cell r="F268">
            <v>1</v>
          </cell>
          <cell r="G268">
            <v>1</v>
          </cell>
          <cell r="H268">
            <v>0</v>
          </cell>
          <cell r="J268">
            <v>0</v>
          </cell>
          <cell r="K268">
            <v>61.871999850999998</v>
          </cell>
          <cell r="L268">
            <v>401.75199885799998</v>
          </cell>
          <cell r="M268" t="str">
            <v/>
          </cell>
          <cell r="N268">
            <v>0</v>
          </cell>
          <cell r="Q268" t="str">
            <v/>
          </cell>
          <cell r="R268" t="str">
            <v/>
          </cell>
          <cell r="S268">
            <v>340</v>
          </cell>
          <cell r="X268">
            <v>1</v>
          </cell>
          <cell r="Y268">
            <v>1</v>
          </cell>
          <cell r="Z268">
            <v>1</v>
          </cell>
          <cell r="AA268">
            <v>0</v>
          </cell>
          <cell r="AB268" t="str">
            <v/>
          </cell>
          <cell r="AD268">
            <v>21</v>
          </cell>
          <cell r="AE268">
            <v>429</v>
          </cell>
          <cell r="AF268">
            <v>0.82794264754918301</v>
          </cell>
          <cell r="AG268">
            <v>0</v>
          </cell>
          <cell r="AH268" t="str">
            <v/>
          </cell>
          <cell r="AI268">
            <v>2</v>
          </cell>
          <cell r="AJ268">
            <v>0</v>
          </cell>
          <cell r="AK268">
            <v>877.05246295554673</v>
          </cell>
          <cell r="AL268">
            <v>4.9833887043189369E-2</v>
          </cell>
          <cell r="AM268">
            <v>0.31776895878514277</v>
          </cell>
          <cell r="AN268">
            <v>0.75213675213675213</v>
          </cell>
          <cell r="AO268">
            <v>800</v>
          </cell>
          <cell r="AQ268">
            <v>39503</v>
          </cell>
          <cell r="AR268" t="str">
            <v/>
          </cell>
          <cell r="AS268">
            <v>21606</v>
          </cell>
          <cell r="AU268">
            <v>31378</v>
          </cell>
          <cell r="AV268" t="str">
            <v/>
          </cell>
          <cell r="AW268">
            <v>17803</v>
          </cell>
          <cell r="AX268" t="str">
            <v/>
          </cell>
          <cell r="AY268" t="str">
            <v/>
          </cell>
          <cell r="AZ268">
            <v>13125</v>
          </cell>
          <cell r="BA268" t="str">
            <v/>
          </cell>
          <cell r="BB268">
            <v>564.41265688400006</v>
          </cell>
          <cell r="BC268" t="str">
            <v/>
          </cell>
          <cell r="BD268">
            <v>997.2849414939999</v>
          </cell>
          <cell r="BE268" t="str">
            <v/>
          </cell>
          <cell r="BF268">
            <v>1646.0614598159998</v>
          </cell>
          <cell r="BG268" t="str">
            <v/>
          </cell>
          <cell r="BH268">
            <v>3</v>
          </cell>
          <cell r="BI268">
            <v>0</v>
          </cell>
          <cell r="BJ268">
            <v>0</v>
          </cell>
        </row>
        <row r="269">
          <cell r="A269" t="str">
            <v>5LD</v>
          </cell>
          <cell r="B269" t="str">
            <v>Q07</v>
          </cell>
          <cell r="C269" t="str">
            <v/>
          </cell>
          <cell r="D269" t="str">
            <v/>
          </cell>
          <cell r="E269" t="str">
            <v/>
          </cell>
          <cell r="F269">
            <v>1</v>
          </cell>
          <cell r="G269">
            <v>1</v>
          </cell>
          <cell r="H269">
            <v>0</v>
          </cell>
          <cell r="J269">
            <v>1</v>
          </cell>
          <cell r="K269">
            <v>39.239808361999998</v>
          </cell>
          <cell r="L269">
            <v>721.36914600500006</v>
          </cell>
          <cell r="M269" t="str">
            <v/>
          </cell>
          <cell r="N269">
            <v>0</v>
          </cell>
          <cell r="Q269" t="str">
            <v/>
          </cell>
          <cell r="R269" t="str">
            <v/>
          </cell>
          <cell r="S269">
            <v>1046</v>
          </cell>
          <cell r="X269">
            <v>1</v>
          </cell>
          <cell r="Y269">
            <v>1</v>
          </cell>
          <cell r="Z269">
            <v>0.90909090909090906</v>
          </cell>
          <cell r="AA269">
            <v>0</v>
          </cell>
          <cell r="AB269" t="str">
            <v/>
          </cell>
          <cell r="AD269">
            <v>183</v>
          </cell>
          <cell r="AE269">
            <v>895</v>
          </cell>
          <cell r="AF269">
            <v>0.59815331345580458</v>
          </cell>
          <cell r="AG269">
            <v>0</v>
          </cell>
          <cell r="AH269" t="str">
            <v/>
          </cell>
          <cell r="AI269">
            <v>5</v>
          </cell>
          <cell r="AJ269">
            <v>257</v>
          </cell>
          <cell r="AK269">
            <v>1188.5078844559657</v>
          </cell>
          <cell r="AL269">
            <v>3.7037037037037035E-2</v>
          </cell>
          <cell r="AM269">
            <v>0.41999958632957124</v>
          </cell>
          <cell r="AN269">
            <v>0.69026548672566368</v>
          </cell>
          <cell r="AO269">
            <v>2553.837</v>
          </cell>
          <cell r="AQ269">
            <v>53548</v>
          </cell>
          <cell r="AR269" t="str">
            <v/>
          </cell>
          <cell r="AS269">
            <v>33928</v>
          </cell>
          <cell r="AU269">
            <v>44423</v>
          </cell>
          <cell r="AV269" t="str">
            <v/>
          </cell>
          <cell r="AW269">
            <v>26695</v>
          </cell>
          <cell r="AX269" t="str">
            <v/>
          </cell>
          <cell r="AY269" t="str">
            <v/>
          </cell>
          <cell r="AZ269">
            <v>23627</v>
          </cell>
          <cell r="BA269" t="str">
            <v/>
          </cell>
          <cell r="BB269">
            <v>444.21049661300003</v>
          </cell>
          <cell r="BC269" t="str">
            <v/>
          </cell>
          <cell r="BD269">
            <v>762.96629610800017</v>
          </cell>
          <cell r="BE269" t="str">
            <v/>
          </cell>
          <cell r="BF269">
            <v>1262.5166824329999</v>
          </cell>
          <cell r="BG269" t="str">
            <v/>
          </cell>
          <cell r="BH269">
            <v>4</v>
          </cell>
          <cell r="BI269">
            <v>0</v>
          </cell>
          <cell r="BJ269">
            <v>0</v>
          </cell>
        </row>
        <row r="270">
          <cell r="A270" t="str">
            <v>5LE</v>
          </cell>
          <cell r="B270" t="str">
            <v>Q07</v>
          </cell>
          <cell r="C270" t="str">
            <v/>
          </cell>
          <cell r="D270" t="str">
            <v/>
          </cell>
          <cell r="E270" t="str">
            <v/>
          </cell>
          <cell r="F270">
            <v>1</v>
          </cell>
          <cell r="G270">
            <v>1</v>
          </cell>
          <cell r="H270">
            <v>0</v>
          </cell>
          <cell r="J270">
            <v>0</v>
          </cell>
          <cell r="K270">
            <v>19.235799998000001</v>
          </cell>
          <cell r="L270">
            <v>526.54129986800001</v>
          </cell>
          <cell r="M270" t="str">
            <v/>
          </cell>
          <cell r="N270">
            <v>0</v>
          </cell>
          <cell r="Q270" t="str">
            <v/>
          </cell>
          <cell r="R270" t="str">
            <v/>
          </cell>
          <cell r="S270">
            <v>414</v>
          </cell>
          <cell r="X270">
            <v>1</v>
          </cell>
          <cell r="Y270">
            <v>0.97560975609756095</v>
          </cell>
          <cell r="Z270">
            <v>1</v>
          </cell>
          <cell r="AA270">
            <v>0</v>
          </cell>
          <cell r="AB270" t="str">
            <v/>
          </cell>
          <cell r="AD270">
            <v>76</v>
          </cell>
          <cell r="AE270">
            <v>781</v>
          </cell>
          <cell r="AF270">
            <v>0.745211964708414</v>
          </cell>
          <cell r="AG270">
            <v>0</v>
          </cell>
          <cell r="AH270" t="str">
            <v/>
          </cell>
          <cell r="AI270">
            <v>3</v>
          </cell>
          <cell r="AJ270">
            <v>91</v>
          </cell>
          <cell r="AK270">
            <v>848.6218420257801</v>
          </cell>
          <cell r="AL270">
            <v>7.8781512605042014E-2</v>
          </cell>
          <cell r="AM270">
            <v>0.29409521828801194</v>
          </cell>
          <cell r="AN270">
            <v>0.71698113207547165</v>
          </cell>
          <cell r="AO270">
            <v>855</v>
          </cell>
          <cell r="AQ270">
            <v>40922</v>
          </cell>
          <cell r="AR270" t="str">
            <v/>
          </cell>
          <cell r="AS270">
            <v>30457</v>
          </cell>
          <cell r="AU270">
            <v>36974</v>
          </cell>
          <cell r="AV270" t="str">
            <v/>
          </cell>
          <cell r="AW270">
            <v>23502</v>
          </cell>
          <cell r="AX270" t="str">
            <v/>
          </cell>
          <cell r="AY270" t="str">
            <v/>
          </cell>
          <cell r="AZ270">
            <v>22286</v>
          </cell>
          <cell r="BA270" t="str">
            <v/>
          </cell>
          <cell r="BB270">
            <v>431.70466689699998</v>
          </cell>
          <cell r="BC270" t="str">
            <v/>
          </cell>
          <cell r="BD270">
            <v>713.51321212800008</v>
          </cell>
          <cell r="BE270" t="str">
            <v/>
          </cell>
          <cell r="BF270">
            <v>1149.0700403870001</v>
          </cell>
          <cell r="BG270" t="str">
            <v/>
          </cell>
          <cell r="BH270">
            <v>14</v>
          </cell>
          <cell r="BI270">
            <v>14</v>
          </cell>
          <cell r="BJ270">
            <v>14</v>
          </cell>
        </row>
        <row r="271">
          <cell r="A271" t="str">
            <v>5LF</v>
          </cell>
          <cell r="B271" t="str">
            <v>Q07</v>
          </cell>
          <cell r="C271" t="str">
            <v/>
          </cell>
          <cell r="D271" t="str">
            <v/>
          </cell>
          <cell r="E271" t="str">
            <v/>
          </cell>
          <cell r="F271">
            <v>1</v>
          </cell>
          <cell r="G271">
            <v>1</v>
          </cell>
          <cell r="H271">
            <v>0</v>
          </cell>
          <cell r="J271">
            <v>0</v>
          </cell>
          <cell r="K271">
            <v>8.6067999660000005</v>
          </cell>
          <cell r="L271">
            <v>246.41979912799999</v>
          </cell>
          <cell r="M271">
            <v>0</v>
          </cell>
          <cell r="N271">
            <v>0</v>
          </cell>
          <cell r="Q271" t="str">
            <v/>
          </cell>
          <cell r="R271" t="str">
            <v/>
          </cell>
          <cell r="S271">
            <v>528</v>
          </cell>
          <cell r="X271">
            <v>1</v>
          </cell>
          <cell r="Y271">
            <v>0.9821428571428571</v>
          </cell>
          <cell r="Z271">
            <v>1</v>
          </cell>
          <cell r="AA271">
            <v>0</v>
          </cell>
          <cell r="AB271" t="str">
            <v/>
          </cell>
          <cell r="AD271">
            <v>103</v>
          </cell>
          <cell r="AE271">
            <v>782</v>
          </cell>
          <cell r="AF271">
            <v>0.6581045172719221</v>
          </cell>
          <cell r="AG271">
            <v>0</v>
          </cell>
          <cell r="AH271" t="str">
            <v/>
          </cell>
          <cell r="AI271">
            <v>4</v>
          </cell>
          <cell r="AJ271">
            <v>298</v>
          </cell>
          <cell r="AK271">
            <v>621.08649542811338</v>
          </cell>
          <cell r="AL271">
            <v>0.11776859504132231</v>
          </cell>
          <cell r="AM271">
            <v>0.31694474402080824</v>
          </cell>
          <cell r="AN271">
            <v>0.61</v>
          </cell>
          <cell r="AO271">
            <v>170</v>
          </cell>
          <cell r="AQ271">
            <v>48837</v>
          </cell>
          <cell r="AR271" t="str">
            <v/>
          </cell>
          <cell r="AS271">
            <v>19231</v>
          </cell>
          <cell r="AU271">
            <v>37629</v>
          </cell>
          <cell r="AV271" t="str">
            <v/>
          </cell>
          <cell r="AW271">
            <v>26687</v>
          </cell>
          <cell r="AX271" t="str">
            <v/>
          </cell>
          <cell r="AY271" t="str">
            <v/>
          </cell>
          <cell r="AZ271">
            <v>23469</v>
          </cell>
          <cell r="BA271" t="str">
            <v/>
          </cell>
          <cell r="BB271">
            <v>451.30548709600004</v>
          </cell>
          <cell r="BC271" t="str">
            <v/>
          </cell>
          <cell r="BD271">
            <v>746.66405865799993</v>
          </cell>
          <cell r="BE271">
            <v>5.9999998999999998E-2</v>
          </cell>
          <cell r="BF271">
            <v>1388.4907820299998</v>
          </cell>
          <cell r="BG271">
            <v>0.02</v>
          </cell>
          <cell r="BH271">
            <v>0</v>
          </cell>
          <cell r="BI271">
            <v>0</v>
          </cell>
          <cell r="BJ271">
            <v>0</v>
          </cell>
        </row>
        <row r="272">
          <cell r="A272" t="str">
            <v>5LG</v>
          </cell>
          <cell r="B272" t="str">
            <v>Q08</v>
          </cell>
          <cell r="C272" t="str">
            <v/>
          </cell>
          <cell r="D272" t="str">
            <v/>
          </cell>
          <cell r="E272">
            <v>1</v>
          </cell>
          <cell r="F272">
            <v>1</v>
          </cell>
          <cell r="G272">
            <v>1</v>
          </cell>
          <cell r="H272">
            <v>0</v>
          </cell>
          <cell r="J272">
            <v>4</v>
          </cell>
          <cell r="K272">
            <v>61.271799979000001</v>
          </cell>
          <cell r="L272">
            <v>532.61229988799994</v>
          </cell>
          <cell r="M272" t="str">
            <v/>
          </cell>
          <cell r="N272">
            <v>0</v>
          </cell>
          <cell r="Q272" t="str">
            <v/>
          </cell>
          <cell r="R272">
            <v>1</v>
          </cell>
          <cell r="S272">
            <v>268</v>
          </cell>
          <cell r="X272">
            <v>1</v>
          </cell>
          <cell r="Y272">
            <v>1</v>
          </cell>
          <cell r="Z272">
            <v>0.96296296296296291</v>
          </cell>
          <cell r="AA272">
            <v>0</v>
          </cell>
          <cell r="AB272">
            <v>0.54545454545454541</v>
          </cell>
          <cell r="AD272">
            <v>73</v>
          </cell>
          <cell r="AE272">
            <v>210</v>
          </cell>
          <cell r="AF272">
            <v>0.84647796024200517</v>
          </cell>
          <cell r="AG272">
            <v>0</v>
          </cell>
          <cell r="AH272" t="str">
            <v/>
          </cell>
          <cell r="AI272">
            <v>0</v>
          </cell>
          <cell r="AJ272">
            <v>0</v>
          </cell>
          <cell r="AK272">
            <v>400.42952055409859</v>
          </cell>
          <cell r="AL272">
            <v>7.1949947862356617E-2</v>
          </cell>
          <cell r="AM272">
            <v>0.2899985420070208</v>
          </cell>
          <cell r="AN272">
            <v>0.69262295081967218</v>
          </cell>
          <cell r="AO272">
            <v>-8935</v>
          </cell>
          <cell r="AQ272">
            <v>62177</v>
          </cell>
          <cell r="AR272" t="str">
            <v/>
          </cell>
          <cell r="AS272">
            <v>25801</v>
          </cell>
          <cell r="AU272">
            <v>45048</v>
          </cell>
          <cell r="AV272" t="str">
            <v/>
          </cell>
          <cell r="AW272">
            <v>18295</v>
          </cell>
          <cell r="AX272" t="str">
            <v/>
          </cell>
          <cell r="AY272" t="str">
            <v/>
          </cell>
          <cell r="AZ272">
            <v>19756</v>
          </cell>
          <cell r="BA272" t="str">
            <v/>
          </cell>
          <cell r="BB272">
            <v>754.73016052599996</v>
          </cell>
          <cell r="BC272" t="str">
            <v/>
          </cell>
          <cell r="BD272">
            <v>1448.8686068059999</v>
          </cell>
          <cell r="BE272" t="str">
            <v/>
          </cell>
          <cell r="BF272">
            <v>2167.843812304</v>
          </cell>
          <cell r="BG272" t="str">
            <v/>
          </cell>
          <cell r="BH272">
            <v>32</v>
          </cell>
          <cell r="BI272">
            <v>10</v>
          </cell>
          <cell r="BJ272">
            <v>10</v>
          </cell>
        </row>
        <row r="273">
          <cell r="A273" t="str">
            <v>5LH</v>
          </cell>
          <cell r="B273" t="str">
            <v>Q14</v>
          </cell>
          <cell r="C273" t="str">
            <v/>
          </cell>
          <cell r="D273" t="str">
            <v/>
          </cell>
          <cell r="E273" t="str">
            <v/>
          </cell>
          <cell r="F273">
            <v>1</v>
          </cell>
          <cell r="G273">
            <v>0.96374077326354779</v>
          </cell>
          <cell r="H273">
            <v>0</v>
          </cell>
          <cell r="J273">
            <v>0</v>
          </cell>
          <cell r="K273">
            <v>28.919999934</v>
          </cell>
          <cell r="L273">
            <v>1006</v>
          </cell>
          <cell r="M273" t="str">
            <v/>
          </cell>
          <cell r="N273">
            <v>0</v>
          </cell>
          <cell r="Q273" t="str">
            <v/>
          </cell>
          <cell r="R273" t="str">
            <v/>
          </cell>
          <cell r="S273">
            <v>828</v>
          </cell>
          <cell r="X273">
            <v>1</v>
          </cell>
          <cell r="Y273">
            <v>1</v>
          </cell>
          <cell r="Z273">
            <v>0.70833333333333337</v>
          </cell>
          <cell r="AA273">
            <v>0</v>
          </cell>
          <cell r="AB273" t="str">
            <v/>
          </cell>
          <cell r="AD273">
            <v>70</v>
          </cell>
          <cell r="AE273">
            <v>723</v>
          </cell>
          <cell r="AF273">
            <v>0.93199503778053461</v>
          </cell>
          <cell r="AG273">
            <v>0</v>
          </cell>
          <cell r="AH273" t="str">
            <v/>
          </cell>
          <cell r="AI273">
            <v>18</v>
          </cell>
          <cell r="AJ273">
            <v>694</v>
          </cell>
          <cell r="AK273">
            <v>982.01422367932071</v>
          </cell>
          <cell r="AL273">
            <v>0.23130193905817176</v>
          </cell>
          <cell r="AM273">
            <v>0.3137769603745193</v>
          </cell>
          <cell r="AN273">
            <v>0.30434782608695654</v>
          </cell>
          <cell r="AO273">
            <v>100</v>
          </cell>
          <cell r="AQ273">
            <v>47063</v>
          </cell>
          <cell r="AR273" t="str">
            <v/>
          </cell>
          <cell r="AS273">
            <v>27767</v>
          </cell>
          <cell r="AU273">
            <v>36788</v>
          </cell>
          <cell r="AV273" t="str">
            <v/>
          </cell>
          <cell r="AW273">
            <v>23273</v>
          </cell>
          <cell r="AX273" t="str">
            <v/>
          </cell>
          <cell r="AY273" t="str">
            <v/>
          </cell>
          <cell r="AZ273">
            <v>21483</v>
          </cell>
          <cell r="BA273" t="str">
            <v/>
          </cell>
          <cell r="BB273">
            <v>374.87999955999999</v>
          </cell>
          <cell r="BC273">
            <v>2.719999939</v>
          </cell>
          <cell r="BD273">
            <v>742.51999909000006</v>
          </cell>
          <cell r="BE273">
            <v>0.67999998500000003</v>
          </cell>
          <cell r="BF273">
            <v>989.83999884000002</v>
          </cell>
          <cell r="BG273">
            <v>2</v>
          </cell>
          <cell r="BH273">
            <v>249</v>
          </cell>
          <cell r="BI273">
            <v>249</v>
          </cell>
          <cell r="BJ273">
            <v>0</v>
          </cell>
        </row>
        <row r="274">
          <cell r="A274" t="str">
            <v>5LJ</v>
          </cell>
          <cell r="B274" t="str">
            <v>Q12</v>
          </cell>
          <cell r="C274" t="str">
            <v/>
          </cell>
          <cell r="D274" t="str">
            <v/>
          </cell>
          <cell r="E274" t="str">
            <v/>
          </cell>
          <cell r="F274">
            <v>1</v>
          </cell>
          <cell r="G274">
            <v>1</v>
          </cell>
          <cell r="H274">
            <v>0</v>
          </cell>
          <cell r="J274">
            <v>0</v>
          </cell>
          <cell r="K274">
            <v>31.014200000000002</v>
          </cell>
          <cell r="L274">
            <v>401.46619999199999</v>
          </cell>
          <cell r="M274" t="str">
            <v/>
          </cell>
          <cell r="N274">
            <v>0</v>
          </cell>
          <cell r="Q274" t="str">
            <v/>
          </cell>
          <cell r="R274" t="str">
            <v/>
          </cell>
          <cell r="S274">
            <v>238</v>
          </cell>
          <cell r="X274">
            <v>1</v>
          </cell>
          <cell r="Y274">
            <v>1</v>
          </cell>
          <cell r="Z274">
            <v>1</v>
          </cell>
          <cell r="AA274">
            <v>0</v>
          </cell>
          <cell r="AB274" t="str">
            <v/>
          </cell>
          <cell r="AD274">
            <v>0</v>
          </cell>
          <cell r="AE274">
            <v>205</v>
          </cell>
          <cell r="AF274">
            <v>0.61319722931097342</v>
          </cell>
          <cell r="AG274">
            <v>0</v>
          </cell>
          <cell r="AH274" t="str">
            <v/>
          </cell>
          <cell r="AI274">
            <v>1</v>
          </cell>
          <cell r="AJ274">
            <v>79</v>
          </cell>
          <cell r="AK274">
            <v>662.46027554641398</v>
          </cell>
          <cell r="AL274" t="str">
            <v/>
          </cell>
          <cell r="AM274">
            <v>0.38260013260013259</v>
          </cell>
          <cell r="AN274">
            <v>0.48571428571428571</v>
          </cell>
          <cell r="AO274">
            <v>-3553</v>
          </cell>
          <cell r="AQ274">
            <v>26511</v>
          </cell>
          <cell r="AR274" t="str">
            <v/>
          </cell>
          <cell r="AS274">
            <v>12275</v>
          </cell>
          <cell r="AU274">
            <v>22063</v>
          </cell>
          <cell r="AV274" t="str">
            <v/>
          </cell>
          <cell r="AW274">
            <v>17524</v>
          </cell>
          <cell r="AX274" t="str">
            <v/>
          </cell>
          <cell r="AY274" t="str">
            <v/>
          </cell>
          <cell r="AZ274">
            <v>11661</v>
          </cell>
          <cell r="BA274" t="str">
            <v/>
          </cell>
          <cell r="BB274">
            <v>196.014199964</v>
          </cell>
          <cell r="BC274" t="str">
            <v/>
          </cell>
          <cell r="BD274">
            <v>381.95199989600002</v>
          </cell>
          <cell r="BE274" t="str">
            <v/>
          </cell>
          <cell r="BF274">
            <v>730.13039982199996</v>
          </cell>
          <cell r="BG274" t="str">
            <v/>
          </cell>
          <cell r="BH274">
            <v>41</v>
          </cell>
          <cell r="BI274">
            <v>41</v>
          </cell>
          <cell r="BJ274">
            <v>0</v>
          </cell>
        </row>
        <row r="275">
          <cell r="A275" t="str">
            <v>5LK</v>
          </cell>
          <cell r="B275" t="str">
            <v>Q12</v>
          </cell>
          <cell r="C275" t="str">
            <v/>
          </cell>
          <cell r="D275" t="str">
            <v/>
          </cell>
          <cell r="E275" t="str">
            <v/>
          </cell>
          <cell r="F275">
            <v>1</v>
          </cell>
          <cell r="G275">
            <v>1</v>
          </cell>
          <cell r="H275">
            <v>0</v>
          </cell>
          <cell r="J275">
            <v>0</v>
          </cell>
          <cell r="K275">
            <v>21</v>
          </cell>
          <cell r="L275">
            <v>540.19000000400001</v>
          </cell>
          <cell r="M275" t="str">
            <v/>
          </cell>
          <cell r="N275">
            <v>1</v>
          </cell>
          <cell r="Q275" t="str">
            <v/>
          </cell>
          <cell r="R275" t="str">
            <v/>
          </cell>
          <cell r="S275">
            <v>25</v>
          </cell>
          <cell r="X275">
            <v>1</v>
          </cell>
          <cell r="Y275">
            <v>0.92592592592592593</v>
          </cell>
          <cell r="Z275">
            <v>0.8571428571428571</v>
          </cell>
          <cell r="AA275">
            <v>0</v>
          </cell>
          <cell r="AB275" t="str">
            <v/>
          </cell>
          <cell r="AD275">
            <v>0</v>
          </cell>
          <cell r="AE275">
            <v>82</v>
          </cell>
          <cell r="AF275">
            <v>0.69011652999568407</v>
          </cell>
          <cell r="AG275">
            <v>0</v>
          </cell>
          <cell r="AH275" t="str">
            <v/>
          </cell>
          <cell r="AI275">
            <v>1</v>
          </cell>
          <cell r="AJ275">
            <v>40</v>
          </cell>
          <cell r="AK275">
            <v>631.32240019967401</v>
          </cell>
          <cell r="AL275" t="str">
            <v/>
          </cell>
          <cell r="AM275">
            <v>0.28558361282811762</v>
          </cell>
          <cell r="AN275">
            <v>0.22727272727272727</v>
          </cell>
          <cell r="AO275">
            <v>-2772</v>
          </cell>
          <cell r="AQ275">
            <v>15521</v>
          </cell>
          <cell r="AR275" t="str">
            <v/>
          </cell>
          <cell r="AS275">
            <v>6878</v>
          </cell>
          <cell r="AU275">
            <v>12894</v>
          </cell>
          <cell r="AV275" t="str">
            <v/>
          </cell>
          <cell r="AW275">
            <v>10947</v>
          </cell>
          <cell r="AX275" t="str">
            <v/>
          </cell>
          <cell r="AY275" t="str">
            <v/>
          </cell>
          <cell r="AZ275">
            <v>6208</v>
          </cell>
          <cell r="BA275" t="str">
            <v/>
          </cell>
          <cell r="BB275">
            <v>139.982300017</v>
          </cell>
          <cell r="BC275" t="str">
            <v/>
          </cell>
          <cell r="BD275">
            <v>272.01340005100002</v>
          </cell>
          <cell r="BE275" t="str">
            <v/>
          </cell>
          <cell r="BF275">
            <v>509.07680008599999</v>
          </cell>
          <cell r="BG275" t="str">
            <v/>
          </cell>
          <cell r="BH275">
            <v>23</v>
          </cell>
          <cell r="BI275">
            <v>23</v>
          </cell>
          <cell r="BJ275">
            <v>0</v>
          </cell>
        </row>
        <row r="276">
          <cell r="A276" t="str">
            <v>5LL</v>
          </cell>
          <cell r="B276" t="str">
            <v>Q18</v>
          </cell>
          <cell r="C276" t="str">
            <v/>
          </cell>
          <cell r="D276" t="str">
            <v/>
          </cell>
          <cell r="E276" t="str">
            <v/>
          </cell>
          <cell r="F276">
            <v>1</v>
          </cell>
          <cell r="G276">
            <v>1</v>
          </cell>
          <cell r="H276">
            <v>0</v>
          </cell>
          <cell r="J276">
            <v>1</v>
          </cell>
          <cell r="K276">
            <v>106.03220000100001</v>
          </cell>
          <cell r="L276">
            <v>658.60970044199996</v>
          </cell>
          <cell r="M276" t="str">
            <v/>
          </cell>
          <cell r="N276">
            <v>0</v>
          </cell>
          <cell r="Q276" t="str">
            <v/>
          </cell>
          <cell r="R276" t="str">
            <v/>
          </cell>
          <cell r="S276">
            <v>105</v>
          </cell>
          <cell r="X276">
            <v>0.98230088495575218</v>
          </cell>
          <cell r="Y276">
            <v>1</v>
          </cell>
          <cell r="Z276">
            <v>0.90909090909090906</v>
          </cell>
          <cell r="AA276">
            <v>0</v>
          </cell>
          <cell r="AB276" t="str">
            <v/>
          </cell>
          <cell r="AD276">
            <v>0</v>
          </cell>
          <cell r="AE276">
            <v>116</v>
          </cell>
          <cell r="AF276">
            <v>0.95142555438225973</v>
          </cell>
          <cell r="AG276">
            <v>0</v>
          </cell>
          <cell r="AH276" t="str">
            <v/>
          </cell>
          <cell r="AI276">
            <v>0</v>
          </cell>
          <cell r="AJ276">
            <v>0</v>
          </cell>
          <cell r="AK276">
            <v>603.23585475847312</v>
          </cell>
          <cell r="AL276">
            <v>0.18772563176895307</v>
          </cell>
          <cell r="AM276">
            <v>4.3083549484805937E-2</v>
          </cell>
          <cell r="AN276">
            <v>0.66666666666666663</v>
          </cell>
          <cell r="AO276">
            <v>97</v>
          </cell>
          <cell r="AQ276">
            <v>17061</v>
          </cell>
          <cell r="AR276" t="str">
            <v/>
          </cell>
          <cell r="AS276">
            <v>9163</v>
          </cell>
          <cell r="AU276">
            <v>12676</v>
          </cell>
          <cell r="AV276" t="str">
            <v/>
          </cell>
          <cell r="AW276">
            <v>8675</v>
          </cell>
          <cell r="AX276" t="str">
            <v/>
          </cell>
          <cell r="AY276" t="str">
            <v/>
          </cell>
          <cell r="AZ276">
            <v>8815</v>
          </cell>
          <cell r="BA276" t="str">
            <v/>
          </cell>
          <cell r="BB276">
            <v>333.432600009</v>
          </cell>
          <cell r="BC276">
            <v>32</v>
          </cell>
          <cell r="BD276">
            <v>409.533400008</v>
          </cell>
          <cell r="BE276">
            <v>7</v>
          </cell>
          <cell r="BF276">
            <v>1181.9357000069999</v>
          </cell>
          <cell r="BG276">
            <v>17</v>
          </cell>
          <cell r="BH276">
            <v>240</v>
          </cell>
          <cell r="BI276">
            <v>0</v>
          </cell>
          <cell r="BJ276">
            <v>0</v>
          </cell>
        </row>
        <row r="277">
          <cell r="A277" t="str">
            <v>5LM</v>
          </cell>
          <cell r="B277" t="str">
            <v>Q18</v>
          </cell>
          <cell r="C277" t="str">
            <v/>
          </cell>
          <cell r="D277" t="str">
            <v/>
          </cell>
          <cell r="E277">
            <v>1</v>
          </cell>
          <cell r="F277">
            <v>1</v>
          </cell>
          <cell r="G277">
            <v>1</v>
          </cell>
          <cell r="H277">
            <v>1</v>
          </cell>
          <cell r="J277">
            <v>1</v>
          </cell>
          <cell r="K277">
            <v>132.02399999900001</v>
          </cell>
          <cell r="L277">
            <v>1753.7230009969999</v>
          </cell>
          <cell r="M277">
            <v>0</v>
          </cell>
          <cell r="N277">
            <v>0</v>
          </cell>
          <cell r="Q277" t="str">
            <v/>
          </cell>
          <cell r="R277" t="str">
            <v/>
          </cell>
          <cell r="S277">
            <v>262</v>
          </cell>
          <cell r="X277">
            <v>1</v>
          </cell>
          <cell r="Y277">
            <v>1</v>
          </cell>
          <cell r="Z277">
            <v>0.97297297297297303</v>
          </cell>
          <cell r="AA277">
            <v>0</v>
          </cell>
          <cell r="AB277" t="str">
            <v/>
          </cell>
          <cell r="AD277">
            <v>0</v>
          </cell>
          <cell r="AE277">
            <v>159</v>
          </cell>
          <cell r="AF277">
            <v>0.93095422808378592</v>
          </cell>
          <cell r="AG277">
            <v>0</v>
          </cell>
          <cell r="AH277" t="str">
            <v/>
          </cell>
          <cell r="AI277">
            <v>14</v>
          </cell>
          <cell r="AJ277">
            <v>36</v>
          </cell>
          <cell r="AK277">
            <v>737.34614141770226</v>
          </cell>
          <cell r="AL277" t="str">
            <v/>
          </cell>
          <cell r="AM277">
            <v>4.2580101180438451E-2</v>
          </cell>
          <cell r="AN277">
            <v>0.25</v>
          </cell>
          <cell r="AO277">
            <v>-490</v>
          </cell>
          <cell r="AQ277">
            <v>31202</v>
          </cell>
          <cell r="AR277" t="str">
            <v/>
          </cell>
          <cell r="AS277">
            <v>13385</v>
          </cell>
          <cell r="AU277">
            <v>23184</v>
          </cell>
          <cell r="AV277" t="str">
            <v/>
          </cell>
          <cell r="AW277">
            <v>12775</v>
          </cell>
          <cell r="AX277" t="str">
            <v/>
          </cell>
          <cell r="AY277" t="str">
            <v/>
          </cell>
          <cell r="AZ277">
            <v>15145</v>
          </cell>
          <cell r="BA277" t="str">
            <v/>
          </cell>
          <cell r="BB277">
            <v>426.43229858899997</v>
          </cell>
          <cell r="BC277">
            <v>10</v>
          </cell>
          <cell r="BD277">
            <v>556.46792347999997</v>
          </cell>
          <cell r="BE277">
            <v>25</v>
          </cell>
          <cell r="BF277">
            <v>1326.329713333</v>
          </cell>
          <cell r="BG277">
            <v>2</v>
          </cell>
          <cell r="BH277">
            <v>385</v>
          </cell>
          <cell r="BI277">
            <v>0</v>
          </cell>
          <cell r="BJ277">
            <v>0</v>
          </cell>
        </row>
        <row r="278">
          <cell r="A278" t="str">
            <v>5LN</v>
          </cell>
          <cell r="B278" t="str">
            <v>Q18</v>
          </cell>
          <cell r="C278" t="str">
            <v/>
          </cell>
          <cell r="D278" t="str">
            <v/>
          </cell>
          <cell r="E278">
            <v>1</v>
          </cell>
          <cell r="F278">
            <v>1</v>
          </cell>
          <cell r="G278">
            <v>1</v>
          </cell>
          <cell r="H278">
            <v>0</v>
          </cell>
          <cell r="J278">
            <v>0</v>
          </cell>
          <cell r="K278">
            <v>90.0595</v>
          </cell>
          <cell r="L278">
            <v>1698.616499899</v>
          </cell>
          <cell r="M278" t="str">
            <v/>
          </cell>
          <cell r="N278">
            <v>0</v>
          </cell>
          <cell r="Q278" t="str">
            <v/>
          </cell>
          <cell r="R278" t="str">
            <v/>
          </cell>
          <cell r="S278">
            <v>350</v>
          </cell>
          <cell r="X278">
            <v>1</v>
          </cell>
          <cell r="Y278">
            <v>1</v>
          </cell>
          <cell r="Z278">
            <v>0.87878787878787878</v>
          </cell>
          <cell r="AA278">
            <v>0</v>
          </cell>
          <cell r="AB278" t="str">
            <v/>
          </cell>
          <cell r="AD278">
            <v>38</v>
          </cell>
          <cell r="AE278">
            <v>287</v>
          </cell>
          <cell r="AF278">
            <v>1</v>
          </cell>
          <cell r="AG278">
            <v>0</v>
          </cell>
          <cell r="AH278" t="str">
            <v/>
          </cell>
          <cell r="AI278">
            <v>6</v>
          </cell>
          <cell r="AJ278">
            <v>240</v>
          </cell>
          <cell r="AK278">
            <v>883.38846755235977</v>
          </cell>
          <cell r="AL278" t="str">
            <v/>
          </cell>
          <cell r="AM278">
            <v>0.42333412005349697</v>
          </cell>
          <cell r="AN278">
            <v>0.53846153846153844</v>
          </cell>
          <cell r="AO278">
            <v>920</v>
          </cell>
          <cell r="AQ278">
            <v>43982</v>
          </cell>
          <cell r="AR278" t="str">
            <v/>
          </cell>
          <cell r="AS278">
            <v>21944</v>
          </cell>
          <cell r="AU278">
            <v>32679</v>
          </cell>
          <cell r="AV278" t="str">
            <v/>
          </cell>
          <cell r="AW278">
            <v>21354</v>
          </cell>
          <cell r="AX278" t="str">
            <v/>
          </cell>
          <cell r="AY278" t="str">
            <v/>
          </cell>
          <cell r="AZ278">
            <v>22118</v>
          </cell>
          <cell r="BA278" t="str">
            <v/>
          </cell>
          <cell r="BB278">
            <v>685.80106816299997</v>
          </cell>
          <cell r="BC278">
            <v>29</v>
          </cell>
          <cell r="BD278">
            <v>982.05547962900005</v>
          </cell>
          <cell r="BE278">
            <v>37</v>
          </cell>
          <cell r="BF278">
            <v>2280.4314718720002</v>
          </cell>
          <cell r="BG278">
            <v>16</v>
          </cell>
          <cell r="BH278">
            <v>460</v>
          </cell>
          <cell r="BI278">
            <v>0</v>
          </cell>
          <cell r="BJ278">
            <v>0</v>
          </cell>
        </row>
        <row r="279">
          <cell r="A279" t="str">
            <v>5LP</v>
          </cell>
          <cell r="B279" t="str">
            <v>Q18</v>
          </cell>
          <cell r="C279" t="str">
            <v/>
          </cell>
          <cell r="D279" t="str">
            <v/>
          </cell>
          <cell r="E279">
            <v>1</v>
          </cell>
          <cell r="F279">
            <v>1</v>
          </cell>
          <cell r="G279">
            <v>1</v>
          </cell>
          <cell r="H279">
            <v>0</v>
          </cell>
          <cell r="J279">
            <v>0</v>
          </cell>
          <cell r="K279">
            <v>118.018000001</v>
          </cell>
          <cell r="L279">
            <v>646.39150001400003</v>
          </cell>
          <cell r="M279" t="str">
            <v/>
          </cell>
          <cell r="N279">
            <v>1</v>
          </cell>
          <cell r="Q279" t="str">
            <v/>
          </cell>
          <cell r="R279" t="str">
            <v/>
          </cell>
          <cell r="S279">
            <v>144</v>
          </cell>
          <cell r="X279">
            <v>0.98571428571428577</v>
          </cell>
          <cell r="Y279">
            <v>0.95652173913043481</v>
          </cell>
          <cell r="Z279">
            <v>0.8</v>
          </cell>
          <cell r="AA279">
            <v>0</v>
          </cell>
          <cell r="AB279" t="str">
            <v/>
          </cell>
          <cell r="AD279">
            <v>0</v>
          </cell>
          <cell r="AE279">
            <v>77</v>
          </cell>
          <cell r="AF279">
            <v>1</v>
          </cell>
          <cell r="AG279">
            <v>0</v>
          </cell>
          <cell r="AH279" t="str">
            <v/>
          </cell>
          <cell r="AI279">
            <v>2</v>
          </cell>
          <cell r="AJ279">
            <v>30</v>
          </cell>
          <cell r="AK279">
            <v>732.45708358107004</v>
          </cell>
          <cell r="AL279" t="str">
            <v/>
          </cell>
          <cell r="AM279">
            <v>0.39866271204079506</v>
          </cell>
          <cell r="AN279">
            <v>0.86956521739130432</v>
          </cell>
          <cell r="AO279">
            <v>552</v>
          </cell>
          <cell r="AQ279">
            <v>18916</v>
          </cell>
          <cell r="AR279" t="str">
            <v/>
          </cell>
          <cell r="AS279">
            <v>11018</v>
          </cell>
          <cell r="AU279">
            <v>14055</v>
          </cell>
          <cell r="AV279" t="str">
            <v/>
          </cell>
          <cell r="AW279">
            <v>8974</v>
          </cell>
          <cell r="AX279" t="str">
            <v/>
          </cell>
          <cell r="AY279" t="str">
            <v/>
          </cell>
          <cell r="AZ279">
            <v>9151</v>
          </cell>
          <cell r="BA279" t="str">
            <v/>
          </cell>
          <cell r="BB279">
            <v>322.27960001299999</v>
          </cell>
          <cell r="BC279">
            <v>16</v>
          </cell>
          <cell r="BD279">
            <v>461.29100001400002</v>
          </cell>
          <cell r="BE279">
            <v>13</v>
          </cell>
          <cell r="BF279">
            <v>1183.4245000200001</v>
          </cell>
          <cell r="BG279">
            <v>2</v>
          </cell>
          <cell r="BH279">
            <v>246</v>
          </cell>
          <cell r="BI279">
            <v>0</v>
          </cell>
          <cell r="BJ279">
            <v>0</v>
          </cell>
        </row>
        <row r="280">
          <cell r="A280" t="str">
            <v>5LQ</v>
          </cell>
          <cell r="B280" t="str">
            <v>Q19</v>
          </cell>
          <cell r="C280" t="str">
            <v/>
          </cell>
          <cell r="D280" t="str">
            <v/>
          </cell>
          <cell r="E280" t="str">
            <v/>
          </cell>
          <cell r="F280">
            <v>1</v>
          </cell>
          <cell r="G280">
            <v>1</v>
          </cell>
          <cell r="H280">
            <v>0</v>
          </cell>
          <cell r="J280">
            <v>0</v>
          </cell>
          <cell r="K280">
            <v>253.79614496600001</v>
          </cell>
          <cell r="L280">
            <v>6417.0725519779999</v>
          </cell>
          <cell r="M280" t="str">
            <v/>
          </cell>
          <cell r="N280">
            <v>0</v>
          </cell>
          <cell r="Q280" t="str">
            <v/>
          </cell>
          <cell r="R280" t="str">
            <v/>
          </cell>
          <cell r="S280">
            <v>11</v>
          </cell>
          <cell r="X280">
            <v>0.99606299212598426</v>
          </cell>
          <cell r="Y280">
            <v>1</v>
          </cell>
          <cell r="Z280">
            <v>0.90909090909090906</v>
          </cell>
          <cell r="AA280">
            <v>0</v>
          </cell>
          <cell r="AB280" t="str">
            <v/>
          </cell>
          <cell r="AD280">
            <v>14</v>
          </cell>
          <cell r="AE280">
            <v>252</v>
          </cell>
          <cell r="AF280">
            <v>0.65997130559540884</v>
          </cell>
          <cell r="AG280">
            <v>0</v>
          </cell>
          <cell r="AH280" t="str">
            <v/>
          </cell>
          <cell r="AI280">
            <v>6</v>
          </cell>
          <cell r="AJ280">
            <v>931</v>
          </cell>
          <cell r="AK280">
            <v>823.23467170255378</v>
          </cell>
          <cell r="AL280" t="str">
            <v/>
          </cell>
          <cell r="AM280">
            <v>0.16859989913569726</v>
          </cell>
          <cell r="AN280">
            <v>0.55333333333333334</v>
          </cell>
          <cell r="AO280">
            <v>21</v>
          </cell>
          <cell r="AQ280">
            <v>52915</v>
          </cell>
          <cell r="AR280" t="str">
            <v/>
          </cell>
          <cell r="AS280">
            <v>20265</v>
          </cell>
          <cell r="AU280">
            <v>40570</v>
          </cell>
          <cell r="AV280" t="str">
            <v/>
          </cell>
          <cell r="AW280">
            <v>19495</v>
          </cell>
          <cell r="AX280" t="str">
            <v/>
          </cell>
          <cell r="AY280" t="str">
            <v/>
          </cell>
          <cell r="AZ280">
            <v>17831</v>
          </cell>
          <cell r="BA280" t="str">
            <v/>
          </cell>
          <cell r="BB280">
            <v>736.99242373000004</v>
          </cell>
          <cell r="BC280">
            <v>232.47898939999999</v>
          </cell>
          <cell r="BD280">
            <v>854.40956430699998</v>
          </cell>
          <cell r="BE280" t="str">
            <v/>
          </cell>
          <cell r="BF280">
            <v>1350.257731856</v>
          </cell>
          <cell r="BG280" t="str">
            <v/>
          </cell>
          <cell r="BH280">
            <v>1216</v>
          </cell>
          <cell r="BI280">
            <v>1216</v>
          </cell>
          <cell r="BJ280">
            <v>0</v>
          </cell>
        </row>
        <row r="281">
          <cell r="A281" t="str">
            <v>5LR</v>
          </cell>
          <cell r="B281" t="str">
            <v>Q19</v>
          </cell>
          <cell r="C281" t="str">
            <v/>
          </cell>
          <cell r="D281" t="str">
            <v/>
          </cell>
          <cell r="E281" t="str">
            <v/>
          </cell>
          <cell r="F281">
            <v>1</v>
          </cell>
          <cell r="G281">
            <v>1</v>
          </cell>
          <cell r="H281">
            <v>0</v>
          </cell>
          <cell r="J281">
            <v>0</v>
          </cell>
          <cell r="K281">
            <v>6.5633999459999997</v>
          </cell>
          <cell r="L281">
            <v>232.72489935999999</v>
          </cell>
          <cell r="M281" t="str">
            <v/>
          </cell>
          <cell r="N281">
            <v>0</v>
          </cell>
          <cell r="Q281" t="str">
            <v/>
          </cell>
          <cell r="R281" t="str">
            <v/>
          </cell>
          <cell r="S281">
            <v>43</v>
          </cell>
          <cell r="X281">
            <v>1</v>
          </cell>
          <cell r="Y281">
            <v>0.967741935483871</v>
          </cell>
          <cell r="Z281">
            <v>0.61111111111111116</v>
          </cell>
          <cell r="AA281">
            <v>0</v>
          </cell>
          <cell r="AB281" t="str">
            <v/>
          </cell>
          <cell r="AD281">
            <v>143</v>
          </cell>
          <cell r="AE281">
            <v>571</v>
          </cell>
          <cell r="AF281">
            <v>0.90958992573458186</v>
          </cell>
          <cell r="AG281">
            <v>0</v>
          </cell>
          <cell r="AH281" t="str">
            <v/>
          </cell>
          <cell r="AI281">
            <v>4</v>
          </cell>
          <cell r="AJ281">
            <v>96</v>
          </cell>
          <cell r="AK281">
            <v>1179.788585330147</v>
          </cell>
          <cell r="AL281">
            <v>0.19794344473007713</v>
          </cell>
          <cell r="AM281">
            <v>0.19999843021521749</v>
          </cell>
          <cell r="AN281">
            <v>0.2413793103448276</v>
          </cell>
          <cell r="AO281">
            <v>-7168</v>
          </cell>
          <cell r="AQ281">
            <v>36477</v>
          </cell>
          <cell r="AR281" t="str">
            <v/>
          </cell>
          <cell r="AS281">
            <v>11388</v>
          </cell>
          <cell r="AU281">
            <v>32945</v>
          </cell>
          <cell r="AV281" t="str">
            <v/>
          </cell>
          <cell r="AW281">
            <v>18397</v>
          </cell>
          <cell r="AX281" t="str">
            <v/>
          </cell>
          <cell r="AY281" t="str">
            <v/>
          </cell>
          <cell r="AZ281">
            <v>19995</v>
          </cell>
          <cell r="BA281" t="str">
            <v/>
          </cell>
          <cell r="BB281">
            <v>421.43789986500002</v>
          </cell>
          <cell r="BC281">
            <v>3.2369999489999999</v>
          </cell>
          <cell r="BD281">
            <v>701.79959984700008</v>
          </cell>
          <cell r="BE281" t="str">
            <v/>
          </cell>
          <cell r="BF281">
            <v>1269.2960997409998</v>
          </cell>
          <cell r="BG281" t="str">
            <v/>
          </cell>
          <cell r="BH281">
            <v>407</v>
          </cell>
          <cell r="BI281">
            <v>36</v>
          </cell>
          <cell r="BJ281">
            <v>36</v>
          </cell>
        </row>
        <row r="282">
          <cell r="A282" t="str">
            <v>5LT</v>
          </cell>
          <cell r="B282" t="str">
            <v>Q19</v>
          </cell>
          <cell r="C282" t="str">
            <v/>
          </cell>
          <cell r="D282" t="str">
            <v/>
          </cell>
          <cell r="E282">
            <v>1</v>
          </cell>
          <cell r="F282">
            <v>1</v>
          </cell>
          <cell r="G282">
            <v>1</v>
          </cell>
          <cell r="H282">
            <v>0</v>
          </cell>
          <cell r="J282">
            <v>0</v>
          </cell>
          <cell r="K282">
            <v>100.06530176999999</v>
          </cell>
          <cell r="L282">
            <v>2208.8893034299999</v>
          </cell>
          <cell r="M282" t="str">
            <v/>
          </cell>
          <cell r="N282">
            <v>0</v>
          </cell>
          <cell r="Q282" t="str">
            <v/>
          </cell>
          <cell r="R282">
            <v>0.83458646616541354</v>
          </cell>
          <cell r="S282" t="str">
            <v/>
          </cell>
          <cell r="X282">
            <v>1</v>
          </cell>
          <cell r="Y282">
            <v>0.97499999999999998</v>
          </cell>
          <cell r="Z282">
            <v>0.84615384615384615</v>
          </cell>
          <cell r="AA282">
            <v>0</v>
          </cell>
          <cell r="AB282" t="str">
            <v/>
          </cell>
          <cell r="AD282">
            <v>0</v>
          </cell>
          <cell r="AE282">
            <v>124</v>
          </cell>
          <cell r="AF282">
            <v>0.70797831138652212</v>
          </cell>
          <cell r="AG282">
            <v>0</v>
          </cell>
          <cell r="AH282" t="str">
            <v/>
          </cell>
          <cell r="AI282">
            <v>4</v>
          </cell>
          <cell r="AJ282">
            <v>124</v>
          </cell>
          <cell r="AK282">
            <v>701</v>
          </cell>
          <cell r="AL282" t="str">
            <v/>
          </cell>
          <cell r="AM282">
            <v>0.23207027444657194</v>
          </cell>
          <cell r="AN282">
            <v>0.57692307692307687</v>
          </cell>
          <cell r="AO282">
            <v>-3994</v>
          </cell>
          <cell r="AQ282">
            <v>29785</v>
          </cell>
          <cell r="AR282" t="str">
            <v/>
          </cell>
          <cell r="AS282">
            <v>9461</v>
          </cell>
          <cell r="AU282">
            <v>24605</v>
          </cell>
          <cell r="AV282" t="str">
            <v/>
          </cell>
          <cell r="AW282">
            <v>12750</v>
          </cell>
          <cell r="AX282" t="str">
            <v/>
          </cell>
          <cell r="AY282" t="str">
            <v/>
          </cell>
          <cell r="AZ282">
            <v>10053</v>
          </cell>
          <cell r="BA282" t="str">
            <v/>
          </cell>
          <cell r="BB282">
            <v>334.75480490199999</v>
          </cell>
          <cell r="BC282">
            <v>77.325001630000003</v>
          </cell>
          <cell r="BD282">
            <v>503.19660560699998</v>
          </cell>
          <cell r="BE282">
            <v>12</v>
          </cell>
          <cell r="BF282">
            <v>804.14780912200001</v>
          </cell>
          <cell r="BG282">
            <v>2</v>
          </cell>
          <cell r="BH282">
            <v>553</v>
          </cell>
          <cell r="BI282">
            <v>364</v>
          </cell>
          <cell r="BJ282">
            <v>0</v>
          </cell>
        </row>
        <row r="283">
          <cell r="A283" t="str">
            <v>5LV</v>
          </cell>
          <cell r="B283" t="str">
            <v>Q25</v>
          </cell>
          <cell r="C283" t="str">
            <v/>
          </cell>
          <cell r="D283" t="str">
            <v/>
          </cell>
          <cell r="E283" t="str">
            <v/>
          </cell>
          <cell r="F283">
            <v>1</v>
          </cell>
          <cell r="G283">
            <v>1</v>
          </cell>
          <cell r="H283">
            <v>0</v>
          </cell>
          <cell r="J283">
            <v>0</v>
          </cell>
          <cell r="K283">
            <v>6.371999969</v>
          </cell>
          <cell r="L283">
            <v>1921.7569986349999</v>
          </cell>
          <cell r="M283" t="str">
            <v/>
          </cell>
          <cell r="N283">
            <v>0</v>
          </cell>
          <cell r="Q283" t="str">
            <v/>
          </cell>
          <cell r="R283" t="str">
            <v/>
          </cell>
          <cell r="S283">
            <v>1386</v>
          </cell>
          <cell r="X283">
            <v>0.99669966996699666</v>
          </cell>
          <cell r="Y283">
            <v>0.98333333333333328</v>
          </cell>
          <cell r="Z283">
            <v>0.97916666666666663</v>
          </cell>
          <cell r="AA283">
            <v>0</v>
          </cell>
          <cell r="AB283" t="str">
            <v/>
          </cell>
          <cell r="AD283">
            <v>56</v>
          </cell>
          <cell r="AE283">
            <v>433</v>
          </cell>
          <cell r="AF283">
            <v>0.70883027522935782</v>
          </cell>
          <cell r="AG283">
            <v>0</v>
          </cell>
          <cell r="AH283" t="str">
            <v/>
          </cell>
          <cell r="AI283">
            <v>0.4</v>
          </cell>
          <cell r="AJ283">
            <v>40</v>
          </cell>
          <cell r="AK283">
            <v>660.03448009206829</v>
          </cell>
          <cell r="AL283" t="str">
            <v/>
          </cell>
          <cell r="AM283">
            <v>0.28097495515960547</v>
          </cell>
          <cell r="AN283">
            <v>0.60563380281690138</v>
          </cell>
          <cell r="AO283">
            <v>-1967</v>
          </cell>
          <cell r="AQ283">
            <v>44281</v>
          </cell>
          <cell r="AR283" t="str">
            <v/>
          </cell>
          <cell r="AS283">
            <v>6902</v>
          </cell>
          <cell r="AU283">
            <v>42176</v>
          </cell>
          <cell r="AV283" t="str">
            <v/>
          </cell>
          <cell r="AW283">
            <v>35324</v>
          </cell>
          <cell r="AX283" t="str">
            <v/>
          </cell>
          <cell r="AY283" t="str">
            <v/>
          </cell>
          <cell r="AZ283">
            <v>24891</v>
          </cell>
          <cell r="BA283" t="str">
            <v/>
          </cell>
          <cell r="BB283">
            <v>432.30461390900001</v>
          </cell>
          <cell r="BC283" t="str">
            <v/>
          </cell>
          <cell r="BD283">
            <v>345.26798256700005</v>
          </cell>
          <cell r="BE283" t="str">
            <v/>
          </cell>
          <cell r="BF283">
            <v>1423.7517755920001</v>
          </cell>
          <cell r="BG283" t="str">
            <v/>
          </cell>
          <cell r="BH283">
            <v>477</v>
          </cell>
          <cell r="BI283">
            <v>83</v>
          </cell>
          <cell r="BJ283">
            <v>63</v>
          </cell>
        </row>
        <row r="284">
          <cell r="A284" t="str">
            <v>5LW</v>
          </cell>
          <cell r="B284" t="str">
            <v>Q25</v>
          </cell>
          <cell r="C284" t="str">
            <v/>
          </cell>
          <cell r="D284" t="str">
            <v/>
          </cell>
          <cell r="E284" t="str">
            <v/>
          </cell>
          <cell r="F284">
            <v>1</v>
          </cell>
          <cell r="G284">
            <v>1</v>
          </cell>
          <cell r="H284">
            <v>0</v>
          </cell>
          <cell r="J284">
            <v>0</v>
          </cell>
          <cell r="K284">
            <v>17.346199478999999</v>
          </cell>
          <cell r="L284">
            <v>1072.4781802989999</v>
          </cell>
          <cell r="M284" t="str">
            <v/>
          </cell>
          <cell r="N284">
            <v>0</v>
          </cell>
          <cell r="Q284" t="str">
            <v/>
          </cell>
          <cell r="R284" t="str">
            <v/>
          </cell>
          <cell r="S284">
            <v>128</v>
          </cell>
          <cell r="X284">
            <v>1</v>
          </cell>
          <cell r="Y284">
            <v>0.9821428571428571</v>
          </cell>
          <cell r="Z284">
            <v>1</v>
          </cell>
          <cell r="AA284">
            <v>0</v>
          </cell>
          <cell r="AB284" t="str">
            <v/>
          </cell>
          <cell r="AD284">
            <v>55</v>
          </cell>
          <cell r="AE284">
            <v>254</v>
          </cell>
          <cell r="AF284">
            <v>0.85185624481081723</v>
          </cell>
          <cell r="AG284">
            <v>0</v>
          </cell>
          <cell r="AH284" t="str">
            <v/>
          </cell>
          <cell r="AI284">
            <v>3.8</v>
          </cell>
          <cell r="AJ284">
            <v>208</v>
          </cell>
          <cell r="AK284">
            <v>622.42752657605638</v>
          </cell>
          <cell r="AL284">
            <v>0.18723994452149792</v>
          </cell>
          <cell r="AM284">
            <v>0.2805578535429098</v>
          </cell>
          <cell r="AN284">
            <v>0.5714285714285714</v>
          </cell>
          <cell r="AO284">
            <v>-4243</v>
          </cell>
          <cell r="AQ284">
            <v>33080</v>
          </cell>
          <cell r="AR284" t="str">
            <v/>
          </cell>
          <cell r="AS284">
            <v>10833</v>
          </cell>
          <cell r="AU284">
            <v>24254</v>
          </cell>
          <cell r="AV284" t="str">
            <v/>
          </cell>
          <cell r="AW284">
            <v>27249</v>
          </cell>
          <cell r="AX284" t="str">
            <v/>
          </cell>
          <cell r="AY284" t="str">
            <v/>
          </cell>
          <cell r="AZ284">
            <v>18426</v>
          </cell>
          <cell r="BA284" t="str">
            <v/>
          </cell>
          <cell r="BB284">
            <v>315.13518958899999</v>
          </cell>
          <cell r="BC284" t="str">
            <v/>
          </cell>
          <cell r="BD284">
            <v>546.803781286</v>
          </cell>
          <cell r="BE284" t="str">
            <v/>
          </cell>
          <cell r="BF284">
            <v>931.77856766500008</v>
          </cell>
          <cell r="BG284" t="str">
            <v/>
          </cell>
          <cell r="BH284">
            <v>931</v>
          </cell>
          <cell r="BI284">
            <v>608</v>
          </cell>
          <cell r="BJ284">
            <v>27</v>
          </cell>
        </row>
        <row r="285">
          <cell r="A285" t="str">
            <v>5LX</v>
          </cell>
          <cell r="B285" t="str">
            <v>Q17</v>
          </cell>
          <cell r="C285" t="str">
            <v/>
          </cell>
          <cell r="D285" t="str">
            <v/>
          </cell>
          <cell r="E285" t="str">
            <v/>
          </cell>
          <cell r="F285">
            <v>1</v>
          </cell>
          <cell r="G285">
            <v>1</v>
          </cell>
          <cell r="H285">
            <v>0</v>
          </cell>
          <cell r="J285">
            <v>16</v>
          </cell>
          <cell r="K285">
            <v>25.715540542999999</v>
          </cell>
          <cell r="L285">
            <v>2180.8322548750011</v>
          </cell>
          <cell r="M285" t="str">
            <v/>
          </cell>
          <cell r="N285">
            <v>1</v>
          </cell>
          <cell r="Q285" t="str">
            <v/>
          </cell>
          <cell r="R285">
            <v>1</v>
          </cell>
          <cell r="S285">
            <v>314</v>
          </cell>
          <cell r="X285">
            <v>0.99502487562189057</v>
          </cell>
          <cell r="Y285">
            <v>1</v>
          </cell>
          <cell r="Z285">
            <v>0.875</v>
          </cell>
          <cell r="AA285">
            <v>0</v>
          </cell>
          <cell r="AB285" t="str">
            <v/>
          </cell>
          <cell r="AD285">
            <v>0</v>
          </cell>
          <cell r="AE285">
            <v>88</v>
          </cell>
          <cell r="AF285">
            <v>0.88852361028093241</v>
          </cell>
          <cell r="AG285">
            <v>0</v>
          </cell>
          <cell r="AH285" t="str">
            <v/>
          </cell>
          <cell r="AI285">
            <v>5</v>
          </cell>
          <cell r="AJ285">
            <v>428</v>
          </cell>
          <cell r="AK285">
            <v>1213.1092996173682</v>
          </cell>
          <cell r="AL285">
            <v>0.19387755102040816</v>
          </cell>
          <cell r="AM285">
            <v>0.32642382773193801</v>
          </cell>
          <cell r="AN285">
            <v>0.95652173913043481</v>
          </cell>
          <cell r="AO285">
            <v>104</v>
          </cell>
          <cell r="AQ285">
            <v>35665</v>
          </cell>
          <cell r="AR285" t="str">
            <v/>
          </cell>
          <cell r="AS285">
            <v>16501</v>
          </cell>
          <cell r="AU285">
            <v>30146</v>
          </cell>
          <cell r="AV285" t="str">
            <v/>
          </cell>
          <cell r="AW285">
            <v>18677</v>
          </cell>
          <cell r="AX285" t="str">
            <v/>
          </cell>
          <cell r="AY285" t="str">
            <v/>
          </cell>
          <cell r="AZ285">
            <v>17483</v>
          </cell>
          <cell r="BA285" t="str">
            <v/>
          </cell>
          <cell r="BB285">
            <v>239.739829813</v>
          </cell>
          <cell r="BC285">
            <v>1</v>
          </cell>
          <cell r="BD285">
            <v>546.4735931140001</v>
          </cell>
          <cell r="BE285" t="str">
            <v/>
          </cell>
          <cell r="BF285">
            <v>1295.8539510200001</v>
          </cell>
          <cell r="BG285">
            <v>2</v>
          </cell>
          <cell r="BH285">
            <v>332</v>
          </cell>
          <cell r="BI285">
            <v>332</v>
          </cell>
          <cell r="BJ285">
            <v>0</v>
          </cell>
        </row>
        <row r="286">
          <cell r="A286" t="str">
            <v>5LY</v>
          </cell>
          <cell r="B286" t="str">
            <v>Q17</v>
          </cell>
          <cell r="C286" t="str">
            <v/>
          </cell>
          <cell r="D286" t="str">
            <v/>
          </cell>
          <cell r="E286" t="str">
            <v/>
          </cell>
          <cell r="F286">
            <v>1</v>
          </cell>
          <cell r="G286">
            <v>1</v>
          </cell>
          <cell r="H286">
            <v>0</v>
          </cell>
          <cell r="J286">
            <v>21</v>
          </cell>
          <cell r="K286">
            <v>36.297613875000003</v>
          </cell>
          <cell r="L286">
            <v>465.13163873299999</v>
          </cell>
          <cell r="M286">
            <v>25</v>
          </cell>
          <cell r="N286">
            <v>0</v>
          </cell>
          <cell r="Q286">
            <v>1</v>
          </cell>
          <cell r="R286">
            <v>1</v>
          </cell>
          <cell r="S286">
            <v>107</v>
          </cell>
          <cell r="X286">
            <v>1</v>
          </cell>
          <cell r="Y286">
            <v>1</v>
          </cell>
          <cell r="Z286">
            <v>0.96153846153846156</v>
          </cell>
          <cell r="AA286">
            <v>0</v>
          </cell>
          <cell r="AB286" t="str">
            <v/>
          </cell>
          <cell r="AD286">
            <v>0</v>
          </cell>
          <cell r="AE286">
            <v>71</v>
          </cell>
          <cell r="AF286">
            <v>0.62176054829727989</v>
          </cell>
          <cell r="AG286">
            <v>0</v>
          </cell>
          <cell r="AH286" t="str">
            <v/>
          </cell>
          <cell r="AI286">
            <v>0</v>
          </cell>
          <cell r="AJ286">
            <v>0</v>
          </cell>
          <cell r="AK286">
            <v>398.57904635126039</v>
          </cell>
          <cell r="AL286">
            <v>9.9173553719008267E-2</v>
          </cell>
          <cell r="AM286">
            <v>0.20698774347759752</v>
          </cell>
          <cell r="AN286">
            <v>0.5625</v>
          </cell>
          <cell r="AO286">
            <v>739</v>
          </cell>
          <cell r="AQ286">
            <v>24138</v>
          </cell>
          <cell r="AR286" t="str">
            <v/>
          </cell>
          <cell r="AS286">
            <v>10671</v>
          </cell>
          <cell r="AU286">
            <v>21252</v>
          </cell>
          <cell r="AV286" t="str">
            <v/>
          </cell>
          <cell r="AW286">
            <v>14093</v>
          </cell>
          <cell r="AX286" t="str">
            <v/>
          </cell>
          <cell r="AY286" t="str">
            <v/>
          </cell>
          <cell r="AZ286">
            <v>11558</v>
          </cell>
          <cell r="BA286" t="str">
            <v/>
          </cell>
          <cell r="BB286">
            <v>234.44560552999997</v>
          </cell>
          <cell r="BC286">
            <v>3</v>
          </cell>
          <cell r="BD286">
            <v>653.84869694200006</v>
          </cell>
          <cell r="BE286" t="str">
            <v/>
          </cell>
          <cell r="BF286">
            <v>1062.0810788060001</v>
          </cell>
          <cell r="BG286" t="str">
            <v/>
          </cell>
          <cell r="BH286">
            <v>690</v>
          </cell>
          <cell r="BI286">
            <v>690</v>
          </cell>
          <cell r="BJ286">
            <v>0</v>
          </cell>
        </row>
        <row r="287">
          <cell r="A287" t="str">
            <v>5M1</v>
          </cell>
          <cell r="B287" t="str">
            <v>Q27</v>
          </cell>
          <cell r="C287" t="str">
            <v/>
          </cell>
          <cell r="D287" t="str">
            <v/>
          </cell>
          <cell r="E287" t="str">
            <v/>
          </cell>
          <cell r="F287">
            <v>1</v>
          </cell>
          <cell r="G287">
            <v>1</v>
          </cell>
          <cell r="H287">
            <v>2</v>
          </cell>
          <cell r="J287">
            <v>0</v>
          </cell>
          <cell r="K287">
            <v>84.001900000000006</v>
          </cell>
          <cell r="L287">
            <v>1871.9620990479998</v>
          </cell>
          <cell r="M287">
            <v>97</v>
          </cell>
          <cell r="N287">
            <v>0</v>
          </cell>
          <cell r="Q287">
            <v>1</v>
          </cell>
          <cell r="R287">
            <v>1</v>
          </cell>
          <cell r="S287">
            <v>406</v>
          </cell>
          <cell r="X287">
            <v>1</v>
          </cell>
          <cell r="Y287">
            <v>1</v>
          </cell>
          <cell r="Z287">
            <v>1</v>
          </cell>
          <cell r="AA287">
            <v>0</v>
          </cell>
          <cell r="AB287" t="str">
            <v/>
          </cell>
          <cell r="AD287">
            <v>34</v>
          </cell>
          <cell r="AE287">
            <v>867</v>
          </cell>
          <cell r="AF287">
            <v>0.77768729641693812</v>
          </cell>
          <cell r="AG287">
            <v>0</v>
          </cell>
          <cell r="AH287" t="str">
            <v/>
          </cell>
          <cell r="AI287">
            <v>10</v>
          </cell>
          <cell r="AJ287">
            <v>696</v>
          </cell>
          <cell r="AK287">
            <v>738.09257052450755</v>
          </cell>
          <cell r="AL287" t="str">
            <v/>
          </cell>
          <cell r="AM287">
            <v>0.31083758173556469</v>
          </cell>
          <cell r="AN287">
            <v>0.2247191011235955</v>
          </cell>
          <cell r="AO287">
            <v>324</v>
          </cell>
          <cell r="AQ287">
            <v>76086</v>
          </cell>
          <cell r="AR287" t="str">
            <v/>
          </cell>
          <cell r="AS287">
            <v>36180</v>
          </cell>
          <cell r="AU287">
            <v>66892</v>
          </cell>
          <cell r="AV287" t="str">
            <v/>
          </cell>
          <cell r="AW287">
            <v>37094</v>
          </cell>
          <cell r="AX287" t="str">
            <v/>
          </cell>
          <cell r="AY287" t="str">
            <v/>
          </cell>
          <cell r="AZ287">
            <v>35431</v>
          </cell>
          <cell r="BA287" t="str">
            <v/>
          </cell>
          <cell r="BB287">
            <v>1028.205180398</v>
          </cell>
          <cell r="BC287" t="str">
            <v/>
          </cell>
          <cell r="BD287">
            <v>1301.989574206</v>
          </cell>
          <cell r="BE287" t="str">
            <v/>
          </cell>
          <cell r="BF287">
            <v>1680.3431452899999</v>
          </cell>
          <cell r="BG287" t="str">
            <v/>
          </cell>
          <cell r="BH287">
            <v>53</v>
          </cell>
          <cell r="BI287">
            <v>0</v>
          </cell>
          <cell r="BJ287">
            <v>0</v>
          </cell>
        </row>
        <row r="288">
          <cell r="A288" t="str">
            <v>5M2</v>
          </cell>
          <cell r="B288" t="str">
            <v>Q26</v>
          </cell>
          <cell r="C288" t="str">
            <v/>
          </cell>
          <cell r="D288" t="str">
            <v/>
          </cell>
          <cell r="E288">
            <v>1</v>
          </cell>
          <cell r="F288">
            <v>1</v>
          </cell>
          <cell r="G288">
            <v>1</v>
          </cell>
          <cell r="H288">
            <v>46</v>
          </cell>
          <cell r="J288">
            <v>0</v>
          </cell>
          <cell r="K288">
            <v>18.027300001</v>
          </cell>
          <cell r="L288">
            <v>1429.5005826239999</v>
          </cell>
          <cell r="M288">
            <v>25</v>
          </cell>
          <cell r="N288">
            <v>11</v>
          </cell>
          <cell r="Q288">
            <v>1</v>
          </cell>
          <cell r="R288">
            <v>1</v>
          </cell>
          <cell r="S288">
            <v>960</v>
          </cell>
          <cell r="X288">
            <v>1</v>
          </cell>
          <cell r="Y288">
            <v>1</v>
          </cell>
          <cell r="Z288">
            <v>1</v>
          </cell>
          <cell r="AA288">
            <v>0</v>
          </cell>
          <cell r="AB288" t="str">
            <v/>
          </cell>
          <cell r="AD288">
            <v>18</v>
          </cell>
          <cell r="AE288">
            <v>185</v>
          </cell>
          <cell r="AF288">
            <v>0.79929161747343569</v>
          </cell>
          <cell r="AG288">
            <v>1.1441647597254002E-2</v>
          </cell>
          <cell r="AH288" t="str">
            <v/>
          </cell>
          <cell r="AI288">
            <v>2</v>
          </cell>
          <cell r="AJ288">
            <v>0</v>
          </cell>
          <cell r="AK288">
            <v>911.52220369130237</v>
          </cell>
          <cell r="AL288" t="str">
            <v/>
          </cell>
          <cell r="AM288">
            <v>0.28000658043919985</v>
          </cell>
          <cell r="AN288">
            <v>0.12195121951219512</v>
          </cell>
          <cell r="AO288">
            <v>733</v>
          </cell>
          <cell r="AQ288">
            <v>44698</v>
          </cell>
          <cell r="AR288" t="str">
            <v/>
          </cell>
          <cell r="AS288">
            <v>27310</v>
          </cell>
          <cell r="AU288">
            <v>39879</v>
          </cell>
          <cell r="AV288" t="str">
            <v/>
          </cell>
          <cell r="AW288">
            <v>37449</v>
          </cell>
          <cell r="AX288" t="str">
            <v/>
          </cell>
          <cell r="AY288" t="str">
            <v/>
          </cell>
          <cell r="AZ288">
            <v>24192</v>
          </cell>
          <cell r="BA288" t="str">
            <v/>
          </cell>
          <cell r="BB288">
            <v>505.60846388499999</v>
          </cell>
          <cell r="BC288">
            <v>3</v>
          </cell>
          <cell r="BD288">
            <v>1210.0126511240001</v>
          </cell>
          <cell r="BE288" t="str">
            <v/>
          </cell>
          <cell r="BF288">
            <v>2283.795835805</v>
          </cell>
          <cell r="BG288" t="str">
            <v/>
          </cell>
          <cell r="BH288">
            <v>154</v>
          </cell>
          <cell r="BI288">
            <v>4</v>
          </cell>
          <cell r="BJ288">
            <v>4</v>
          </cell>
        </row>
        <row r="289">
          <cell r="A289" t="str">
            <v>5M3</v>
          </cell>
          <cell r="B289" t="str">
            <v>Q27</v>
          </cell>
          <cell r="C289" t="str">
            <v/>
          </cell>
          <cell r="D289" t="str">
            <v/>
          </cell>
          <cell r="E289">
            <v>1</v>
          </cell>
          <cell r="F289">
            <v>1</v>
          </cell>
          <cell r="G289">
            <v>1</v>
          </cell>
          <cell r="H289">
            <v>0</v>
          </cell>
          <cell r="J289">
            <v>0</v>
          </cell>
          <cell r="K289">
            <v>58.787899981999999</v>
          </cell>
          <cell r="L289">
            <v>1534.6206568100001</v>
          </cell>
          <cell r="M289" t="str">
            <v/>
          </cell>
          <cell r="N289">
            <v>0</v>
          </cell>
          <cell r="Q289" t="str">
            <v/>
          </cell>
          <cell r="R289">
            <v>1</v>
          </cell>
          <cell r="S289">
            <v>349</v>
          </cell>
          <cell r="X289">
            <v>1</v>
          </cell>
          <cell r="Y289">
            <v>0.99019607843137258</v>
          </cell>
          <cell r="Z289">
            <v>1</v>
          </cell>
          <cell r="AA289">
            <v>0</v>
          </cell>
          <cell r="AB289" t="str">
            <v/>
          </cell>
          <cell r="AD289">
            <v>58</v>
          </cell>
          <cell r="AE289">
            <v>328</v>
          </cell>
          <cell r="AF289">
            <v>0.33111129176489718</v>
          </cell>
          <cell r="AG289">
            <v>0</v>
          </cell>
          <cell r="AH289" t="str">
            <v/>
          </cell>
          <cell r="AI289">
            <v>13</v>
          </cell>
          <cell r="AJ289">
            <v>321</v>
          </cell>
          <cell r="AK289">
            <v>1028.8603624885654</v>
          </cell>
          <cell r="AL289">
            <v>0.18668252080856124</v>
          </cell>
          <cell r="AM289">
            <v>0.31030158832229437</v>
          </cell>
          <cell r="AN289">
            <v>0.42372881355932202</v>
          </cell>
          <cell r="AO289">
            <v>3634</v>
          </cell>
          <cell r="AQ289">
            <v>50045</v>
          </cell>
          <cell r="AR289" t="str">
            <v/>
          </cell>
          <cell r="AS289">
            <v>22257</v>
          </cell>
          <cell r="AU289">
            <v>51760</v>
          </cell>
          <cell r="AV289" t="str">
            <v/>
          </cell>
          <cell r="AW289">
            <v>29933</v>
          </cell>
          <cell r="AX289" t="str">
            <v/>
          </cell>
          <cell r="AY289" t="str">
            <v/>
          </cell>
          <cell r="AZ289">
            <v>27513</v>
          </cell>
          <cell r="BA289" t="str">
            <v/>
          </cell>
          <cell r="BB289">
            <v>466.68310002999999</v>
          </cell>
          <cell r="BC289" t="str">
            <v/>
          </cell>
          <cell r="BD289">
            <v>1073.3290546640001</v>
          </cell>
          <cell r="BE289">
            <v>2.9999998999999999E-2</v>
          </cell>
          <cell r="BF289">
            <v>1757.9850478559999</v>
          </cell>
          <cell r="BG289" t="str">
            <v/>
          </cell>
          <cell r="BH289">
            <v>375</v>
          </cell>
          <cell r="BI289">
            <v>375</v>
          </cell>
          <cell r="BJ289">
            <v>0</v>
          </cell>
        </row>
        <row r="290">
          <cell r="A290" t="str">
            <v>5M5</v>
          </cell>
          <cell r="B290" t="str">
            <v>Q15</v>
          </cell>
          <cell r="C290" t="str">
            <v/>
          </cell>
          <cell r="D290" t="str">
            <v/>
          </cell>
          <cell r="E290">
            <v>1</v>
          </cell>
          <cell r="F290">
            <v>1</v>
          </cell>
          <cell r="G290">
            <v>1</v>
          </cell>
          <cell r="H290">
            <v>0</v>
          </cell>
          <cell r="J290">
            <v>0</v>
          </cell>
          <cell r="K290">
            <v>120.54000207999999</v>
          </cell>
          <cell r="L290">
            <v>684.72000400000002</v>
          </cell>
          <cell r="M290" t="str">
            <v/>
          </cell>
          <cell r="N290">
            <v>0</v>
          </cell>
          <cell r="Q290" t="str">
            <v/>
          </cell>
          <cell r="R290" t="str">
            <v/>
          </cell>
          <cell r="S290">
            <v>69</v>
          </cell>
          <cell r="X290">
            <v>1</v>
          </cell>
          <cell r="Y290">
            <v>1</v>
          </cell>
          <cell r="Z290">
            <v>0.86111111111111116</v>
          </cell>
          <cell r="AA290">
            <v>0</v>
          </cell>
          <cell r="AB290" t="str">
            <v/>
          </cell>
          <cell r="AD290">
            <v>15</v>
          </cell>
          <cell r="AE290">
            <v>165</v>
          </cell>
          <cell r="AF290">
            <v>0.80196578085183834</v>
          </cell>
          <cell r="AG290">
            <v>0</v>
          </cell>
          <cell r="AH290" t="str">
            <v/>
          </cell>
          <cell r="AI290">
            <v>5</v>
          </cell>
          <cell r="AJ290">
            <v>176</v>
          </cell>
          <cell r="AK290">
            <v>949.62371255125163</v>
          </cell>
          <cell r="AL290">
            <v>0.195822454308094</v>
          </cell>
          <cell r="AM290" t="str">
            <v/>
          </cell>
          <cell r="AN290">
            <v>0.27027027027027029</v>
          </cell>
          <cell r="AO290">
            <v>0</v>
          </cell>
          <cell r="AQ290">
            <v>37111</v>
          </cell>
          <cell r="AR290" t="str">
            <v/>
          </cell>
          <cell r="AS290">
            <v>25327</v>
          </cell>
          <cell r="AU290">
            <v>26993</v>
          </cell>
          <cell r="AV290" t="str">
            <v/>
          </cell>
          <cell r="AW290">
            <v>20867</v>
          </cell>
          <cell r="AX290" t="str">
            <v/>
          </cell>
          <cell r="AY290" t="str">
            <v/>
          </cell>
          <cell r="AZ290">
            <v>19259</v>
          </cell>
          <cell r="BA290" t="str">
            <v/>
          </cell>
          <cell r="BB290">
            <v>368.464803717</v>
          </cell>
          <cell r="BC290">
            <v>22</v>
          </cell>
          <cell r="BD290">
            <v>687.76330892999999</v>
          </cell>
          <cell r="BE290" t="str">
            <v/>
          </cell>
          <cell r="BF290">
            <v>989.39421393199996</v>
          </cell>
          <cell r="BG290" t="str">
            <v/>
          </cell>
          <cell r="BH290">
            <v>259</v>
          </cell>
          <cell r="BI290">
            <v>1</v>
          </cell>
          <cell r="BJ290">
            <v>1</v>
          </cell>
        </row>
        <row r="291">
          <cell r="A291" t="str">
            <v>5M6</v>
          </cell>
          <cell r="B291" t="str">
            <v>Q08</v>
          </cell>
          <cell r="C291" t="str">
            <v/>
          </cell>
          <cell r="D291" t="str">
            <v/>
          </cell>
          <cell r="E291">
            <v>1</v>
          </cell>
          <cell r="F291">
            <v>1</v>
          </cell>
          <cell r="G291">
            <v>1</v>
          </cell>
          <cell r="H291">
            <v>0</v>
          </cell>
          <cell r="J291">
            <v>0</v>
          </cell>
          <cell r="K291">
            <v>113.41499994900001</v>
          </cell>
          <cell r="L291">
            <v>327.8874997179999</v>
          </cell>
          <cell r="M291" t="str">
            <v/>
          </cell>
          <cell r="N291">
            <v>0</v>
          </cell>
          <cell r="Q291" t="str">
            <v/>
          </cell>
          <cell r="R291" t="str">
            <v/>
          </cell>
          <cell r="S291">
            <v>306</v>
          </cell>
          <cell r="X291">
            <v>1</v>
          </cell>
          <cell r="Y291">
            <v>1</v>
          </cell>
          <cell r="Z291">
            <v>0.92307692307692313</v>
          </cell>
          <cell r="AA291">
            <v>0</v>
          </cell>
          <cell r="AB291" t="str">
            <v/>
          </cell>
          <cell r="AD291">
            <v>0</v>
          </cell>
          <cell r="AE291">
            <v>133</v>
          </cell>
          <cell r="AF291">
            <v>1</v>
          </cell>
          <cell r="AG291">
            <v>0</v>
          </cell>
          <cell r="AH291" t="str">
            <v/>
          </cell>
          <cell r="AI291">
            <v>4</v>
          </cell>
          <cell r="AJ291">
            <v>109</v>
          </cell>
          <cell r="AK291">
            <v>381.3718644249879</v>
          </cell>
          <cell r="AL291">
            <v>5.4487179487179488E-2</v>
          </cell>
          <cell r="AM291">
            <v>0.24385054732645622</v>
          </cell>
          <cell r="AN291">
            <v>0.69354838709677424</v>
          </cell>
          <cell r="AO291">
            <v>1751</v>
          </cell>
          <cell r="AQ291">
            <v>35691</v>
          </cell>
          <cell r="AR291" t="str">
            <v/>
          </cell>
          <cell r="AS291">
            <v>18351</v>
          </cell>
          <cell r="AU291">
            <v>30485</v>
          </cell>
          <cell r="AV291" t="str">
            <v/>
          </cell>
          <cell r="AW291">
            <v>13949</v>
          </cell>
          <cell r="AX291" t="str">
            <v/>
          </cell>
          <cell r="AY291" t="str">
            <v/>
          </cell>
          <cell r="AZ291">
            <v>12443</v>
          </cell>
          <cell r="BA291" t="str">
            <v/>
          </cell>
          <cell r="BB291">
            <v>306.81062263800004</v>
          </cell>
          <cell r="BC291" t="str">
            <v/>
          </cell>
          <cell r="BD291">
            <v>751.8530605169999</v>
          </cell>
          <cell r="BE291" t="str">
            <v/>
          </cell>
          <cell r="BF291">
            <v>1521.5933071360002</v>
          </cell>
          <cell r="BG291" t="str">
            <v/>
          </cell>
          <cell r="BH291">
            <v>19</v>
          </cell>
          <cell r="BI291">
            <v>15</v>
          </cell>
          <cell r="BJ291">
            <v>15</v>
          </cell>
        </row>
        <row r="292">
          <cell r="A292" t="str">
            <v>5M7</v>
          </cell>
          <cell r="B292" t="str">
            <v>Q08</v>
          </cell>
          <cell r="C292" t="str">
            <v/>
          </cell>
          <cell r="D292" t="str">
            <v/>
          </cell>
          <cell r="E292" t="str">
            <v/>
          </cell>
          <cell r="F292">
            <v>1</v>
          </cell>
          <cell r="G292">
            <v>1</v>
          </cell>
          <cell r="H292">
            <v>0</v>
          </cell>
          <cell r="J292">
            <v>0</v>
          </cell>
          <cell r="K292">
            <v>48.470040607000001</v>
          </cell>
          <cell r="L292">
            <v>1177.57076342</v>
          </cell>
          <cell r="M292" t="str">
            <v/>
          </cell>
          <cell r="N292">
            <v>0</v>
          </cell>
          <cell r="Q292" t="str">
            <v/>
          </cell>
          <cell r="R292" t="str">
            <v/>
          </cell>
          <cell r="S292">
            <v>150</v>
          </cell>
          <cell r="X292">
            <v>1</v>
          </cell>
          <cell r="Y292">
            <v>1</v>
          </cell>
          <cell r="Z292">
            <v>0.96551724137931039</v>
          </cell>
          <cell r="AA292">
            <v>0</v>
          </cell>
          <cell r="AB292" t="str">
            <v/>
          </cell>
          <cell r="AD292">
            <v>77</v>
          </cell>
          <cell r="AE292">
            <v>280</v>
          </cell>
          <cell r="AF292">
            <v>0.87404351087771948</v>
          </cell>
          <cell r="AG292">
            <v>0</v>
          </cell>
          <cell r="AH292" t="str">
            <v/>
          </cell>
          <cell r="AI292">
            <v>2</v>
          </cell>
          <cell r="AJ292">
            <v>160</v>
          </cell>
          <cell r="AK292">
            <v>416.05104096709198</v>
          </cell>
          <cell r="AL292" t="str">
            <v/>
          </cell>
          <cell r="AM292">
            <v>0.30108161777560805</v>
          </cell>
          <cell r="AN292">
            <v>0.74375000000000002</v>
          </cell>
          <cell r="AO292">
            <v>-6708</v>
          </cell>
          <cell r="AQ292">
            <v>76304</v>
          </cell>
          <cell r="AR292" t="str">
            <v/>
          </cell>
          <cell r="AS292">
            <v>31352</v>
          </cell>
          <cell r="AU292">
            <v>58400</v>
          </cell>
          <cell r="AV292" t="str">
            <v/>
          </cell>
          <cell r="AW292">
            <v>35686</v>
          </cell>
          <cell r="AX292" t="str">
            <v/>
          </cell>
          <cell r="AY292" t="str">
            <v/>
          </cell>
          <cell r="AZ292">
            <v>28096</v>
          </cell>
          <cell r="BA292" t="str">
            <v/>
          </cell>
          <cell r="BB292">
            <v>729.02605952599993</v>
          </cell>
          <cell r="BC292" t="str">
            <v/>
          </cell>
          <cell r="BD292">
            <v>1639.2497881469999</v>
          </cell>
          <cell r="BE292">
            <v>34</v>
          </cell>
          <cell r="BF292">
            <v>3057.9865228660001</v>
          </cell>
          <cell r="BG292" t="str">
            <v/>
          </cell>
          <cell r="BH292">
            <v>30</v>
          </cell>
          <cell r="BI292">
            <v>206</v>
          </cell>
          <cell r="BJ292">
            <v>0</v>
          </cell>
        </row>
        <row r="293">
          <cell r="A293" t="str">
            <v>5M8</v>
          </cell>
          <cell r="B293" t="str">
            <v>Q20</v>
          </cell>
          <cell r="C293" t="str">
            <v/>
          </cell>
          <cell r="D293" t="str">
            <v/>
          </cell>
          <cell r="E293">
            <v>1</v>
          </cell>
          <cell r="F293">
            <v>1</v>
          </cell>
          <cell r="G293">
            <v>1</v>
          </cell>
          <cell r="H293">
            <v>0</v>
          </cell>
          <cell r="J293">
            <v>1</v>
          </cell>
          <cell r="K293">
            <v>19.006</v>
          </cell>
          <cell r="L293">
            <v>468.98487417299998</v>
          </cell>
          <cell r="M293" t="str">
            <v/>
          </cell>
          <cell r="N293">
            <v>0</v>
          </cell>
          <cell r="Q293" t="str">
            <v/>
          </cell>
          <cell r="R293" t="str">
            <v/>
          </cell>
          <cell r="S293">
            <v>23</v>
          </cell>
          <cell r="X293">
            <v>1</v>
          </cell>
          <cell r="Y293">
            <v>1</v>
          </cell>
          <cell r="Z293">
            <v>0.90476190476190477</v>
          </cell>
          <cell r="AA293">
            <v>0</v>
          </cell>
          <cell r="AB293" t="str">
            <v/>
          </cell>
          <cell r="AD293">
            <v>40</v>
          </cell>
          <cell r="AE293">
            <v>110</v>
          </cell>
          <cell r="AF293">
            <v>0.42247322869297343</v>
          </cell>
          <cell r="AG293">
            <v>0</v>
          </cell>
          <cell r="AH293" t="str">
            <v/>
          </cell>
          <cell r="AI293">
            <v>0</v>
          </cell>
          <cell r="AJ293">
            <v>0</v>
          </cell>
          <cell r="AK293">
            <v>820.35657145771052</v>
          </cell>
          <cell r="AL293">
            <v>0.15789473684210525</v>
          </cell>
          <cell r="AM293">
            <v>0.2728148584274474</v>
          </cell>
          <cell r="AN293">
            <v>0.52941176470588236</v>
          </cell>
          <cell r="AO293">
            <v>-4213</v>
          </cell>
          <cell r="AQ293">
            <v>33230</v>
          </cell>
          <cell r="AR293" t="str">
            <v/>
          </cell>
          <cell r="AS293">
            <v>17310</v>
          </cell>
          <cell r="AU293">
            <v>29914</v>
          </cell>
          <cell r="AV293" t="str">
            <v/>
          </cell>
          <cell r="AW293">
            <v>26930</v>
          </cell>
          <cell r="AX293" t="str">
            <v/>
          </cell>
          <cell r="AY293" t="str">
            <v/>
          </cell>
          <cell r="AZ293">
            <v>16362</v>
          </cell>
          <cell r="BA293" t="str">
            <v/>
          </cell>
          <cell r="BB293">
            <v>405.09319999799999</v>
          </cell>
          <cell r="BC293">
            <v>6</v>
          </cell>
          <cell r="BD293">
            <v>913.096999998</v>
          </cell>
          <cell r="BE293" t="str">
            <v/>
          </cell>
          <cell r="BF293">
            <v>1241.141499996</v>
          </cell>
          <cell r="BG293" t="str">
            <v/>
          </cell>
          <cell r="BH293">
            <v>22</v>
          </cell>
          <cell r="BI293">
            <v>22</v>
          </cell>
          <cell r="BJ293">
            <v>22</v>
          </cell>
        </row>
        <row r="294">
          <cell r="A294" t="str">
            <v>5M9</v>
          </cell>
          <cell r="B294" t="str">
            <v>Q28</v>
          </cell>
          <cell r="C294" t="str">
            <v/>
          </cell>
          <cell r="D294" t="str">
            <v/>
          </cell>
          <cell r="E294" t="str">
            <v/>
          </cell>
          <cell r="F294">
            <v>1</v>
          </cell>
          <cell r="G294">
            <v>1</v>
          </cell>
          <cell r="H294">
            <v>0</v>
          </cell>
          <cell r="J294">
            <v>0</v>
          </cell>
          <cell r="K294">
            <v>35.045999999000003</v>
          </cell>
          <cell r="L294">
            <v>445.08149999900002</v>
          </cell>
          <cell r="M294" t="str">
            <v/>
          </cell>
          <cell r="N294">
            <v>1</v>
          </cell>
          <cell r="Q294" t="str">
            <v/>
          </cell>
          <cell r="R294" t="str">
            <v/>
          </cell>
          <cell r="S294">
            <v>168</v>
          </cell>
          <cell r="X294">
            <v>1</v>
          </cell>
          <cell r="Y294">
            <v>1</v>
          </cell>
          <cell r="Z294">
            <v>0.9285714285714286</v>
          </cell>
          <cell r="AA294">
            <v>0</v>
          </cell>
          <cell r="AB294" t="str">
            <v/>
          </cell>
          <cell r="AD294">
            <v>37</v>
          </cell>
          <cell r="AE294">
            <v>417</v>
          </cell>
          <cell r="AF294">
            <v>1</v>
          </cell>
          <cell r="AG294">
            <v>0</v>
          </cell>
          <cell r="AH294" t="str">
            <v/>
          </cell>
          <cell r="AI294">
            <v>2</v>
          </cell>
          <cell r="AJ294">
            <v>26</v>
          </cell>
          <cell r="AK294">
            <v>720.61314598317176</v>
          </cell>
          <cell r="AL294">
            <v>0.21825396825396826</v>
          </cell>
          <cell r="AM294">
            <v>0.42602136296893445</v>
          </cell>
          <cell r="AN294">
            <v>0.33333333333333331</v>
          </cell>
          <cell r="AO294">
            <v>0</v>
          </cell>
          <cell r="AQ294">
            <v>17032</v>
          </cell>
          <cell r="AR294" t="str">
            <v/>
          </cell>
          <cell r="AS294">
            <v>10831</v>
          </cell>
          <cell r="AU294">
            <v>14259</v>
          </cell>
          <cell r="AV294" t="str">
            <v/>
          </cell>
          <cell r="AW294">
            <v>8375</v>
          </cell>
          <cell r="AX294" t="str">
            <v/>
          </cell>
          <cell r="AY294" t="str">
            <v/>
          </cell>
          <cell r="AZ294">
            <v>7305</v>
          </cell>
          <cell r="BA294" t="str">
            <v/>
          </cell>
          <cell r="BB294">
            <v>188.28479999299998</v>
          </cell>
          <cell r="BC294">
            <v>1</v>
          </cell>
          <cell r="BD294">
            <v>267.33179999200001</v>
          </cell>
          <cell r="BE294" t="str">
            <v/>
          </cell>
          <cell r="BF294">
            <v>613.310299966</v>
          </cell>
          <cell r="BG294" t="str">
            <v/>
          </cell>
          <cell r="BH294">
            <v>2</v>
          </cell>
          <cell r="BI294">
            <v>0</v>
          </cell>
          <cell r="BJ294">
            <v>0</v>
          </cell>
        </row>
        <row r="295">
          <cell r="A295" t="str">
            <v>5MA</v>
          </cell>
          <cell r="B295" t="str">
            <v>Q19</v>
          </cell>
          <cell r="C295" t="str">
            <v/>
          </cell>
          <cell r="D295" t="str">
            <v/>
          </cell>
          <cell r="E295" t="str">
            <v/>
          </cell>
          <cell r="F295">
            <v>1</v>
          </cell>
          <cell r="G295">
            <v>1</v>
          </cell>
          <cell r="H295">
            <v>0</v>
          </cell>
          <cell r="J295">
            <v>4</v>
          </cell>
          <cell r="K295">
            <v>55.999518347400006</v>
          </cell>
          <cell r="L295">
            <v>1887.0305531973002</v>
          </cell>
          <cell r="M295" t="str">
            <v/>
          </cell>
          <cell r="N295">
            <v>0</v>
          </cell>
          <cell r="Q295" t="str">
            <v/>
          </cell>
          <cell r="R295" t="str">
            <v/>
          </cell>
          <cell r="S295">
            <v>137</v>
          </cell>
          <cell r="X295">
            <v>1</v>
          </cell>
          <cell r="Y295">
            <v>0.97142857142857142</v>
          </cell>
          <cell r="Z295">
            <v>1</v>
          </cell>
          <cell r="AA295">
            <v>0</v>
          </cell>
          <cell r="AB295" t="str">
            <v/>
          </cell>
          <cell r="AD295">
            <v>0</v>
          </cell>
          <cell r="AE295">
            <v>90</v>
          </cell>
          <cell r="AF295">
            <v>3.190830235439901E-2</v>
          </cell>
          <cell r="AG295">
            <v>0</v>
          </cell>
          <cell r="AH295" t="str">
            <v/>
          </cell>
          <cell r="AI295">
            <v>3</v>
          </cell>
          <cell r="AJ295">
            <v>677</v>
          </cell>
          <cell r="AK295">
            <v>1028.5042609462239</v>
          </cell>
          <cell r="AL295" t="str">
            <v/>
          </cell>
          <cell r="AM295" t="str">
            <v/>
          </cell>
          <cell r="AN295">
            <v>0.18181818181818182</v>
          </cell>
          <cell r="AO295">
            <v>142</v>
          </cell>
          <cell r="AQ295">
            <v>20574</v>
          </cell>
          <cell r="AR295" t="str">
            <v/>
          </cell>
          <cell r="AS295">
            <v>9911</v>
          </cell>
          <cell r="AU295">
            <v>16454</v>
          </cell>
          <cell r="AV295" t="str">
            <v/>
          </cell>
          <cell r="AW295">
            <v>9825</v>
          </cell>
          <cell r="AX295" t="str">
            <v/>
          </cell>
          <cell r="AY295" t="str">
            <v/>
          </cell>
          <cell r="AZ295">
            <v>9367</v>
          </cell>
          <cell r="BA295" t="str">
            <v/>
          </cell>
          <cell r="BB295">
            <v>152.16024073499997</v>
          </cell>
          <cell r="BC295">
            <v>0.89700002000000001</v>
          </cell>
          <cell r="BD295">
            <v>454.558923359</v>
          </cell>
          <cell r="BE295" t="str">
            <v/>
          </cell>
          <cell r="BF295">
            <v>666.35825667699999</v>
          </cell>
          <cell r="BG295" t="str">
            <v/>
          </cell>
          <cell r="BH295">
            <v>1046</v>
          </cell>
          <cell r="BI295">
            <v>2717</v>
          </cell>
          <cell r="BJ295">
            <v>0</v>
          </cell>
        </row>
        <row r="296">
          <cell r="A296" t="str">
            <v>5MC</v>
          </cell>
          <cell r="B296" t="str">
            <v>Q19</v>
          </cell>
          <cell r="C296" t="str">
            <v/>
          </cell>
          <cell r="D296" t="str">
            <v/>
          </cell>
          <cell r="E296" t="str">
            <v/>
          </cell>
          <cell r="F296">
            <v>1</v>
          </cell>
          <cell r="G296">
            <v>1</v>
          </cell>
          <cell r="H296">
            <v>0</v>
          </cell>
          <cell r="J296">
            <v>1</v>
          </cell>
          <cell r="K296">
            <v>34.566441122999997</v>
          </cell>
          <cell r="L296">
            <v>1407.2877824129998</v>
          </cell>
          <cell r="M296" t="str">
            <v/>
          </cell>
          <cell r="N296">
            <v>0</v>
          </cell>
          <cell r="Q296" t="str">
            <v/>
          </cell>
          <cell r="R296" t="str">
            <v/>
          </cell>
          <cell r="S296">
            <v>220</v>
          </cell>
          <cell r="X296">
            <v>1</v>
          </cell>
          <cell r="Y296">
            <v>1</v>
          </cell>
          <cell r="Z296">
            <v>1</v>
          </cell>
          <cell r="AA296">
            <v>0</v>
          </cell>
          <cell r="AB296" t="str">
            <v/>
          </cell>
          <cell r="AD296">
            <v>0</v>
          </cell>
          <cell r="AE296">
            <v>62</v>
          </cell>
          <cell r="AF296">
            <v>0.86962709934528892</v>
          </cell>
          <cell r="AG296">
            <v>0</v>
          </cell>
          <cell r="AH296" t="str">
            <v/>
          </cell>
          <cell r="AI296">
            <v>4</v>
          </cell>
          <cell r="AJ296">
            <v>132</v>
          </cell>
          <cell r="AK296">
            <v>811.29139808846401</v>
          </cell>
          <cell r="AL296" t="str">
            <v/>
          </cell>
          <cell r="AM296">
            <v>0.24661844301684455</v>
          </cell>
          <cell r="AN296">
            <v>0.45454545454545453</v>
          </cell>
          <cell r="AO296">
            <v>-590</v>
          </cell>
          <cell r="AQ296">
            <v>22194</v>
          </cell>
          <cell r="AR296" t="str">
            <v/>
          </cell>
          <cell r="AS296">
            <v>9790</v>
          </cell>
          <cell r="AU296">
            <v>18593</v>
          </cell>
          <cell r="AV296" t="str">
            <v/>
          </cell>
          <cell r="AW296">
            <v>11571</v>
          </cell>
          <cell r="AX296" t="str">
            <v/>
          </cell>
          <cell r="AY296" t="str">
            <v/>
          </cell>
          <cell r="AZ296">
            <v>8269</v>
          </cell>
          <cell r="BA296" t="str">
            <v/>
          </cell>
          <cell r="BB296">
            <v>162.06126877900002</v>
          </cell>
          <cell r="BC296">
            <v>2.3400000200000002</v>
          </cell>
          <cell r="BD296">
            <v>419.70896838000004</v>
          </cell>
          <cell r="BE296">
            <v>13.950000210000001</v>
          </cell>
          <cell r="BF296">
            <v>854.74327967799991</v>
          </cell>
          <cell r="BG296">
            <v>0.10000000100000001</v>
          </cell>
          <cell r="BH296">
            <v>536</v>
          </cell>
          <cell r="BI296">
            <v>103</v>
          </cell>
          <cell r="BJ296">
            <v>0</v>
          </cell>
        </row>
        <row r="297">
          <cell r="A297" t="str">
            <v>5MD</v>
          </cell>
          <cell r="B297" t="str">
            <v>Q28</v>
          </cell>
          <cell r="C297" t="str">
            <v/>
          </cell>
          <cell r="D297" t="str">
            <v/>
          </cell>
          <cell r="E297">
            <v>1</v>
          </cell>
          <cell r="F297">
            <v>1</v>
          </cell>
          <cell r="G297">
            <v>1</v>
          </cell>
          <cell r="H297">
            <v>0</v>
          </cell>
          <cell r="J297">
            <v>1</v>
          </cell>
          <cell r="K297">
            <v>123.02920000100001</v>
          </cell>
          <cell r="L297">
            <v>1278.3502809549996</v>
          </cell>
          <cell r="M297" t="str">
            <v/>
          </cell>
          <cell r="N297">
            <v>0</v>
          </cell>
          <cell r="Q297" t="str">
            <v/>
          </cell>
          <cell r="R297">
            <v>0.971830985915493</v>
          </cell>
          <cell r="S297">
            <v>539</v>
          </cell>
          <cell r="X297">
            <v>1</v>
          </cell>
          <cell r="Y297">
            <v>1</v>
          </cell>
          <cell r="Z297">
            <v>0.89830508474576276</v>
          </cell>
          <cell r="AA297">
            <v>0</v>
          </cell>
          <cell r="AB297" t="str">
            <v/>
          </cell>
          <cell r="AD297">
            <v>0</v>
          </cell>
          <cell r="AE297">
            <v>729</v>
          </cell>
          <cell r="AF297">
            <v>0.99499457745891384</v>
          </cell>
          <cell r="AG297">
            <v>0</v>
          </cell>
          <cell r="AH297" t="str">
            <v/>
          </cell>
          <cell r="AI297">
            <v>7</v>
          </cell>
          <cell r="AJ297">
            <v>451</v>
          </cell>
          <cell r="AK297">
            <v>1025.7569839866794</v>
          </cell>
          <cell r="AL297">
            <v>0.17445482866043613</v>
          </cell>
          <cell r="AM297">
            <v>0.29700003031037825</v>
          </cell>
          <cell r="AN297">
            <v>0.20588235294117646</v>
          </cell>
          <cell r="AO297">
            <v>-2900</v>
          </cell>
          <cell r="AQ297">
            <v>64098</v>
          </cell>
          <cell r="AR297" t="str">
            <v/>
          </cell>
          <cell r="AS297">
            <v>46172</v>
          </cell>
          <cell r="AU297">
            <v>54768</v>
          </cell>
          <cell r="AV297" t="str">
            <v/>
          </cell>
          <cell r="AW297">
            <v>26017</v>
          </cell>
          <cell r="AX297" t="str">
            <v/>
          </cell>
          <cell r="AY297" t="str">
            <v/>
          </cell>
          <cell r="AZ297">
            <v>28966</v>
          </cell>
          <cell r="BA297" t="str">
            <v/>
          </cell>
          <cell r="BB297">
            <v>718.41620000700004</v>
          </cell>
          <cell r="BC297">
            <v>6</v>
          </cell>
          <cell r="BD297">
            <v>977.61990001099991</v>
          </cell>
          <cell r="BE297" t="str">
            <v/>
          </cell>
          <cell r="BF297">
            <v>1841.2856000219999</v>
          </cell>
          <cell r="BG297" t="str">
            <v/>
          </cell>
          <cell r="BH297">
            <v>49</v>
          </cell>
          <cell r="BI297">
            <v>0</v>
          </cell>
          <cell r="BJ297">
            <v>0</v>
          </cell>
        </row>
        <row r="298">
          <cell r="A298" t="str">
            <v>5ME</v>
          </cell>
          <cell r="B298" t="str">
            <v>Q26</v>
          </cell>
          <cell r="C298" t="str">
            <v/>
          </cell>
          <cell r="D298" t="str">
            <v/>
          </cell>
          <cell r="E298" t="str">
            <v/>
          </cell>
          <cell r="F298">
            <v>0.92027479943584223</v>
          </cell>
          <cell r="G298">
            <v>0.9490058993918622</v>
          </cell>
          <cell r="H298">
            <v>0</v>
          </cell>
          <cell r="J298">
            <v>0</v>
          </cell>
          <cell r="K298">
            <v>2.0059999999999998</v>
          </cell>
          <cell r="L298">
            <v>1905.0335</v>
          </cell>
          <cell r="M298" t="str">
            <v/>
          </cell>
          <cell r="N298">
            <v>0</v>
          </cell>
          <cell r="Q298">
            <v>1</v>
          </cell>
          <cell r="R298">
            <v>1</v>
          </cell>
          <cell r="S298">
            <v>231</v>
          </cell>
          <cell r="X298">
            <v>1</v>
          </cell>
          <cell r="Y298">
            <v>1</v>
          </cell>
          <cell r="Z298">
            <v>0.95</v>
          </cell>
          <cell r="AA298">
            <v>0</v>
          </cell>
          <cell r="AB298" t="str">
            <v/>
          </cell>
          <cell r="AD298">
            <v>21</v>
          </cell>
          <cell r="AE298">
            <v>321</v>
          </cell>
          <cell r="AF298">
            <v>0.79996465806679629</v>
          </cell>
          <cell r="AG298">
            <v>0.05</v>
          </cell>
          <cell r="AH298" t="str">
            <v/>
          </cell>
          <cell r="AI298">
            <v>3.7</v>
          </cell>
          <cell r="AJ298">
            <v>82</v>
          </cell>
          <cell r="AK298">
            <v>1032.0284697508896</v>
          </cell>
          <cell r="AL298">
            <v>0.21686746987951808</v>
          </cell>
          <cell r="AM298">
            <v>0.37442755625740232</v>
          </cell>
          <cell r="AN298">
            <v>0.34375</v>
          </cell>
          <cell r="AO298">
            <v>-8487</v>
          </cell>
          <cell r="AQ298">
            <v>25500</v>
          </cell>
          <cell r="AR298" t="str">
            <v/>
          </cell>
          <cell r="AS298">
            <v>10916</v>
          </cell>
          <cell r="AU298">
            <v>19087</v>
          </cell>
          <cell r="AV298" t="str">
            <v/>
          </cell>
          <cell r="AW298">
            <v>16433</v>
          </cell>
          <cell r="AX298" t="str">
            <v/>
          </cell>
          <cell r="AY298" t="str">
            <v/>
          </cell>
          <cell r="AZ298">
            <v>12583</v>
          </cell>
          <cell r="BA298" t="str">
            <v/>
          </cell>
          <cell r="BB298">
            <v>184.09319999799999</v>
          </cell>
          <cell r="BC298">
            <v>59</v>
          </cell>
          <cell r="BD298">
            <v>628.096999998</v>
          </cell>
          <cell r="BE298" t="str">
            <v/>
          </cell>
          <cell r="BF298">
            <v>1211.141499996</v>
          </cell>
          <cell r="BG298" t="str">
            <v/>
          </cell>
          <cell r="BH298">
            <v>488</v>
          </cell>
          <cell r="BI298">
            <v>460</v>
          </cell>
          <cell r="BJ298">
            <v>28</v>
          </cell>
        </row>
        <row r="299">
          <cell r="A299" t="str">
            <v>5MF</v>
          </cell>
          <cell r="B299" t="str">
            <v>Q26</v>
          </cell>
          <cell r="C299" t="str">
            <v/>
          </cell>
          <cell r="D299" t="str">
            <v/>
          </cell>
          <cell r="E299" t="str">
            <v/>
          </cell>
          <cell r="F299">
            <v>1</v>
          </cell>
          <cell r="G299">
            <v>1</v>
          </cell>
          <cell r="H299">
            <v>0</v>
          </cell>
          <cell r="J299">
            <v>0</v>
          </cell>
          <cell r="K299">
            <v>5</v>
          </cell>
          <cell r="L299">
            <v>1781</v>
          </cell>
          <cell r="M299" t="str">
            <v/>
          </cell>
          <cell r="N299">
            <v>0</v>
          </cell>
          <cell r="Q299" t="str">
            <v/>
          </cell>
          <cell r="R299" t="str">
            <v/>
          </cell>
          <cell r="S299">
            <v>274</v>
          </cell>
          <cell r="X299">
            <v>1</v>
          </cell>
          <cell r="Y299">
            <v>1</v>
          </cell>
          <cell r="Z299">
            <v>1</v>
          </cell>
          <cell r="AA299">
            <v>0</v>
          </cell>
          <cell r="AB299" t="str">
            <v/>
          </cell>
          <cell r="AD299">
            <v>30</v>
          </cell>
          <cell r="AE299">
            <v>269</v>
          </cell>
          <cell r="AF299">
            <v>0.80003400782179901</v>
          </cell>
          <cell r="AG299">
            <v>0</v>
          </cell>
          <cell r="AH299" t="str">
            <v/>
          </cell>
          <cell r="AI299">
            <v>4</v>
          </cell>
          <cell r="AJ299">
            <v>55</v>
          </cell>
          <cell r="AK299">
            <v>993.89834584055552</v>
          </cell>
          <cell r="AL299">
            <v>0.14794520547945206</v>
          </cell>
          <cell r="AM299">
            <v>0.38354872705086251</v>
          </cell>
          <cell r="AN299">
            <v>0.14634146341463414</v>
          </cell>
          <cell r="AO299">
            <v>72</v>
          </cell>
          <cell r="AQ299">
            <v>25285</v>
          </cell>
          <cell r="AR299" t="str">
            <v/>
          </cell>
          <cell r="AS299">
            <v>10466</v>
          </cell>
          <cell r="AU299">
            <v>19629</v>
          </cell>
          <cell r="AV299" t="str">
            <v/>
          </cell>
          <cell r="AW299">
            <v>17426</v>
          </cell>
          <cell r="AX299" t="str">
            <v/>
          </cell>
          <cell r="AY299" t="str">
            <v/>
          </cell>
          <cell r="AZ299">
            <v>14003</v>
          </cell>
          <cell r="BA299" t="str">
            <v/>
          </cell>
          <cell r="BB299">
            <v>228</v>
          </cell>
          <cell r="BC299">
            <v>66</v>
          </cell>
          <cell r="BD299">
            <v>664</v>
          </cell>
          <cell r="BE299" t="str">
            <v/>
          </cell>
          <cell r="BF299">
            <v>962</v>
          </cell>
          <cell r="BG299" t="str">
            <v/>
          </cell>
          <cell r="BH299">
            <v>488</v>
          </cell>
          <cell r="BI299">
            <v>475</v>
          </cell>
          <cell r="BJ299">
            <v>13</v>
          </cell>
        </row>
        <row r="300">
          <cell r="A300" t="str">
            <v>5MG</v>
          </cell>
          <cell r="B300" t="str">
            <v>Q27</v>
          </cell>
          <cell r="C300" t="str">
            <v/>
          </cell>
          <cell r="D300" t="str">
            <v/>
          </cell>
          <cell r="E300" t="str">
            <v/>
          </cell>
          <cell r="F300">
            <v>1</v>
          </cell>
          <cell r="G300">
            <v>1</v>
          </cell>
          <cell r="H300">
            <v>0</v>
          </cell>
          <cell r="J300">
            <v>0</v>
          </cell>
          <cell r="K300">
            <v>10.014199999999999</v>
          </cell>
          <cell r="L300">
            <v>361.83393398699997</v>
          </cell>
          <cell r="M300" t="str">
            <v/>
          </cell>
          <cell r="N300">
            <v>0</v>
          </cell>
          <cell r="Q300" t="str">
            <v/>
          </cell>
          <cell r="R300" t="str">
            <v/>
          </cell>
          <cell r="S300">
            <v>226</v>
          </cell>
          <cell r="X300">
            <v>1</v>
          </cell>
          <cell r="Y300">
            <v>1</v>
          </cell>
          <cell r="Z300">
            <v>1</v>
          </cell>
          <cell r="AA300">
            <v>0</v>
          </cell>
          <cell r="AB300" t="str">
            <v/>
          </cell>
          <cell r="AD300">
            <v>32</v>
          </cell>
          <cell r="AE300">
            <v>132</v>
          </cell>
          <cell r="AF300">
            <v>0.74196787148594379</v>
          </cell>
          <cell r="AG300">
            <v>0</v>
          </cell>
          <cell r="AH300" t="str">
            <v/>
          </cell>
          <cell r="AI300">
            <v>3</v>
          </cell>
          <cell r="AJ300">
            <v>86</v>
          </cell>
          <cell r="AK300">
            <v>1005.193256040615</v>
          </cell>
          <cell r="AL300">
            <v>0.1069364161849711</v>
          </cell>
          <cell r="AM300">
            <v>0.17684760341667366</v>
          </cell>
          <cell r="AN300">
            <v>0.53846153846153844</v>
          </cell>
          <cell r="AO300">
            <v>-3647</v>
          </cell>
          <cell r="AQ300">
            <v>26612</v>
          </cell>
          <cell r="AR300" t="str">
            <v/>
          </cell>
          <cell r="AS300">
            <v>10189</v>
          </cell>
          <cell r="AU300">
            <v>23361</v>
          </cell>
          <cell r="AV300" t="str">
            <v/>
          </cell>
          <cell r="AW300">
            <v>13272</v>
          </cell>
          <cell r="AX300" t="str">
            <v/>
          </cell>
          <cell r="AY300" t="str">
            <v/>
          </cell>
          <cell r="AZ300">
            <v>10742</v>
          </cell>
          <cell r="BA300" t="str">
            <v/>
          </cell>
          <cell r="BB300">
            <v>260.18701739599999</v>
          </cell>
          <cell r="BC300" t="str">
            <v/>
          </cell>
          <cell r="BD300">
            <v>432.94945709399997</v>
          </cell>
          <cell r="BE300" t="str">
            <v/>
          </cell>
          <cell r="BF300">
            <v>707.800385087</v>
          </cell>
          <cell r="BG300" t="str">
            <v/>
          </cell>
          <cell r="BH300">
            <v>149</v>
          </cell>
          <cell r="BI300">
            <v>0</v>
          </cell>
          <cell r="BJ300">
            <v>0</v>
          </cell>
        </row>
        <row r="301">
          <cell r="A301" t="str">
            <v>5MH</v>
          </cell>
          <cell r="B301" t="str">
            <v>Q27</v>
          </cell>
          <cell r="C301" t="str">
            <v/>
          </cell>
          <cell r="D301" t="str">
            <v/>
          </cell>
          <cell r="E301" t="str">
            <v/>
          </cell>
          <cell r="F301">
            <v>1</v>
          </cell>
          <cell r="G301">
            <v>1</v>
          </cell>
          <cell r="H301">
            <v>0</v>
          </cell>
          <cell r="J301">
            <v>0</v>
          </cell>
          <cell r="K301">
            <v>3</v>
          </cell>
          <cell r="L301">
            <v>433.83571589800005</v>
          </cell>
          <cell r="M301" t="str">
            <v/>
          </cell>
          <cell r="N301">
            <v>0</v>
          </cell>
          <cell r="Q301" t="str">
            <v/>
          </cell>
          <cell r="R301" t="str">
            <v/>
          </cell>
          <cell r="S301">
            <v>85</v>
          </cell>
          <cell r="X301">
            <v>1</v>
          </cell>
          <cell r="Y301">
            <v>1</v>
          </cell>
          <cell r="Z301">
            <v>1</v>
          </cell>
          <cell r="AA301">
            <v>0</v>
          </cell>
          <cell r="AB301" t="str">
            <v/>
          </cell>
          <cell r="AD301">
            <v>22</v>
          </cell>
          <cell r="AE301">
            <v>114</v>
          </cell>
          <cell r="AF301">
            <v>0.74610630407911005</v>
          </cell>
          <cell r="AG301">
            <v>0</v>
          </cell>
          <cell r="AH301" t="str">
            <v/>
          </cell>
          <cell r="AI301">
            <v>4</v>
          </cell>
          <cell r="AJ301">
            <v>112</v>
          </cell>
          <cell r="AK301">
            <v>1043.518380307492</v>
          </cell>
          <cell r="AL301">
            <v>0.22021660649819494</v>
          </cell>
          <cell r="AM301">
            <v>0.30202653325088535</v>
          </cell>
          <cell r="AN301">
            <v>0.2857142857142857</v>
          </cell>
          <cell r="AO301">
            <v>-1301</v>
          </cell>
          <cell r="AQ301">
            <v>16609</v>
          </cell>
          <cell r="AR301" t="str">
            <v/>
          </cell>
          <cell r="AS301">
            <v>7360</v>
          </cell>
          <cell r="AU301">
            <v>14639</v>
          </cell>
          <cell r="AV301" t="str">
            <v/>
          </cell>
          <cell r="AW301">
            <v>10781</v>
          </cell>
          <cell r="AX301" t="str">
            <v/>
          </cell>
          <cell r="AY301" t="str">
            <v/>
          </cell>
          <cell r="AZ301">
            <v>8946</v>
          </cell>
          <cell r="BA301" t="str">
            <v/>
          </cell>
          <cell r="BB301">
            <v>172.94745595000001</v>
          </cell>
          <cell r="BC301" t="str">
            <v/>
          </cell>
          <cell r="BD301">
            <v>323.6962585</v>
          </cell>
          <cell r="BE301" t="str">
            <v/>
          </cell>
          <cell r="BF301">
            <v>560.19816709999998</v>
          </cell>
          <cell r="BG301" t="str">
            <v/>
          </cell>
          <cell r="BH301">
            <v>77</v>
          </cell>
          <cell r="BI301">
            <v>0</v>
          </cell>
          <cell r="BJ301">
            <v>0</v>
          </cell>
        </row>
        <row r="302">
          <cell r="A302" t="str">
            <v>5MJ</v>
          </cell>
          <cell r="B302" t="str">
            <v>Q27</v>
          </cell>
          <cell r="C302" t="str">
            <v/>
          </cell>
          <cell r="D302" t="str">
            <v/>
          </cell>
          <cell r="E302" t="str">
            <v/>
          </cell>
          <cell r="F302">
            <v>1</v>
          </cell>
          <cell r="G302">
            <v>1</v>
          </cell>
          <cell r="H302">
            <v>0</v>
          </cell>
          <cell r="J302">
            <v>0</v>
          </cell>
          <cell r="K302">
            <v>6</v>
          </cell>
          <cell r="L302">
            <v>542.45550923200005</v>
          </cell>
          <cell r="M302" t="str">
            <v/>
          </cell>
          <cell r="N302">
            <v>0</v>
          </cell>
          <cell r="Q302" t="str">
            <v/>
          </cell>
          <cell r="R302" t="str">
            <v/>
          </cell>
          <cell r="S302">
            <v>193</v>
          </cell>
          <cell r="X302">
            <v>1</v>
          </cell>
          <cell r="Y302">
            <v>1</v>
          </cell>
          <cell r="Z302">
            <v>1</v>
          </cell>
          <cell r="AA302">
            <v>0</v>
          </cell>
          <cell r="AB302" t="str">
            <v/>
          </cell>
          <cell r="AD302">
            <v>35</v>
          </cell>
          <cell r="AE302">
            <v>118</v>
          </cell>
          <cell r="AF302">
            <v>0.70199748065502965</v>
          </cell>
          <cell r="AG302">
            <v>0</v>
          </cell>
          <cell r="AH302" t="str">
            <v/>
          </cell>
          <cell r="AI302">
            <v>6</v>
          </cell>
          <cell r="AJ302">
            <v>165</v>
          </cell>
          <cell r="AK302">
            <v>1099.537037037037</v>
          </cell>
          <cell r="AL302">
            <v>0.18559556786703602</v>
          </cell>
          <cell r="AM302">
            <v>0.18043991118512351</v>
          </cell>
          <cell r="AN302">
            <v>0.3</v>
          </cell>
          <cell r="AO302">
            <v>149</v>
          </cell>
          <cell r="AQ302">
            <v>24346</v>
          </cell>
          <cell r="AR302" t="str">
            <v/>
          </cell>
          <cell r="AS302">
            <v>12018</v>
          </cell>
          <cell r="AU302">
            <v>20445</v>
          </cell>
          <cell r="AV302" t="str">
            <v/>
          </cell>
          <cell r="AW302">
            <v>14992</v>
          </cell>
          <cell r="AX302" t="str">
            <v/>
          </cell>
          <cell r="AY302" t="str">
            <v/>
          </cell>
          <cell r="AZ302">
            <v>12040</v>
          </cell>
          <cell r="BA302" t="str">
            <v/>
          </cell>
          <cell r="BB302">
            <v>243.29561519999999</v>
          </cell>
          <cell r="BC302" t="str">
            <v/>
          </cell>
          <cell r="BD302">
            <v>440.93979739999997</v>
          </cell>
          <cell r="BE302" t="str">
            <v/>
          </cell>
          <cell r="BF302">
            <v>715.12152189999995</v>
          </cell>
          <cell r="BG302" t="str">
            <v/>
          </cell>
          <cell r="BH302">
            <v>91</v>
          </cell>
          <cell r="BI302">
            <v>98</v>
          </cell>
          <cell r="BJ302">
            <v>21</v>
          </cell>
        </row>
        <row r="303">
          <cell r="A303" t="str">
            <v>5MK</v>
          </cell>
          <cell r="B303" t="str">
            <v>Q26</v>
          </cell>
          <cell r="C303" t="str">
            <v/>
          </cell>
          <cell r="D303" t="str">
            <v/>
          </cell>
          <cell r="E303" t="str">
            <v/>
          </cell>
          <cell r="F303">
            <v>1</v>
          </cell>
          <cell r="G303">
            <v>1</v>
          </cell>
          <cell r="H303">
            <v>0</v>
          </cell>
          <cell r="J303">
            <v>0</v>
          </cell>
          <cell r="K303">
            <v>38</v>
          </cell>
          <cell r="L303">
            <v>612.78330310399997</v>
          </cell>
          <cell r="M303" t="str">
            <v/>
          </cell>
          <cell r="N303">
            <v>1</v>
          </cell>
          <cell r="Q303" t="str">
            <v/>
          </cell>
          <cell r="R303" t="str">
            <v/>
          </cell>
          <cell r="S303">
            <v>891</v>
          </cell>
          <cell r="X303">
            <v>1</v>
          </cell>
          <cell r="Y303">
            <v>1</v>
          </cell>
          <cell r="Z303">
            <v>0.8571428571428571</v>
          </cell>
          <cell r="AA303">
            <v>0</v>
          </cell>
          <cell r="AB303" t="str">
            <v/>
          </cell>
          <cell r="AD303">
            <v>13</v>
          </cell>
          <cell r="AE303">
            <v>195</v>
          </cell>
          <cell r="AF303">
            <v>0.80272873194221506</v>
          </cell>
          <cell r="AG303">
            <v>0</v>
          </cell>
          <cell r="AH303" t="str">
            <v/>
          </cell>
          <cell r="AI303">
            <v>2</v>
          </cell>
          <cell r="AJ303">
            <v>14</v>
          </cell>
          <cell r="AK303">
            <v>1466.010882220163</v>
          </cell>
          <cell r="AL303" t="str">
            <v/>
          </cell>
          <cell r="AM303">
            <v>0.25983349467570183</v>
          </cell>
          <cell r="AN303">
            <v>8.8235294117647065E-2</v>
          </cell>
          <cell r="AO303">
            <v>1790</v>
          </cell>
          <cell r="AQ303">
            <v>24343</v>
          </cell>
          <cell r="AR303" t="str">
            <v/>
          </cell>
          <cell r="AS303">
            <v>17792</v>
          </cell>
          <cell r="AU303">
            <v>22020</v>
          </cell>
          <cell r="AV303" t="str">
            <v/>
          </cell>
          <cell r="AW303">
            <v>18143</v>
          </cell>
          <cell r="AX303" t="str">
            <v/>
          </cell>
          <cell r="AY303" t="str">
            <v/>
          </cell>
          <cell r="AZ303">
            <v>13944</v>
          </cell>
          <cell r="BA303" t="str">
            <v/>
          </cell>
          <cell r="BB303">
            <v>310.19879225300002</v>
          </cell>
          <cell r="BC303" t="str">
            <v/>
          </cell>
          <cell r="BD303">
            <v>894.38403553700005</v>
          </cell>
          <cell r="BE303" t="str">
            <v/>
          </cell>
          <cell r="BF303">
            <v>1553.365241879</v>
          </cell>
          <cell r="BG303" t="str">
            <v/>
          </cell>
          <cell r="BH303">
            <v>44</v>
          </cell>
          <cell r="BI303">
            <v>2</v>
          </cell>
          <cell r="BJ303">
            <v>2</v>
          </cell>
        </row>
        <row r="304">
          <cell r="A304" t="str">
            <v>5ML</v>
          </cell>
          <cell r="B304" t="str">
            <v>Q26</v>
          </cell>
          <cell r="C304" t="str">
            <v/>
          </cell>
          <cell r="D304" t="str">
            <v/>
          </cell>
          <cell r="E304">
            <v>1</v>
          </cell>
          <cell r="F304">
            <v>1</v>
          </cell>
          <cell r="G304">
            <v>1</v>
          </cell>
          <cell r="H304">
            <v>0</v>
          </cell>
          <cell r="J304">
            <v>0</v>
          </cell>
          <cell r="K304">
            <v>13.346700002000002</v>
          </cell>
          <cell r="L304">
            <v>656.88936650199992</v>
          </cell>
          <cell r="M304" t="str">
            <v/>
          </cell>
          <cell r="N304">
            <v>0</v>
          </cell>
          <cell r="Q304" t="str">
            <v/>
          </cell>
          <cell r="R304" t="str">
            <v/>
          </cell>
          <cell r="S304">
            <v>112</v>
          </cell>
          <cell r="X304">
            <v>1</v>
          </cell>
          <cell r="Y304">
            <v>1</v>
          </cell>
          <cell r="Z304">
            <v>1</v>
          </cell>
          <cell r="AA304">
            <v>0</v>
          </cell>
          <cell r="AB304" t="str">
            <v/>
          </cell>
          <cell r="AD304">
            <v>51</v>
          </cell>
          <cell r="AE304">
            <v>91</v>
          </cell>
          <cell r="AF304">
            <v>0.5978511128165771</v>
          </cell>
          <cell r="AG304">
            <v>0</v>
          </cell>
          <cell r="AH304" t="str">
            <v/>
          </cell>
          <cell r="AI304">
            <v>6</v>
          </cell>
          <cell r="AJ304">
            <v>154</v>
          </cell>
          <cell r="AK304">
            <v>809.9017014467197</v>
          </cell>
          <cell r="AL304">
            <v>0.13513513513513514</v>
          </cell>
          <cell r="AM304">
            <v>0.25952956055689747</v>
          </cell>
          <cell r="AN304">
            <v>0.5625</v>
          </cell>
          <cell r="AO304">
            <v>97</v>
          </cell>
          <cell r="AQ304">
            <v>25151</v>
          </cell>
          <cell r="AR304" t="str">
            <v/>
          </cell>
          <cell r="AS304">
            <v>13732</v>
          </cell>
          <cell r="AU304">
            <v>17810</v>
          </cell>
          <cell r="AV304" t="str">
            <v/>
          </cell>
          <cell r="AW304">
            <v>14386</v>
          </cell>
          <cell r="AX304" t="str">
            <v/>
          </cell>
          <cell r="AY304" t="str">
            <v/>
          </cell>
          <cell r="AZ304">
            <v>9561</v>
          </cell>
          <cell r="BA304" t="str">
            <v/>
          </cell>
          <cell r="BB304">
            <v>140.254292128</v>
          </cell>
          <cell r="BC304">
            <v>4</v>
          </cell>
          <cell r="BD304">
            <v>319.66393529099997</v>
          </cell>
          <cell r="BE304" t="str">
            <v/>
          </cell>
          <cell r="BF304">
            <v>651.023941562</v>
          </cell>
          <cell r="BG304" t="str">
            <v/>
          </cell>
          <cell r="BH304">
            <v>108</v>
          </cell>
          <cell r="BI304">
            <v>108</v>
          </cell>
          <cell r="BJ304">
            <v>28</v>
          </cell>
        </row>
        <row r="305">
          <cell r="A305" t="str">
            <v>5MM</v>
          </cell>
          <cell r="B305" t="str">
            <v>Q26</v>
          </cell>
          <cell r="C305" t="str">
            <v/>
          </cell>
          <cell r="D305" t="str">
            <v/>
          </cell>
          <cell r="E305" t="str">
            <v/>
          </cell>
          <cell r="F305">
            <v>1</v>
          </cell>
          <cell r="G305">
            <v>1</v>
          </cell>
          <cell r="H305">
            <v>0</v>
          </cell>
          <cell r="J305">
            <v>0</v>
          </cell>
          <cell r="K305">
            <v>45.005699999999997</v>
          </cell>
          <cell r="L305">
            <v>560.93329738300008</v>
          </cell>
          <cell r="M305" t="str">
            <v/>
          </cell>
          <cell r="N305">
            <v>0</v>
          </cell>
          <cell r="Q305" t="str">
            <v/>
          </cell>
          <cell r="R305" t="str">
            <v/>
          </cell>
          <cell r="S305">
            <v>236</v>
          </cell>
          <cell r="X305">
            <v>1</v>
          </cell>
          <cell r="Y305">
            <v>1</v>
          </cell>
          <cell r="Z305">
            <v>1</v>
          </cell>
          <cell r="AA305">
            <v>0</v>
          </cell>
          <cell r="AB305" t="str">
            <v/>
          </cell>
          <cell r="AD305">
            <v>26</v>
          </cell>
          <cell r="AE305">
            <v>108</v>
          </cell>
          <cell r="AF305">
            <v>0.80552305172010297</v>
          </cell>
          <cell r="AG305">
            <v>0</v>
          </cell>
          <cell r="AH305" t="str">
            <v/>
          </cell>
          <cell r="AI305">
            <v>0</v>
          </cell>
          <cell r="AJ305">
            <v>0</v>
          </cell>
          <cell r="AK305">
            <v>709.12980201017785</v>
          </cell>
          <cell r="AL305">
            <v>0.10320284697508897</v>
          </cell>
          <cell r="AM305">
            <v>0.34937468528737758</v>
          </cell>
          <cell r="AN305">
            <v>0.2857142857142857</v>
          </cell>
          <cell r="AO305">
            <v>101</v>
          </cell>
          <cell r="AQ305">
            <v>32190</v>
          </cell>
          <cell r="AR305" t="str">
            <v/>
          </cell>
          <cell r="AS305">
            <v>14722</v>
          </cell>
          <cell r="AU305">
            <v>21125</v>
          </cell>
          <cell r="AV305" t="str">
            <v/>
          </cell>
          <cell r="AW305">
            <v>17774</v>
          </cell>
          <cell r="AX305" t="str">
            <v/>
          </cell>
          <cell r="AY305" t="str">
            <v/>
          </cell>
          <cell r="AZ305">
            <v>11451</v>
          </cell>
          <cell r="BA305" t="str">
            <v/>
          </cell>
          <cell r="BB305">
            <v>269.33415390299996</v>
          </cell>
          <cell r="BC305">
            <v>4</v>
          </cell>
          <cell r="BD305">
            <v>461.38201996499998</v>
          </cell>
          <cell r="BE305" t="str">
            <v/>
          </cell>
          <cell r="BF305">
            <v>741.50861973799988</v>
          </cell>
          <cell r="BG305" t="str">
            <v/>
          </cell>
          <cell r="BH305">
            <v>1</v>
          </cell>
          <cell r="BI305">
            <v>1</v>
          </cell>
          <cell r="BJ305">
            <v>1</v>
          </cell>
        </row>
        <row r="306">
          <cell r="A306" t="str">
            <v>5MN</v>
          </cell>
          <cell r="B306" t="str">
            <v>Q26</v>
          </cell>
          <cell r="C306" t="str">
            <v/>
          </cell>
          <cell r="D306" t="str">
            <v/>
          </cell>
          <cell r="E306" t="str">
            <v/>
          </cell>
          <cell r="F306">
            <v>1</v>
          </cell>
          <cell r="G306">
            <v>1</v>
          </cell>
          <cell r="H306">
            <v>0</v>
          </cell>
          <cell r="J306">
            <v>1</v>
          </cell>
          <cell r="K306">
            <v>66.009800000000013</v>
          </cell>
          <cell r="L306">
            <v>1125.6933414810003</v>
          </cell>
          <cell r="M306" t="str">
            <v/>
          </cell>
          <cell r="N306">
            <v>0</v>
          </cell>
          <cell r="Q306" t="str">
            <v/>
          </cell>
          <cell r="R306" t="str">
            <v/>
          </cell>
          <cell r="S306">
            <v>283</v>
          </cell>
          <cell r="X306">
            <v>1</v>
          </cell>
          <cell r="Y306">
            <v>1</v>
          </cell>
          <cell r="Z306">
            <v>1</v>
          </cell>
          <cell r="AA306">
            <v>0</v>
          </cell>
          <cell r="AB306" t="str">
            <v/>
          </cell>
          <cell r="AD306">
            <v>68</v>
          </cell>
          <cell r="AE306">
            <v>148</v>
          </cell>
          <cell r="AF306">
            <v>0.57482036863480157</v>
          </cell>
          <cell r="AG306">
            <v>0</v>
          </cell>
          <cell r="AH306" t="str">
            <v/>
          </cell>
          <cell r="AI306">
            <v>2</v>
          </cell>
          <cell r="AJ306">
            <v>20</v>
          </cell>
          <cell r="AK306">
            <v>679.55226619365101</v>
          </cell>
          <cell r="AL306">
            <v>5.9659090909090912E-2</v>
          </cell>
          <cell r="AM306">
            <v>0.29999723351868757</v>
          </cell>
          <cell r="AN306">
            <v>0.31372549019607843</v>
          </cell>
          <cell r="AO306">
            <v>-4911</v>
          </cell>
          <cell r="AQ306">
            <v>38748</v>
          </cell>
          <cell r="AR306" t="str">
            <v/>
          </cell>
          <cell r="AS306">
            <v>22140</v>
          </cell>
          <cell r="AU306">
            <v>26341</v>
          </cell>
          <cell r="AV306" t="str">
            <v/>
          </cell>
          <cell r="AW306">
            <v>23946</v>
          </cell>
          <cell r="AX306" t="str">
            <v/>
          </cell>
          <cell r="AY306" t="str">
            <v/>
          </cell>
          <cell r="AZ306">
            <v>15445</v>
          </cell>
          <cell r="BA306" t="str">
            <v/>
          </cell>
          <cell r="BB306">
            <v>384.10323741299999</v>
          </cell>
          <cell r="BC306">
            <v>12</v>
          </cell>
          <cell r="BD306">
            <v>705.03965775400002</v>
          </cell>
          <cell r="BE306" t="str">
            <v/>
          </cell>
          <cell r="BF306">
            <v>1068.2646179850001</v>
          </cell>
          <cell r="BG306" t="str">
            <v/>
          </cell>
          <cell r="BH306">
            <v>2</v>
          </cell>
          <cell r="BI306">
            <v>2</v>
          </cell>
          <cell r="BJ306">
            <v>2</v>
          </cell>
        </row>
        <row r="307">
          <cell r="A307" t="str">
            <v>5MP</v>
          </cell>
          <cell r="B307" t="str">
            <v>Q28</v>
          </cell>
          <cell r="C307" t="str">
            <v/>
          </cell>
          <cell r="D307" t="str">
            <v/>
          </cell>
          <cell r="E307">
            <v>0.99089253187613846</v>
          </cell>
          <cell r="F307">
            <v>1</v>
          </cell>
          <cell r="G307">
            <v>1</v>
          </cell>
          <cell r="H307">
            <v>0</v>
          </cell>
          <cell r="J307">
            <v>1</v>
          </cell>
          <cell r="K307">
            <v>26.005700000000001</v>
          </cell>
          <cell r="L307">
            <v>143.66984458200002</v>
          </cell>
          <cell r="M307" t="str">
            <v/>
          </cell>
          <cell r="N307">
            <v>0</v>
          </cell>
          <cell r="Q307" t="str">
            <v/>
          </cell>
          <cell r="R307">
            <v>1</v>
          </cell>
          <cell r="S307">
            <v>123</v>
          </cell>
          <cell r="X307">
            <v>0.99425287356321834</v>
          </cell>
          <cell r="Y307">
            <v>1</v>
          </cell>
          <cell r="Z307">
            <v>0.91666666666666663</v>
          </cell>
          <cell r="AA307">
            <v>0</v>
          </cell>
          <cell r="AB307" t="str">
            <v/>
          </cell>
          <cell r="AD307">
            <v>37</v>
          </cell>
          <cell r="AE307">
            <v>651</v>
          </cell>
          <cell r="AF307">
            <v>0.99189388356669128</v>
          </cell>
          <cell r="AG307">
            <v>0</v>
          </cell>
          <cell r="AH307" t="str">
            <v/>
          </cell>
          <cell r="AI307">
            <v>4</v>
          </cell>
          <cell r="AJ307">
            <v>270</v>
          </cell>
          <cell r="AK307">
            <v>759.44859512281971</v>
          </cell>
          <cell r="AL307" t="str">
            <v/>
          </cell>
          <cell r="AM307">
            <v>0.22340018619689239</v>
          </cell>
          <cell r="AN307">
            <v>0.27500000000000002</v>
          </cell>
          <cell r="AO307">
            <v>1688</v>
          </cell>
          <cell r="AQ307">
            <v>37677</v>
          </cell>
          <cell r="AR307" t="str">
            <v/>
          </cell>
          <cell r="AS307">
            <v>12931</v>
          </cell>
          <cell r="AU307">
            <v>27863</v>
          </cell>
          <cell r="AV307" t="str">
            <v/>
          </cell>
          <cell r="AW307">
            <v>19937</v>
          </cell>
          <cell r="AX307" t="str">
            <v/>
          </cell>
          <cell r="AY307" t="str">
            <v/>
          </cell>
          <cell r="AZ307">
            <v>13527</v>
          </cell>
          <cell r="BA307" t="str">
            <v/>
          </cell>
          <cell r="BB307">
            <v>372.80232967299997</v>
          </cell>
          <cell r="BC307">
            <v>107</v>
          </cell>
          <cell r="BD307">
            <v>659.48599329899992</v>
          </cell>
          <cell r="BE307" t="str">
            <v/>
          </cell>
          <cell r="BF307">
            <v>821.82566001199996</v>
          </cell>
          <cell r="BG307" t="str">
            <v/>
          </cell>
          <cell r="BH307">
            <v>57</v>
          </cell>
          <cell r="BI307">
            <v>2</v>
          </cell>
          <cell r="BJ307">
            <v>2</v>
          </cell>
        </row>
        <row r="308">
          <cell r="A308" t="str">
            <v>5MQ</v>
          </cell>
          <cell r="B308" t="str">
            <v>Q28</v>
          </cell>
          <cell r="C308" t="str">
            <v/>
          </cell>
          <cell r="D308" t="str">
            <v/>
          </cell>
          <cell r="E308">
            <v>1</v>
          </cell>
          <cell r="F308">
            <v>1</v>
          </cell>
          <cell r="G308">
            <v>1</v>
          </cell>
          <cell r="H308">
            <v>0</v>
          </cell>
          <cell r="J308">
            <v>0</v>
          </cell>
          <cell r="K308">
            <v>18.033300001000001</v>
          </cell>
          <cell r="L308">
            <v>826.42897924800013</v>
          </cell>
          <cell r="M308" t="str">
            <v/>
          </cell>
          <cell r="N308">
            <v>1</v>
          </cell>
          <cell r="Q308" t="str">
            <v/>
          </cell>
          <cell r="R308">
            <v>0.85227272727272729</v>
          </cell>
          <cell r="S308">
            <v>126</v>
          </cell>
          <cell r="X308">
            <v>1</v>
          </cell>
          <cell r="Y308">
            <v>1</v>
          </cell>
          <cell r="Z308">
            <v>0.9375</v>
          </cell>
          <cell r="AA308">
            <v>0</v>
          </cell>
          <cell r="AB308" t="str">
            <v/>
          </cell>
          <cell r="AD308">
            <v>73</v>
          </cell>
          <cell r="AE308">
            <v>393</v>
          </cell>
          <cell r="AF308">
            <v>0.86420549890280107</v>
          </cell>
          <cell r="AG308">
            <v>0</v>
          </cell>
          <cell r="AH308" t="str">
            <v/>
          </cell>
          <cell r="AI308">
            <v>2</v>
          </cell>
          <cell r="AJ308">
            <v>57</v>
          </cell>
          <cell r="AK308">
            <v>526.44196193124606</v>
          </cell>
          <cell r="AL308" t="str">
            <v/>
          </cell>
          <cell r="AM308">
            <v>0.25982238648662698</v>
          </cell>
          <cell r="AN308">
            <v>0.55555555555555558</v>
          </cell>
          <cell r="AO308">
            <v>220</v>
          </cell>
          <cell r="AQ308">
            <v>50831</v>
          </cell>
          <cell r="AR308" t="str">
            <v/>
          </cell>
          <cell r="AS308">
            <v>19318</v>
          </cell>
          <cell r="AU308">
            <v>38971</v>
          </cell>
          <cell r="AV308" t="str">
            <v/>
          </cell>
          <cell r="AW308">
            <v>29239</v>
          </cell>
          <cell r="AX308" t="str">
            <v/>
          </cell>
          <cell r="AY308" t="str">
            <v/>
          </cell>
          <cell r="AZ308">
            <v>21036</v>
          </cell>
          <cell r="BA308" t="str">
            <v/>
          </cell>
          <cell r="BB308">
            <v>584.91288062000001</v>
          </cell>
          <cell r="BC308" t="str">
            <v/>
          </cell>
          <cell r="BD308">
            <v>987.51768881800001</v>
          </cell>
          <cell r="BE308" t="str">
            <v/>
          </cell>
          <cell r="BF308">
            <v>1578.6629047019999</v>
          </cell>
          <cell r="BG308" t="str">
            <v/>
          </cell>
          <cell r="BH308">
            <v>682</v>
          </cell>
          <cell r="BI308">
            <v>0</v>
          </cell>
          <cell r="BJ308">
            <v>0</v>
          </cell>
        </row>
        <row r="309">
          <cell r="A309" t="str">
            <v>5MR</v>
          </cell>
          <cell r="B309" t="str">
            <v>Q28</v>
          </cell>
          <cell r="C309" t="str">
            <v/>
          </cell>
          <cell r="D309" t="str">
            <v/>
          </cell>
          <cell r="E309">
            <v>1</v>
          </cell>
          <cell r="F309">
            <v>1</v>
          </cell>
          <cell r="G309">
            <v>1</v>
          </cell>
          <cell r="H309">
            <v>0</v>
          </cell>
          <cell r="J309">
            <v>0</v>
          </cell>
          <cell r="K309">
            <v>12.006</v>
          </cell>
          <cell r="L309">
            <v>173.11974685999999</v>
          </cell>
          <cell r="M309" t="str">
            <v/>
          </cell>
          <cell r="N309">
            <v>0</v>
          </cell>
          <cell r="Q309" t="str">
            <v/>
          </cell>
          <cell r="R309" t="str">
            <v/>
          </cell>
          <cell r="S309">
            <v>16</v>
          </cell>
          <cell r="X309">
            <v>1</v>
          </cell>
          <cell r="Y309">
            <v>1</v>
          </cell>
          <cell r="Z309">
            <v>0.88461538461538458</v>
          </cell>
          <cell r="AA309">
            <v>0</v>
          </cell>
          <cell r="AB309" t="str">
            <v/>
          </cell>
          <cell r="AD309">
            <v>41</v>
          </cell>
          <cell r="AE309">
            <v>201</v>
          </cell>
          <cell r="AF309">
            <v>0.94105226112968499</v>
          </cell>
          <cell r="AG309">
            <v>0</v>
          </cell>
          <cell r="AH309" t="str">
            <v/>
          </cell>
          <cell r="AI309">
            <v>0</v>
          </cell>
          <cell r="AJ309">
            <v>0</v>
          </cell>
          <cell r="AK309">
            <v>624.35589790652716</v>
          </cell>
          <cell r="AL309">
            <v>0.24889867841409691</v>
          </cell>
          <cell r="AM309">
            <v>0.42470863957399996</v>
          </cell>
          <cell r="AN309">
            <v>0.76086956521739135</v>
          </cell>
          <cell r="AO309">
            <v>824</v>
          </cell>
          <cell r="AQ309">
            <v>33021</v>
          </cell>
          <cell r="AR309" t="str">
            <v/>
          </cell>
          <cell r="AS309">
            <v>10609</v>
          </cell>
          <cell r="AU309">
            <v>25605</v>
          </cell>
          <cell r="AV309" t="str">
            <v/>
          </cell>
          <cell r="AW309">
            <v>14607</v>
          </cell>
          <cell r="AX309" t="str">
            <v/>
          </cell>
          <cell r="AY309" t="str">
            <v/>
          </cell>
          <cell r="AZ309">
            <v>14317</v>
          </cell>
          <cell r="BA309" t="str">
            <v/>
          </cell>
          <cell r="BB309">
            <v>383.54686839999999</v>
          </cell>
          <cell r="BC309" t="str">
            <v/>
          </cell>
          <cell r="BD309">
            <v>733.90525996099996</v>
          </cell>
          <cell r="BE309" t="str">
            <v/>
          </cell>
          <cell r="BF309">
            <v>1543.859831512</v>
          </cell>
          <cell r="BG309" t="str">
            <v/>
          </cell>
          <cell r="BH309">
            <v>54</v>
          </cell>
          <cell r="BI309">
            <v>335</v>
          </cell>
          <cell r="BJ309">
            <v>0</v>
          </cell>
        </row>
        <row r="310">
          <cell r="A310" t="str">
            <v>5MT</v>
          </cell>
          <cell r="B310" t="str">
            <v>Q28</v>
          </cell>
          <cell r="C310" t="str">
            <v/>
          </cell>
          <cell r="D310" t="str">
            <v/>
          </cell>
          <cell r="E310">
            <v>1</v>
          </cell>
          <cell r="F310">
            <v>1</v>
          </cell>
          <cell r="G310">
            <v>1</v>
          </cell>
          <cell r="H310">
            <v>0</v>
          </cell>
          <cell r="J310">
            <v>2</v>
          </cell>
          <cell r="K310">
            <v>27.012</v>
          </cell>
          <cell r="L310">
            <v>263.74554665400001</v>
          </cell>
          <cell r="M310">
            <v>360</v>
          </cell>
          <cell r="N310">
            <v>0</v>
          </cell>
          <cell r="Q310">
            <v>1</v>
          </cell>
          <cell r="R310">
            <v>1</v>
          </cell>
          <cell r="S310">
            <v>2</v>
          </cell>
          <cell r="X310">
            <v>0.99613899613899615</v>
          </cell>
          <cell r="Y310">
            <v>1</v>
          </cell>
          <cell r="Z310">
            <v>0.83333333333333337</v>
          </cell>
          <cell r="AA310">
            <v>0</v>
          </cell>
          <cell r="AB310" t="str">
            <v/>
          </cell>
          <cell r="AD310">
            <v>86</v>
          </cell>
          <cell r="AE310">
            <v>363</v>
          </cell>
          <cell r="AF310">
            <v>0.25954125820881319</v>
          </cell>
          <cell r="AG310">
            <v>0</v>
          </cell>
          <cell r="AH310" t="str">
            <v/>
          </cell>
          <cell r="AI310">
            <v>3</v>
          </cell>
          <cell r="AJ310">
            <v>40</v>
          </cell>
          <cell r="AK310">
            <v>664.23706017614643</v>
          </cell>
          <cell r="AL310">
            <v>0.25068119891008173</v>
          </cell>
          <cell r="AM310">
            <v>0.20460124130850715</v>
          </cell>
          <cell r="AN310">
            <v>0.84090909090909094</v>
          </cell>
          <cell r="AO310">
            <v>11</v>
          </cell>
          <cell r="AQ310">
            <v>53338</v>
          </cell>
          <cell r="AR310" t="str">
            <v>x</v>
          </cell>
          <cell r="AS310">
            <v>14521</v>
          </cell>
          <cell r="AU310">
            <v>42804</v>
          </cell>
          <cell r="AV310" t="str">
            <v>x</v>
          </cell>
          <cell r="AW310">
            <v>29543</v>
          </cell>
          <cell r="AX310" t="str">
            <v>x</v>
          </cell>
          <cell r="AY310" t="str">
            <v>x</v>
          </cell>
          <cell r="AZ310">
            <v>23628</v>
          </cell>
          <cell r="BA310" t="str">
            <v>x</v>
          </cell>
          <cell r="BB310">
            <v>480.06854059199998</v>
          </cell>
          <cell r="BC310" t="str">
            <v/>
          </cell>
          <cell r="BD310">
            <v>1329.8981576399999</v>
          </cell>
          <cell r="BE310" t="str">
            <v/>
          </cell>
          <cell r="BF310">
            <v>1711.146260814</v>
          </cell>
          <cell r="BG310" t="str">
            <v/>
          </cell>
          <cell r="BH310">
            <v>805</v>
          </cell>
          <cell r="BI310">
            <v>1580</v>
          </cell>
          <cell r="BJ310">
            <v>101</v>
          </cell>
        </row>
        <row r="311">
          <cell r="A311" t="str">
            <v>5MV</v>
          </cell>
          <cell r="B311" t="str">
            <v>Q27</v>
          </cell>
          <cell r="C311" t="str">
            <v/>
          </cell>
          <cell r="D311" t="str">
            <v/>
          </cell>
          <cell r="E311">
            <v>0.99822064056939497</v>
          </cell>
          <cell r="F311">
            <v>1</v>
          </cell>
          <cell r="G311">
            <v>1</v>
          </cell>
          <cell r="H311">
            <v>0</v>
          </cell>
          <cell r="J311">
            <v>0</v>
          </cell>
          <cell r="K311">
            <v>20</v>
          </cell>
          <cell r="L311">
            <v>1856.0986616050002</v>
          </cell>
          <cell r="M311" t="str">
            <v/>
          </cell>
          <cell r="N311">
            <v>0</v>
          </cell>
          <cell r="Q311" t="str">
            <v/>
          </cell>
          <cell r="R311">
            <v>0.66666666666666663</v>
          </cell>
          <cell r="S311">
            <v>351</v>
          </cell>
          <cell r="X311">
            <v>1</v>
          </cell>
          <cell r="Y311">
            <v>0.9885057471264368</v>
          </cell>
          <cell r="Z311">
            <v>1</v>
          </cell>
          <cell r="AA311">
            <v>0</v>
          </cell>
          <cell r="AB311" t="str">
            <v/>
          </cell>
          <cell r="AD311">
            <v>35</v>
          </cell>
          <cell r="AE311">
            <v>295</v>
          </cell>
          <cell r="AF311">
            <v>0.87844917918267551</v>
          </cell>
          <cell r="AG311">
            <v>0</v>
          </cell>
          <cell r="AH311" t="str">
            <v/>
          </cell>
          <cell r="AI311">
            <v>4</v>
          </cell>
          <cell r="AJ311">
            <v>98</v>
          </cell>
          <cell r="AK311">
            <v>899.23826154240282</v>
          </cell>
          <cell r="AL311">
            <v>0.20578778135048231</v>
          </cell>
          <cell r="AM311">
            <v>0.29327179306740625</v>
          </cell>
          <cell r="AN311">
            <v>0.4375</v>
          </cell>
          <cell r="AO311">
            <v>1315</v>
          </cell>
          <cell r="AQ311">
            <v>45586</v>
          </cell>
          <cell r="AR311" t="str">
            <v/>
          </cell>
          <cell r="AS311">
            <v>31178</v>
          </cell>
          <cell r="AU311">
            <v>45626</v>
          </cell>
          <cell r="AV311" t="str">
            <v/>
          </cell>
          <cell r="AW311">
            <v>26538</v>
          </cell>
          <cell r="AX311" t="str">
            <v/>
          </cell>
          <cell r="AY311" t="str">
            <v/>
          </cell>
          <cell r="AZ311">
            <v>24500</v>
          </cell>
          <cell r="BA311" t="str">
            <v/>
          </cell>
          <cell r="BB311">
            <v>491.19275349399999</v>
          </cell>
          <cell r="BC311" t="str">
            <v/>
          </cell>
          <cell r="BD311">
            <v>1025.3042131740001</v>
          </cell>
          <cell r="BE311" t="str">
            <v/>
          </cell>
          <cell r="BF311">
            <v>1430.8714512839999</v>
          </cell>
          <cell r="BG311" t="str">
            <v/>
          </cell>
          <cell r="BH311">
            <v>91</v>
          </cell>
          <cell r="BI311">
            <v>91</v>
          </cell>
          <cell r="BJ311">
            <v>0</v>
          </cell>
        </row>
        <row r="312">
          <cell r="A312" t="str">
            <v>5MW</v>
          </cell>
          <cell r="B312" t="str">
            <v>Q27</v>
          </cell>
          <cell r="C312" t="str">
            <v/>
          </cell>
          <cell r="D312" t="str">
            <v/>
          </cell>
          <cell r="E312" t="str">
            <v/>
          </cell>
          <cell r="F312">
            <v>1</v>
          </cell>
          <cell r="G312">
            <v>1</v>
          </cell>
          <cell r="H312">
            <v>0</v>
          </cell>
          <cell r="J312">
            <v>0</v>
          </cell>
          <cell r="K312">
            <v>22.487899719000001</v>
          </cell>
          <cell r="L312">
            <v>568.10871310899995</v>
          </cell>
          <cell r="M312" t="str">
            <v/>
          </cell>
          <cell r="N312">
            <v>0</v>
          </cell>
          <cell r="Q312" t="str">
            <v/>
          </cell>
          <cell r="R312" t="str">
            <v/>
          </cell>
          <cell r="S312">
            <v>78</v>
          </cell>
          <cell r="X312">
            <v>1</v>
          </cell>
          <cell r="Y312">
            <v>1</v>
          </cell>
          <cell r="Z312">
            <v>1</v>
          </cell>
          <cell r="AA312">
            <v>0</v>
          </cell>
          <cell r="AB312" t="str">
            <v/>
          </cell>
          <cell r="AD312">
            <v>7</v>
          </cell>
          <cell r="AE312">
            <v>416</v>
          </cell>
          <cell r="AF312">
            <v>0.99950641658440276</v>
          </cell>
          <cell r="AG312">
            <v>0</v>
          </cell>
          <cell r="AH312" t="str">
            <v/>
          </cell>
          <cell r="AI312">
            <v>6</v>
          </cell>
          <cell r="AJ312">
            <v>94</v>
          </cell>
          <cell r="AK312">
            <v>842.04568920024781</v>
          </cell>
          <cell r="AL312">
            <v>0.16375545851528384</v>
          </cell>
          <cell r="AM312">
            <v>0.32152787070490801</v>
          </cell>
          <cell r="AN312">
            <v>0.16</v>
          </cell>
          <cell r="AO312">
            <v>-3999</v>
          </cell>
          <cell r="AQ312">
            <v>36835</v>
          </cell>
          <cell r="AR312" t="str">
            <v/>
          </cell>
          <cell r="AS312">
            <v>17674</v>
          </cell>
          <cell r="AU312">
            <v>33995</v>
          </cell>
          <cell r="AV312" t="str">
            <v/>
          </cell>
          <cell r="AW312">
            <v>21754</v>
          </cell>
          <cell r="AX312" t="str">
            <v/>
          </cell>
          <cell r="AY312" t="str">
            <v/>
          </cell>
          <cell r="AZ312">
            <v>14158</v>
          </cell>
          <cell r="BA312" t="str">
            <v/>
          </cell>
          <cell r="BB312">
            <v>340.29095755600008</v>
          </cell>
          <cell r="BC312" t="str">
            <v/>
          </cell>
          <cell r="BD312">
            <v>619.79674429400006</v>
          </cell>
          <cell r="BE312">
            <v>0.47999998900000002</v>
          </cell>
          <cell r="BF312">
            <v>826.99574318600003</v>
          </cell>
          <cell r="BG312" t="str">
            <v/>
          </cell>
          <cell r="BH312">
            <v>74</v>
          </cell>
          <cell r="BI312">
            <v>11</v>
          </cell>
          <cell r="BJ312">
            <v>11</v>
          </cell>
        </row>
        <row r="313">
          <cell r="A313" t="str">
            <v>5MX</v>
          </cell>
          <cell r="B313" t="str">
            <v>Q27</v>
          </cell>
          <cell r="C313" t="str">
            <v/>
          </cell>
          <cell r="D313" t="str">
            <v/>
          </cell>
          <cell r="E313">
            <v>1</v>
          </cell>
          <cell r="F313">
            <v>1</v>
          </cell>
          <cell r="G313">
            <v>1</v>
          </cell>
          <cell r="H313">
            <v>1</v>
          </cell>
          <cell r="J313">
            <v>0</v>
          </cell>
          <cell r="K313">
            <v>50.007899999999999</v>
          </cell>
          <cell r="L313">
            <v>552.73006912799997</v>
          </cell>
          <cell r="M313" t="str">
            <v/>
          </cell>
          <cell r="N313">
            <v>0</v>
          </cell>
          <cell r="Q313" t="str">
            <v/>
          </cell>
          <cell r="R313">
            <v>1</v>
          </cell>
          <cell r="S313">
            <v>388</v>
          </cell>
          <cell r="X313">
            <v>1</v>
          </cell>
          <cell r="Y313">
            <v>1</v>
          </cell>
          <cell r="Z313">
            <v>1</v>
          </cell>
          <cell r="AA313">
            <v>0</v>
          </cell>
          <cell r="AB313" t="str">
            <v/>
          </cell>
          <cell r="AD313">
            <v>210</v>
          </cell>
          <cell r="AE313">
            <v>904</v>
          </cell>
          <cell r="AF313">
            <v>0.94636190975178469</v>
          </cell>
          <cell r="AG313">
            <v>0</v>
          </cell>
          <cell r="AH313" t="str">
            <v/>
          </cell>
          <cell r="AI313">
            <v>5</v>
          </cell>
          <cell r="AJ313">
            <v>717</v>
          </cell>
          <cell r="AK313">
            <v>1466.1713779275558</v>
          </cell>
          <cell r="AL313">
            <v>6.1801935964259119E-2</v>
          </cell>
          <cell r="AM313">
            <v>0.38230476190476192</v>
          </cell>
          <cell r="AN313">
            <v>0.33673469387755101</v>
          </cell>
          <cell r="AO313">
            <v>6165</v>
          </cell>
          <cell r="AQ313">
            <v>61540</v>
          </cell>
          <cell r="AR313" t="str">
            <v/>
          </cell>
          <cell r="AS313">
            <v>27611</v>
          </cell>
          <cell r="AU313">
            <v>52894</v>
          </cell>
          <cell r="AV313" t="str">
            <v/>
          </cell>
          <cell r="AW313">
            <v>22372</v>
          </cell>
          <cell r="AX313" t="str">
            <v/>
          </cell>
          <cell r="AY313" t="str">
            <v/>
          </cell>
          <cell r="AZ313">
            <v>26133</v>
          </cell>
          <cell r="BA313" t="str">
            <v/>
          </cell>
          <cell r="BB313">
            <v>668.46815209500005</v>
          </cell>
          <cell r="BC313" t="str">
            <v/>
          </cell>
          <cell r="BD313">
            <v>887.81963889000008</v>
          </cell>
          <cell r="BE313" t="str">
            <v/>
          </cell>
          <cell r="BF313">
            <v>1376.984245479</v>
          </cell>
          <cell r="BG313" t="str">
            <v/>
          </cell>
          <cell r="BH313">
            <v>16</v>
          </cell>
          <cell r="BI313">
            <v>0</v>
          </cell>
          <cell r="BJ313">
            <v>0</v>
          </cell>
        </row>
        <row r="314">
          <cell r="A314" t="str">
            <v>5MY</v>
          </cell>
          <cell r="B314" t="str">
            <v>Q27</v>
          </cell>
          <cell r="C314" t="str">
            <v/>
          </cell>
          <cell r="D314" t="str">
            <v/>
          </cell>
          <cell r="E314" t="str">
            <v/>
          </cell>
          <cell r="F314">
            <v>1</v>
          </cell>
          <cell r="G314">
            <v>1</v>
          </cell>
          <cell r="H314">
            <v>0</v>
          </cell>
          <cell r="J314">
            <v>0</v>
          </cell>
          <cell r="K314">
            <v>54.207900078000002</v>
          </cell>
          <cell r="L314">
            <v>229.46208003800001</v>
          </cell>
          <cell r="M314" t="str">
            <v/>
          </cell>
          <cell r="N314">
            <v>0</v>
          </cell>
          <cell r="Q314" t="str">
            <v/>
          </cell>
          <cell r="R314" t="str">
            <v/>
          </cell>
          <cell r="S314">
            <v>737</v>
          </cell>
          <cell r="X314">
            <v>1</v>
          </cell>
          <cell r="Y314">
            <v>1</v>
          </cell>
          <cell r="Z314">
            <v>1</v>
          </cell>
          <cell r="AA314">
            <v>0</v>
          </cell>
          <cell r="AB314" t="str">
            <v/>
          </cell>
          <cell r="AD314">
            <v>33</v>
          </cell>
          <cell r="AE314">
            <v>784</v>
          </cell>
          <cell r="AF314">
            <v>0.9710132001427042</v>
          </cell>
          <cell r="AG314">
            <v>0</v>
          </cell>
          <cell r="AH314" t="str">
            <v/>
          </cell>
          <cell r="AI314">
            <v>15</v>
          </cell>
          <cell r="AJ314">
            <v>284</v>
          </cell>
          <cell r="AK314">
            <v>1365.7661250124613</v>
          </cell>
          <cell r="AL314">
            <v>0.15603532875368009</v>
          </cell>
          <cell r="AM314">
            <v>0.32218230563002681</v>
          </cell>
          <cell r="AN314">
            <v>0.43333333333333335</v>
          </cell>
          <cell r="AO314">
            <v>98</v>
          </cell>
          <cell r="AQ314">
            <v>58236</v>
          </cell>
          <cell r="AR314" t="str">
            <v/>
          </cell>
          <cell r="AS314">
            <v>42747</v>
          </cell>
          <cell r="AU314">
            <v>45447</v>
          </cell>
          <cell r="AV314" t="str">
            <v/>
          </cell>
          <cell r="AW314">
            <v>25703</v>
          </cell>
          <cell r="AX314" t="str">
            <v/>
          </cell>
          <cell r="AY314" t="str">
            <v/>
          </cell>
          <cell r="AZ314">
            <v>25818</v>
          </cell>
          <cell r="BA314" t="str">
            <v/>
          </cell>
          <cell r="BB314">
            <v>751.54133358599995</v>
          </cell>
          <cell r="BC314" t="str">
            <v/>
          </cell>
          <cell r="BD314">
            <v>1404.9554759640002</v>
          </cell>
          <cell r="BE314">
            <v>0.20000000300000001</v>
          </cell>
          <cell r="BF314">
            <v>1707.546969476</v>
          </cell>
          <cell r="BG314" t="str">
            <v/>
          </cell>
          <cell r="BH314">
            <v>28</v>
          </cell>
          <cell r="BI314">
            <v>12</v>
          </cell>
          <cell r="BJ314">
            <v>1</v>
          </cell>
        </row>
        <row r="315">
          <cell r="A315" t="str">
            <v>5NA</v>
          </cell>
          <cell r="B315" t="str">
            <v>Q06</v>
          </cell>
          <cell r="C315" t="str">
            <v/>
          </cell>
          <cell r="D315" t="str">
            <v/>
          </cell>
          <cell r="E315" t="str">
            <v/>
          </cell>
          <cell r="F315">
            <v>1</v>
          </cell>
          <cell r="G315">
            <v>1</v>
          </cell>
          <cell r="H315">
            <v>0</v>
          </cell>
          <cell r="J315">
            <v>0</v>
          </cell>
          <cell r="K315">
            <v>59.291500622000001</v>
          </cell>
          <cell r="L315">
            <v>680.56850441500012</v>
          </cell>
          <cell r="M315" t="str">
            <v/>
          </cell>
          <cell r="N315">
            <v>0</v>
          </cell>
          <cell r="Q315" t="str">
            <v/>
          </cell>
          <cell r="R315" t="str">
            <v/>
          </cell>
          <cell r="S315">
            <v>223</v>
          </cell>
          <cell r="X315">
            <v>1</v>
          </cell>
          <cell r="Y315">
            <v>0.95238095238095233</v>
          </cell>
          <cell r="Z315">
            <v>0.89473684210526316</v>
          </cell>
          <cell r="AA315">
            <v>0</v>
          </cell>
          <cell r="AB315" t="str">
            <v/>
          </cell>
          <cell r="AD315">
            <v>0</v>
          </cell>
          <cell r="AE315">
            <v>222</v>
          </cell>
          <cell r="AF315">
            <v>0.96363478562749527</v>
          </cell>
          <cell r="AG315">
            <v>0</v>
          </cell>
          <cell r="AH315" t="str">
            <v/>
          </cell>
          <cell r="AI315">
            <v>3</v>
          </cell>
          <cell r="AJ315">
            <v>240</v>
          </cell>
          <cell r="AK315">
            <v>836.98092319047078</v>
          </cell>
          <cell r="AL315">
            <v>5.4945054945054944E-2</v>
          </cell>
          <cell r="AM315">
            <v>0.34984728614758098</v>
          </cell>
          <cell r="AN315">
            <v>0.68888888888888888</v>
          </cell>
          <cell r="AO315">
            <v>2047</v>
          </cell>
          <cell r="AQ315">
            <v>44200</v>
          </cell>
          <cell r="AR315" t="str">
            <v/>
          </cell>
          <cell r="AS315">
            <v>20889</v>
          </cell>
          <cell r="AU315">
            <v>32785</v>
          </cell>
          <cell r="AV315" t="str">
            <v/>
          </cell>
          <cell r="AW315">
            <v>20482</v>
          </cell>
          <cell r="AX315" t="str">
            <v/>
          </cell>
          <cell r="AY315" t="str">
            <v/>
          </cell>
          <cell r="AZ315">
            <v>17818</v>
          </cell>
          <cell r="BA315" t="str">
            <v/>
          </cell>
          <cell r="BB315">
            <v>678.76529253900003</v>
          </cell>
          <cell r="BC315">
            <v>39</v>
          </cell>
          <cell r="BD315">
            <v>503.01698202299997</v>
          </cell>
          <cell r="BE315" t="str">
            <v/>
          </cell>
          <cell r="BF315">
            <v>1237.6547871519999</v>
          </cell>
          <cell r="BG315">
            <v>0.38700001299999998</v>
          </cell>
          <cell r="BH315">
            <v>0</v>
          </cell>
          <cell r="BI315">
            <v>0</v>
          </cell>
          <cell r="BJ315">
            <v>0</v>
          </cell>
        </row>
        <row r="316">
          <cell r="A316" t="str">
            <v>5NC</v>
          </cell>
          <cell r="B316" t="str">
            <v>Q06</v>
          </cell>
          <cell r="C316" t="str">
            <v/>
          </cell>
          <cell r="D316" t="str">
            <v/>
          </cell>
          <cell r="E316" t="str">
            <v/>
          </cell>
          <cell r="F316">
            <v>1</v>
          </cell>
          <cell r="G316">
            <v>1</v>
          </cell>
          <cell r="H316">
            <v>0</v>
          </cell>
          <cell r="J316">
            <v>0</v>
          </cell>
          <cell r="K316">
            <v>105.73659996999999</v>
          </cell>
          <cell r="L316">
            <v>706.82259971300005</v>
          </cell>
          <cell r="M316" t="str">
            <v/>
          </cell>
          <cell r="N316">
            <v>0</v>
          </cell>
          <cell r="Q316" t="str">
            <v/>
          </cell>
          <cell r="R316" t="str">
            <v/>
          </cell>
          <cell r="S316">
            <v>93</v>
          </cell>
          <cell r="X316">
            <v>1</v>
          </cell>
          <cell r="Y316">
            <v>1</v>
          </cell>
          <cell r="Z316">
            <v>1</v>
          </cell>
          <cell r="AA316">
            <v>0</v>
          </cell>
          <cell r="AB316" t="str">
            <v/>
          </cell>
          <cell r="AD316">
            <v>0</v>
          </cell>
          <cell r="AE316">
            <v>620</v>
          </cell>
          <cell r="AF316">
            <v>0.79949995191845369</v>
          </cell>
          <cell r="AG316">
            <v>0</v>
          </cell>
          <cell r="AH316" t="str">
            <v/>
          </cell>
          <cell r="AI316">
            <v>2</v>
          </cell>
          <cell r="AJ316">
            <v>219</v>
          </cell>
          <cell r="AK316">
            <v>880.87894043661947</v>
          </cell>
          <cell r="AL316" t="str">
            <v/>
          </cell>
          <cell r="AM316">
            <v>0.11699647073141049</v>
          </cell>
          <cell r="AN316">
            <v>0.65686274509803921</v>
          </cell>
          <cell r="AO316">
            <v>-1962</v>
          </cell>
          <cell r="AQ316">
            <v>42042</v>
          </cell>
          <cell r="AR316" t="str">
            <v/>
          </cell>
          <cell r="AS316">
            <v>23534</v>
          </cell>
          <cell r="AU316">
            <v>36413</v>
          </cell>
          <cell r="AV316" t="str">
            <v/>
          </cell>
          <cell r="AW316">
            <v>20413</v>
          </cell>
          <cell r="AX316" t="str">
            <v/>
          </cell>
          <cell r="AY316" t="str">
            <v/>
          </cell>
          <cell r="AZ316">
            <v>18920</v>
          </cell>
          <cell r="BA316" t="str">
            <v/>
          </cell>
          <cell r="BB316">
            <v>214.61718272599998</v>
          </cell>
          <cell r="BC316" t="str">
            <v/>
          </cell>
          <cell r="BD316">
            <v>584.97848988699991</v>
          </cell>
          <cell r="BE316" t="str">
            <v/>
          </cell>
          <cell r="BF316">
            <v>197.961714019</v>
          </cell>
          <cell r="BG316">
            <v>0.35999999199999999</v>
          </cell>
          <cell r="BH316">
            <v>0</v>
          </cell>
          <cell r="BI316">
            <v>105</v>
          </cell>
          <cell r="BJ316">
            <v>0</v>
          </cell>
        </row>
        <row r="317">
          <cell r="A317" t="str">
            <v>RA0</v>
          </cell>
          <cell r="B317" t="str">
            <v>Q08</v>
          </cell>
          <cell r="C317" t="str">
            <v/>
          </cell>
          <cell r="D317" t="str">
            <v/>
          </cell>
          <cell r="E317" t="str">
            <v/>
          </cell>
          <cell r="J317" t="str">
            <v/>
          </cell>
          <cell r="K317" t="str">
            <v/>
          </cell>
          <cell r="L317" t="str">
            <v/>
          </cell>
          <cell r="M317" t="str">
            <v/>
          </cell>
          <cell r="Q317" t="str">
            <v/>
          </cell>
          <cell r="R317" t="str">
            <v/>
          </cell>
          <cell r="X317" t="str">
            <v/>
          </cell>
          <cell r="Y317" t="str">
            <v/>
          </cell>
          <cell r="Z317" t="str">
            <v/>
          </cell>
          <cell r="AB317" t="str">
            <v/>
          </cell>
          <cell r="AD317" t="str">
            <v/>
          </cell>
          <cell r="AE317" t="str">
            <v/>
          </cell>
          <cell r="AF317" t="str">
            <v/>
          </cell>
          <cell r="AG317">
            <v>0</v>
          </cell>
          <cell r="AH317" t="str">
            <v/>
          </cell>
          <cell r="AI317" t="str">
            <v/>
          </cell>
          <cell r="AJ317" t="str">
            <v/>
          </cell>
          <cell r="AK317" t="str">
            <v/>
          </cell>
          <cell r="AL317" t="str">
            <v/>
          </cell>
          <cell r="AM317" t="str">
            <v/>
          </cell>
          <cell r="AN317" t="str">
            <v/>
          </cell>
          <cell r="AO317" t="str">
            <v/>
          </cell>
          <cell r="AS317" t="str">
            <v/>
          </cell>
          <cell r="BB317" t="str">
            <v/>
          </cell>
          <cell r="BC317" t="str">
            <v/>
          </cell>
          <cell r="BD317" t="str">
            <v/>
          </cell>
          <cell r="BE317" t="str">
            <v/>
          </cell>
          <cell r="BF317" t="str">
            <v/>
          </cell>
          <cell r="BG317" t="str">
            <v/>
          </cell>
          <cell r="BH317" t="str">
            <v/>
          </cell>
          <cell r="BI317" t="str">
            <v/>
          </cell>
          <cell r="BJ317" t="str">
            <v/>
          </cell>
        </row>
        <row r="318">
          <cell r="A318" t="str">
            <v>RA2</v>
          </cell>
          <cell r="B318" t="str">
            <v>Q19</v>
          </cell>
          <cell r="C318" t="str">
            <v/>
          </cell>
          <cell r="D318" t="str">
            <v/>
          </cell>
          <cell r="E318">
            <v>0.99537928378898732</v>
          </cell>
          <cell r="F318" t="str">
            <v/>
          </cell>
          <cell r="G318" t="str">
            <v/>
          </cell>
          <cell r="H318" t="str">
            <v/>
          </cell>
          <cell r="J318" t="str">
            <v/>
          </cell>
          <cell r="K318" t="str">
            <v/>
          </cell>
          <cell r="L318" t="str">
            <v/>
          </cell>
          <cell r="M318">
            <v>3830</v>
          </cell>
          <cell r="N318" t="str">
            <v/>
          </cell>
          <cell r="Q318">
            <v>1</v>
          </cell>
          <cell r="R318">
            <v>1</v>
          </cell>
          <cell r="S318" t="str">
            <v/>
          </cell>
          <cell r="X318" t="str">
            <v/>
          </cell>
          <cell r="Y318" t="str">
            <v/>
          </cell>
          <cell r="Z318" t="str">
            <v/>
          </cell>
          <cell r="AB318">
            <v>1</v>
          </cell>
          <cell r="AD318" t="str">
            <v/>
          </cell>
          <cell r="AE318" t="str">
            <v/>
          </cell>
          <cell r="AF318" t="str">
            <v/>
          </cell>
          <cell r="AG318">
            <v>1.03866128101558E-2</v>
          </cell>
          <cell r="AH318">
            <v>2</v>
          </cell>
          <cell r="AI318" t="str">
            <v/>
          </cell>
          <cell r="AJ318" t="str">
            <v/>
          </cell>
          <cell r="AK318" t="str">
            <v/>
          </cell>
          <cell r="AL318" t="str">
            <v/>
          </cell>
          <cell r="AM318" t="str">
            <v/>
          </cell>
          <cell r="AN318" t="str">
            <v/>
          </cell>
          <cell r="AO318">
            <v>276</v>
          </cell>
          <cell r="AQ318" t="str">
            <v/>
          </cell>
          <cell r="AR318" t="str">
            <v/>
          </cell>
          <cell r="AS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row>
        <row r="319">
          <cell r="A319" t="str">
            <v>RA3</v>
          </cell>
          <cell r="B319" t="str">
            <v>Q20</v>
          </cell>
          <cell r="C319" t="str">
            <v/>
          </cell>
          <cell r="D319" t="str">
            <v/>
          </cell>
          <cell r="E319">
            <v>0.97658493483543185</v>
          </cell>
          <cell r="F319" t="str">
            <v/>
          </cell>
          <cell r="G319" t="str">
            <v/>
          </cell>
          <cell r="H319" t="str">
            <v/>
          </cell>
          <cell r="J319" t="str">
            <v/>
          </cell>
          <cell r="K319" t="str">
            <v/>
          </cell>
          <cell r="L319" t="str">
            <v/>
          </cell>
          <cell r="M319">
            <v>1225</v>
          </cell>
          <cell r="N319" t="str">
            <v/>
          </cell>
          <cell r="Q319">
            <v>1</v>
          </cell>
          <cell r="R319">
            <v>1</v>
          </cell>
          <cell r="S319" t="str">
            <v/>
          </cell>
          <cell r="X319" t="str">
            <v/>
          </cell>
          <cell r="Y319" t="str">
            <v/>
          </cell>
          <cell r="Z319" t="str">
            <v/>
          </cell>
          <cell r="AB319">
            <v>1</v>
          </cell>
          <cell r="AD319" t="str">
            <v/>
          </cell>
          <cell r="AE319" t="str">
            <v/>
          </cell>
          <cell r="AF319" t="str">
            <v/>
          </cell>
          <cell r="AG319">
            <v>9.9573257467994308E-3</v>
          </cell>
          <cell r="AH319">
            <v>0.66666666666666663</v>
          </cell>
          <cell r="AI319" t="str">
            <v/>
          </cell>
          <cell r="AJ319" t="str">
            <v/>
          </cell>
          <cell r="AK319" t="str">
            <v/>
          </cell>
          <cell r="AL319" t="str">
            <v/>
          </cell>
          <cell r="AM319" t="str">
            <v/>
          </cell>
          <cell r="AN319" t="str">
            <v/>
          </cell>
          <cell r="AO319">
            <v>-6989</v>
          </cell>
          <cell r="AQ319" t="str">
            <v/>
          </cell>
          <cell r="AR319" t="str">
            <v/>
          </cell>
          <cell r="AS319" t="str">
            <v/>
          </cell>
          <cell r="AU319" t="str">
            <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row>
        <row r="320">
          <cell r="A320" t="str">
            <v>RA4</v>
          </cell>
          <cell r="B320" t="str">
            <v>Q22</v>
          </cell>
          <cell r="C320" t="str">
            <v/>
          </cell>
          <cell r="D320" t="str">
            <v/>
          </cell>
          <cell r="E320">
            <v>0.99081577525661801</v>
          </cell>
          <cell r="F320" t="str">
            <v/>
          </cell>
          <cell r="G320" t="str">
            <v/>
          </cell>
          <cell r="H320" t="str">
            <v/>
          </cell>
          <cell r="J320" t="str">
            <v/>
          </cell>
          <cell r="K320" t="str">
            <v/>
          </cell>
          <cell r="L320" t="str">
            <v/>
          </cell>
          <cell r="M320">
            <v>1029</v>
          </cell>
          <cell r="N320" t="str">
            <v/>
          </cell>
          <cell r="Q320">
            <v>1</v>
          </cell>
          <cell r="R320">
            <v>1</v>
          </cell>
          <cell r="S320" t="str">
            <v/>
          </cell>
          <cell r="X320" t="str">
            <v/>
          </cell>
          <cell r="Y320" t="str">
            <v/>
          </cell>
          <cell r="Z320" t="str">
            <v/>
          </cell>
          <cell r="AB320">
            <v>1</v>
          </cell>
          <cell r="AD320" t="str">
            <v/>
          </cell>
          <cell r="AE320" t="str">
            <v/>
          </cell>
          <cell r="AF320" t="str">
            <v/>
          </cell>
          <cell r="AG320">
            <v>3.1601123595505619E-2</v>
          </cell>
          <cell r="AH320">
            <v>1</v>
          </cell>
          <cell r="AI320" t="str">
            <v/>
          </cell>
          <cell r="AJ320" t="str">
            <v/>
          </cell>
          <cell r="AK320" t="str">
            <v/>
          </cell>
          <cell r="AL320" t="str">
            <v/>
          </cell>
          <cell r="AM320" t="str">
            <v/>
          </cell>
          <cell r="AN320" t="str">
            <v/>
          </cell>
          <cell r="AO320">
            <v>2</v>
          </cell>
          <cell r="AQ320" t="str">
            <v/>
          </cell>
          <cell r="AR320" t="str">
            <v/>
          </cell>
          <cell r="AS320" t="str">
            <v/>
          </cell>
          <cell r="AU320" t="str">
            <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row>
        <row r="321">
          <cell r="A321" t="str">
            <v>RA7</v>
          </cell>
          <cell r="B321" t="str">
            <v>Q20</v>
          </cell>
          <cell r="C321" t="str">
            <v/>
          </cell>
          <cell r="D321" t="str">
            <v/>
          </cell>
          <cell r="E321">
            <v>0.96934291991212307</v>
          </cell>
          <cell r="F321" t="str">
            <v/>
          </cell>
          <cell r="G321" t="str">
            <v/>
          </cell>
          <cell r="H321" t="str">
            <v/>
          </cell>
          <cell r="J321" t="str">
            <v/>
          </cell>
          <cell r="K321" t="str">
            <v/>
          </cell>
          <cell r="L321" t="str">
            <v/>
          </cell>
          <cell r="M321">
            <v>6804</v>
          </cell>
          <cell r="N321" t="str">
            <v/>
          </cell>
          <cell r="Q321">
            <v>1</v>
          </cell>
          <cell r="R321">
            <v>0.9989624762234135</v>
          </cell>
          <cell r="S321" t="str">
            <v/>
          </cell>
          <cell r="X321" t="str">
            <v/>
          </cell>
          <cell r="Y321" t="str">
            <v/>
          </cell>
          <cell r="Z321" t="str">
            <v/>
          </cell>
          <cell r="AB321">
            <v>0.79347826086956519</v>
          </cell>
          <cell r="AD321" t="str">
            <v/>
          </cell>
          <cell r="AE321" t="str">
            <v/>
          </cell>
          <cell r="AF321" t="str">
            <v/>
          </cell>
          <cell r="AG321">
            <v>1.4084507042253523E-2</v>
          </cell>
          <cell r="AH321">
            <v>4</v>
          </cell>
          <cell r="AI321" t="str">
            <v/>
          </cell>
          <cell r="AJ321" t="str">
            <v/>
          </cell>
          <cell r="AK321" t="str">
            <v/>
          </cell>
          <cell r="AL321" t="str">
            <v/>
          </cell>
          <cell r="AM321" t="str">
            <v/>
          </cell>
          <cell r="AN321" t="str">
            <v/>
          </cell>
          <cell r="AO321">
            <v>3285</v>
          </cell>
          <cell r="AQ321" t="str">
            <v/>
          </cell>
          <cell r="AR321" t="str">
            <v/>
          </cell>
          <cell r="AS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row>
        <row r="322">
          <cell r="A322" t="str">
            <v>RA9</v>
          </cell>
          <cell r="B322" t="str">
            <v>Q21</v>
          </cell>
          <cell r="C322" t="str">
            <v/>
          </cell>
          <cell r="D322" t="str">
            <v/>
          </cell>
          <cell r="E322">
            <v>0.92879353233830841</v>
          </cell>
          <cell r="F322" t="str">
            <v/>
          </cell>
          <cell r="G322" t="str">
            <v/>
          </cell>
          <cell r="H322" t="str">
            <v/>
          </cell>
          <cell r="J322" t="str">
            <v/>
          </cell>
          <cell r="K322" t="str">
            <v/>
          </cell>
          <cell r="L322" t="str">
            <v/>
          </cell>
          <cell r="M322">
            <v>4176</v>
          </cell>
          <cell r="N322" t="str">
            <v/>
          </cell>
          <cell r="Q322">
            <v>1</v>
          </cell>
          <cell r="R322">
            <v>1</v>
          </cell>
          <cell r="S322" t="str">
            <v/>
          </cell>
          <cell r="X322" t="str">
            <v/>
          </cell>
          <cell r="Y322" t="str">
            <v/>
          </cell>
          <cell r="Z322" t="str">
            <v/>
          </cell>
          <cell r="AB322">
            <v>0.96799999999999997</v>
          </cell>
          <cell r="AD322" t="str">
            <v/>
          </cell>
          <cell r="AE322" t="str">
            <v/>
          </cell>
          <cell r="AF322" t="str">
            <v/>
          </cell>
          <cell r="AG322">
            <v>1.4985014985014986E-2</v>
          </cell>
          <cell r="AH322">
            <v>3.3333333333333335</v>
          </cell>
          <cell r="AI322" t="str">
            <v/>
          </cell>
          <cell r="AJ322" t="str">
            <v/>
          </cell>
          <cell r="AK322" t="str">
            <v/>
          </cell>
          <cell r="AL322" t="str">
            <v/>
          </cell>
          <cell r="AM322" t="str">
            <v/>
          </cell>
          <cell r="AN322" t="str">
            <v/>
          </cell>
          <cell r="AO322">
            <v>77</v>
          </cell>
          <cell r="AQ322" t="str">
            <v/>
          </cell>
          <cell r="AR322" t="str">
            <v/>
          </cell>
          <cell r="AS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row>
        <row r="323">
          <cell r="A323" t="str">
            <v>RAE</v>
          </cell>
          <cell r="B323" t="str">
            <v>Q12</v>
          </cell>
          <cell r="C323" t="str">
            <v/>
          </cell>
          <cell r="D323" t="str">
            <v/>
          </cell>
          <cell r="E323">
            <v>0.98773637895525179</v>
          </cell>
          <cell r="F323" t="str">
            <v/>
          </cell>
          <cell r="G323" t="str">
            <v/>
          </cell>
          <cell r="H323" t="str">
            <v/>
          </cell>
          <cell r="J323" t="str">
            <v/>
          </cell>
          <cell r="K323" t="str">
            <v/>
          </cell>
          <cell r="L323" t="str">
            <v/>
          </cell>
          <cell r="M323">
            <v>5054</v>
          </cell>
          <cell r="N323" t="str">
            <v/>
          </cell>
          <cell r="Q323">
            <v>1</v>
          </cell>
          <cell r="R323">
            <v>1</v>
          </cell>
          <cell r="S323" t="str">
            <v/>
          </cell>
          <cell r="X323" t="str">
            <v/>
          </cell>
          <cell r="Y323" t="str">
            <v/>
          </cell>
          <cell r="Z323" t="str">
            <v/>
          </cell>
          <cell r="AB323">
            <v>1</v>
          </cell>
          <cell r="AD323" t="str">
            <v/>
          </cell>
          <cell r="AE323" t="str">
            <v/>
          </cell>
          <cell r="AF323" t="str">
            <v/>
          </cell>
          <cell r="AG323">
            <v>5.7919919415764295E-3</v>
          </cell>
          <cell r="AH323">
            <v>2.6666666666666665</v>
          </cell>
          <cell r="AI323" t="str">
            <v/>
          </cell>
          <cell r="AJ323" t="str">
            <v/>
          </cell>
          <cell r="AK323" t="str">
            <v/>
          </cell>
          <cell r="AL323" t="str">
            <v/>
          </cell>
          <cell r="AM323" t="str">
            <v/>
          </cell>
          <cell r="AN323" t="str">
            <v/>
          </cell>
          <cell r="AO323" t="str">
            <v/>
          </cell>
          <cell r="AQ323" t="str">
            <v/>
          </cell>
          <cell r="AR323" t="str">
            <v/>
          </cell>
          <cell r="AS323" t="str">
            <v/>
          </cell>
          <cell r="AU323" t="str">
            <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row>
        <row r="324">
          <cell r="A324" t="str">
            <v>RAJ</v>
          </cell>
          <cell r="B324" t="str">
            <v>Q03</v>
          </cell>
          <cell r="C324" t="str">
            <v/>
          </cell>
          <cell r="D324" t="str">
            <v/>
          </cell>
          <cell r="E324">
            <v>0.98202247191011238</v>
          </cell>
          <cell r="F324" t="str">
            <v/>
          </cell>
          <cell r="G324" t="str">
            <v/>
          </cell>
          <cell r="H324" t="str">
            <v/>
          </cell>
          <cell r="J324" t="str">
            <v/>
          </cell>
          <cell r="K324" t="str">
            <v/>
          </cell>
          <cell r="L324" t="str">
            <v/>
          </cell>
          <cell r="M324">
            <v>6126</v>
          </cell>
          <cell r="N324" t="str">
            <v/>
          </cell>
          <cell r="Q324">
            <v>1</v>
          </cell>
          <cell r="R324">
            <v>1</v>
          </cell>
          <cell r="S324" t="str">
            <v/>
          </cell>
          <cell r="X324" t="str">
            <v/>
          </cell>
          <cell r="Y324" t="str">
            <v/>
          </cell>
          <cell r="Z324" t="str">
            <v/>
          </cell>
          <cell r="AB324">
            <v>1</v>
          </cell>
          <cell r="AD324" t="str">
            <v/>
          </cell>
          <cell r="AE324" t="str">
            <v/>
          </cell>
          <cell r="AF324" t="str">
            <v/>
          </cell>
          <cell r="AG324">
            <v>2.3134759976865239E-2</v>
          </cell>
          <cell r="AH324">
            <v>3</v>
          </cell>
          <cell r="AI324" t="str">
            <v/>
          </cell>
          <cell r="AJ324" t="str">
            <v/>
          </cell>
          <cell r="AK324" t="str">
            <v/>
          </cell>
          <cell r="AL324" t="str">
            <v/>
          </cell>
          <cell r="AM324" t="str">
            <v/>
          </cell>
          <cell r="AN324" t="str">
            <v/>
          </cell>
          <cell r="AO324">
            <v>524</v>
          </cell>
          <cell r="AQ324" t="str">
            <v/>
          </cell>
          <cell r="AR324" t="str">
            <v/>
          </cell>
          <cell r="AS324" t="str">
            <v/>
          </cell>
          <cell r="AU324" t="str">
            <v/>
          </cell>
          <cell r="AV324" t="str">
            <v/>
          </cell>
          <cell r="AW324" t="str">
            <v/>
          </cell>
          <cell r="AX324" t="str">
            <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row>
        <row r="325">
          <cell r="A325" t="str">
            <v>RAL</v>
          </cell>
          <cell r="B325" t="str">
            <v>Q05</v>
          </cell>
          <cell r="C325" t="str">
            <v/>
          </cell>
          <cell r="D325" t="str">
            <v/>
          </cell>
          <cell r="E325">
            <v>0.98577209241613362</v>
          </cell>
          <cell r="F325" t="str">
            <v/>
          </cell>
          <cell r="G325" t="str">
            <v/>
          </cell>
          <cell r="H325" t="str">
            <v/>
          </cell>
          <cell r="J325" t="str">
            <v/>
          </cell>
          <cell r="K325" t="str">
            <v/>
          </cell>
          <cell r="L325" t="str">
            <v/>
          </cell>
          <cell r="M325">
            <v>5393</v>
          </cell>
          <cell r="N325" t="str">
            <v/>
          </cell>
          <cell r="Q325">
            <v>1</v>
          </cell>
          <cell r="R325">
            <v>1</v>
          </cell>
          <cell r="S325" t="str">
            <v/>
          </cell>
          <cell r="X325" t="str">
            <v/>
          </cell>
          <cell r="Y325" t="str">
            <v/>
          </cell>
          <cell r="Z325" t="str">
            <v/>
          </cell>
          <cell r="AB325">
            <v>0.77884615384615385</v>
          </cell>
          <cell r="AD325" t="str">
            <v/>
          </cell>
          <cell r="AE325" t="str">
            <v/>
          </cell>
          <cell r="AF325" t="str">
            <v/>
          </cell>
          <cell r="AG325">
            <v>7.4626865671641781E-3</v>
          </cell>
          <cell r="AH325">
            <v>6.333333333333333</v>
          </cell>
          <cell r="AI325" t="str">
            <v/>
          </cell>
          <cell r="AJ325" t="str">
            <v/>
          </cell>
          <cell r="AK325" t="str">
            <v/>
          </cell>
          <cell r="AL325" t="str">
            <v/>
          </cell>
          <cell r="AM325" t="str">
            <v/>
          </cell>
          <cell r="AN325" t="str">
            <v/>
          </cell>
          <cell r="AO325">
            <v>-4845</v>
          </cell>
          <cell r="AQ325" t="str">
            <v/>
          </cell>
          <cell r="AR325" t="str">
            <v/>
          </cell>
          <cell r="AS325" t="str">
            <v/>
          </cell>
          <cell r="AU325" t="str">
            <v/>
          </cell>
          <cell r="AV325" t="str">
            <v/>
          </cell>
          <cell r="AW325" t="str">
            <v/>
          </cell>
          <cell r="AX325" t="str">
            <v/>
          </cell>
          <cell r="AY325" t="str">
            <v/>
          </cell>
          <cell r="AZ325" t="str">
            <v/>
          </cell>
          <cell r="BA325" t="str">
            <v/>
          </cell>
          <cell r="BB325" t="str">
            <v/>
          </cell>
          <cell r="BC325" t="str">
            <v/>
          </cell>
          <cell r="BD325" t="str">
            <v/>
          </cell>
          <cell r="BE325" t="str">
            <v/>
          </cell>
          <cell r="BF325" t="str">
            <v/>
          </cell>
          <cell r="BG325" t="str">
            <v/>
          </cell>
          <cell r="BH325" t="str">
            <v/>
          </cell>
          <cell r="BI325" t="str">
            <v/>
          </cell>
          <cell r="BJ325" t="str">
            <v/>
          </cell>
        </row>
        <row r="326">
          <cell r="A326" t="str">
            <v>RAN</v>
          </cell>
          <cell r="B326" t="str">
            <v>Q05</v>
          </cell>
          <cell r="C326" t="str">
            <v/>
          </cell>
          <cell r="D326" t="str">
            <v/>
          </cell>
          <cell r="E326" t="str">
            <v/>
          </cell>
          <cell r="F326" t="str">
            <v/>
          </cell>
          <cell r="G326" t="str">
            <v/>
          </cell>
          <cell r="H326" t="str">
            <v/>
          </cell>
          <cell r="J326" t="str">
            <v/>
          </cell>
          <cell r="K326" t="str">
            <v/>
          </cell>
          <cell r="L326" t="str">
            <v/>
          </cell>
          <cell r="M326">
            <v>2310</v>
          </cell>
          <cell r="N326" t="str">
            <v/>
          </cell>
          <cell r="Q326">
            <v>1</v>
          </cell>
          <cell r="R326">
            <v>1</v>
          </cell>
          <cell r="S326" t="str">
            <v/>
          </cell>
          <cell r="X326" t="str">
            <v/>
          </cell>
          <cell r="Y326" t="str">
            <v/>
          </cell>
          <cell r="Z326" t="str">
            <v/>
          </cell>
          <cell r="AB326" t="str">
            <v/>
          </cell>
          <cell r="AD326" t="str">
            <v/>
          </cell>
          <cell r="AE326" t="str">
            <v/>
          </cell>
          <cell r="AF326" t="str">
            <v/>
          </cell>
          <cell r="AG326">
            <v>1.1945392491467578E-2</v>
          </cell>
          <cell r="AH326">
            <v>0</v>
          </cell>
          <cell r="AI326" t="str">
            <v/>
          </cell>
          <cell r="AJ326" t="str">
            <v/>
          </cell>
          <cell r="AK326" t="str">
            <v/>
          </cell>
          <cell r="AL326" t="str">
            <v/>
          </cell>
          <cell r="AM326" t="str">
            <v/>
          </cell>
          <cell r="AN326" t="str">
            <v/>
          </cell>
          <cell r="AO326">
            <v>6</v>
          </cell>
          <cell r="AQ326" t="str">
            <v/>
          </cell>
          <cell r="AR326" t="str">
            <v/>
          </cell>
          <cell r="AS326" t="str">
            <v/>
          </cell>
          <cell r="AU326" t="str">
            <v/>
          </cell>
          <cell r="AV326" t="str">
            <v/>
          </cell>
          <cell r="AW326" t="str">
            <v/>
          </cell>
          <cell r="AX326" t="str">
            <v/>
          </cell>
          <cell r="AY326" t="str">
            <v/>
          </cell>
          <cell r="AZ326" t="str">
            <v/>
          </cell>
          <cell r="BA326" t="str">
            <v/>
          </cell>
          <cell r="BB326" t="str">
            <v/>
          </cell>
          <cell r="BC326" t="str">
            <v/>
          </cell>
          <cell r="BD326" t="str">
            <v/>
          </cell>
          <cell r="BE326" t="str">
            <v/>
          </cell>
          <cell r="BF326" t="str">
            <v/>
          </cell>
          <cell r="BG326" t="str">
            <v/>
          </cell>
          <cell r="BH326" t="str">
            <v/>
          </cell>
          <cell r="BI326" t="str">
            <v/>
          </cell>
          <cell r="BJ326" t="str">
            <v/>
          </cell>
        </row>
        <row r="327">
          <cell r="A327" t="str">
            <v>RAP</v>
          </cell>
          <cell r="B327" t="str">
            <v>Q05</v>
          </cell>
          <cell r="C327" t="str">
            <v/>
          </cell>
          <cell r="D327" t="str">
            <v/>
          </cell>
          <cell r="E327">
            <v>0.94909210960713108</v>
          </cell>
          <cell r="F327" t="str">
            <v/>
          </cell>
          <cell r="G327" t="str">
            <v/>
          </cell>
          <cell r="H327" t="str">
            <v/>
          </cell>
          <cell r="J327" t="str">
            <v/>
          </cell>
          <cell r="K327" t="str">
            <v/>
          </cell>
          <cell r="L327" t="str">
            <v/>
          </cell>
          <cell r="M327">
            <v>2228</v>
          </cell>
          <cell r="N327" t="str">
            <v/>
          </cell>
          <cell r="Q327">
            <v>1</v>
          </cell>
          <cell r="R327">
            <v>1</v>
          </cell>
          <cell r="S327" t="str">
            <v/>
          </cell>
          <cell r="X327" t="str">
            <v/>
          </cell>
          <cell r="Y327" t="str">
            <v/>
          </cell>
          <cell r="Z327" t="str">
            <v/>
          </cell>
          <cell r="AB327">
            <v>1</v>
          </cell>
          <cell r="AD327" t="str">
            <v/>
          </cell>
          <cell r="AE327" t="str">
            <v/>
          </cell>
          <cell r="AF327" t="str">
            <v/>
          </cell>
          <cell r="AG327">
            <v>7.3154362416107385E-2</v>
          </cell>
          <cell r="AH327">
            <v>3.6666666666666665</v>
          </cell>
          <cell r="AI327" t="str">
            <v/>
          </cell>
          <cell r="AJ327" t="str">
            <v/>
          </cell>
          <cell r="AK327" t="str">
            <v/>
          </cell>
          <cell r="AL327" t="str">
            <v/>
          </cell>
          <cell r="AM327" t="str">
            <v/>
          </cell>
          <cell r="AN327" t="str">
            <v/>
          </cell>
          <cell r="AO327">
            <v>-8166</v>
          </cell>
          <cell r="AQ327" t="str">
            <v/>
          </cell>
          <cell r="AR327" t="str">
            <v/>
          </cell>
          <cell r="AS327" t="str">
            <v/>
          </cell>
          <cell r="AU327" t="str">
            <v/>
          </cell>
          <cell r="AV327" t="str">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row>
        <row r="328">
          <cell r="A328" t="str">
            <v>RAS</v>
          </cell>
          <cell r="B328" t="str">
            <v>Q04</v>
          </cell>
          <cell r="C328" t="str">
            <v/>
          </cell>
          <cell r="D328" t="str">
            <v/>
          </cell>
          <cell r="E328">
            <v>0.98902849053264907</v>
          </cell>
          <cell r="F328" t="str">
            <v/>
          </cell>
          <cell r="G328" t="str">
            <v/>
          </cell>
          <cell r="H328" t="str">
            <v/>
          </cell>
          <cell r="J328" t="str">
            <v/>
          </cell>
          <cell r="K328" t="str">
            <v/>
          </cell>
          <cell r="L328" t="str">
            <v/>
          </cell>
          <cell r="M328">
            <v>2916</v>
          </cell>
          <cell r="N328" t="str">
            <v/>
          </cell>
          <cell r="Q328">
            <v>1</v>
          </cell>
          <cell r="R328">
            <v>1</v>
          </cell>
          <cell r="S328" t="str">
            <v/>
          </cell>
          <cell r="X328" t="str">
            <v/>
          </cell>
          <cell r="Y328" t="str">
            <v/>
          </cell>
          <cell r="Z328" t="str">
            <v/>
          </cell>
          <cell r="AB328">
            <v>0.78823529411764703</v>
          </cell>
          <cell r="AD328" t="str">
            <v/>
          </cell>
          <cell r="AE328" t="str">
            <v/>
          </cell>
          <cell r="AF328" t="str">
            <v/>
          </cell>
          <cell r="AG328">
            <v>2.3523523523523524E-2</v>
          </cell>
          <cell r="AH328">
            <v>2.3333333333333335</v>
          </cell>
          <cell r="AI328" t="str">
            <v/>
          </cell>
          <cell r="AJ328" t="str">
            <v/>
          </cell>
          <cell r="AK328" t="str">
            <v/>
          </cell>
          <cell r="AL328" t="str">
            <v/>
          </cell>
          <cell r="AM328" t="str">
            <v/>
          </cell>
          <cell r="AN328" t="str">
            <v/>
          </cell>
          <cell r="AO328">
            <v>2212</v>
          </cell>
          <cell r="AQ328" t="str">
            <v/>
          </cell>
          <cell r="AR328" t="str">
            <v/>
          </cell>
          <cell r="AS328" t="str">
            <v/>
          </cell>
          <cell r="AU328" t="str">
            <v/>
          </cell>
          <cell r="AV328" t="str">
            <v/>
          </cell>
          <cell r="AW328" t="str">
            <v/>
          </cell>
          <cell r="AX328" t="str">
            <v/>
          </cell>
          <cell r="AY328" t="str">
            <v/>
          </cell>
          <cell r="AZ328" t="str">
            <v/>
          </cell>
          <cell r="BA328" t="str">
            <v/>
          </cell>
          <cell r="BB328" t="str">
            <v/>
          </cell>
          <cell r="BC328" t="str">
            <v/>
          </cell>
          <cell r="BD328" t="str">
            <v/>
          </cell>
          <cell r="BE328" t="str">
            <v/>
          </cell>
          <cell r="BF328" t="str">
            <v/>
          </cell>
          <cell r="BG328" t="str">
            <v/>
          </cell>
          <cell r="BH328" t="str">
            <v/>
          </cell>
          <cell r="BI328" t="str">
            <v/>
          </cell>
          <cell r="BJ328" t="str">
            <v/>
          </cell>
        </row>
        <row r="329">
          <cell r="A329" t="str">
            <v>RAT</v>
          </cell>
          <cell r="B329" t="str">
            <v>Q06</v>
          </cell>
          <cell r="C329" t="str">
            <v/>
          </cell>
          <cell r="D329" t="str">
            <v/>
          </cell>
          <cell r="E329" t="str">
            <v/>
          </cell>
          <cell r="F329" t="str">
            <v/>
          </cell>
          <cell r="G329" t="str">
            <v/>
          </cell>
          <cell r="H329" t="str">
            <v/>
          </cell>
          <cell r="J329" t="str">
            <v/>
          </cell>
          <cell r="K329" t="str">
            <v/>
          </cell>
          <cell r="L329" t="str">
            <v/>
          </cell>
          <cell r="M329" t="str">
            <v/>
          </cell>
          <cell r="N329" t="str">
            <v/>
          </cell>
          <cell r="Q329" t="str">
            <v/>
          </cell>
          <cell r="R329" t="str">
            <v/>
          </cell>
          <cell r="S329" t="str">
            <v/>
          </cell>
          <cell r="X329" t="str">
            <v/>
          </cell>
          <cell r="Y329" t="str">
            <v/>
          </cell>
          <cell r="Z329" t="str">
            <v/>
          </cell>
          <cell r="AB329" t="str">
            <v/>
          </cell>
          <cell r="AD329" t="str">
            <v/>
          </cell>
          <cell r="AE329" t="str">
            <v/>
          </cell>
          <cell r="AF329" t="str">
            <v/>
          </cell>
          <cell r="AG329">
            <v>0</v>
          </cell>
          <cell r="AH329" t="str">
            <v/>
          </cell>
          <cell r="AI329" t="str">
            <v/>
          </cell>
          <cell r="AJ329" t="str">
            <v/>
          </cell>
          <cell r="AK329" t="str">
            <v/>
          </cell>
          <cell r="AL329" t="str">
            <v/>
          </cell>
          <cell r="AM329" t="str">
            <v/>
          </cell>
          <cell r="AN329" t="str">
            <v/>
          </cell>
          <cell r="AO329">
            <v>352</v>
          </cell>
          <cell r="AQ329" t="str">
            <v/>
          </cell>
          <cell r="AR329" t="str">
            <v/>
          </cell>
          <cell r="AS329" t="str">
            <v/>
          </cell>
          <cell r="AU329" t="str">
            <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row>
        <row r="330">
          <cell r="A330" t="str">
            <v>RAX</v>
          </cell>
          <cell r="B330" t="str">
            <v>Q08</v>
          </cell>
          <cell r="C330" t="str">
            <v/>
          </cell>
          <cell r="D330" t="str">
            <v/>
          </cell>
          <cell r="E330">
            <v>0.97421434327155521</v>
          </cell>
          <cell r="F330" t="str">
            <v/>
          </cell>
          <cell r="G330" t="str">
            <v/>
          </cell>
          <cell r="H330" t="str">
            <v/>
          </cell>
          <cell r="J330" t="str">
            <v/>
          </cell>
          <cell r="K330" t="str">
            <v/>
          </cell>
          <cell r="L330" t="str">
            <v/>
          </cell>
          <cell r="M330">
            <v>4931</v>
          </cell>
          <cell r="N330" t="str">
            <v/>
          </cell>
          <cell r="Q330">
            <v>1</v>
          </cell>
          <cell r="R330">
            <v>1</v>
          </cell>
          <cell r="S330" t="str">
            <v/>
          </cell>
          <cell r="X330" t="str">
            <v/>
          </cell>
          <cell r="Y330" t="str">
            <v/>
          </cell>
          <cell r="Z330" t="str">
            <v/>
          </cell>
          <cell r="AB330">
            <v>1</v>
          </cell>
          <cell r="AD330" t="str">
            <v/>
          </cell>
          <cell r="AE330" t="str">
            <v/>
          </cell>
          <cell r="AF330" t="str">
            <v/>
          </cell>
          <cell r="AG330">
            <v>4.0399999999999998E-2</v>
          </cell>
          <cell r="AH330">
            <v>4.333333333333333</v>
          </cell>
          <cell r="AI330" t="str">
            <v/>
          </cell>
          <cell r="AJ330" t="str">
            <v/>
          </cell>
          <cell r="AK330" t="str">
            <v/>
          </cell>
          <cell r="AL330" t="str">
            <v/>
          </cell>
          <cell r="AM330" t="str">
            <v/>
          </cell>
          <cell r="AN330" t="str">
            <v/>
          </cell>
          <cell r="AO330">
            <v>14</v>
          </cell>
          <cell r="AQ330" t="str">
            <v/>
          </cell>
          <cell r="AR330" t="str">
            <v/>
          </cell>
          <cell r="AS330" t="str">
            <v/>
          </cell>
          <cell r="AU330" t="str">
            <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row>
        <row r="331">
          <cell r="A331" t="str">
            <v>RB1</v>
          </cell>
          <cell r="B331" t="str">
            <v>Q20</v>
          </cell>
          <cell r="J331" t="str">
            <v/>
          </cell>
          <cell r="K331" t="str">
            <v/>
          </cell>
          <cell r="L331" t="str">
            <v/>
          </cell>
          <cell r="Q331" t="str">
            <v/>
          </cell>
          <cell r="R331" t="str">
            <v/>
          </cell>
          <cell r="AH331" t="str">
            <v/>
          </cell>
          <cell r="AK331" t="str">
            <v/>
          </cell>
          <cell r="AO331">
            <v>-947</v>
          </cell>
        </row>
        <row r="332">
          <cell r="A332" t="str">
            <v>RB4</v>
          </cell>
          <cell r="B332" t="str">
            <v>Q03</v>
          </cell>
          <cell r="C332">
            <v>0.77012633143423337</v>
          </cell>
          <cell r="D332">
            <v>0.9534676941315946</v>
          </cell>
          <cell r="E332" t="str">
            <v/>
          </cell>
          <cell r="F332" t="str">
            <v/>
          </cell>
          <cell r="G332" t="str">
            <v/>
          </cell>
          <cell r="H332" t="str">
            <v/>
          </cell>
          <cell r="J332" t="str">
            <v/>
          </cell>
          <cell r="K332" t="str">
            <v/>
          </cell>
          <cell r="L332" t="str">
            <v/>
          </cell>
          <cell r="M332" t="str">
            <v/>
          </cell>
          <cell r="N332" t="str">
            <v/>
          </cell>
          <cell r="Q332" t="str">
            <v/>
          </cell>
          <cell r="R332" t="str">
            <v/>
          </cell>
          <cell r="S332" t="str">
            <v/>
          </cell>
          <cell r="X332" t="str">
            <v/>
          </cell>
          <cell r="Y332" t="str">
            <v/>
          </cell>
          <cell r="Z332" t="str">
            <v/>
          </cell>
          <cell r="AB332" t="str">
            <v/>
          </cell>
          <cell r="AD332" t="str">
            <v/>
          </cell>
          <cell r="AE332" t="str">
            <v/>
          </cell>
          <cell r="AF332" t="str">
            <v/>
          </cell>
          <cell r="AG332" t="str">
            <v/>
          </cell>
          <cell r="AH332" t="str">
            <v/>
          </cell>
          <cell r="AI332" t="str">
            <v/>
          </cell>
          <cell r="AJ332" t="str">
            <v/>
          </cell>
          <cell r="AK332" t="str">
            <v/>
          </cell>
          <cell r="AL332" t="str">
            <v/>
          </cell>
          <cell r="AM332" t="str">
            <v/>
          </cell>
          <cell r="AN332" t="str">
            <v/>
          </cell>
          <cell r="AO332">
            <v>1445</v>
          </cell>
          <cell r="AQ332" t="str">
            <v/>
          </cell>
          <cell r="AR332" t="str">
            <v/>
          </cell>
          <cell r="AS332" t="str">
            <v/>
          </cell>
          <cell r="AU332" t="str">
            <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row>
        <row r="333">
          <cell r="A333" t="str">
            <v>RB5</v>
          </cell>
          <cell r="B333" t="str">
            <v>Q20</v>
          </cell>
          <cell r="J333" t="str">
            <v/>
          </cell>
          <cell r="K333" t="str">
            <v/>
          </cell>
          <cell r="L333" t="str">
            <v/>
          </cell>
          <cell r="Q333" t="str">
            <v/>
          </cell>
          <cell r="R333" t="str">
            <v/>
          </cell>
          <cell r="AH333" t="str">
            <v/>
          </cell>
          <cell r="AK333" t="str">
            <v/>
          </cell>
          <cell r="AO333">
            <v>-488</v>
          </cell>
        </row>
        <row r="334">
          <cell r="A334" t="str">
            <v>RB6</v>
          </cell>
          <cell r="B334" t="str">
            <v>Q15</v>
          </cell>
          <cell r="C334">
            <v>0.73850315599639316</v>
          </cell>
          <cell r="D334">
            <v>0.76602698399396629</v>
          </cell>
          <cell r="E334" t="str">
            <v/>
          </cell>
          <cell r="F334" t="str">
            <v/>
          </cell>
          <cell r="G334" t="str">
            <v/>
          </cell>
          <cell r="H334" t="str">
            <v/>
          </cell>
          <cell r="J334" t="str">
            <v/>
          </cell>
          <cell r="K334" t="str">
            <v/>
          </cell>
          <cell r="L334" t="str">
            <v/>
          </cell>
          <cell r="M334" t="str">
            <v/>
          </cell>
          <cell r="N334" t="str">
            <v/>
          </cell>
          <cell r="Q334" t="str">
            <v/>
          </cell>
          <cell r="R334" t="str">
            <v/>
          </cell>
          <cell r="S334" t="str">
            <v/>
          </cell>
          <cell r="X334" t="str">
            <v/>
          </cell>
          <cell r="Y334" t="str">
            <v/>
          </cell>
          <cell r="Z334" t="str">
            <v/>
          </cell>
          <cell r="AB334" t="str">
            <v/>
          </cell>
          <cell r="AD334" t="str">
            <v/>
          </cell>
          <cell r="AE334" t="str">
            <v/>
          </cell>
          <cell r="AF334" t="str">
            <v/>
          </cell>
          <cell r="AG334" t="str">
            <v/>
          </cell>
          <cell r="AH334" t="str">
            <v/>
          </cell>
          <cell r="AI334" t="str">
            <v/>
          </cell>
          <cell r="AJ334" t="str">
            <v/>
          </cell>
          <cell r="AK334" t="str">
            <v/>
          </cell>
          <cell r="AL334" t="str">
            <v/>
          </cell>
          <cell r="AM334" t="str">
            <v/>
          </cell>
          <cell r="AN334" t="str">
            <v/>
          </cell>
          <cell r="AO334">
            <v>5</v>
          </cell>
          <cell r="AQ334" t="str">
            <v/>
          </cell>
          <cell r="AR334" t="str">
            <v/>
          </cell>
          <cell r="AS334" t="str">
            <v/>
          </cell>
          <cell r="AU334" t="str">
            <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row>
        <row r="335">
          <cell r="A335" t="str">
            <v>RB7</v>
          </cell>
          <cell r="B335" t="str">
            <v>Q26</v>
          </cell>
          <cell r="C335">
            <v>0.87364620938628157</v>
          </cell>
          <cell r="D335">
            <v>0.99692957205910571</v>
          </cell>
          <cell r="E335" t="str">
            <v/>
          </cell>
          <cell r="F335" t="str">
            <v/>
          </cell>
          <cell r="G335" t="str">
            <v/>
          </cell>
          <cell r="H335" t="str">
            <v/>
          </cell>
          <cell r="J335" t="str">
            <v/>
          </cell>
          <cell r="K335" t="str">
            <v/>
          </cell>
          <cell r="L335" t="str">
            <v/>
          </cell>
          <cell r="M335" t="str">
            <v/>
          </cell>
          <cell r="N335" t="str">
            <v/>
          </cell>
          <cell r="Q335" t="str">
            <v/>
          </cell>
          <cell r="R335" t="str">
            <v/>
          </cell>
          <cell r="S335" t="str">
            <v/>
          </cell>
          <cell r="X335" t="str">
            <v/>
          </cell>
          <cell r="Y335" t="str">
            <v/>
          </cell>
          <cell r="Z335" t="str">
            <v/>
          </cell>
          <cell r="AB335" t="str">
            <v/>
          </cell>
          <cell r="AD335" t="str">
            <v/>
          </cell>
          <cell r="AE335" t="str">
            <v/>
          </cell>
          <cell r="AF335" t="str">
            <v/>
          </cell>
          <cell r="AG335" t="str">
            <v/>
          </cell>
          <cell r="AH335" t="str">
            <v/>
          </cell>
          <cell r="AI335" t="str">
            <v/>
          </cell>
          <cell r="AJ335" t="str">
            <v/>
          </cell>
          <cell r="AK335" t="str">
            <v/>
          </cell>
          <cell r="AL335" t="str">
            <v/>
          </cell>
          <cell r="AM335" t="str">
            <v/>
          </cell>
          <cell r="AN335" t="str">
            <v/>
          </cell>
          <cell r="AO335">
            <v>0</v>
          </cell>
          <cell r="AQ335" t="str">
            <v/>
          </cell>
          <cell r="AR335" t="str">
            <v/>
          </cell>
          <cell r="AS335" t="str">
            <v/>
          </cell>
          <cell r="AU335" t="str">
            <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row>
        <row r="336">
          <cell r="A336" t="str">
            <v>RB8</v>
          </cell>
          <cell r="B336" t="str">
            <v>Q23</v>
          </cell>
          <cell r="C336">
            <v>0.80352084176446781</v>
          </cell>
          <cell r="D336">
            <v>0.91943127962085303</v>
          </cell>
          <cell r="E336" t="str">
            <v/>
          </cell>
          <cell r="F336" t="str">
            <v/>
          </cell>
          <cell r="G336" t="str">
            <v/>
          </cell>
          <cell r="H336" t="str">
            <v/>
          </cell>
          <cell r="J336" t="str">
            <v/>
          </cell>
          <cell r="K336" t="str">
            <v/>
          </cell>
          <cell r="L336" t="str">
            <v/>
          </cell>
          <cell r="M336" t="str">
            <v/>
          </cell>
          <cell r="N336" t="str">
            <v/>
          </cell>
          <cell r="Q336" t="str">
            <v/>
          </cell>
          <cell r="R336" t="str">
            <v/>
          </cell>
          <cell r="S336" t="str">
            <v/>
          </cell>
          <cell r="X336" t="str">
            <v/>
          </cell>
          <cell r="Y336" t="str">
            <v/>
          </cell>
          <cell r="Z336" t="str">
            <v/>
          </cell>
          <cell r="AB336" t="str">
            <v/>
          </cell>
          <cell r="AD336" t="str">
            <v/>
          </cell>
          <cell r="AE336" t="str">
            <v/>
          </cell>
          <cell r="AF336" t="str">
            <v/>
          </cell>
          <cell r="AG336" t="str">
            <v/>
          </cell>
          <cell r="AH336" t="str">
            <v/>
          </cell>
          <cell r="AI336" t="str">
            <v/>
          </cell>
          <cell r="AJ336" t="str">
            <v/>
          </cell>
          <cell r="AK336" t="str">
            <v/>
          </cell>
          <cell r="AL336" t="str">
            <v/>
          </cell>
          <cell r="AM336" t="str">
            <v/>
          </cell>
          <cell r="AN336" t="str">
            <v/>
          </cell>
          <cell r="AO336">
            <v>611</v>
          </cell>
          <cell r="AQ336" t="str">
            <v/>
          </cell>
          <cell r="AR336" t="str">
            <v/>
          </cell>
          <cell r="AS336" t="str">
            <v/>
          </cell>
          <cell r="AU336" t="str">
            <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row>
        <row r="337">
          <cell r="A337" t="str">
            <v>RBA</v>
          </cell>
          <cell r="B337" t="str">
            <v>Q22</v>
          </cell>
          <cell r="C337" t="str">
            <v/>
          </cell>
          <cell r="D337" t="str">
            <v/>
          </cell>
          <cell r="E337">
            <v>0.98840381991814463</v>
          </cell>
          <cell r="F337" t="str">
            <v/>
          </cell>
          <cell r="G337" t="str">
            <v/>
          </cell>
          <cell r="H337" t="str">
            <v/>
          </cell>
          <cell r="J337" t="str">
            <v/>
          </cell>
          <cell r="K337" t="str">
            <v/>
          </cell>
          <cell r="L337" t="str">
            <v/>
          </cell>
          <cell r="M337">
            <v>3522</v>
          </cell>
          <cell r="N337" t="str">
            <v/>
          </cell>
          <cell r="Q337">
            <v>1</v>
          </cell>
          <cell r="R337">
            <v>1</v>
          </cell>
          <cell r="S337" t="str">
            <v/>
          </cell>
          <cell r="X337" t="str">
            <v/>
          </cell>
          <cell r="Y337" t="str">
            <v/>
          </cell>
          <cell r="Z337" t="str">
            <v/>
          </cell>
          <cell r="AB337">
            <v>1</v>
          </cell>
          <cell r="AD337" t="str">
            <v/>
          </cell>
          <cell r="AE337" t="str">
            <v/>
          </cell>
          <cell r="AF337" t="str">
            <v/>
          </cell>
          <cell r="AG337">
            <v>4.9563838223632042E-2</v>
          </cell>
          <cell r="AH337">
            <v>5</v>
          </cell>
          <cell r="AI337" t="str">
            <v/>
          </cell>
          <cell r="AJ337" t="str">
            <v/>
          </cell>
          <cell r="AK337" t="str">
            <v/>
          </cell>
          <cell r="AL337" t="str">
            <v/>
          </cell>
          <cell r="AM337" t="str">
            <v/>
          </cell>
          <cell r="AN337" t="str">
            <v/>
          </cell>
          <cell r="AO337">
            <v>16</v>
          </cell>
          <cell r="AQ337" t="str">
            <v/>
          </cell>
          <cell r="AR337" t="str">
            <v/>
          </cell>
          <cell r="AS337" t="str">
            <v/>
          </cell>
          <cell r="AU337" t="str">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row>
        <row r="338">
          <cell r="A338" t="str">
            <v>RBB</v>
          </cell>
          <cell r="B338" t="str">
            <v>Q20</v>
          </cell>
          <cell r="C338" t="str">
            <v/>
          </cell>
          <cell r="D338" t="str">
            <v/>
          </cell>
          <cell r="E338" t="str">
            <v/>
          </cell>
          <cell r="F338" t="str">
            <v/>
          </cell>
          <cell r="G338" t="str">
            <v/>
          </cell>
          <cell r="H338" t="str">
            <v/>
          </cell>
          <cell r="J338" t="str">
            <v/>
          </cell>
          <cell r="K338" t="str">
            <v/>
          </cell>
          <cell r="L338" t="str">
            <v/>
          </cell>
          <cell r="M338">
            <v>164</v>
          </cell>
          <cell r="N338" t="str">
            <v/>
          </cell>
          <cell r="Q338">
            <v>1</v>
          </cell>
          <cell r="R338">
            <v>1</v>
          </cell>
          <cell r="S338" t="str">
            <v/>
          </cell>
          <cell r="X338" t="str">
            <v/>
          </cell>
          <cell r="Y338" t="str">
            <v/>
          </cell>
          <cell r="Z338" t="str">
            <v/>
          </cell>
          <cell r="AB338" t="str">
            <v/>
          </cell>
          <cell r="AD338" t="str">
            <v/>
          </cell>
          <cell r="AE338" t="str">
            <v/>
          </cell>
          <cell r="AF338" t="str">
            <v/>
          </cell>
          <cell r="AG338">
            <v>0</v>
          </cell>
          <cell r="AH338">
            <v>0.33333333333333331</v>
          </cell>
          <cell r="AI338" t="str">
            <v/>
          </cell>
          <cell r="AJ338" t="str">
            <v/>
          </cell>
          <cell r="AK338" t="str">
            <v/>
          </cell>
          <cell r="AL338" t="str">
            <v/>
          </cell>
          <cell r="AM338" t="str">
            <v/>
          </cell>
          <cell r="AN338" t="str">
            <v/>
          </cell>
          <cell r="AO338" t="str">
            <v/>
          </cell>
          <cell r="AQ338" t="str">
            <v/>
          </cell>
          <cell r="AR338" t="str">
            <v/>
          </cell>
          <cell r="AS338" t="str">
            <v/>
          </cell>
          <cell r="AU338" t="str">
            <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row>
        <row r="339">
          <cell r="A339" t="str">
            <v>RBD</v>
          </cell>
          <cell r="B339" t="str">
            <v>Q22</v>
          </cell>
          <cell r="C339" t="str">
            <v/>
          </cell>
          <cell r="D339" t="str">
            <v/>
          </cell>
          <cell r="E339">
            <v>0.97199902605308008</v>
          </cell>
          <cell r="F339" t="str">
            <v/>
          </cell>
          <cell r="G339" t="str">
            <v/>
          </cell>
          <cell r="H339" t="str">
            <v/>
          </cell>
          <cell r="J339" t="str">
            <v/>
          </cell>
          <cell r="K339" t="str">
            <v/>
          </cell>
          <cell r="L339" t="str">
            <v/>
          </cell>
          <cell r="M339">
            <v>2035</v>
          </cell>
          <cell r="N339" t="str">
            <v/>
          </cell>
          <cell r="Q339">
            <v>0.99875311720698257</v>
          </cell>
          <cell r="R339">
            <v>1</v>
          </cell>
          <cell r="S339" t="str">
            <v/>
          </cell>
          <cell r="X339" t="str">
            <v/>
          </cell>
          <cell r="Y339" t="str">
            <v/>
          </cell>
          <cell r="Z339" t="str">
            <v/>
          </cell>
          <cell r="AB339">
            <v>1</v>
          </cell>
          <cell r="AD339" t="str">
            <v/>
          </cell>
          <cell r="AE339" t="str">
            <v/>
          </cell>
          <cell r="AF339" t="str">
            <v/>
          </cell>
          <cell r="AG339">
            <v>1.8626309662398137E-2</v>
          </cell>
          <cell r="AH339">
            <v>1.6666666666666667</v>
          </cell>
          <cell r="AI339" t="str">
            <v/>
          </cell>
          <cell r="AJ339" t="str">
            <v/>
          </cell>
          <cell r="AK339" t="str">
            <v/>
          </cell>
          <cell r="AL339" t="str">
            <v/>
          </cell>
          <cell r="AM339" t="str">
            <v/>
          </cell>
          <cell r="AN339" t="str">
            <v/>
          </cell>
          <cell r="AO339">
            <v>-998</v>
          </cell>
          <cell r="AQ339" t="str">
            <v/>
          </cell>
          <cell r="AR339" t="str">
            <v/>
          </cell>
          <cell r="AS339" t="str">
            <v/>
          </cell>
          <cell r="AU339" t="str">
            <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row>
        <row r="340">
          <cell r="A340" t="str">
            <v>RBF</v>
          </cell>
          <cell r="B340" t="str">
            <v>Q16</v>
          </cell>
          <cell r="C340" t="str">
            <v/>
          </cell>
          <cell r="D340" t="str">
            <v/>
          </cell>
          <cell r="E340" t="str">
            <v/>
          </cell>
          <cell r="F340" t="str">
            <v/>
          </cell>
          <cell r="G340" t="str">
            <v/>
          </cell>
          <cell r="H340" t="str">
            <v/>
          </cell>
          <cell r="J340" t="str">
            <v/>
          </cell>
          <cell r="K340" t="str">
            <v/>
          </cell>
          <cell r="L340" t="str">
            <v/>
          </cell>
          <cell r="M340">
            <v>2507</v>
          </cell>
          <cell r="N340" t="str">
            <v/>
          </cell>
          <cell r="Q340">
            <v>1</v>
          </cell>
          <cell r="R340">
            <v>1</v>
          </cell>
          <cell r="S340" t="str">
            <v/>
          </cell>
          <cell r="X340" t="str">
            <v/>
          </cell>
          <cell r="Y340" t="str">
            <v/>
          </cell>
          <cell r="Z340" t="str">
            <v/>
          </cell>
          <cell r="AB340" t="str">
            <v/>
          </cell>
          <cell r="AD340" t="str">
            <v/>
          </cell>
          <cell r="AE340" t="str">
            <v/>
          </cell>
          <cell r="AF340" t="str">
            <v/>
          </cell>
          <cell r="AG340">
            <v>5.3608247422680409E-2</v>
          </cell>
          <cell r="AH340">
            <v>0.33333333333333331</v>
          </cell>
          <cell r="AI340" t="str">
            <v/>
          </cell>
          <cell r="AJ340" t="str">
            <v/>
          </cell>
          <cell r="AK340" t="str">
            <v/>
          </cell>
          <cell r="AL340" t="str">
            <v/>
          </cell>
          <cell r="AM340" t="str">
            <v/>
          </cell>
          <cell r="AN340" t="str">
            <v/>
          </cell>
          <cell r="AO340">
            <v>228.68506000000301</v>
          </cell>
          <cell r="AQ340" t="str">
            <v/>
          </cell>
          <cell r="AR340" t="str">
            <v/>
          </cell>
          <cell r="AS340" t="str">
            <v/>
          </cell>
          <cell r="AU340" t="str">
            <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row>
        <row r="341">
          <cell r="A341" t="str">
            <v>RBK</v>
          </cell>
          <cell r="B341" t="str">
            <v>Q27</v>
          </cell>
          <cell r="C341" t="str">
            <v/>
          </cell>
          <cell r="D341" t="str">
            <v/>
          </cell>
          <cell r="E341">
            <v>0.9604806408544726</v>
          </cell>
          <cell r="F341" t="str">
            <v/>
          </cell>
          <cell r="G341" t="str">
            <v/>
          </cell>
          <cell r="H341" t="str">
            <v/>
          </cell>
          <cell r="J341" t="str">
            <v/>
          </cell>
          <cell r="K341" t="str">
            <v/>
          </cell>
          <cell r="L341" t="str">
            <v/>
          </cell>
          <cell r="M341">
            <v>2697</v>
          </cell>
          <cell r="N341" t="str">
            <v/>
          </cell>
          <cell r="Q341">
            <v>1</v>
          </cell>
          <cell r="R341">
            <v>1</v>
          </cell>
          <cell r="S341" t="str">
            <v/>
          </cell>
          <cell r="X341" t="str">
            <v/>
          </cell>
          <cell r="Y341" t="str">
            <v/>
          </cell>
          <cell r="Z341" t="str">
            <v/>
          </cell>
          <cell r="AB341">
            <v>1</v>
          </cell>
          <cell r="AD341" t="str">
            <v/>
          </cell>
          <cell r="AE341" t="str">
            <v/>
          </cell>
          <cell r="AF341" t="str">
            <v/>
          </cell>
          <cell r="AG341">
            <v>1.3993541442411194E-2</v>
          </cell>
          <cell r="AH341">
            <v>1.6666666666666667</v>
          </cell>
          <cell r="AI341" t="str">
            <v/>
          </cell>
          <cell r="AJ341" t="str">
            <v/>
          </cell>
          <cell r="AK341" t="str">
            <v/>
          </cell>
          <cell r="AL341" t="str">
            <v/>
          </cell>
          <cell r="AM341" t="str">
            <v/>
          </cell>
          <cell r="AN341" t="str">
            <v/>
          </cell>
          <cell r="AO341">
            <v>1926</v>
          </cell>
          <cell r="AQ341" t="str">
            <v/>
          </cell>
          <cell r="AR341" t="str">
            <v/>
          </cell>
          <cell r="AS341" t="str">
            <v/>
          </cell>
          <cell r="AU341" t="str">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row>
        <row r="342">
          <cell r="A342" t="str">
            <v>RBL</v>
          </cell>
          <cell r="B342" t="str">
            <v>Q15</v>
          </cell>
          <cell r="C342" t="str">
            <v/>
          </cell>
          <cell r="D342" t="str">
            <v/>
          </cell>
          <cell r="E342">
            <v>0.96523941068139962</v>
          </cell>
          <cell r="F342" t="str">
            <v/>
          </cell>
          <cell r="G342" t="str">
            <v/>
          </cell>
          <cell r="H342" t="str">
            <v/>
          </cell>
          <cell r="J342" t="str">
            <v/>
          </cell>
          <cell r="K342" t="str">
            <v/>
          </cell>
          <cell r="L342" t="str">
            <v/>
          </cell>
          <cell r="M342">
            <v>4040</v>
          </cell>
          <cell r="N342" t="str">
            <v/>
          </cell>
          <cell r="Q342">
            <v>0.99213630406290954</v>
          </cell>
          <cell r="R342">
            <v>0.99606380774808367</v>
          </cell>
          <cell r="S342" t="str">
            <v/>
          </cell>
          <cell r="X342" t="str">
            <v/>
          </cell>
          <cell r="Y342" t="str">
            <v/>
          </cell>
          <cell r="Z342" t="str">
            <v/>
          </cell>
          <cell r="AB342">
            <v>1</v>
          </cell>
          <cell r="AD342" t="str">
            <v/>
          </cell>
          <cell r="AE342" t="str">
            <v/>
          </cell>
          <cell r="AF342" t="str">
            <v/>
          </cell>
          <cell r="AG342">
            <v>1.982570806100218E-2</v>
          </cell>
          <cell r="AH342">
            <v>8</v>
          </cell>
          <cell r="AI342" t="str">
            <v/>
          </cell>
          <cell r="AJ342" t="str">
            <v/>
          </cell>
          <cell r="AK342" t="str">
            <v/>
          </cell>
          <cell r="AL342" t="str">
            <v/>
          </cell>
          <cell r="AM342" t="str">
            <v/>
          </cell>
          <cell r="AN342" t="str">
            <v/>
          </cell>
          <cell r="AO342">
            <v>20</v>
          </cell>
          <cell r="AQ342" t="str">
            <v/>
          </cell>
          <cell r="AR342" t="str">
            <v/>
          </cell>
          <cell r="AS342" t="str">
            <v/>
          </cell>
          <cell r="AU342" t="str">
            <v/>
          </cell>
          <cell r="AV342" t="str">
            <v/>
          </cell>
          <cell r="AW342" t="str">
            <v/>
          </cell>
          <cell r="AX342" t="str">
            <v/>
          </cell>
          <cell r="AY342" t="str">
            <v/>
          </cell>
          <cell r="AZ342" t="str">
            <v/>
          </cell>
          <cell r="BA342" t="str">
            <v/>
          </cell>
          <cell r="BB342" t="str">
            <v/>
          </cell>
          <cell r="BC342" t="str">
            <v/>
          </cell>
          <cell r="BD342" t="str">
            <v/>
          </cell>
          <cell r="BE342" t="str">
            <v/>
          </cell>
          <cell r="BF342" t="str">
            <v/>
          </cell>
          <cell r="BG342" t="str">
            <v/>
          </cell>
          <cell r="BH342" t="str">
            <v/>
          </cell>
          <cell r="BI342" t="str">
            <v/>
          </cell>
          <cell r="BJ342" t="str">
            <v/>
          </cell>
        </row>
        <row r="343">
          <cell r="A343" t="str">
            <v>RBN</v>
          </cell>
          <cell r="B343" t="str">
            <v>Q15</v>
          </cell>
          <cell r="C343" t="str">
            <v/>
          </cell>
          <cell r="D343" t="str">
            <v/>
          </cell>
          <cell r="E343">
            <v>0.98184751916095203</v>
          </cell>
          <cell r="F343" t="str">
            <v/>
          </cell>
          <cell r="G343" t="str">
            <v/>
          </cell>
          <cell r="H343" t="str">
            <v/>
          </cell>
          <cell r="J343" t="str">
            <v/>
          </cell>
          <cell r="K343" t="str">
            <v/>
          </cell>
          <cell r="L343" t="str">
            <v/>
          </cell>
          <cell r="M343">
            <v>4053</v>
          </cell>
          <cell r="N343" t="str">
            <v/>
          </cell>
          <cell r="Q343">
            <v>0.99850523168908822</v>
          </cell>
          <cell r="R343">
            <v>0.9987642115669797</v>
          </cell>
          <cell r="S343" t="str">
            <v/>
          </cell>
          <cell r="X343" t="str">
            <v/>
          </cell>
          <cell r="Y343" t="str">
            <v/>
          </cell>
          <cell r="Z343" t="str">
            <v/>
          </cell>
          <cell r="AB343">
            <v>0.99588477366255146</v>
          </cell>
          <cell r="AD343" t="str">
            <v/>
          </cell>
          <cell r="AE343" t="str">
            <v/>
          </cell>
          <cell r="AF343" t="str">
            <v/>
          </cell>
          <cell r="AG343">
            <v>1.2191742865059575E-2</v>
          </cell>
          <cell r="AH343">
            <v>1.6666666666666667</v>
          </cell>
          <cell r="AI343" t="str">
            <v/>
          </cell>
          <cell r="AJ343" t="str">
            <v/>
          </cell>
          <cell r="AK343" t="str">
            <v/>
          </cell>
          <cell r="AL343" t="str">
            <v/>
          </cell>
          <cell r="AM343" t="str">
            <v/>
          </cell>
          <cell r="AN343" t="str">
            <v/>
          </cell>
          <cell r="AO343">
            <v>106</v>
          </cell>
          <cell r="AQ343" t="str">
            <v/>
          </cell>
          <cell r="AR343" t="str">
            <v/>
          </cell>
          <cell r="AS343" t="str">
            <v/>
          </cell>
          <cell r="AU343" t="str">
            <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row>
        <row r="344">
          <cell r="A344" t="str">
            <v>RBQ</v>
          </cell>
          <cell r="B344" t="str">
            <v>Q15</v>
          </cell>
          <cell r="C344" t="str">
            <v/>
          </cell>
          <cell r="D344" t="str">
            <v/>
          </cell>
          <cell r="E344" t="str">
            <v/>
          </cell>
          <cell r="F344" t="str">
            <v/>
          </cell>
          <cell r="G344" t="str">
            <v/>
          </cell>
          <cell r="H344" t="str">
            <v/>
          </cell>
          <cell r="J344" t="str">
            <v/>
          </cell>
          <cell r="K344" t="str">
            <v/>
          </cell>
          <cell r="L344" t="str">
            <v/>
          </cell>
          <cell r="M344">
            <v>698</v>
          </cell>
          <cell r="N344" t="str">
            <v/>
          </cell>
          <cell r="Q344">
            <v>1</v>
          </cell>
          <cell r="R344">
            <v>1</v>
          </cell>
          <cell r="S344" t="str">
            <v/>
          </cell>
          <cell r="X344" t="str">
            <v/>
          </cell>
          <cell r="Y344" t="str">
            <v/>
          </cell>
          <cell r="Z344" t="str">
            <v/>
          </cell>
          <cell r="AB344" t="str">
            <v/>
          </cell>
          <cell r="AD344" t="str">
            <v/>
          </cell>
          <cell r="AE344" t="str">
            <v/>
          </cell>
          <cell r="AF344" t="str">
            <v/>
          </cell>
          <cell r="AG344">
            <v>0</v>
          </cell>
          <cell r="AH344">
            <v>1.3333333333333333</v>
          </cell>
          <cell r="AI344" t="str">
            <v/>
          </cell>
          <cell r="AJ344" t="str">
            <v/>
          </cell>
          <cell r="AK344" t="str">
            <v/>
          </cell>
          <cell r="AL344" t="str">
            <v/>
          </cell>
          <cell r="AM344" t="str">
            <v/>
          </cell>
          <cell r="AN344" t="str">
            <v/>
          </cell>
          <cell r="AO344">
            <v>0</v>
          </cell>
          <cell r="AQ344" t="str">
            <v/>
          </cell>
          <cell r="AR344" t="str">
            <v/>
          </cell>
          <cell r="AS344" t="str">
            <v/>
          </cell>
          <cell r="AU344" t="str">
            <v/>
          </cell>
          <cell r="AV344" t="str">
            <v/>
          </cell>
          <cell r="AW344" t="str">
            <v/>
          </cell>
          <cell r="AX344" t="str">
            <v/>
          </cell>
          <cell r="AY344" t="str">
            <v/>
          </cell>
          <cell r="AZ344" t="str">
            <v/>
          </cell>
          <cell r="BA344" t="str">
            <v/>
          </cell>
          <cell r="BB344" t="str">
            <v/>
          </cell>
          <cell r="BC344" t="str">
            <v/>
          </cell>
          <cell r="BD344" t="str">
            <v/>
          </cell>
          <cell r="BE344" t="str">
            <v/>
          </cell>
          <cell r="BF344" t="str">
            <v/>
          </cell>
          <cell r="BG344" t="str">
            <v/>
          </cell>
          <cell r="BH344" t="str">
            <v/>
          </cell>
          <cell r="BI344" t="str">
            <v/>
          </cell>
          <cell r="BJ344" t="str">
            <v/>
          </cell>
        </row>
        <row r="345">
          <cell r="A345" t="str">
            <v>RBS</v>
          </cell>
          <cell r="B345" t="str">
            <v>Q15</v>
          </cell>
          <cell r="C345" t="str">
            <v/>
          </cell>
          <cell r="D345" t="str">
            <v/>
          </cell>
          <cell r="E345">
            <v>0.98970673917265484</v>
          </cell>
          <cell r="F345" t="str">
            <v/>
          </cell>
          <cell r="G345" t="str">
            <v/>
          </cell>
          <cell r="H345" t="str">
            <v/>
          </cell>
          <cell r="J345" t="str">
            <v/>
          </cell>
          <cell r="K345" t="str">
            <v/>
          </cell>
          <cell r="L345" t="str">
            <v/>
          </cell>
          <cell r="M345">
            <v>1789</v>
          </cell>
          <cell r="N345" t="str">
            <v/>
          </cell>
          <cell r="Q345">
            <v>1</v>
          </cell>
          <cell r="R345">
            <v>1</v>
          </cell>
          <cell r="S345" t="str">
            <v/>
          </cell>
          <cell r="X345" t="str">
            <v/>
          </cell>
          <cell r="Y345" t="str">
            <v/>
          </cell>
          <cell r="Z345" t="str">
            <v/>
          </cell>
          <cell r="AB345" t="str">
            <v/>
          </cell>
          <cell r="AD345" t="str">
            <v/>
          </cell>
          <cell r="AE345" t="str">
            <v/>
          </cell>
          <cell r="AF345" t="str">
            <v/>
          </cell>
          <cell r="AG345">
            <v>0</v>
          </cell>
          <cell r="AH345">
            <v>0.66666666666666663</v>
          </cell>
          <cell r="AI345" t="str">
            <v/>
          </cell>
          <cell r="AJ345" t="str">
            <v/>
          </cell>
          <cell r="AK345" t="str">
            <v/>
          </cell>
          <cell r="AL345" t="str">
            <v/>
          </cell>
          <cell r="AM345" t="str">
            <v/>
          </cell>
          <cell r="AN345" t="str">
            <v/>
          </cell>
          <cell r="AO345">
            <v>1</v>
          </cell>
          <cell r="AQ345" t="str">
            <v/>
          </cell>
          <cell r="AR345" t="str">
            <v/>
          </cell>
          <cell r="AS345" t="str">
            <v/>
          </cell>
          <cell r="AU345" t="str">
            <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row>
        <row r="346">
          <cell r="A346" t="str">
            <v>RBT</v>
          </cell>
          <cell r="B346" t="str">
            <v>Q15</v>
          </cell>
          <cell r="C346" t="str">
            <v/>
          </cell>
          <cell r="D346" t="str">
            <v/>
          </cell>
          <cell r="E346">
            <v>0.98315488936473949</v>
          </cell>
          <cell r="F346" t="str">
            <v/>
          </cell>
          <cell r="G346" t="str">
            <v/>
          </cell>
          <cell r="H346" t="str">
            <v/>
          </cell>
          <cell r="J346" t="str">
            <v/>
          </cell>
          <cell r="K346" t="str">
            <v/>
          </cell>
          <cell r="L346" t="str">
            <v/>
          </cell>
          <cell r="M346">
            <v>3170</v>
          </cell>
          <cell r="N346" t="str">
            <v/>
          </cell>
          <cell r="Q346">
            <v>1</v>
          </cell>
          <cell r="R346">
            <v>0.99925650557620815</v>
          </cell>
          <cell r="S346" t="str">
            <v/>
          </cell>
          <cell r="X346" t="str">
            <v/>
          </cell>
          <cell r="Y346" t="str">
            <v/>
          </cell>
          <cell r="Z346" t="str">
            <v/>
          </cell>
          <cell r="AB346">
            <v>1</v>
          </cell>
          <cell r="AD346" t="str">
            <v/>
          </cell>
          <cell r="AE346" t="str">
            <v/>
          </cell>
          <cell r="AF346" t="str">
            <v/>
          </cell>
          <cell r="AG346">
            <v>1.098901098901099E-2</v>
          </cell>
          <cell r="AH346">
            <v>3</v>
          </cell>
          <cell r="AI346" t="str">
            <v/>
          </cell>
          <cell r="AJ346" t="str">
            <v/>
          </cell>
          <cell r="AK346" t="str">
            <v/>
          </cell>
          <cell r="AL346" t="str">
            <v/>
          </cell>
          <cell r="AM346" t="str">
            <v/>
          </cell>
          <cell r="AN346" t="str">
            <v/>
          </cell>
          <cell r="AO346">
            <v>32</v>
          </cell>
          <cell r="AQ346" t="str">
            <v/>
          </cell>
          <cell r="AR346" t="str">
            <v/>
          </cell>
          <cell r="AS346" t="str">
            <v/>
          </cell>
          <cell r="AU346" t="str">
            <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row>
        <row r="347">
          <cell r="A347" t="str">
            <v>RBV</v>
          </cell>
          <cell r="B347" t="str">
            <v>Q14</v>
          </cell>
          <cell r="C347" t="str">
            <v/>
          </cell>
          <cell r="D347" t="str">
            <v/>
          </cell>
          <cell r="E347" t="str">
            <v/>
          </cell>
          <cell r="F347" t="str">
            <v/>
          </cell>
          <cell r="G347" t="str">
            <v/>
          </cell>
          <cell r="H347" t="str">
            <v/>
          </cell>
          <cell r="J347" t="str">
            <v/>
          </cell>
          <cell r="K347" t="str">
            <v/>
          </cell>
          <cell r="L347" t="str">
            <v/>
          </cell>
          <cell r="M347">
            <v>210</v>
          </cell>
          <cell r="N347" t="str">
            <v/>
          </cell>
          <cell r="Q347">
            <v>1</v>
          </cell>
          <cell r="R347" t="str">
            <v/>
          </cell>
          <cell r="S347" t="str">
            <v/>
          </cell>
          <cell r="X347" t="str">
            <v/>
          </cell>
          <cell r="Y347" t="str">
            <v/>
          </cell>
          <cell r="Z347" t="str">
            <v/>
          </cell>
          <cell r="AB347" t="str">
            <v/>
          </cell>
          <cell r="AD347" t="str">
            <v/>
          </cell>
          <cell r="AE347" t="str">
            <v/>
          </cell>
          <cell r="AF347" t="str">
            <v/>
          </cell>
          <cell r="AG347">
            <v>0</v>
          </cell>
          <cell r="AH347">
            <v>1</v>
          </cell>
          <cell r="AI347" t="str">
            <v/>
          </cell>
          <cell r="AJ347" t="str">
            <v/>
          </cell>
          <cell r="AK347" t="str">
            <v/>
          </cell>
          <cell r="AL347" t="str">
            <v/>
          </cell>
          <cell r="AM347" t="str">
            <v/>
          </cell>
          <cell r="AN347" t="str">
            <v/>
          </cell>
          <cell r="AO347">
            <v>10</v>
          </cell>
          <cell r="AQ347" t="str">
            <v/>
          </cell>
          <cell r="AR347" t="str">
            <v/>
          </cell>
          <cell r="AS347" t="str">
            <v/>
          </cell>
          <cell r="AU347" t="str">
            <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row>
        <row r="348">
          <cell r="A348" t="str">
            <v>RBX</v>
          </cell>
          <cell r="B348" t="str">
            <v>Q24</v>
          </cell>
          <cell r="C348">
            <v>0.7542115437724386</v>
          </cell>
          <cell r="D348">
            <v>0.92793481028775149</v>
          </cell>
          <cell r="E348" t="str">
            <v/>
          </cell>
          <cell r="F348" t="str">
            <v/>
          </cell>
          <cell r="G348" t="str">
            <v/>
          </cell>
          <cell r="H348" t="str">
            <v/>
          </cell>
          <cell r="J348" t="str">
            <v/>
          </cell>
          <cell r="K348" t="str">
            <v/>
          </cell>
          <cell r="L348" t="str">
            <v/>
          </cell>
          <cell r="M348" t="str">
            <v/>
          </cell>
          <cell r="N348" t="str">
            <v/>
          </cell>
          <cell r="Q348" t="str">
            <v/>
          </cell>
          <cell r="R348" t="str">
            <v/>
          </cell>
          <cell r="S348" t="str">
            <v/>
          </cell>
          <cell r="X348" t="str">
            <v/>
          </cell>
          <cell r="Y348" t="str">
            <v/>
          </cell>
          <cell r="Z348" t="str">
            <v/>
          </cell>
          <cell r="AB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v>3</v>
          </cell>
          <cell r="AQ348" t="str">
            <v/>
          </cell>
          <cell r="AR348" t="str">
            <v/>
          </cell>
          <cell r="AS348" t="str">
            <v/>
          </cell>
          <cell r="AU348" t="str">
            <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row>
        <row r="349">
          <cell r="A349" t="str">
            <v>RBZ</v>
          </cell>
          <cell r="B349" t="str">
            <v>Q21</v>
          </cell>
          <cell r="C349" t="str">
            <v/>
          </cell>
          <cell r="D349" t="str">
            <v/>
          </cell>
          <cell r="E349">
            <v>0.97549668874172191</v>
          </cell>
          <cell r="F349" t="str">
            <v/>
          </cell>
          <cell r="G349" t="str">
            <v/>
          </cell>
          <cell r="H349" t="str">
            <v/>
          </cell>
          <cell r="J349" t="str">
            <v/>
          </cell>
          <cell r="K349" t="str">
            <v/>
          </cell>
          <cell r="L349" t="str">
            <v/>
          </cell>
          <cell r="M349">
            <v>2398</v>
          </cell>
          <cell r="N349" t="str">
            <v/>
          </cell>
          <cell r="Q349">
            <v>1</v>
          </cell>
          <cell r="R349">
            <v>1</v>
          </cell>
          <cell r="S349" t="str">
            <v/>
          </cell>
          <cell r="X349" t="str">
            <v/>
          </cell>
          <cell r="Y349" t="str">
            <v/>
          </cell>
          <cell r="Z349" t="str">
            <v/>
          </cell>
          <cell r="AB349">
            <v>1</v>
          </cell>
          <cell r="AD349" t="str">
            <v/>
          </cell>
          <cell r="AE349" t="str">
            <v/>
          </cell>
          <cell r="AF349" t="str">
            <v/>
          </cell>
          <cell r="AG349">
            <v>2.9930928626247123E-2</v>
          </cell>
          <cell r="AH349">
            <v>2</v>
          </cell>
          <cell r="AI349" t="str">
            <v/>
          </cell>
          <cell r="AJ349" t="str">
            <v/>
          </cell>
          <cell r="AK349" t="str">
            <v/>
          </cell>
          <cell r="AL349" t="str">
            <v/>
          </cell>
          <cell r="AM349" t="str">
            <v/>
          </cell>
          <cell r="AN349" t="str">
            <v/>
          </cell>
          <cell r="AO349">
            <v>-7961</v>
          </cell>
          <cell r="AQ349" t="str">
            <v/>
          </cell>
          <cell r="AR349" t="str">
            <v/>
          </cell>
          <cell r="AS349" t="str">
            <v/>
          </cell>
          <cell r="AU349" t="str">
            <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row>
        <row r="350">
          <cell r="A350" t="str">
            <v>RC1</v>
          </cell>
          <cell r="B350" t="str">
            <v>Q02</v>
          </cell>
          <cell r="C350" t="str">
            <v/>
          </cell>
          <cell r="D350" t="str">
            <v/>
          </cell>
          <cell r="E350">
            <v>0.98814033931806955</v>
          </cell>
          <cell r="F350" t="str">
            <v/>
          </cell>
          <cell r="G350" t="str">
            <v/>
          </cell>
          <cell r="H350" t="str">
            <v/>
          </cell>
          <cell r="J350" t="str">
            <v/>
          </cell>
          <cell r="K350" t="str">
            <v/>
          </cell>
          <cell r="L350" t="str">
            <v/>
          </cell>
          <cell r="M350">
            <v>3877</v>
          </cell>
          <cell r="N350" t="str">
            <v/>
          </cell>
          <cell r="Q350">
            <v>1</v>
          </cell>
          <cell r="R350">
            <v>1</v>
          </cell>
          <cell r="S350" t="str">
            <v/>
          </cell>
          <cell r="X350" t="str">
            <v/>
          </cell>
          <cell r="Y350" t="str">
            <v/>
          </cell>
          <cell r="Z350" t="str">
            <v/>
          </cell>
          <cell r="AB350">
            <v>1</v>
          </cell>
          <cell r="AD350" t="str">
            <v/>
          </cell>
          <cell r="AE350" t="str">
            <v/>
          </cell>
          <cell r="AF350" t="str">
            <v/>
          </cell>
          <cell r="AG350">
            <v>1.872871736662883E-2</v>
          </cell>
          <cell r="AH350">
            <v>2.3333333333333335</v>
          </cell>
          <cell r="AI350" t="str">
            <v/>
          </cell>
          <cell r="AJ350" t="str">
            <v/>
          </cell>
          <cell r="AK350" t="str">
            <v/>
          </cell>
          <cell r="AL350" t="str">
            <v/>
          </cell>
          <cell r="AM350" t="str">
            <v/>
          </cell>
          <cell r="AN350" t="str">
            <v/>
          </cell>
          <cell r="AO350">
            <v>-11887</v>
          </cell>
          <cell r="AQ350" t="str">
            <v/>
          </cell>
          <cell r="AR350" t="str">
            <v/>
          </cell>
          <cell r="AS350" t="str">
            <v/>
          </cell>
          <cell r="AU350" t="str">
            <v/>
          </cell>
          <cell r="AV350" t="str">
            <v/>
          </cell>
          <cell r="AW350" t="str">
            <v/>
          </cell>
          <cell r="AX350" t="str">
            <v/>
          </cell>
          <cell r="AY350" t="str">
            <v/>
          </cell>
          <cell r="AZ350" t="str">
            <v/>
          </cell>
          <cell r="BA350" t="str">
            <v/>
          </cell>
          <cell r="BB350" t="str">
            <v/>
          </cell>
          <cell r="BC350" t="str">
            <v/>
          </cell>
          <cell r="BD350" t="str">
            <v/>
          </cell>
          <cell r="BE350" t="str">
            <v/>
          </cell>
          <cell r="BF350" t="str">
            <v/>
          </cell>
          <cell r="BG350" t="str">
            <v/>
          </cell>
          <cell r="BH350" t="str">
            <v/>
          </cell>
          <cell r="BI350" t="str">
            <v/>
          </cell>
          <cell r="BJ350" t="str">
            <v/>
          </cell>
        </row>
        <row r="351">
          <cell r="A351" t="str">
            <v>RC3</v>
          </cell>
          <cell r="B351" t="str">
            <v>Q04</v>
          </cell>
          <cell r="C351" t="str">
            <v/>
          </cell>
          <cell r="D351" t="str">
            <v/>
          </cell>
          <cell r="E351">
            <v>0.97950559898584411</v>
          </cell>
          <cell r="F351" t="str">
            <v/>
          </cell>
          <cell r="G351" t="str">
            <v/>
          </cell>
          <cell r="H351" t="str">
            <v/>
          </cell>
          <cell r="J351" t="str">
            <v/>
          </cell>
          <cell r="K351" t="str">
            <v/>
          </cell>
          <cell r="L351" t="str">
            <v/>
          </cell>
          <cell r="M351">
            <v>2838</v>
          </cell>
          <cell r="N351" t="str">
            <v/>
          </cell>
          <cell r="Q351">
            <v>1</v>
          </cell>
          <cell r="R351">
            <v>1</v>
          </cell>
          <cell r="S351" t="str">
            <v/>
          </cell>
          <cell r="X351" t="str">
            <v/>
          </cell>
          <cell r="Y351" t="str">
            <v/>
          </cell>
          <cell r="Z351" t="str">
            <v/>
          </cell>
          <cell r="AB351">
            <v>0.9623655913978495</v>
          </cell>
          <cell r="AD351" t="str">
            <v/>
          </cell>
          <cell r="AE351" t="str">
            <v/>
          </cell>
          <cell r="AF351" t="str">
            <v/>
          </cell>
          <cell r="AG351">
            <v>1.3871374527112233E-2</v>
          </cell>
          <cell r="AH351">
            <v>4.666666666666667</v>
          </cell>
          <cell r="AI351" t="str">
            <v/>
          </cell>
          <cell r="AJ351" t="str">
            <v/>
          </cell>
          <cell r="AK351" t="str">
            <v/>
          </cell>
          <cell r="AL351" t="str">
            <v/>
          </cell>
          <cell r="AM351" t="str">
            <v/>
          </cell>
          <cell r="AN351" t="str">
            <v/>
          </cell>
          <cell r="AO351">
            <v>1059</v>
          </cell>
          <cell r="AQ351" t="str">
            <v/>
          </cell>
          <cell r="AR351" t="str">
            <v/>
          </cell>
          <cell r="AS351" t="str">
            <v/>
          </cell>
          <cell r="AU351" t="str">
            <v/>
          </cell>
          <cell r="AV351" t="str">
            <v/>
          </cell>
          <cell r="AW351" t="str">
            <v/>
          </cell>
          <cell r="AX351" t="str">
            <v/>
          </cell>
          <cell r="AY351" t="str">
            <v/>
          </cell>
          <cell r="AZ351" t="str">
            <v/>
          </cell>
          <cell r="BA351" t="str">
            <v/>
          </cell>
          <cell r="BB351" t="str">
            <v/>
          </cell>
          <cell r="BC351" t="str">
            <v/>
          </cell>
          <cell r="BD351" t="str">
            <v/>
          </cell>
          <cell r="BE351" t="str">
            <v/>
          </cell>
          <cell r="BF351" t="str">
            <v/>
          </cell>
          <cell r="BG351" t="str">
            <v/>
          </cell>
          <cell r="BH351" t="str">
            <v/>
          </cell>
          <cell r="BI351" t="str">
            <v/>
          </cell>
          <cell r="BJ351" t="str">
            <v/>
          </cell>
        </row>
        <row r="352">
          <cell r="A352" t="str">
            <v>RC9</v>
          </cell>
          <cell r="B352" t="str">
            <v>Q02</v>
          </cell>
          <cell r="C352" t="str">
            <v/>
          </cell>
          <cell r="D352" t="str">
            <v/>
          </cell>
          <cell r="E352">
            <v>0.8953404152583293</v>
          </cell>
          <cell r="F352" t="str">
            <v/>
          </cell>
          <cell r="G352" t="str">
            <v/>
          </cell>
          <cell r="H352" t="str">
            <v/>
          </cell>
          <cell r="J352" t="str">
            <v/>
          </cell>
          <cell r="K352" t="str">
            <v/>
          </cell>
          <cell r="L352" t="str">
            <v/>
          </cell>
          <cell r="M352">
            <v>4206</v>
          </cell>
          <cell r="N352" t="str">
            <v/>
          </cell>
          <cell r="Q352">
            <v>1</v>
          </cell>
          <cell r="R352">
            <v>1</v>
          </cell>
          <cell r="S352" t="str">
            <v/>
          </cell>
          <cell r="X352" t="str">
            <v/>
          </cell>
          <cell r="Y352" t="str">
            <v/>
          </cell>
          <cell r="Z352" t="str">
            <v/>
          </cell>
          <cell r="AB352">
            <v>1</v>
          </cell>
          <cell r="AD352" t="str">
            <v/>
          </cell>
          <cell r="AE352" t="str">
            <v/>
          </cell>
          <cell r="AF352" t="str">
            <v/>
          </cell>
          <cell r="AG352">
            <v>4.3084877208099955E-2</v>
          </cell>
          <cell r="AH352">
            <v>1.6666666666666667</v>
          </cell>
          <cell r="AI352" t="str">
            <v/>
          </cell>
          <cell r="AJ352" t="str">
            <v/>
          </cell>
          <cell r="AK352" t="str">
            <v/>
          </cell>
          <cell r="AL352" t="str">
            <v/>
          </cell>
          <cell r="AM352" t="str">
            <v/>
          </cell>
          <cell r="AN352" t="str">
            <v/>
          </cell>
          <cell r="AO352">
            <v>396</v>
          </cell>
          <cell r="AQ352" t="str">
            <v/>
          </cell>
          <cell r="AR352" t="str">
            <v/>
          </cell>
          <cell r="AS352" t="str">
            <v/>
          </cell>
          <cell r="AU352" t="str">
            <v/>
          </cell>
          <cell r="AV352" t="str">
            <v/>
          </cell>
          <cell r="AW352" t="str">
            <v/>
          </cell>
          <cell r="AX352" t="str">
            <v/>
          </cell>
          <cell r="AY352" t="str">
            <v/>
          </cell>
          <cell r="AZ352" t="str">
            <v/>
          </cell>
          <cell r="BA352" t="str">
            <v/>
          </cell>
          <cell r="BB352" t="str">
            <v/>
          </cell>
          <cell r="BC352" t="str">
            <v/>
          </cell>
          <cell r="BD352" t="str">
            <v/>
          </cell>
          <cell r="BE352" t="str">
            <v/>
          </cell>
          <cell r="BF352" t="str">
            <v/>
          </cell>
          <cell r="BG352" t="str">
            <v/>
          </cell>
          <cell r="BH352" t="str">
            <v/>
          </cell>
          <cell r="BI352" t="str">
            <v/>
          </cell>
          <cell r="BJ352" t="str">
            <v/>
          </cell>
        </row>
        <row r="353">
          <cell r="A353" t="str">
            <v>RCB</v>
          </cell>
          <cell r="B353" t="str">
            <v>Q11</v>
          </cell>
          <cell r="C353" t="str">
            <v/>
          </cell>
          <cell r="D353" t="str">
            <v/>
          </cell>
          <cell r="E353">
            <v>0.98443052970045697</v>
          </cell>
          <cell r="F353" t="str">
            <v/>
          </cell>
          <cell r="G353" t="str">
            <v/>
          </cell>
          <cell r="H353" t="str">
            <v/>
          </cell>
          <cell r="J353" t="str">
            <v/>
          </cell>
          <cell r="K353" t="str">
            <v/>
          </cell>
          <cell r="L353" t="str">
            <v/>
          </cell>
          <cell r="M353">
            <v>4738</v>
          </cell>
          <cell r="N353" t="str">
            <v/>
          </cell>
          <cell r="Q353">
            <v>1</v>
          </cell>
          <cell r="R353">
            <v>1</v>
          </cell>
          <cell r="S353" t="str">
            <v/>
          </cell>
          <cell r="X353" t="str">
            <v/>
          </cell>
          <cell r="Y353" t="str">
            <v/>
          </cell>
          <cell r="Z353" t="str">
            <v/>
          </cell>
          <cell r="AB353">
            <v>1</v>
          </cell>
          <cell r="AD353" t="str">
            <v/>
          </cell>
          <cell r="AE353" t="str">
            <v/>
          </cell>
          <cell r="AF353" t="str">
            <v/>
          </cell>
          <cell r="AG353">
            <v>2.4082116067903673E-2</v>
          </cell>
          <cell r="AH353">
            <v>2.6666666666666665</v>
          </cell>
          <cell r="AI353" t="str">
            <v/>
          </cell>
          <cell r="AJ353" t="str">
            <v/>
          </cell>
          <cell r="AK353" t="str">
            <v/>
          </cell>
          <cell r="AL353" t="str">
            <v/>
          </cell>
          <cell r="AM353" t="str">
            <v/>
          </cell>
          <cell r="AN353" t="str">
            <v/>
          </cell>
          <cell r="AO353">
            <v>3</v>
          </cell>
          <cell r="AQ353" t="str">
            <v/>
          </cell>
          <cell r="AR353" t="str">
            <v/>
          </cell>
          <cell r="AS353" t="str">
            <v/>
          </cell>
          <cell r="AU353" t="str">
            <v/>
          </cell>
          <cell r="AV353" t="str">
            <v/>
          </cell>
          <cell r="AW353" t="str">
            <v/>
          </cell>
          <cell r="AX353" t="str">
            <v/>
          </cell>
          <cell r="AY353" t="str">
            <v/>
          </cell>
          <cell r="AZ353" t="str">
            <v/>
          </cell>
          <cell r="BA353" t="str">
            <v/>
          </cell>
          <cell r="BB353" t="str">
            <v/>
          </cell>
          <cell r="BC353" t="str">
            <v/>
          </cell>
          <cell r="BD353" t="str">
            <v/>
          </cell>
          <cell r="BE353" t="str">
            <v/>
          </cell>
          <cell r="BF353" t="str">
            <v/>
          </cell>
          <cell r="BG353" t="str">
            <v/>
          </cell>
          <cell r="BH353" t="str">
            <v/>
          </cell>
          <cell r="BI353" t="str">
            <v/>
          </cell>
          <cell r="BJ353" t="str">
            <v/>
          </cell>
        </row>
        <row r="354">
          <cell r="A354" t="str">
            <v>RCC</v>
          </cell>
          <cell r="B354" t="str">
            <v>Q11</v>
          </cell>
          <cell r="C354" t="str">
            <v/>
          </cell>
          <cell r="D354" t="str">
            <v/>
          </cell>
          <cell r="E354">
            <v>0.97930098405157784</v>
          </cell>
          <cell r="F354" t="str">
            <v/>
          </cell>
          <cell r="G354" t="str">
            <v/>
          </cell>
          <cell r="H354" t="str">
            <v/>
          </cell>
          <cell r="J354" t="str">
            <v/>
          </cell>
          <cell r="K354" t="str">
            <v/>
          </cell>
          <cell r="L354" t="str">
            <v/>
          </cell>
          <cell r="M354">
            <v>3390</v>
          </cell>
          <cell r="N354" t="str">
            <v/>
          </cell>
          <cell r="Q354">
            <v>0.98187311178247738</v>
          </cell>
          <cell r="R354">
            <v>0.97861635220125787</v>
          </cell>
          <cell r="S354" t="str">
            <v/>
          </cell>
          <cell r="X354" t="str">
            <v/>
          </cell>
          <cell r="Y354" t="str">
            <v/>
          </cell>
          <cell r="Z354" t="str">
            <v/>
          </cell>
          <cell r="AB354">
            <v>0.8904109589041096</v>
          </cell>
          <cell r="AD354" t="str">
            <v/>
          </cell>
          <cell r="AE354" t="str">
            <v/>
          </cell>
          <cell r="AF354" t="str">
            <v/>
          </cell>
          <cell r="AG354">
            <v>1.4143530644316398E-2</v>
          </cell>
          <cell r="AH354">
            <v>1</v>
          </cell>
          <cell r="AI354" t="str">
            <v/>
          </cell>
          <cell r="AJ354" t="str">
            <v/>
          </cell>
          <cell r="AK354" t="str">
            <v/>
          </cell>
          <cell r="AL354" t="str">
            <v/>
          </cell>
          <cell r="AM354" t="str">
            <v/>
          </cell>
          <cell r="AN354" t="str">
            <v/>
          </cell>
          <cell r="AO354">
            <v>-7292</v>
          </cell>
          <cell r="AQ354" t="str">
            <v/>
          </cell>
          <cell r="AR354" t="str">
            <v/>
          </cell>
          <cell r="AS354" t="str">
            <v/>
          </cell>
          <cell r="AU354" t="str">
            <v/>
          </cell>
          <cell r="AV354" t="str">
            <v/>
          </cell>
          <cell r="AW354" t="str">
            <v/>
          </cell>
          <cell r="AX354" t="str">
            <v/>
          </cell>
          <cell r="AY354" t="str">
            <v/>
          </cell>
          <cell r="AZ354" t="str">
            <v/>
          </cell>
          <cell r="BA354" t="str">
            <v/>
          </cell>
          <cell r="BB354" t="str">
            <v/>
          </cell>
          <cell r="BC354" t="str">
            <v/>
          </cell>
          <cell r="BD354" t="str">
            <v/>
          </cell>
          <cell r="BE354" t="str">
            <v/>
          </cell>
          <cell r="BF354" t="str">
            <v/>
          </cell>
          <cell r="BG354" t="str">
            <v/>
          </cell>
          <cell r="BH354" t="str">
            <v/>
          </cell>
          <cell r="BI354" t="str">
            <v/>
          </cell>
          <cell r="BJ354" t="str">
            <v/>
          </cell>
        </row>
        <row r="355">
          <cell r="A355" t="str">
            <v>RCD</v>
          </cell>
          <cell r="B355" t="str">
            <v>Q11</v>
          </cell>
          <cell r="C355" t="str">
            <v/>
          </cell>
          <cell r="D355" t="str">
            <v/>
          </cell>
          <cell r="E355">
            <v>0.99094202898550721</v>
          </cell>
          <cell r="F355" t="str">
            <v/>
          </cell>
          <cell r="G355" t="str">
            <v/>
          </cell>
          <cell r="H355" t="str">
            <v/>
          </cell>
          <cell r="J355" t="str">
            <v/>
          </cell>
          <cell r="K355" t="str">
            <v/>
          </cell>
          <cell r="L355" t="str">
            <v/>
          </cell>
          <cell r="M355">
            <v>2636</v>
          </cell>
          <cell r="N355" t="str">
            <v/>
          </cell>
          <cell r="Q355">
            <v>1</v>
          </cell>
          <cell r="R355">
            <v>1</v>
          </cell>
          <cell r="S355" t="str">
            <v/>
          </cell>
          <cell r="X355" t="str">
            <v/>
          </cell>
          <cell r="Y355" t="str">
            <v/>
          </cell>
          <cell r="Z355" t="str">
            <v/>
          </cell>
          <cell r="AB355">
            <v>1</v>
          </cell>
          <cell r="AD355" t="str">
            <v/>
          </cell>
          <cell r="AE355" t="str">
            <v/>
          </cell>
          <cell r="AF355" t="str">
            <v/>
          </cell>
          <cell r="AG355">
            <v>1.6372795969773299E-2</v>
          </cell>
          <cell r="AH355">
            <v>1</v>
          </cell>
          <cell r="AI355" t="str">
            <v/>
          </cell>
          <cell r="AJ355" t="str">
            <v/>
          </cell>
          <cell r="AK355" t="str">
            <v/>
          </cell>
          <cell r="AL355" t="str">
            <v/>
          </cell>
          <cell r="AM355" t="str">
            <v/>
          </cell>
          <cell r="AN355" t="str">
            <v/>
          </cell>
          <cell r="AO355" t="str">
            <v/>
          </cell>
          <cell r="AQ355" t="str">
            <v/>
          </cell>
          <cell r="AR355" t="str">
            <v/>
          </cell>
          <cell r="AS355" t="str">
            <v/>
          </cell>
          <cell r="AU355" t="str">
            <v/>
          </cell>
          <cell r="AV355" t="str">
            <v/>
          </cell>
          <cell r="AW355" t="str">
            <v/>
          </cell>
          <cell r="AX355" t="str">
            <v/>
          </cell>
          <cell r="AY355" t="str">
            <v/>
          </cell>
          <cell r="AZ355" t="str">
            <v/>
          </cell>
          <cell r="BA355" t="str">
            <v/>
          </cell>
          <cell r="BB355" t="str">
            <v/>
          </cell>
          <cell r="BC355" t="str">
            <v/>
          </cell>
          <cell r="BD355" t="str">
            <v/>
          </cell>
          <cell r="BE355" t="str">
            <v/>
          </cell>
          <cell r="BF355" t="str">
            <v/>
          </cell>
          <cell r="BG355" t="str">
            <v/>
          </cell>
          <cell r="BH355" t="str">
            <v/>
          </cell>
          <cell r="BI355" t="str">
            <v/>
          </cell>
          <cell r="BJ355" t="str">
            <v/>
          </cell>
        </row>
        <row r="356">
          <cell r="A356" t="str">
            <v>RCF</v>
          </cell>
          <cell r="B356" t="str">
            <v>Q12</v>
          </cell>
          <cell r="C356" t="str">
            <v/>
          </cell>
          <cell r="D356" t="str">
            <v/>
          </cell>
          <cell r="E356">
            <v>0.98218940052128589</v>
          </cell>
          <cell r="F356" t="str">
            <v/>
          </cell>
          <cell r="G356" t="str">
            <v/>
          </cell>
          <cell r="H356" t="str">
            <v/>
          </cell>
          <cell r="J356" t="str">
            <v/>
          </cell>
          <cell r="K356" t="str">
            <v/>
          </cell>
          <cell r="L356" t="str">
            <v/>
          </cell>
          <cell r="M356">
            <v>1583</v>
          </cell>
          <cell r="N356" t="str">
            <v/>
          </cell>
          <cell r="Q356">
            <v>1</v>
          </cell>
          <cell r="R356">
            <v>1</v>
          </cell>
          <cell r="S356" t="str">
            <v/>
          </cell>
          <cell r="X356" t="str">
            <v/>
          </cell>
          <cell r="Y356" t="str">
            <v/>
          </cell>
          <cell r="Z356" t="str">
            <v/>
          </cell>
          <cell r="AB356">
            <v>1</v>
          </cell>
          <cell r="AD356" t="str">
            <v/>
          </cell>
          <cell r="AE356" t="str">
            <v/>
          </cell>
          <cell r="AF356" t="str">
            <v/>
          </cell>
          <cell r="AG356">
            <v>2.7917364600781687E-3</v>
          </cell>
          <cell r="AH356">
            <v>1.6666666666666667</v>
          </cell>
          <cell r="AI356" t="str">
            <v/>
          </cell>
          <cell r="AJ356" t="str">
            <v/>
          </cell>
          <cell r="AK356" t="str">
            <v/>
          </cell>
          <cell r="AL356" t="str">
            <v/>
          </cell>
          <cell r="AM356" t="str">
            <v/>
          </cell>
          <cell r="AN356" t="str">
            <v/>
          </cell>
          <cell r="AO356">
            <v>4267</v>
          </cell>
          <cell r="AQ356" t="str">
            <v/>
          </cell>
          <cell r="AR356" t="str">
            <v/>
          </cell>
          <cell r="AS356" t="str">
            <v/>
          </cell>
          <cell r="AU356" t="str">
            <v/>
          </cell>
          <cell r="AV356" t="str">
            <v/>
          </cell>
          <cell r="AW356" t="str">
            <v/>
          </cell>
          <cell r="AX356" t="str">
            <v/>
          </cell>
          <cell r="AY356" t="str">
            <v/>
          </cell>
          <cell r="AZ356" t="str">
            <v/>
          </cell>
          <cell r="BA356" t="str">
            <v/>
          </cell>
          <cell r="BB356" t="str">
            <v/>
          </cell>
          <cell r="BC356" t="str">
            <v/>
          </cell>
          <cell r="BD356" t="str">
            <v/>
          </cell>
          <cell r="BE356" t="str">
            <v/>
          </cell>
          <cell r="BF356" t="str">
            <v/>
          </cell>
          <cell r="BG356" t="str">
            <v/>
          </cell>
          <cell r="BH356" t="str">
            <v/>
          </cell>
          <cell r="BI356" t="str">
            <v/>
          </cell>
          <cell r="BJ356" t="str">
            <v/>
          </cell>
        </row>
        <row r="357">
          <cell r="A357" t="str">
            <v>RCS</v>
          </cell>
          <cell r="B357" t="str">
            <v>Q24</v>
          </cell>
          <cell r="C357" t="str">
            <v/>
          </cell>
          <cell r="D357" t="str">
            <v/>
          </cell>
          <cell r="E357" t="str">
            <v/>
          </cell>
          <cell r="J357" t="str">
            <v/>
          </cell>
          <cell r="K357" t="str">
            <v/>
          </cell>
          <cell r="L357" t="str">
            <v/>
          </cell>
          <cell r="M357">
            <v>3314</v>
          </cell>
          <cell r="Q357">
            <v>1</v>
          </cell>
          <cell r="R357">
            <v>1</v>
          </cell>
          <cell r="X357" t="str">
            <v/>
          </cell>
          <cell r="Y357" t="str">
            <v/>
          </cell>
          <cell r="Z357" t="str">
            <v/>
          </cell>
          <cell r="AB357">
            <v>1</v>
          </cell>
          <cell r="AD357" t="str">
            <v/>
          </cell>
          <cell r="AE357" t="str">
            <v/>
          </cell>
          <cell r="AF357" t="str">
            <v/>
          </cell>
          <cell r="AG357">
            <v>1.2240553485896753E-2</v>
          </cell>
          <cell r="AH357">
            <v>1.6666666666666667</v>
          </cell>
          <cell r="AI357" t="str">
            <v/>
          </cell>
          <cell r="AJ357" t="str">
            <v/>
          </cell>
          <cell r="AK357" t="str">
            <v/>
          </cell>
          <cell r="AL357" t="str">
            <v/>
          </cell>
          <cell r="AM357" t="str">
            <v/>
          </cell>
          <cell r="AN357" t="str">
            <v/>
          </cell>
          <cell r="AO357">
            <v>126</v>
          </cell>
          <cell r="AS357" t="str">
            <v/>
          </cell>
          <cell r="BB357" t="str">
            <v/>
          </cell>
          <cell r="BC357" t="str">
            <v/>
          </cell>
          <cell r="BD357" t="str">
            <v/>
          </cell>
          <cell r="BE357" t="str">
            <v/>
          </cell>
          <cell r="BF357" t="str">
            <v/>
          </cell>
          <cell r="BG357" t="str">
            <v/>
          </cell>
          <cell r="BH357" t="str">
            <v/>
          </cell>
          <cell r="BI357" t="str">
            <v/>
          </cell>
          <cell r="BJ357" t="str">
            <v/>
          </cell>
        </row>
        <row r="358">
          <cell r="A358" t="str">
            <v>RCU</v>
          </cell>
          <cell r="B358" t="str">
            <v>Q23</v>
          </cell>
          <cell r="C358" t="str">
            <v/>
          </cell>
          <cell r="D358" t="str">
            <v/>
          </cell>
          <cell r="E358">
            <v>0.96726646248085757</v>
          </cell>
          <cell r="F358" t="str">
            <v/>
          </cell>
          <cell r="G358" t="str">
            <v/>
          </cell>
          <cell r="H358" t="str">
            <v/>
          </cell>
          <cell r="J358" t="str">
            <v/>
          </cell>
          <cell r="K358" t="str">
            <v/>
          </cell>
          <cell r="L358" t="str">
            <v/>
          </cell>
          <cell r="M358">
            <v>1222</v>
          </cell>
          <cell r="N358" t="str">
            <v/>
          </cell>
          <cell r="Q358">
            <v>1</v>
          </cell>
          <cell r="R358">
            <v>1</v>
          </cell>
          <cell r="S358" t="str">
            <v/>
          </cell>
          <cell r="X358" t="str">
            <v/>
          </cell>
          <cell r="Y358" t="str">
            <v/>
          </cell>
          <cell r="Z358" t="str">
            <v/>
          </cell>
          <cell r="AB358" t="str">
            <v/>
          </cell>
          <cell r="AD358" t="str">
            <v/>
          </cell>
          <cell r="AE358" t="str">
            <v/>
          </cell>
          <cell r="AF358" t="str">
            <v/>
          </cell>
          <cell r="AG358">
            <v>0</v>
          </cell>
          <cell r="AH358">
            <v>0.33333333333333331</v>
          </cell>
          <cell r="AI358" t="str">
            <v/>
          </cell>
          <cell r="AJ358" t="str">
            <v/>
          </cell>
          <cell r="AK358" t="str">
            <v/>
          </cell>
          <cell r="AL358" t="str">
            <v/>
          </cell>
          <cell r="AM358" t="str">
            <v/>
          </cell>
          <cell r="AN358" t="str">
            <v/>
          </cell>
          <cell r="AO358">
            <v>1379</v>
          </cell>
          <cell r="AQ358" t="str">
            <v/>
          </cell>
          <cell r="AR358" t="str">
            <v/>
          </cell>
          <cell r="AS358" t="str">
            <v/>
          </cell>
          <cell r="AU358" t="str">
            <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row>
        <row r="359">
          <cell r="A359" t="str">
            <v>RCX</v>
          </cell>
          <cell r="B359" t="str">
            <v>Q01</v>
          </cell>
          <cell r="C359" t="str">
            <v/>
          </cell>
          <cell r="D359" t="str">
            <v/>
          </cell>
          <cell r="E359">
            <v>0.97937398226886196</v>
          </cell>
          <cell r="F359" t="str">
            <v/>
          </cell>
          <cell r="G359" t="str">
            <v/>
          </cell>
          <cell r="H359" t="str">
            <v/>
          </cell>
          <cell r="J359" t="str">
            <v/>
          </cell>
          <cell r="K359" t="str">
            <v/>
          </cell>
          <cell r="L359" t="str">
            <v/>
          </cell>
          <cell r="M359">
            <v>4202</v>
          </cell>
          <cell r="N359" t="str">
            <v/>
          </cell>
          <cell r="Q359">
            <v>1</v>
          </cell>
          <cell r="R359">
            <v>1</v>
          </cell>
          <cell r="S359" t="str">
            <v/>
          </cell>
          <cell r="X359" t="str">
            <v/>
          </cell>
          <cell r="Y359" t="str">
            <v/>
          </cell>
          <cell r="Z359" t="str">
            <v/>
          </cell>
          <cell r="AB359">
            <v>0.69230769230769229</v>
          </cell>
          <cell r="AD359" t="str">
            <v/>
          </cell>
          <cell r="AE359" t="str">
            <v/>
          </cell>
          <cell r="AF359" t="str">
            <v/>
          </cell>
          <cell r="AG359">
            <v>7.2115384615384611E-3</v>
          </cell>
          <cell r="AH359">
            <v>2</v>
          </cell>
          <cell r="AI359" t="str">
            <v/>
          </cell>
          <cell r="AJ359" t="str">
            <v/>
          </cell>
          <cell r="AK359" t="str">
            <v/>
          </cell>
          <cell r="AL359" t="str">
            <v/>
          </cell>
          <cell r="AM359" t="str">
            <v/>
          </cell>
          <cell r="AN359" t="str">
            <v/>
          </cell>
          <cell r="AO359">
            <v>-10986</v>
          </cell>
          <cell r="AQ359" t="str">
            <v/>
          </cell>
          <cell r="AR359" t="str">
            <v/>
          </cell>
          <cell r="AS359" t="str">
            <v/>
          </cell>
          <cell r="AU359" t="str">
            <v/>
          </cell>
          <cell r="AV359" t="str">
            <v/>
          </cell>
          <cell r="AW359" t="str">
            <v/>
          </cell>
          <cell r="AX359" t="str">
            <v/>
          </cell>
          <cell r="AY359" t="str">
            <v/>
          </cell>
          <cell r="AZ359" t="str">
            <v/>
          </cell>
          <cell r="BA359" t="str">
            <v/>
          </cell>
          <cell r="BB359" t="str">
            <v/>
          </cell>
          <cell r="BC359" t="str">
            <v/>
          </cell>
          <cell r="BD359" t="str">
            <v/>
          </cell>
          <cell r="BE359" t="str">
            <v/>
          </cell>
          <cell r="BF359" t="str">
            <v/>
          </cell>
          <cell r="BG359" t="str">
            <v/>
          </cell>
          <cell r="BH359" t="str">
            <v/>
          </cell>
          <cell r="BI359" t="str">
            <v/>
          </cell>
          <cell r="BJ359" t="str">
            <v/>
          </cell>
        </row>
        <row r="360">
          <cell r="A360" t="str">
            <v>RD1</v>
          </cell>
          <cell r="B360" t="str">
            <v>Q20</v>
          </cell>
          <cell r="C360" t="str">
            <v/>
          </cell>
          <cell r="D360" t="str">
            <v/>
          </cell>
          <cell r="E360">
            <v>0.90524534686971236</v>
          </cell>
          <cell r="F360" t="str">
            <v/>
          </cell>
          <cell r="G360" t="str">
            <v/>
          </cell>
          <cell r="H360" t="str">
            <v/>
          </cell>
          <cell r="J360" t="str">
            <v/>
          </cell>
          <cell r="K360" t="str">
            <v/>
          </cell>
          <cell r="L360" t="str">
            <v/>
          </cell>
          <cell r="M360">
            <v>4374</v>
          </cell>
          <cell r="N360" t="str">
            <v/>
          </cell>
          <cell r="Q360">
            <v>1</v>
          </cell>
          <cell r="R360">
            <v>1</v>
          </cell>
          <cell r="S360" t="str">
            <v/>
          </cell>
          <cell r="X360" t="str">
            <v/>
          </cell>
          <cell r="Y360" t="str">
            <v/>
          </cell>
          <cell r="Z360" t="str">
            <v/>
          </cell>
          <cell r="AB360">
            <v>0.76126126126126126</v>
          </cell>
          <cell r="AD360" t="str">
            <v/>
          </cell>
          <cell r="AE360" t="str">
            <v/>
          </cell>
          <cell r="AF360" t="str">
            <v/>
          </cell>
          <cell r="AG360">
            <v>4.5994517209869024E-2</v>
          </cell>
          <cell r="AH360">
            <v>7</v>
          </cell>
          <cell r="AI360" t="str">
            <v/>
          </cell>
          <cell r="AJ360" t="str">
            <v/>
          </cell>
          <cell r="AK360" t="str">
            <v/>
          </cell>
          <cell r="AL360" t="str">
            <v/>
          </cell>
          <cell r="AM360" t="str">
            <v/>
          </cell>
          <cell r="AN360" t="str">
            <v/>
          </cell>
          <cell r="AO360">
            <v>-7338</v>
          </cell>
          <cell r="AQ360" t="str">
            <v/>
          </cell>
          <cell r="AR360" t="str">
            <v/>
          </cell>
          <cell r="AS360" t="str">
            <v/>
          </cell>
          <cell r="AU360" t="str">
            <v/>
          </cell>
          <cell r="AV360" t="str">
            <v/>
          </cell>
          <cell r="AW360" t="str">
            <v/>
          </cell>
          <cell r="AX360" t="str">
            <v/>
          </cell>
          <cell r="AY360" t="str">
            <v/>
          </cell>
          <cell r="AZ360" t="str">
            <v/>
          </cell>
          <cell r="BA360" t="str">
            <v/>
          </cell>
          <cell r="BB360" t="str">
            <v/>
          </cell>
          <cell r="BC360" t="str">
            <v/>
          </cell>
          <cell r="BD360" t="str">
            <v/>
          </cell>
          <cell r="BE360" t="str">
            <v/>
          </cell>
          <cell r="BF360" t="str">
            <v/>
          </cell>
          <cell r="BG360" t="str">
            <v/>
          </cell>
          <cell r="BH360" t="str">
            <v/>
          </cell>
          <cell r="BI360" t="str">
            <v/>
          </cell>
          <cell r="BJ360" t="str">
            <v/>
          </cell>
        </row>
        <row r="361">
          <cell r="A361" t="str">
            <v>RD3</v>
          </cell>
          <cell r="B361" t="str">
            <v>Q22</v>
          </cell>
          <cell r="C361" t="str">
            <v/>
          </cell>
          <cell r="D361" t="str">
            <v/>
          </cell>
          <cell r="E361">
            <v>0.98811349693251538</v>
          </cell>
          <cell r="F361" t="str">
            <v/>
          </cell>
          <cell r="G361" t="str">
            <v/>
          </cell>
          <cell r="H361" t="str">
            <v/>
          </cell>
          <cell r="J361" t="str">
            <v/>
          </cell>
          <cell r="K361" t="str">
            <v/>
          </cell>
          <cell r="L361" t="str">
            <v/>
          </cell>
          <cell r="M361">
            <v>1336</v>
          </cell>
          <cell r="N361" t="str">
            <v/>
          </cell>
          <cell r="Q361">
            <v>1</v>
          </cell>
          <cell r="R361">
            <v>1</v>
          </cell>
          <cell r="S361" t="str">
            <v/>
          </cell>
          <cell r="X361" t="str">
            <v/>
          </cell>
          <cell r="Y361" t="str">
            <v/>
          </cell>
          <cell r="Z361" t="str">
            <v/>
          </cell>
          <cell r="AB361">
            <v>0.97385620915032678</v>
          </cell>
          <cell r="AD361" t="str">
            <v/>
          </cell>
          <cell r="AE361" t="str">
            <v/>
          </cell>
          <cell r="AF361" t="str">
            <v/>
          </cell>
          <cell r="AG361">
            <v>4.6137339055794001E-2</v>
          </cell>
          <cell r="AH361">
            <v>2.3333333333333335</v>
          </cell>
          <cell r="AI361" t="str">
            <v/>
          </cell>
          <cell r="AJ361" t="str">
            <v/>
          </cell>
          <cell r="AK361" t="str">
            <v/>
          </cell>
          <cell r="AL361" t="str">
            <v/>
          </cell>
          <cell r="AM361" t="str">
            <v/>
          </cell>
          <cell r="AN361" t="str">
            <v/>
          </cell>
          <cell r="AO361">
            <v>0</v>
          </cell>
          <cell r="AQ361" t="str">
            <v/>
          </cell>
          <cell r="AR361" t="str">
            <v/>
          </cell>
          <cell r="AS361" t="str">
            <v/>
          </cell>
          <cell r="AU361" t="str">
            <v/>
          </cell>
          <cell r="AV361" t="str">
            <v/>
          </cell>
          <cell r="AW361" t="str">
            <v/>
          </cell>
          <cell r="AX361" t="str">
            <v/>
          </cell>
          <cell r="AY361" t="str">
            <v/>
          </cell>
          <cell r="AZ361" t="str">
            <v/>
          </cell>
          <cell r="BA361" t="str">
            <v/>
          </cell>
          <cell r="BB361" t="str">
            <v/>
          </cell>
          <cell r="BC361" t="str">
            <v/>
          </cell>
          <cell r="BD361" t="str">
            <v/>
          </cell>
          <cell r="BE361" t="str">
            <v/>
          </cell>
          <cell r="BF361" t="str">
            <v/>
          </cell>
          <cell r="BG361" t="str">
            <v/>
          </cell>
          <cell r="BH361" t="str">
            <v/>
          </cell>
          <cell r="BI361" t="str">
            <v/>
          </cell>
          <cell r="BJ361" t="str">
            <v/>
          </cell>
        </row>
        <row r="362">
          <cell r="A362" t="str">
            <v>RD7</v>
          </cell>
          <cell r="B362" t="str">
            <v>Q16</v>
          </cell>
          <cell r="C362" t="str">
            <v/>
          </cell>
          <cell r="D362" t="str">
            <v/>
          </cell>
          <cell r="E362">
            <v>0.9777426454632816</v>
          </cell>
          <cell r="F362" t="str">
            <v/>
          </cell>
          <cell r="G362" t="str">
            <v/>
          </cell>
          <cell r="H362" t="str">
            <v/>
          </cell>
          <cell r="J362" t="str">
            <v/>
          </cell>
          <cell r="K362" t="str">
            <v/>
          </cell>
          <cell r="L362" t="str">
            <v/>
          </cell>
          <cell r="M362">
            <v>4941</v>
          </cell>
          <cell r="N362" t="str">
            <v/>
          </cell>
          <cell r="Q362">
            <v>1</v>
          </cell>
          <cell r="R362">
            <v>1</v>
          </cell>
          <cell r="S362" t="str">
            <v/>
          </cell>
          <cell r="X362" t="str">
            <v/>
          </cell>
          <cell r="Y362" t="str">
            <v/>
          </cell>
          <cell r="Z362" t="str">
            <v/>
          </cell>
          <cell r="AB362">
            <v>0.81684981684981683</v>
          </cell>
          <cell r="AD362" t="str">
            <v/>
          </cell>
          <cell r="AE362" t="str">
            <v/>
          </cell>
          <cell r="AF362" t="str">
            <v/>
          </cell>
          <cell r="AG362">
            <v>1.6354208216992423E-2</v>
          </cell>
          <cell r="AH362">
            <v>5.333333333333333</v>
          </cell>
          <cell r="AI362" t="str">
            <v/>
          </cell>
          <cell r="AJ362" t="str">
            <v/>
          </cell>
          <cell r="AK362" t="str">
            <v/>
          </cell>
          <cell r="AL362" t="str">
            <v/>
          </cell>
          <cell r="AM362" t="str">
            <v/>
          </cell>
          <cell r="AN362" t="str">
            <v/>
          </cell>
          <cell r="AO362">
            <v>-3691</v>
          </cell>
          <cell r="AQ362" t="str">
            <v/>
          </cell>
          <cell r="AR362" t="str">
            <v/>
          </cell>
          <cell r="AS362" t="str">
            <v/>
          </cell>
          <cell r="AU362" t="str">
            <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row>
        <row r="363">
          <cell r="A363" t="str">
            <v>RD8</v>
          </cell>
          <cell r="B363" t="str">
            <v>Q16</v>
          </cell>
          <cell r="C363" t="str">
            <v/>
          </cell>
          <cell r="D363" t="str">
            <v/>
          </cell>
          <cell r="E363">
            <v>0.96711124583207031</v>
          </cell>
          <cell r="F363" t="str">
            <v/>
          </cell>
          <cell r="G363" t="str">
            <v/>
          </cell>
          <cell r="H363" t="str">
            <v/>
          </cell>
          <cell r="J363" t="str">
            <v/>
          </cell>
          <cell r="K363" t="str">
            <v/>
          </cell>
          <cell r="L363" t="str">
            <v/>
          </cell>
          <cell r="M363">
            <v>1911</v>
          </cell>
          <cell r="N363" t="str">
            <v/>
          </cell>
          <cell r="Q363">
            <v>1</v>
          </cell>
          <cell r="R363">
            <v>1</v>
          </cell>
          <cell r="S363" t="str">
            <v/>
          </cell>
          <cell r="X363" t="str">
            <v/>
          </cell>
          <cell r="Y363" t="str">
            <v/>
          </cell>
          <cell r="Z363" t="str">
            <v/>
          </cell>
          <cell r="AB363">
            <v>1</v>
          </cell>
          <cell r="AD363" t="str">
            <v/>
          </cell>
          <cell r="AE363" t="str">
            <v/>
          </cell>
          <cell r="AF363" t="str">
            <v/>
          </cell>
          <cell r="AG363">
            <v>2.5669033315128344E-2</v>
          </cell>
          <cell r="AH363">
            <v>2</v>
          </cell>
          <cell r="AI363" t="str">
            <v/>
          </cell>
          <cell r="AJ363" t="str">
            <v/>
          </cell>
          <cell r="AK363" t="str">
            <v/>
          </cell>
          <cell r="AL363" t="str">
            <v/>
          </cell>
          <cell r="AM363" t="str">
            <v/>
          </cell>
          <cell r="AN363" t="str">
            <v/>
          </cell>
          <cell r="AO363">
            <v>374</v>
          </cell>
          <cell r="AQ363" t="str">
            <v/>
          </cell>
          <cell r="AR363" t="str">
            <v/>
          </cell>
          <cell r="AS363" t="str">
            <v/>
          </cell>
          <cell r="AU363" t="str">
            <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row>
        <row r="364">
          <cell r="A364" t="str">
            <v>RD9</v>
          </cell>
          <cell r="B364" t="str">
            <v>Q16</v>
          </cell>
          <cell r="C364" t="str">
            <v/>
          </cell>
          <cell r="D364" t="str">
            <v/>
          </cell>
          <cell r="E364" t="str">
            <v/>
          </cell>
          <cell r="J364" t="str">
            <v/>
          </cell>
          <cell r="K364" t="str">
            <v/>
          </cell>
          <cell r="L364" t="str">
            <v/>
          </cell>
          <cell r="M364" t="str">
            <v/>
          </cell>
          <cell r="Q364" t="str">
            <v/>
          </cell>
          <cell r="R364" t="str">
            <v/>
          </cell>
          <cell r="X364" t="str">
            <v/>
          </cell>
          <cell r="Y364" t="str">
            <v/>
          </cell>
          <cell r="Z364" t="str">
            <v/>
          </cell>
          <cell r="AB364" t="str">
            <v/>
          </cell>
          <cell r="AD364" t="str">
            <v/>
          </cell>
          <cell r="AE364" t="str">
            <v/>
          </cell>
          <cell r="AF364" t="str">
            <v/>
          </cell>
          <cell r="AG364">
            <v>0</v>
          </cell>
          <cell r="AH364" t="str">
            <v/>
          </cell>
          <cell r="AI364" t="str">
            <v/>
          </cell>
          <cell r="AJ364" t="str">
            <v/>
          </cell>
          <cell r="AK364" t="str">
            <v/>
          </cell>
          <cell r="AL364" t="str">
            <v/>
          </cell>
          <cell r="AM364" t="str">
            <v/>
          </cell>
          <cell r="AN364" t="str">
            <v/>
          </cell>
          <cell r="AO364" t="str">
            <v/>
          </cell>
          <cell r="AS364" t="str">
            <v/>
          </cell>
          <cell r="BB364" t="str">
            <v/>
          </cell>
          <cell r="BC364" t="str">
            <v/>
          </cell>
          <cell r="BD364" t="str">
            <v/>
          </cell>
          <cell r="BE364" t="str">
            <v/>
          </cell>
          <cell r="BF364" t="str">
            <v/>
          </cell>
          <cell r="BG364" t="str">
            <v/>
          </cell>
          <cell r="BH364" t="str">
            <v/>
          </cell>
          <cell r="BI364" t="str">
            <v/>
          </cell>
          <cell r="BJ364" t="str">
            <v/>
          </cell>
        </row>
        <row r="365">
          <cell r="A365" t="str">
            <v>RDD</v>
          </cell>
          <cell r="B365" t="str">
            <v>Q03</v>
          </cell>
          <cell r="C365" t="str">
            <v/>
          </cell>
          <cell r="D365" t="str">
            <v/>
          </cell>
          <cell r="E365">
            <v>0.9788249328959141</v>
          </cell>
          <cell r="F365" t="str">
            <v/>
          </cell>
          <cell r="G365" t="str">
            <v/>
          </cell>
          <cell r="H365" t="str">
            <v/>
          </cell>
          <cell r="J365" t="str">
            <v/>
          </cell>
          <cell r="K365" t="str">
            <v/>
          </cell>
          <cell r="L365" t="str">
            <v/>
          </cell>
          <cell r="M365">
            <v>3723</v>
          </cell>
          <cell r="N365" t="str">
            <v/>
          </cell>
          <cell r="Q365">
            <v>1</v>
          </cell>
          <cell r="R365">
            <v>1</v>
          </cell>
          <cell r="S365" t="str">
            <v/>
          </cell>
          <cell r="X365" t="str">
            <v/>
          </cell>
          <cell r="Y365" t="str">
            <v/>
          </cell>
          <cell r="Z365" t="str">
            <v/>
          </cell>
          <cell r="AB365">
            <v>0.90163934426229508</v>
          </cell>
          <cell r="AD365" t="str">
            <v/>
          </cell>
          <cell r="AE365" t="str">
            <v/>
          </cell>
          <cell r="AF365" t="str">
            <v/>
          </cell>
          <cell r="AG365">
            <v>3.0252797347699957E-2</v>
          </cell>
          <cell r="AH365">
            <v>2.6666666666666665</v>
          </cell>
          <cell r="AI365" t="str">
            <v/>
          </cell>
          <cell r="AJ365" t="str">
            <v/>
          </cell>
          <cell r="AK365" t="str">
            <v/>
          </cell>
          <cell r="AL365" t="str">
            <v/>
          </cell>
          <cell r="AM365" t="str">
            <v/>
          </cell>
          <cell r="AN365" t="str">
            <v/>
          </cell>
          <cell r="AO365" t="str">
            <v/>
          </cell>
          <cell r="AQ365" t="str">
            <v/>
          </cell>
          <cell r="AR365" t="str">
            <v/>
          </cell>
          <cell r="AS365" t="str">
            <v/>
          </cell>
          <cell r="AU365" t="str">
            <v/>
          </cell>
          <cell r="AV365" t="str">
            <v/>
          </cell>
          <cell r="AW365" t="str">
            <v/>
          </cell>
          <cell r="AX365" t="str">
            <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row>
        <row r="366">
          <cell r="A366" t="str">
            <v>RDE</v>
          </cell>
          <cell r="B366" t="str">
            <v>Q03</v>
          </cell>
          <cell r="C366" t="str">
            <v/>
          </cell>
          <cell r="D366" t="str">
            <v/>
          </cell>
          <cell r="E366">
            <v>0.96412366782737158</v>
          </cell>
          <cell r="F366" t="str">
            <v/>
          </cell>
          <cell r="G366" t="str">
            <v/>
          </cell>
          <cell r="H366" t="str">
            <v/>
          </cell>
          <cell r="J366" t="str">
            <v/>
          </cell>
          <cell r="K366" t="str">
            <v/>
          </cell>
          <cell r="L366" t="str">
            <v/>
          </cell>
          <cell r="M366">
            <v>4837</v>
          </cell>
          <cell r="N366" t="str">
            <v/>
          </cell>
          <cell r="Q366">
            <v>1</v>
          </cell>
          <cell r="R366">
            <v>1</v>
          </cell>
          <cell r="S366" t="str">
            <v/>
          </cell>
          <cell r="X366" t="str">
            <v/>
          </cell>
          <cell r="Y366" t="str">
            <v/>
          </cell>
          <cell r="Z366" t="str">
            <v/>
          </cell>
          <cell r="AB366">
            <v>0.8666666666666667</v>
          </cell>
          <cell r="AD366" t="str">
            <v/>
          </cell>
          <cell r="AE366" t="str">
            <v/>
          </cell>
          <cell r="AF366" t="str">
            <v/>
          </cell>
          <cell r="AG366">
            <v>1.106883431338637E-2</v>
          </cell>
          <cell r="AH366">
            <v>0.66666666666666663</v>
          </cell>
          <cell r="AI366" t="str">
            <v/>
          </cell>
          <cell r="AJ366" t="str">
            <v/>
          </cell>
          <cell r="AK366" t="str">
            <v/>
          </cell>
          <cell r="AL366" t="str">
            <v/>
          </cell>
          <cell r="AM366" t="str">
            <v/>
          </cell>
          <cell r="AN366" t="str">
            <v/>
          </cell>
          <cell r="AO366">
            <v>-1439</v>
          </cell>
          <cell r="AQ366" t="str">
            <v/>
          </cell>
          <cell r="AR366" t="str">
            <v/>
          </cell>
          <cell r="AS366" t="str">
            <v/>
          </cell>
          <cell r="AU366" t="str">
            <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row>
        <row r="367">
          <cell r="A367" t="str">
            <v>RDR</v>
          </cell>
          <cell r="B367" t="str">
            <v>Q19</v>
          </cell>
          <cell r="C367" t="str">
            <v/>
          </cell>
          <cell r="D367" t="str">
            <v/>
          </cell>
          <cell r="E367" t="str">
            <v/>
          </cell>
          <cell r="F367" t="str">
            <v/>
          </cell>
          <cell r="G367" t="str">
            <v/>
          </cell>
          <cell r="H367" t="str">
            <v/>
          </cell>
          <cell r="J367" t="str">
            <v/>
          </cell>
          <cell r="K367" t="str">
            <v/>
          </cell>
          <cell r="L367" t="str">
            <v/>
          </cell>
          <cell r="M367" t="str">
            <v/>
          </cell>
          <cell r="N367" t="str">
            <v/>
          </cell>
          <cell r="Q367" t="str">
            <v/>
          </cell>
          <cell r="R367" t="str">
            <v/>
          </cell>
          <cell r="S367" t="str">
            <v/>
          </cell>
          <cell r="X367" t="str">
            <v/>
          </cell>
          <cell r="Y367" t="str">
            <v/>
          </cell>
          <cell r="Z367" t="str">
            <v/>
          </cell>
          <cell r="AB367" t="str">
            <v/>
          </cell>
          <cell r="AD367" t="str">
            <v/>
          </cell>
          <cell r="AE367" t="str">
            <v/>
          </cell>
          <cell r="AF367" t="str">
            <v/>
          </cell>
          <cell r="AG367">
            <v>0</v>
          </cell>
          <cell r="AH367" t="str">
            <v/>
          </cell>
          <cell r="AI367" t="str">
            <v/>
          </cell>
          <cell r="AJ367" t="str">
            <v/>
          </cell>
          <cell r="AK367" t="str">
            <v/>
          </cell>
          <cell r="AL367" t="str">
            <v/>
          </cell>
          <cell r="AM367" t="str">
            <v/>
          </cell>
          <cell r="AN367" t="str">
            <v/>
          </cell>
          <cell r="AO367">
            <v>2457</v>
          </cell>
          <cell r="AQ367" t="str">
            <v/>
          </cell>
          <cell r="AR367" t="str">
            <v/>
          </cell>
          <cell r="AS367" t="str">
            <v/>
          </cell>
          <cell r="AU367" t="str">
            <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row>
        <row r="368">
          <cell r="A368" t="str">
            <v>RDU</v>
          </cell>
          <cell r="B368" t="str">
            <v>Q19</v>
          </cell>
          <cell r="C368" t="str">
            <v/>
          </cell>
          <cell r="D368" t="str">
            <v/>
          </cell>
          <cell r="E368">
            <v>0.98948640483383687</v>
          </cell>
          <cell r="F368" t="str">
            <v/>
          </cell>
          <cell r="G368" t="str">
            <v/>
          </cell>
          <cell r="H368" t="str">
            <v/>
          </cell>
          <cell r="J368" t="str">
            <v/>
          </cell>
          <cell r="K368" t="str">
            <v/>
          </cell>
          <cell r="L368" t="str">
            <v/>
          </cell>
          <cell r="M368">
            <v>4762</v>
          </cell>
          <cell r="N368" t="str">
            <v/>
          </cell>
          <cell r="Q368">
            <v>1</v>
          </cell>
          <cell r="R368">
            <v>1</v>
          </cell>
          <cell r="S368" t="str">
            <v/>
          </cell>
          <cell r="X368" t="str">
            <v/>
          </cell>
          <cell r="Y368" t="str">
            <v/>
          </cell>
          <cell r="Z368" t="str">
            <v/>
          </cell>
          <cell r="AB368">
            <v>1</v>
          </cell>
          <cell r="AD368" t="str">
            <v/>
          </cell>
          <cell r="AE368" t="str">
            <v/>
          </cell>
          <cell r="AF368" t="str">
            <v/>
          </cell>
          <cell r="AG368">
            <v>2.3902821316614416E-2</v>
          </cell>
          <cell r="AH368">
            <v>1.3333333333333333</v>
          </cell>
          <cell r="AI368" t="str">
            <v/>
          </cell>
          <cell r="AJ368" t="str">
            <v/>
          </cell>
          <cell r="AK368" t="str">
            <v/>
          </cell>
          <cell r="AL368" t="str">
            <v/>
          </cell>
          <cell r="AM368" t="str">
            <v/>
          </cell>
          <cell r="AN368" t="str">
            <v/>
          </cell>
          <cell r="AO368" t="str">
            <v/>
          </cell>
          <cell r="AQ368" t="str">
            <v/>
          </cell>
          <cell r="AR368" t="str">
            <v/>
          </cell>
          <cell r="AS368" t="str">
            <v/>
          </cell>
          <cell r="AU368" t="str">
            <v/>
          </cell>
          <cell r="AV368" t="str">
            <v/>
          </cell>
          <cell r="AW368" t="str">
            <v/>
          </cell>
          <cell r="AX368" t="str">
            <v/>
          </cell>
          <cell r="AY368" t="str">
            <v/>
          </cell>
          <cell r="AZ368" t="str">
            <v/>
          </cell>
          <cell r="BA368" t="str">
            <v/>
          </cell>
          <cell r="BB368" t="str">
            <v/>
          </cell>
          <cell r="BC368" t="str">
            <v/>
          </cell>
          <cell r="BD368" t="str">
            <v/>
          </cell>
          <cell r="BE368" t="str">
            <v/>
          </cell>
          <cell r="BF368" t="str">
            <v/>
          </cell>
          <cell r="BG368" t="str">
            <v/>
          </cell>
          <cell r="BH368" t="str">
            <v/>
          </cell>
          <cell r="BI368" t="str">
            <v/>
          </cell>
          <cell r="BJ368" t="str">
            <v/>
          </cell>
        </row>
        <row r="369">
          <cell r="A369" t="str">
            <v>RDY</v>
          </cell>
          <cell r="B369" t="str">
            <v>Q22</v>
          </cell>
          <cell r="C369" t="str">
            <v/>
          </cell>
          <cell r="D369" t="str">
            <v/>
          </cell>
          <cell r="E369" t="str">
            <v/>
          </cell>
          <cell r="F369" t="str">
            <v/>
          </cell>
          <cell r="G369" t="str">
            <v/>
          </cell>
          <cell r="H369" t="str">
            <v/>
          </cell>
          <cell r="J369" t="str">
            <v/>
          </cell>
          <cell r="K369" t="str">
            <v/>
          </cell>
          <cell r="L369" t="str">
            <v/>
          </cell>
          <cell r="M369" t="str">
            <v/>
          </cell>
          <cell r="N369" t="str">
            <v/>
          </cell>
          <cell r="Q369" t="str">
            <v/>
          </cell>
          <cell r="R369" t="str">
            <v/>
          </cell>
          <cell r="S369" t="str">
            <v/>
          </cell>
          <cell r="X369" t="str">
            <v/>
          </cell>
          <cell r="Y369" t="str">
            <v/>
          </cell>
          <cell r="Z369" t="str">
            <v/>
          </cell>
          <cell r="AB369" t="str">
            <v/>
          </cell>
          <cell r="AD369" t="str">
            <v/>
          </cell>
          <cell r="AE369" t="str">
            <v/>
          </cell>
          <cell r="AF369" t="str">
            <v/>
          </cell>
          <cell r="AG369">
            <v>0</v>
          </cell>
          <cell r="AH369" t="str">
            <v/>
          </cell>
          <cell r="AI369" t="str">
            <v/>
          </cell>
          <cell r="AJ369" t="str">
            <v/>
          </cell>
          <cell r="AK369" t="str">
            <v/>
          </cell>
          <cell r="AL369" t="str">
            <v/>
          </cell>
          <cell r="AM369" t="str">
            <v/>
          </cell>
          <cell r="AN369" t="str">
            <v/>
          </cell>
          <cell r="AO369">
            <v>1453</v>
          </cell>
          <cell r="AQ369" t="str">
            <v/>
          </cell>
          <cell r="AR369" t="str">
            <v/>
          </cell>
          <cell r="AS369" t="str">
            <v/>
          </cell>
          <cell r="AU369" t="str">
            <v/>
          </cell>
          <cell r="AV369" t="str">
            <v/>
          </cell>
          <cell r="AW369" t="str">
            <v/>
          </cell>
          <cell r="AX369" t="str">
            <v/>
          </cell>
          <cell r="AY369" t="str">
            <v/>
          </cell>
          <cell r="AZ369" t="str">
            <v/>
          </cell>
          <cell r="BA369" t="str">
            <v/>
          </cell>
          <cell r="BB369" t="str">
            <v/>
          </cell>
          <cell r="BC369" t="str">
            <v/>
          </cell>
          <cell r="BD369" t="str">
            <v/>
          </cell>
          <cell r="BE369" t="str">
            <v/>
          </cell>
          <cell r="BF369" t="str">
            <v/>
          </cell>
          <cell r="BG369" t="str">
            <v/>
          </cell>
          <cell r="BH369" t="str">
            <v/>
          </cell>
          <cell r="BI369" t="str">
            <v/>
          </cell>
          <cell r="BJ369" t="str">
            <v/>
          </cell>
        </row>
        <row r="370">
          <cell r="A370" t="str">
            <v>RDZ</v>
          </cell>
          <cell r="B370" t="str">
            <v>Q22</v>
          </cell>
          <cell r="C370" t="str">
            <v/>
          </cell>
          <cell r="D370" t="str">
            <v/>
          </cell>
          <cell r="E370">
            <v>0.98671390611160315</v>
          </cell>
          <cell r="F370" t="str">
            <v/>
          </cell>
          <cell r="G370" t="str">
            <v/>
          </cell>
          <cell r="H370" t="str">
            <v/>
          </cell>
          <cell r="J370" t="str">
            <v/>
          </cell>
          <cell r="K370" t="str">
            <v/>
          </cell>
          <cell r="L370" t="str">
            <v/>
          </cell>
          <cell r="M370">
            <v>3829</v>
          </cell>
          <cell r="N370" t="str">
            <v/>
          </cell>
          <cell r="Q370">
            <v>1</v>
          </cell>
          <cell r="R370">
            <v>1</v>
          </cell>
          <cell r="S370" t="str">
            <v/>
          </cell>
          <cell r="X370" t="str">
            <v/>
          </cell>
          <cell r="Y370" t="str">
            <v/>
          </cell>
          <cell r="Z370" t="str">
            <v/>
          </cell>
          <cell r="AB370">
            <v>1</v>
          </cell>
          <cell r="AD370" t="str">
            <v/>
          </cell>
          <cell r="AE370" t="str">
            <v/>
          </cell>
          <cell r="AF370" t="str">
            <v/>
          </cell>
          <cell r="AG370">
            <v>2.5050100200400802E-2</v>
          </cell>
          <cell r="AH370">
            <v>2.6666666666666665</v>
          </cell>
          <cell r="AI370" t="str">
            <v/>
          </cell>
          <cell r="AJ370" t="str">
            <v/>
          </cell>
          <cell r="AK370" t="str">
            <v/>
          </cell>
          <cell r="AL370" t="str">
            <v/>
          </cell>
          <cell r="AM370" t="str">
            <v/>
          </cell>
          <cell r="AN370" t="str">
            <v/>
          </cell>
          <cell r="AO370" t="str">
            <v/>
          </cell>
          <cell r="AQ370" t="str">
            <v/>
          </cell>
          <cell r="AR370" t="str">
            <v/>
          </cell>
          <cell r="AS370" t="str">
            <v/>
          </cell>
          <cell r="AU370" t="str">
            <v/>
          </cell>
          <cell r="AV370" t="str">
            <v/>
          </cell>
          <cell r="AW370" t="str">
            <v/>
          </cell>
          <cell r="AX370" t="str">
            <v/>
          </cell>
          <cell r="AY370" t="str">
            <v/>
          </cell>
          <cell r="AZ370" t="str">
            <v/>
          </cell>
          <cell r="BA370" t="str">
            <v/>
          </cell>
          <cell r="BB370" t="str">
            <v/>
          </cell>
          <cell r="BC370" t="str">
            <v/>
          </cell>
          <cell r="BD370" t="str">
            <v/>
          </cell>
          <cell r="BE370" t="str">
            <v/>
          </cell>
          <cell r="BF370" t="str">
            <v/>
          </cell>
          <cell r="BG370" t="str">
            <v/>
          </cell>
          <cell r="BH370" t="str">
            <v/>
          </cell>
          <cell r="BI370" t="str">
            <v/>
          </cell>
          <cell r="BJ370" t="str">
            <v/>
          </cell>
        </row>
        <row r="371">
          <cell r="A371" t="str">
            <v>RE6</v>
          </cell>
          <cell r="B371" t="str">
            <v>Q13</v>
          </cell>
          <cell r="C371">
            <v>0.72840466926070035</v>
          </cell>
          <cell r="D371">
            <v>0.906993006993007</v>
          </cell>
          <cell r="E371" t="str">
            <v/>
          </cell>
          <cell r="F371" t="str">
            <v/>
          </cell>
          <cell r="G371" t="str">
            <v/>
          </cell>
          <cell r="H371" t="str">
            <v/>
          </cell>
          <cell r="J371" t="str">
            <v/>
          </cell>
          <cell r="K371" t="str">
            <v/>
          </cell>
          <cell r="L371" t="str">
            <v/>
          </cell>
          <cell r="M371" t="str">
            <v/>
          </cell>
          <cell r="N371" t="str">
            <v/>
          </cell>
          <cell r="Q371" t="str">
            <v/>
          </cell>
          <cell r="R371" t="str">
            <v/>
          </cell>
          <cell r="S371" t="str">
            <v/>
          </cell>
          <cell r="X371" t="str">
            <v/>
          </cell>
          <cell r="Y371" t="str">
            <v/>
          </cell>
          <cell r="Z371" t="str">
            <v/>
          </cell>
          <cell r="AB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v>24</v>
          </cell>
          <cell r="AQ371" t="str">
            <v/>
          </cell>
          <cell r="AR371" t="str">
            <v/>
          </cell>
          <cell r="AS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row>
        <row r="372">
          <cell r="A372" t="str">
            <v>RE9</v>
          </cell>
          <cell r="B372" t="str">
            <v>Q09</v>
          </cell>
          <cell r="C372" t="str">
            <v/>
          </cell>
          <cell r="D372" t="str">
            <v/>
          </cell>
          <cell r="E372">
            <v>0.98886086591004618</v>
          </cell>
          <cell r="F372" t="str">
            <v/>
          </cell>
          <cell r="G372" t="str">
            <v/>
          </cell>
          <cell r="H372" t="str">
            <v/>
          </cell>
          <cell r="J372" t="str">
            <v/>
          </cell>
          <cell r="K372" t="str">
            <v/>
          </cell>
          <cell r="L372" t="str">
            <v/>
          </cell>
          <cell r="M372">
            <v>1867</v>
          </cell>
          <cell r="N372" t="str">
            <v/>
          </cell>
          <cell r="Q372">
            <v>1</v>
          </cell>
          <cell r="R372">
            <v>0.99256044637321761</v>
          </cell>
          <cell r="S372" t="str">
            <v/>
          </cell>
          <cell r="X372" t="str">
            <v/>
          </cell>
          <cell r="Y372" t="str">
            <v/>
          </cell>
          <cell r="Z372" t="str">
            <v/>
          </cell>
          <cell r="AB372">
            <v>1</v>
          </cell>
          <cell r="AD372" t="str">
            <v/>
          </cell>
          <cell r="AE372" t="str">
            <v/>
          </cell>
          <cell r="AF372" t="str">
            <v/>
          </cell>
          <cell r="AG372">
            <v>2.2624434389140274E-3</v>
          </cell>
          <cell r="AH372">
            <v>1.3333333333333333</v>
          </cell>
          <cell r="AI372" t="str">
            <v/>
          </cell>
          <cell r="AJ372" t="str">
            <v/>
          </cell>
          <cell r="AK372" t="str">
            <v/>
          </cell>
          <cell r="AL372" t="str">
            <v/>
          </cell>
          <cell r="AM372" t="str">
            <v/>
          </cell>
          <cell r="AN372" t="str">
            <v/>
          </cell>
          <cell r="AO372" t="str">
            <v/>
          </cell>
          <cell r="AQ372" t="str">
            <v/>
          </cell>
          <cell r="AR372" t="str">
            <v/>
          </cell>
          <cell r="AS372" t="str">
            <v/>
          </cell>
          <cell r="AU372" t="str">
            <v/>
          </cell>
          <cell r="AV372" t="str">
            <v/>
          </cell>
          <cell r="AW372" t="str">
            <v/>
          </cell>
          <cell r="AX372" t="str">
            <v/>
          </cell>
          <cell r="AY372" t="str">
            <v/>
          </cell>
          <cell r="AZ372" t="str">
            <v/>
          </cell>
          <cell r="BA372" t="str">
            <v/>
          </cell>
          <cell r="BB372" t="str">
            <v/>
          </cell>
          <cell r="BC372" t="str">
            <v/>
          </cell>
          <cell r="BD372" t="str">
            <v/>
          </cell>
          <cell r="BE372" t="str">
            <v/>
          </cell>
          <cell r="BF372" t="str">
            <v/>
          </cell>
          <cell r="BG372" t="str">
            <v/>
          </cell>
          <cell r="BH372" t="str">
            <v/>
          </cell>
          <cell r="BI372" t="str">
            <v/>
          </cell>
          <cell r="BJ372" t="str">
            <v/>
          </cell>
        </row>
        <row r="373">
          <cell r="A373" t="str">
            <v>REF</v>
          </cell>
          <cell r="B373" t="str">
            <v>Q21</v>
          </cell>
          <cell r="C373" t="str">
            <v/>
          </cell>
          <cell r="D373" t="str">
            <v/>
          </cell>
          <cell r="E373">
            <v>0.92754303599374022</v>
          </cell>
          <cell r="F373" t="str">
            <v/>
          </cell>
          <cell r="G373" t="str">
            <v/>
          </cell>
          <cell r="H373" t="str">
            <v/>
          </cell>
          <cell r="J373" t="str">
            <v/>
          </cell>
          <cell r="K373" t="str">
            <v/>
          </cell>
          <cell r="L373" t="str">
            <v/>
          </cell>
          <cell r="M373">
            <v>7076</v>
          </cell>
          <cell r="N373" t="str">
            <v/>
          </cell>
          <cell r="Q373">
            <v>1</v>
          </cell>
          <cell r="R373">
            <v>1</v>
          </cell>
          <cell r="S373" t="str">
            <v/>
          </cell>
          <cell r="X373" t="str">
            <v/>
          </cell>
          <cell r="Y373" t="str">
            <v/>
          </cell>
          <cell r="Z373" t="str">
            <v/>
          </cell>
          <cell r="AB373">
            <v>0.71897810218978098</v>
          </cell>
          <cell r="AD373" t="str">
            <v/>
          </cell>
          <cell r="AE373" t="str">
            <v/>
          </cell>
          <cell r="AF373" t="str">
            <v/>
          </cell>
          <cell r="AG373">
            <v>3.923620193565263E-2</v>
          </cell>
          <cell r="AH373">
            <v>5</v>
          </cell>
          <cell r="AI373" t="str">
            <v/>
          </cell>
          <cell r="AJ373" t="str">
            <v/>
          </cell>
          <cell r="AK373" t="str">
            <v/>
          </cell>
          <cell r="AL373" t="str">
            <v/>
          </cell>
          <cell r="AM373" t="str">
            <v/>
          </cell>
          <cell r="AN373" t="str">
            <v/>
          </cell>
          <cell r="AO373">
            <v>-15687</v>
          </cell>
          <cell r="AQ373" t="str">
            <v/>
          </cell>
          <cell r="AR373" t="str">
            <v/>
          </cell>
          <cell r="AS373" t="str">
            <v/>
          </cell>
          <cell r="AU373" t="str">
            <v/>
          </cell>
          <cell r="AV373" t="str">
            <v/>
          </cell>
          <cell r="AW373" t="str">
            <v/>
          </cell>
          <cell r="AX373" t="str">
            <v/>
          </cell>
          <cell r="AY373" t="str">
            <v/>
          </cell>
          <cell r="AZ373" t="str">
            <v/>
          </cell>
          <cell r="BA373" t="str">
            <v/>
          </cell>
          <cell r="BB373" t="str">
            <v/>
          </cell>
          <cell r="BC373" t="str">
            <v/>
          </cell>
          <cell r="BD373" t="str">
            <v/>
          </cell>
          <cell r="BE373" t="str">
            <v/>
          </cell>
          <cell r="BF373" t="str">
            <v/>
          </cell>
          <cell r="BG373" t="str">
            <v/>
          </cell>
          <cell r="BH373" t="str">
            <v/>
          </cell>
          <cell r="BI373" t="str">
            <v/>
          </cell>
          <cell r="BJ373" t="str">
            <v/>
          </cell>
        </row>
        <row r="374">
          <cell r="A374" t="str">
            <v>REM</v>
          </cell>
          <cell r="B374" t="str">
            <v>Q15</v>
          </cell>
          <cell r="C374" t="str">
            <v/>
          </cell>
          <cell r="D374" t="str">
            <v/>
          </cell>
          <cell r="E374">
            <v>0.96788034816721835</v>
          </cell>
          <cell r="F374" t="str">
            <v/>
          </cell>
          <cell r="G374" t="str">
            <v/>
          </cell>
          <cell r="H374" t="str">
            <v/>
          </cell>
          <cell r="J374" t="str">
            <v/>
          </cell>
          <cell r="K374" t="str">
            <v/>
          </cell>
          <cell r="L374" t="str">
            <v/>
          </cell>
          <cell r="M374">
            <v>4954</v>
          </cell>
          <cell r="N374" t="str">
            <v/>
          </cell>
          <cell r="Q374">
            <v>1</v>
          </cell>
          <cell r="R374">
            <v>1</v>
          </cell>
          <cell r="S374" t="str">
            <v/>
          </cell>
          <cell r="X374" t="str">
            <v/>
          </cell>
          <cell r="Y374" t="str">
            <v/>
          </cell>
          <cell r="Z374" t="str">
            <v/>
          </cell>
          <cell r="AB374">
            <v>1</v>
          </cell>
          <cell r="AD374" t="str">
            <v/>
          </cell>
          <cell r="AE374" t="str">
            <v/>
          </cell>
          <cell r="AF374" t="str">
            <v/>
          </cell>
          <cell r="AG374">
            <v>1.6908929101156926E-2</v>
          </cell>
          <cell r="AH374">
            <v>6</v>
          </cell>
          <cell r="AI374" t="str">
            <v/>
          </cell>
          <cell r="AJ374" t="str">
            <v/>
          </cell>
          <cell r="AK374" t="str">
            <v/>
          </cell>
          <cell r="AL374" t="str">
            <v/>
          </cell>
          <cell r="AM374" t="str">
            <v/>
          </cell>
          <cell r="AN374" t="str">
            <v/>
          </cell>
          <cell r="AO374">
            <v>6</v>
          </cell>
          <cell r="AQ374" t="str">
            <v/>
          </cell>
          <cell r="AR374" t="str">
            <v/>
          </cell>
          <cell r="AS374" t="str">
            <v/>
          </cell>
          <cell r="AU374" t="str">
            <v/>
          </cell>
          <cell r="AV374" t="str">
            <v/>
          </cell>
          <cell r="AW374" t="str">
            <v/>
          </cell>
          <cell r="AX374" t="str">
            <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row>
        <row r="375">
          <cell r="A375" t="str">
            <v>REN</v>
          </cell>
          <cell r="B375" t="str">
            <v>Q15</v>
          </cell>
          <cell r="C375" t="str">
            <v/>
          </cell>
          <cell r="D375" t="str">
            <v/>
          </cell>
          <cell r="E375" t="str">
            <v/>
          </cell>
          <cell r="F375" t="str">
            <v/>
          </cell>
          <cell r="G375" t="str">
            <v/>
          </cell>
          <cell r="H375" t="str">
            <v/>
          </cell>
          <cell r="J375" t="str">
            <v/>
          </cell>
          <cell r="K375" t="str">
            <v/>
          </cell>
          <cell r="L375" t="str">
            <v/>
          </cell>
          <cell r="M375">
            <v>25</v>
          </cell>
          <cell r="N375" t="str">
            <v/>
          </cell>
          <cell r="Q375">
            <v>1</v>
          </cell>
          <cell r="R375">
            <v>1</v>
          </cell>
          <cell r="S375" t="str">
            <v/>
          </cell>
          <cell r="X375" t="str">
            <v/>
          </cell>
          <cell r="Y375" t="str">
            <v/>
          </cell>
          <cell r="Z375" t="str">
            <v/>
          </cell>
          <cell r="AB375" t="str">
            <v/>
          </cell>
          <cell r="AD375" t="str">
            <v/>
          </cell>
          <cell r="AE375" t="str">
            <v/>
          </cell>
          <cell r="AF375" t="str">
            <v/>
          </cell>
          <cell r="AG375">
            <v>0</v>
          </cell>
          <cell r="AH375">
            <v>0</v>
          </cell>
          <cell r="AI375" t="str">
            <v/>
          </cell>
          <cell r="AJ375" t="str">
            <v/>
          </cell>
          <cell r="AK375" t="str">
            <v/>
          </cell>
          <cell r="AL375" t="str">
            <v/>
          </cell>
          <cell r="AM375" t="str">
            <v/>
          </cell>
          <cell r="AN375" t="str">
            <v/>
          </cell>
          <cell r="AO375">
            <v>170</v>
          </cell>
          <cell r="AQ375" t="str">
            <v/>
          </cell>
          <cell r="AR375" t="str">
            <v/>
          </cell>
          <cell r="AS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row>
        <row r="376">
          <cell r="A376" t="str">
            <v>REP</v>
          </cell>
          <cell r="B376" t="str">
            <v>Q15</v>
          </cell>
          <cell r="C376" t="str">
            <v/>
          </cell>
          <cell r="D376" t="str">
            <v/>
          </cell>
          <cell r="E376">
            <v>1</v>
          </cell>
          <cell r="F376" t="str">
            <v/>
          </cell>
          <cell r="G376" t="str">
            <v/>
          </cell>
          <cell r="H376" t="str">
            <v/>
          </cell>
          <cell r="J376" t="str">
            <v/>
          </cell>
          <cell r="K376" t="str">
            <v/>
          </cell>
          <cell r="L376" t="str">
            <v/>
          </cell>
          <cell r="M376">
            <v>887</v>
          </cell>
          <cell r="N376" t="str">
            <v/>
          </cell>
          <cell r="Q376">
            <v>1</v>
          </cell>
          <cell r="R376">
            <v>0.99927536231884062</v>
          </cell>
          <cell r="S376" t="str">
            <v/>
          </cell>
          <cell r="X376" t="str">
            <v/>
          </cell>
          <cell r="Y376" t="str">
            <v/>
          </cell>
          <cell r="Z376" t="str">
            <v/>
          </cell>
          <cell r="AB376" t="str">
            <v/>
          </cell>
          <cell r="AD376" t="str">
            <v/>
          </cell>
          <cell r="AE376" t="str">
            <v/>
          </cell>
          <cell r="AF376" t="str">
            <v/>
          </cell>
          <cell r="AG376">
            <v>0</v>
          </cell>
          <cell r="AH376">
            <v>0.33333333333333331</v>
          </cell>
          <cell r="AI376" t="str">
            <v/>
          </cell>
          <cell r="AJ376" t="str">
            <v/>
          </cell>
          <cell r="AK376" t="str">
            <v/>
          </cell>
          <cell r="AL376" t="str">
            <v/>
          </cell>
          <cell r="AM376" t="str">
            <v/>
          </cell>
          <cell r="AN376" t="str">
            <v/>
          </cell>
          <cell r="AO376" t="str">
            <v/>
          </cell>
          <cell r="AQ376" t="str">
            <v/>
          </cell>
          <cell r="AR376" t="str">
            <v/>
          </cell>
          <cell r="AS376" t="str">
            <v/>
          </cell>
          <cell r="AU376" t="str">
            <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row>
        <row r="377">
          <cell r="A377" t="str">
            <v>RET</v>
          </cell>
          <cell r="B377" t="str">
            <v>Q15</v>
          </cell>
          <cell r="C377" t="str">
            <v/>
          </cell>
          <cell r="D377" t="str">
            <v/>
          </cell>
          <cell r="E377" t="str">
            <v/>
          </cell>
          <cell r="F377" t="str">
            <v/>
          </cell>
          <cell r="G377" t="str">
            <v/>
          </cell>
          <cell r="H377" t="str">
            <v/>
          </cell>
          <cell r="J377" t="str">
            <v/>
          </cell>
          <cell r="K377" t="str">
            <v/>
          </cell>
          <cell r="L377" t="str">
            <v/>
          </cell>
          <cell r="M377">
            <v>617</v>
          </cell>
          <cell r="N377" t="str">
            <v/>
          </cell>
          <cell r="Q377">
            <v>1</v>
          </cell>
          <cell r="R377">
            <v>1</v>
          </cell>
          <cell r="S377" t="str">
            <v/>
          </cell>
          <cell r="X377" t="str">
            <v/>
          </cell>
          <cell r="Y377" t="str">
            <v/>
          </cell>
          <cell r="Z377" t="str">
            <v/>
          </cell>
          <cell r="AB377" t="str">
            <v/>
          </cell>
          <cell r="AD377" t="str">
            <v/>
          </cell>
          <cell r="AE377" t="str">
            <v/>
          </cell>
          <cell r="AF377" t="str">
            <v/>
          </cell>
          <cell r="AG377">
            <v>1.3605442176870748E-2</v>
          </cell>
          <cell r="AH377">
            <v>0.33333333333333331</v>
          </cell>
          <cell r="AI377" t="str">
            <v/>
          </cell>
          <cell r="AJ377" t="str">
            <v/>
          </cell>
          <cell r="AK377" t="str">
            <v/>
          </cell>
          <cell r="AL377" t="str">
            <v/>
          </cell>
          <cell r="AM377" t="str">
            <v/>
          </cell>
          <cell r="AN377" t="str">
            <v/>
          </cell>
          <cell r="AO377">
            <v>10</v>
          </cell>
          <cell r="AQ377" t="str">
            <v/>
          </cell>
          <cell r="AR377" t="str">
            <v/>
          </cell>
          <cell r="AS377" t="str">
            <v/>
          </cell>
          <cell r="AU377" t="str">
            <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row>
        <row r="378">
          <cell r="A378" t="str">
            <v>RF4</v>
          </cell>
          <cell r="B378" t="str">
            <v>Q06</v>
          </cell>
          <cell r="C378" t="str">
            <v/>
          </cell>
          <cell r="D378" t="str">
            <v/>
          </cell>
          <cell r="E378">
            <v>0.98907065127587757</v>
          </cell>
          <cell r="F378" t="str">
            <v/>
          </cell>
          <cell r="G378" t="str">
            <v/>
          </cell>
          <cell r="H378" t="str">
            <v/>
          </cell>
          <cell r="J378" t="str">
            <v/>
          </cell>
          <cell r="K378" t="str">
            <v/>
          </cell>
          <cell r="L378" t="str">
            <v/>
          </cell>
          <cell r="M378">
            <v>8845</v>
          </cell>
          <cell r="N378" t="str">
            <v/>
          </cell>
          <cell r="Q378">
            <v>0.99820520490577325</v>
          </cell>
          <cell r="R378">
            <v>1</v>
          </cell>
          <cell r="S378" t="str">
            <v/>
          </cell>
          <cell r="X378" t="str">
            <v/>
          </cell>
          <cell r="Y378" t="str">
            <v/>
          </cell>
          <cell r="Z378" t="str">
            <v/>
          </cell>
          <cell r="AB378">
            <v>1</v>
          </cell>
          <cell r="AD378" t="str">
            <v/>
          </cell>
          <cell r="AE378" t="str">
            <v/>
          </cell>
          <cell r="AF378" t="str">
            <v/>
          </cell>
          <cell r="AG378">
            <v>1.2267657992565056E-2</v>
          </cell>
          <cell r="AH378">
            <v>5.333333333333333</v>
          </cell>
          <cell r="AI378" t="str">
            <v/>
          </cell>
          <cell r="AJ378" t="str">
            <v/>
          </cell>
          <cell r="AK378" t="str">
            <v/>
          </cell>
          <cell r="AL378" t="str">
            <v/>
          </cell>
          <cell r="AM378" t="str">
            <v/>
          </cell>
          <cell r="AN378" t="str">
            <v/>
          </cell>
          <cell r="AO378">
            <v>-16009</v>
          </cell>
          <cell r="AQ378" t="str">
            <v/>
          </cell>
          <cell r="AR378" t="str">
            <v/>
          </cell>
          <cell r="AS378" t="str">
            <v/>
          </cell>
          <cell r="AU378" t="str">
            <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row>
        <row r="379">
          <cell r="A379" t="str">
            <v>RF41</v>
          </cell>
          <cell r="B379" t="str">
            <v>Q06</v>
          </cell>
          <cell r="C379" t="str">
            <v/>
          </cell>
          <cell r="D379" t="str">
            <v/>
          </cell>
          <cell r="E379" t="str">
            <v/>
          </cell>
          <cell r="J379" t="str">
            <v/>
          </cell>
          <cell r="K379" t="str">
            <v/>
          </cell>
          <cell r="L379" t="str">
            <v/>
          </cell>
          <cell r="M379" t="str">
            <v/>
          </cell>
          <cell r="Q379" t="str">
            <v/>
          </cell>
          <cell r="R379" t="str">
            <v/>
          </cell>
          <cell r="X379" t="str">
            <v/>
          </cell>
          <cell r="Y379" t="str">
            <v/>
          </cell>
          <cell r="Z379" t="str">
            <v/>
          </cell>
          <cell r="AB379" t="str">
            <v/>
          </cell>
          <cell r="AD379" t="str">
            <v/>
          </cell>
          <cell r="AE379" t="str">
            <v/>
          </cell>
          <cell r="AF379" t="str">
            <v/>
          </cell>
          <cell r="AG379">
            <v>4.4438310792161193E-2</v>
          </cell>
          <cell r="AH379" t="str">
            <v/>
          </cell>
          <cell r="AI379" t="str">
            <v/>
          </cell>
          <cell r="AJ379" t="str">
            <v/>
          </cell>
          <cell r="AK379" t="str">
            <v/>
          </cell>
          <cell r="AL379" t="str">
            <v/>
          </cell>
          <cell r="AM379" t="str">
            <v/>
          </cell>
          <cell r="AN379" t="str">
            <v/>
          </cell>
          <cell r="AO379" t="str">
            <v/>
          </cell>
          <cell r="AS379" t="str">
            <v/>
          </cell>
          <cell r="BB379" t="str">
            <v/>
          </cell>
          <cell r="BC379" t="str">
            <v/>
          </cell>
          <cell r="BD379" t="str">
            <v/>
          </cell>
          <cell r="BE379" t="str">
            <v/>
          </cell>
          <cell r="BF379" t="str">
            <v/>
          </cell>
          <cell r="BG379" t="str">
            <v/>
          </cell>
          <cell r="BH379" t="str">
            <v/>
          </cell>
          <cell r="BI379" t="str">
            <v/>
          </cell>
          <cell r="BJ379" t="str">
            <v/>
          </cell>
        </row>
        <row r="380">
          <cell r="A380" t="str">
            <v>RFF</v>
          </cell>
          <cell r="B380" t="str">
            <v>Q23</v>
          </cell>
          <cell r="C380" t="str">
            <v/>
          </cell>
          <cell r="D380" t="str">
            <v/>
          </cell>
          <cell r="E380">
            <v>0.97849145550972305</v>
          </cell>
          <cell r="F380" t="str">
            <v/>
          </cell>
          <cell r="G380" t="str">
            <v/>
          </cell>
          <cell r="H380" t="str">
            <v/>
          </cell>
          <cell r="J380" t="str">
            <v/>
          </cell>
          <cell r="K380" t="str">
            <v/>
          </cell>
          <cell r="L380" t="str">
            <v/>
          </cell>
          <cell r="M380">
            <v>2741</v>
          </cell>
          <cell r="N380" t="str">
            <v/>
          </cell>
          <cell r="Q380">
            <v>1</v>
          </cell>
          <cell r="R380">
            <v>1</v>
          </cell>
          <cell r="S380" t="str">
            <v/>
          </cell>
          <cell r="X380" t="str">
            <v/>
          </cell>
          <cell r="Y380" t="str">
            <v/>
          </cell>
          <cell r="Z380" t="str">
            <v/>
          </cell>
          <cell r="AB380">
            <v>1</v>
          </cell>
          <cell r="AD380" t="str">
            <v/>
          </cell>
          <cell r="AE380" t="str">
            <v/>
          </cell>
          <cell r="AF380" t="str">
            <v/>
          </cell>
          <cell r="AG380">
            <v>2.3786869647954329E-3</v>
          </cell>
          <cell r="AH380">
            <v>2.3333333333333335</v>
          </cell>
          <cell r="AI380" t="str">
            <v/>
          </cell>
          <cell r="AJ380" t="str">
            <v/>
          </cell>
          <cell r="AK380" t="str">
            <v/>
          </cell>
          <cell r="AL380" t="str">
            <v/>
          </cell>
          <cell r="AM380" t="str">
            <v/>
          </cell>
          <cell r="AN380" t="str">
            <v/>
          </cell>
          <cell r="AO380" t="str">
            <v/>
          </cell>
          <cell r="AQ380" t="str">
            <v/>
          </cell>
          <cell r="AR380" t="str">
            <v/>
          </cell>
          <cell r="AS380" t="str">
            <v/>
          </cell>
          <cell r="AU380" t="str">
            <v/>
          </cell>
          <cell r="AV380" t="str">
            <v/>
          </cell>
          <cell r="AW380" t="str">
            <v/>
          </cell>
          <cell r="AX380" t="str">
            <v/>
          </cell>
          <cell r="AY380" t="str">
            <v/>
          </cell>
          <cell r="AZ380" t="str">
            <v/>
          </cell>
          <cell r="BA380" t="str">
            <v/>
          </cell>
          <cell r="BB380" t="str">
            <v/>
          </cell>
          <cell r="BC380" t="str">
            <v/>
          </cell>
          <cell r="BD380" t="str">
            <v/>
          </cell>
          <cell r="BE380" t="str">
            <v/>
          </cell>
          <cell r="BF380" t="str">
            <v/>
          </cell>
          <cell r="BG380" t="str">
            <v/>
          </cell>
          <cell r="BH380" t="str">
            <v/>
          </cell>
          <cell r="BI380" t="str">
            <v/>
          </cell>
          <cell r="BJ380" t="str">
            <v/>
          </cell>
        </row>
        <row r="381">
          <cell r="A381" t="str">
            <v>RFK</v>
          </cell>
          <cell r="B381" t="str">
            <v>Q24</v>
          </cell>
          <cell r="C381" t="str">
            <v/>
          </cell>
          <cell r="D381" t="str">
            <v/>
          </cell>
          <cell r="E381">
            <v>0.95183640521996504</v>
          </cell>
          <cell r="J381" t="str">
            <v/>
          </cell>
          <cell r="K381" t="str">
            <v/>
          </cell>
          <cell r="L381" t="str">
            <v/>
          </cell>
          <cell r="M381">
            <v>5290</v>
          </cell>
          <cell r="Q381">
            <v>1</v>
          </cell>
          <cell r="R381">
            <v>1</v>
          </cell>
          <cell r="X381" t="str">
            <v/>
          </cell>
          <cell r="Y381" t="str">
            <v/>
          </cell>
          <cell r="Z381" t="str">
            <v/>
          </cell>
          <cell r="AB381">
            <v>1</v>
          </cell>
          <cell r="AD381" t="str">
            <v/>
          </cell>
          <cell r="AE381" t="str">
            <v/>
          </cell>
          <cell r="AF381" t="str">
            <v/>
          </cell>
          <cell r="AG381">
            <v>2.4178832116788326E-2</v>
          </cell>
          <cell r="AH381">
            <v>3.3333333333333335</v>
          </cell>
          <cell r="AI381" t="str">
            <v/>
          </cell>
          <cell r="AJ381" t="str">
            <v/>
          </cell>
          <cell r="AK381" t="str">
            <v/>
          </cell>
          <cell r="AL381" t="str">
            <v/>
          </cell>
          <cell r="AM381" t="str">
            <v/>
          </cell>
          <cell r="AN381" t="str">
            <v/>
          </cell>
          <cell r="AO381">
            <v>29</v>
          </cell>
          <cell r="AS381" t="str">
            <v/>
          </cell>
          <cell r="BB381" t="str">
            <v/>
          </cell>
          <cell r="BC381" t="str">
            <v/>
          </cell>
          <cell r="BD381" t="str">
            <v/>
          </cell>
          <cell r="BE381" t="str">
            <v/>
          </cell>
          <cell r="BF381" t="str">
            <v/>
          </cell>
          <cell r="BG381" t="str">
            <v/>
          </cell>
          <cell r="BH381" t="str">
            <v/>
          </cell>
          <cell r="BI381" t="str">
            <v/>
          </cell>
          <cell r="BJ381" t="str">
            <v/>
          </cell>
        </row>
        <row r="382">
          <cell r="A382" t="str">
            <v>RFR</v>
          </cell>
          <cell r="B382" t="str">
            <v>Q23</v>
          </cell>
          <cell r="C382" t="str">
            <v/>
          </cell>
          <cell r="D382" t="str">
            <v/>
          </cell>
          <cell r="E382">
            <v>0.97924028268551233</v>
          </cell>
          <cell r="F382" t="str">
            <v/>
          </cell>
          <cell r="G382" t="str">
            <v/>
          </cell>
          <cell r="H382" t="str">
            <v/>
          </cell>
          <cell r="J382" t="str">
            <v/>
          </cell>
          <cell r="K382" t="str">
            <v/>
          </cell>
          <cell r="L382" t="str">
            <v/>
          </cell>
          <cell r="M382">
            <v>3572</v>
          </cell>
          <cell r="N382" t="str">
            <v/>
          </cell>
          <cell r="Q382">
            <v>0.99888847721378293</v>
          </cell>
          <cell r="R382">
            <v>1</v>
          </cell>
          <cell r="S382" t="str">
            <v/>
          </cell>
          <cell r="X382" t="str">
            <v/>
          </cell>
          <cell r="Y382" t="str">
            <v/>
          </cell>
          <cell r="Z382" t="str">
            <v/>
          </cell>
          <cell r="AB382">
            <v>1</v>
          </cell>
          <cell r="AD382" t="str">
            <v/>
          </cell>
          <cell r="AE382" t="str">
            <v/>
          </cell>
          <cell r="AF382" t="str">
            <v/>
          </cell>
          <cell r="AG382">
            <v>9.4899169632265724E-3</v>
          </cell>
          <cell r="AH382">
            <v>1.6666666666666667</v>
          </cell>
          <cell r="AI382" t="str">
            <v/>
          </cell>
          <cell r="AJ382" t="str">
            <v/>
          </cell>
          <cell r="AK382" t="str">
            <v/>
          </cell>
          <cell r="AL382" t="str">
            <v/>
          </cell>
          <cell r="AM382" t="str">
            <v/>
          </cell>
          <cell r="AN382" t="str">
            <v/>
          </cell>
          <cell r="AO382">
            <v>23</v>
          </cell>
          <cell r="AQ382" t="str">
            <v/>
          </cell>
          <cell r="AR382" t="str">
            <v/>
          </cell>
          <cell r="AS382" t="str">
            <v/>
          </cell>
          <cell r="AU382" t="str">
            <v/>
          </cell>
          <cell r="AV382" t="str">
            <v/>
          </cell>
          <cell r="AW382" t="str">
            <v/>
          </cell>
          <cell r="AX382" t="str">
            <v/>
          </cell>
          <cell r="AY382" t="str">
            <v/>
          </cell>
          <cell r="AZ382" t="str">
            <v/>
          </cell>
          <cell r="BA382" t="str">
            <v/>
          </cell>
          <cell r="BB382" t="str">
            <v/>
          </cell>
          <cell r="BC382" t="str">
            <v/>
          </cell>
          <cell r="BD382" t="str">
            <v/>
          </cell>
          <cell r="BE382" t="str">
            <v/>
          </cell>
          <cell r="BF382" t="str">
            <v/>
          </cell>
          <cell r="BG382" t="str">
            <v/>
          </cell>
          <cell r="BH382" t="str">
            <v/>
          </cell>
          <cell r="BI382" t="str">
            <v/>
          </cell>
          <cell r="BJ382" t="str">
            <v/>
          </cell>
        </row>
        <row r="383">
          <cell r="A383" t="str">
            <v>RFS</v>
          </cell>
          <cell r="B383" t="str">
            <v>Q24</v>
          </cell>
          <cell r="C383" t="str">
            <v/>
          </cell>
          <cell r="D383" t="str">
            <v/>
          </cell>
          <cell r="E383">
            <v>0.98056749785038688</v>
          </cell>
          <cell r="F383" t="str">
            <v/>
          </cell>
          <cell r="G383" t="str">
            <v/>
          </cell>
          <cell r="H383" t="str">
            <v/>
          </cell>
          <cell r="J383" t="str">
            <v/>
          </cell>
          <cell r="K383" t="str">
            <v/>
          </cell>
          <cell r="L383" t="str">
            <v/>
          </cell>
          <cell r="M383">
            <v>3336</v>
          </cell>
          <cell r="N383" t="str">
            <v/>
          </cell>
          <cell r="Q383">
            <v>1</v>
          </cell>
          <cell r="R383">
            <v>1</v>
          </cell>
          <cell r="S383" t="str">
            <v/>
          </cell>
          <cell r="X383" t="str">
            <v/>
          </cell>
          <cell r="Y383" t="str">
            <v/>
          </cell>
          <cell r="Z383" t="str">
            <v/>
          </cell>
          <cell r="AB383">
            <v>1</v>
          </cell>
          <cell r="AD383" t="str">
            <v/>
          </cell>
          <cell r="AE383" t="str">
            <v/>
          </cell>
          <cell r="AF383" t="str">
            <v/>
          </cell>
          <cell r="AG383">
            <v>3.3088235294117647E-2</v>
          </cell>
          <cell r="AH383">
            <v>2.3333333333333335</v>
          </cell>
          <cell r="AI383" t="str">
            <v/>
          </cell>
          <cell r="AJ383" t="str">
            <v/>
          </cell>
          <cell r="AK383" t="str">
            <v/>
          </cell>
          <cell r="AL383" t="str">
            <v/>
          </cell>
          <cell r="AM383" t="str">
            <v/>
          </cell>
          <cell r="AN383" t="str">
            <v/>
          </cell>
          <cell r="AO383" t="str">
            <v/>
          </cell>
          <cell r="AQ383" t="str">
            <v/>
          </cell>
          <cell r="AR383" t="str">
            <v/>
          </cell>
          <cell r="AS383" t="str">
            <v/>
          </cell>
          <cell r="AU383" t="str">
            <v/>
          </cell>
          <cell r="AV383" t="str">
            <v/>
          </cell>
          <cell r="AW383" t="str">
            <v/>
          </cell>
          <cell r="AX383" t="str">
            <v/>
          </cell>
          <cell r="AY383" t="str">
            <v/>
          </cell>
          <cell r="AZ383" t="str">
            <v/>
          </cell>
          <cell r="BA383" t="str">
            <v/>
          </cell>
          <cell r="BB383" t="str">
            <v/>
          </cell>
          <cell r="BC383" t="str">
            <v/>
          </cell>
          <cell r="BD383" t="str">
            <v/>
          </cell>
          <cell r="BE383" t="str">
            <v/>
          </cell>
          <cell r="BF383" t="str">
            <v/>
          </cell>
          <cell r="BG383" t="str">
            <v/>
          </cell>
          <cell r="BH383" t="str">
            <v/>
          </cell>
          <cell r="BI383" t="str">
            <v/>
          </cell>
          <cell r="BJ383" t="str">
            <v/>
          </cell>
        </row>
        <row r="384">
          <cell r="A384" t="str">
            <v>RFU</v>
          </cell>
          <cell r="B384" t="str">
            <v>Q02</v>
          </cell>
          <cell r="C384">
            <v>0.77124532335649387</v>
          </cell>
          <cell r="D384">
            <v>0.96440489432703003</v>
          </cell>
          <cell r="E384" t="str">
            <v/>
          </cell>
          <cell r="F384" t="str">
            <v/>
          </cell>
          <cell r="G384" t="str">
            <v/>
          </cell>
          <cell r="H384" t="str">
            <v/>
          </cell>
          <cell r="J384" t="str">
            <v/>
          </cell>
          <cell r="K384" t="str">
            <v/>
          </cell>
          <cell r="L384" t="str">
            <v/>
          </cell>
          <cell r="M384" t="str">
            <v/>
          </cell>
          <cell r="N384" t="str">
            <v/>
          </cell>
          <cell r="Q384" t="str">
            <v/>
          </cell>
          <cell r="R384" t="str">
            <v/>
          </cell>
          <cell r="S384" t="str">
            <v/>
          </cell>
          <cell r="X384" t="str">
            <v/>
          </cell>
          <cell r="Y384" t="str">
            <v/>
          </cell>
          <cell r="Z384" t="str">
            <v/>
          </cell>
          <cell r="AB384" t="str">
            <v/>
          </cell>
          <cell r="AD384" t="str">
            <v/>
          </cell>
          <cell r="AE384" t="str">
            <v/>
          </cell>
          <cell r="AF384" t="str">
            <v/>
          </cell>
          <cell r="AG384" t="str">
            <v/>
          </cell>
          <cell r="AH384" t="str">
            <v/>
          </cell>
          <cell r="AI384" t="str">
            <v/>
          </cell>
          <cell r="AJ384" t="str">
            <v/>
          </cell>
          <cell r="AK384" t="str">
            <v/>
          </cell>
          <cell r="AL384" t="str">
            <v/>
          </cell>
          <cell r="AM384" t="str">
            <v/>
          </cell>
          <cell r="AN384" t="str">
            <v/>
          </cell>
          <cell r="AO384">
            <v>147</v>
          </cell>
          <cell r="AQ384" t="str">
            <v/>
          </cell>
          <cell r="AR384" t="str">
            <v/>
          </cell>
          <cell r="AS384" t="str">
            <v/>
          </cell>
          <cell r="AU384" t="str">
            <v/>
          </cell>
          <cell r="AV384" t="str">
            <v/>
          </cell>
          <cell r="AW384" t="str">
            <v/>
          </cell>
          <cell r="AX384" t="str">
            <v/>
          </cell>
          <cell r="AY384" t="str">
            <v/>
          </cell>
          <cell r="AZ384" t="str">
            <v/>
          </cell>
          <cell r="BA384" t="str">
            <v/>
          </cell>
          <cell r="BB384" t="str">
            <v/>
          </cell>
          <cell r="BC384" t="str">
            <v/>
          </cell>
          <cell r="BD384" t="str">
            <v/>
          </cell>
          <cell r="BE384" t="str">
            <v/>
          </cell>
          <cell r="BF384" t="str">
            <v/>
          </cell>
          <cell r="BG384" t="str">
            <v/>
          </cell>
          <cell r="BH384" t="str">
            <v/>
          </cell>
          <cell r="BI384" t="str">
            <v/>
          </cell>
          <cell r="BJ384" t="str">
            <v/>
          </cell>
        </row>
        <row r="385">
          <cell r="A385" t="str">
            <v>RFW</v>
          </cell>
          <cell r="B385" t="str">
            <v>Q04</v>
          </cell>
          <cell r="C385" t="str">
            <v/>
          </cell>
          <cell r="D385" t="str">
            <v/>
          </cell>
          <cell r="E385">
            <v>0.96139296840231414</v>
          </cell>
          <cell r="F385" t="str">
            <v/>
          </cell>
          <cell r="G385" t="str">
            <v/>
          </cell>
          <cell r="H385" t="str">
            <v/>
          </cell>
          <cell r="J385" t="str">
            <v/>
          </cell>
          <cell r="K385" t="str">
            <v/>
          </cell>
          <cell r="L385" t="str">
            <v/>
          </cell>
          <cell r="M385">
            <v>1563</v>
          </cell>
          <cell r="N385" t="str">
            <v/>
          </cell>
          <cell r="Q385">
            <v>1</v>
          </cell>
          <cell r="R385">
            <v>1</v>
          </cell>
          <cell r="S385" t="str">
            <v/>
          </cell>
          <cell r="X385" t="str">
            <v/>
          </cell>
          <cell r="Y385" t="str">
            <v/>
          </cell>
          <cell r="Z385" t="str">
            <v/>
          </cell>
          <cell r="AB385">
            <v>1</v>
          </cell>
          <cell r="AD385" t="str">
            <v/>
          </cell>
          <cell r="AE385" t="str">
            <v/>
          </cell>
          <cell r="AF385" t="str">
            <v/>
          </cell>
          <cell r="AG385">
            <v>1.7740981667652277E-3</v>
          </cell>
          <cell r="AH385">
            <v>2.6666666666666665</v>
          </cell>
          <cell r="AI385" t="str">
            <v/>
          </cell>
          <cell r="AJ385" t="str">
            <v/>
          </cell>
          <cell r="AK385" t="str">
            <v/>
          </cell>
          <cell r="AL385" t="str">
            <v/>
          </cell>
          <cell r="AM385" t="str">
            <v/>
          </cell>
          <cell r="AN385" t="str">
            <v/>
          </cell>
          <cell r="AO385">
            <v>-9024</v>
          </cell>
          <cell r="AQ385" t="str">
            <v/>
          </cell>
          <cell r="AR385" t="str">
            <v/>
          </cell>
          <cell r="AS385" t="str">
            <v/>
          </cell>
          <cell r="AU385" t="str">
            <v/>
          </cell>
          <cell r="AV385" t="str">
            <v/>
          </cell>
          <cell r="AW385" t="str">
            <v/>
          </cell>
          <cell r="AX385" t="str">
            <v/>
          </cell>
          <cell r="AY385" t="str">
            <v/>
          </cell>
          <cell r="AZ385" t="str">
            <v/>
          </cell>
          <cell r="BA385" t="str">
            <v/>
          </cell>
          <cell r="BB385" t="str">
            <v/>
          </cell>
          <cell r="BC385" t="str">
            <v/>
          </cell>
          <cell r="BD385" t="str">
            <v/>
          </cell>
          <cell r="BE385" t="str">
            <v/>
          </cell>
          <cell r="BF385" t="str">
            <v/>
          </cell>
          <cell r="BG385" t="str">
            <v/>
          </cell>
          <cell r="BH385" t="str">
            <v/>
          </cell>
          <cell r="BI385" t="str">
            <v/>
          </cell>
          <cell r="BJ385" t="str">
            <v/>
          </cell>
        </row>
        <row r="386">
          <cell r="A386" t="str">
            <v>RG2</v>
          </cell>
          <cell r="B386" t="str">
            <v>Q07</v>
          </cell>
          <cell r="C386" t="str">
            <v/>
          </cell>
          <cell r="D386" t="str">
            <v/>
          </cell>
          <cell r="E386">
            <v>0.96443556443556444</v>
          </cell>
          <cell r="F386" t="str">
            <v/>
          </cell>
          <cell r="G386" t="str">
            <v/>
          </cell>
          <cell r="H386" t="str">
            <v/>
          </cell>
          <cell r="J386" t="str">
            <v/>
          </cell>
          <cell r="K386" t="str">
            <v/>
          </cell>
          <cell r="L386" t="str">
            <v/>
          </cell>
          <cell r="M386">
            <v>3186</v>
          </cell>
          <cell r="N386" t="str">
            <v/>
          </cell>
          <cell r="Q386">
            <v>1</v>
          </cell>
          <cell r="R386">
            <v>0.97137404580152675</v>
          </cell>
          <cell r="S386" t="str">
            <v/>
          </cell>
          <cell r="X386" t="str">
            <v/>
          </cell>
          <cell r="Y386" t="str">
            <v/>
          </cell>
          <cell r="Z386" t="str">
            <v/>
          </cell>
          <cell r="AB386">
            <v>0.98837209302325579</v>
          </cell>
          <cell r="AD386" t="str">
            <v/>
          </cell>
          <cell r="AE386" t="str">
            <v/>
          </cell>
          <cell r="AF386" t="str">
            <v/>
          </cell>
          <cell r="AG386">
            <v>4.511677282377919E-2</v>
          </cell>
          <cell r="AH386">
            <v>1.3333333333333333</v>
          </cell>
          <cell r="AI386" t="str">
            <v/>
          </cell>
          <cell r="AJ386" t="str">
            <v/>
          </cell>
          <cell r="AK386" t="str">
            <v/>
          </cell>
          <cell r="AL386" t="str">
            <v/>
          </cell>
          <cell r="AM386" t="str">
            <v/>
          </cell>
          <cell r="AN386" t="str">
            <v/>
          </cell>
          <cell r="AO386">
            <v>-19199</v>
          </cell>
          <cell r="AQ386" t="str">
            <v/>
          </cell>
          <cell r="AR386" t="str">
            <v/>
          </cell>
          <cell r="AS386" t="str">
            <v/>
          </cell>
          <cell r="AU386" t="str">
            <v/>
          </cell>
          <cell r="AV386" t="str">
            <v/>
          </cell>
          <cell r="AW386" t="str">
            <v/>
          </cell>
          <cell r="AX386" t="str">
            <v/>
          </cell>
          <cell r="AY386" t="str">
            <v/>
          </cell>
          <cell r="AZ386" t="str">
            <v/>
          </cell>
          <cell r="BA386" t="str">
            <v/>
          </cell>
          <cell r="BB386" t="str">
            <v/>
          </cell>
          <cell r="BC386" t="str">
            <v/>
          </cell>
          <cell r="BD386" t="str">
            <v/>
          </cell>
          <cell r="BE386" t="str">
            <v/>
          </cell>
          <cell r="BF386" t="str">
            <v/>
          </cell>
          <cell r="BG386" t="str">
            <v/>
          </cell>
          <cell r="BH386" t="str">
            <v/>
          </cell>
          <cell r="BI386" t="str">
            <v/>
          </cell>
          <cell r="BJ386" t="str">
            <v/>
          </cell>
        </row>
        <row r="387">
          <cell r="A387" t="str">
            <v>RG3</v>
          </cell>
          <cell r="B387" t="str">
            <v>Q07</v>
          </cell>
          <cell r="C387" t="str">
            <v/>
          </cell>
          <cell r="D387" t="str">
            <v/>
          </cell>
          <cell r="E387">
            <v>0.96675681766959654</v>
          </cell>
          <cell r="F387" t="str">
            <v/>
          </cell>
          <cell r="G387" t="str">
            <v/>
          </cell>
          <cell r="H387" t="str">
            <v/>
          </cell>
          <cell r="J387" t="str">
            <v/>
          </cell>
          <cell r="K387" t="str">
            <v/>
          </cell>
          <cell r="L387" t="str">
            <v/>
          </cell>
          <cell r="M387">
            <v>4577</v>
          </cell>
          <cell r="N387" t="str">
            <v/>
          </cell>
          <cell r="Q387">
            <v>1</v>
          </cell>
          <cell r="R387">
            <v>1</v>
          </cell>
          <cell r="S387" t="str">
            <v/>
          </cell>
          <cell r="X387" t="str">
            <v/>
          </cell>
          <cell r="Y387" t="str">
            <v/>
          </cell>
          <cell r="Z387" t="str">
            <v/>
          </cell>
          <cell r="AB387">
            <v>1</v>
          </cell>
          <cell r="AD387" t="str">
            <v/>
          </cell>
          <cell r="AE387" t="str">
            <v/>
          </cell>
          <cell r="AF387" t="str">
            <v/>
          </cell>
          <cell r="AG387">
            <v>1.0633584404076208E-2</v>
          </cell>
          <cell r="AH387">
            <v>1</v>
          </cell>
          <cell r="AI387" t="str">
            <v/>
          </cell>
          <cell r="AJ387" t="str">
            <v/>
          </cell>
          <cell r="AK387" t="str">
            <v/>
          </cell>
          <cell r="AL387" t="str">
            <v/>
          </cell>
          <cell r="AM387" t="str">
            <v/>
          </cell>
          <cell r="AN387" t="str">
            <v/>
          </cell>
          <cell r="AO387">
            <v>-15765</v>
          </cell>
          <cell r="AQ387" t="str">
            <v/>
          </cell>
          <cell r="AR387" t="str">
            <v/>
          </cell>
          <cell r="AS387" t="str">
            <v/>
          </cell>
          <cell r="AU387" t="str">
            <v/>
          </cell>
          <cell r="AV387" t="str">
            <v/>
          </cell>
          <cell r="AW387" t="str">
            <v/>
          </cell>
          <cell r="AX387" t="str">
            <v/>
          </cell>
          <cell r="AY387" t="str">
            <v/>
          </cell>
          <cell r="AZ387" t="str">
            <v/>
          </cell>
          <cell r="BA387" t="str">
            <v/>
          </cell>
          <cell r="BB387" t="str">
            <v/>
          </cell>
          <cell r="BC387" t="str">
            <v/>
          </cell>
          <cell r="BD387" t="str">
            <v/>
          </cell>
          <cell r="BE387" t="str">
            <v/>
          </cell>
          <cell r="BF387" t="str">
            <v/>
          </cell>
          <cell r="BG387" t="str">
            <v/>
          </cell>
          <cell r="BH387" t="str">
            <v/>
          </cell>
          <cell r="BI387" t="str">
            <v/>
          </cell>
          <cell r="BJ387" t="str">
            <v/>
          </cell>
        </row>
        <row r="388">
          <cell r="A388" t="str">
            <v>RGC</v>
          </cell>
          <cell r="B388" t="str">
            <v>Q06</v>
          </cell>
          <cell r="C388" t="str">
            <v/>
          </cell>
          <cell r="D388" t="str">
            <v/>
          </cell>
          <cell r="E388">
            <v>0.93233837505019412</v>
          </cell>
          <cell r="F388" t="str">
            <v/>
          </cell>
          <cell r="G388" t="str">
            <v/>
          </cell>
          <cell r="H388" t="str">
            <v/>
          </cell>
          <cell r="J388" t="str">
            <v/>
          </cell>
          <cell r="K388" t="str">
            <v/>
          </cell>
          <cell r="L388" t="str">
            <v/>
          </cell>
          <cell r="M388">
            <v>4255</v>
          </cell>
          <cell r="N388" t="str">
            <v/>
          </cell>
          <cell r="Q388">
            <v>1</v>
          </cell>
          <cell r="R388">
            <v>0.99969696969696975</v>
          </cell>
          <cell r="S388" t="str">
            <v/>
          </cell>
          <cell r="X388" t="str">
            <v/>
          </cell>
          <cell r="Y388" t="str">
            <v/>
          </cell>
          <cell r="Z388" t="str">
            <v/>
          </cell>
          <cell r="AB388">
            <v>1</v>
          </cell>
          <cell r="AD388" t="str">
            <v/>
          </cell>
          <cell r="AE388" t="str">
            <v/>
          </cell>
          <cell r="AF388" t="str">
            <v/>
          </cell>
          <cell r="AG388">
            <v>2.8449502133712657E-2</v>
          </cell>
          <cell r="AH388">
            <v>1</v>
          </cell>
          <cell r="AI388" t="str">
            <v/>
          </cell>
          <cell r="AJ388" t="str">
            <v/>
          </cell>
          <cell r="AK388" t="str">
            <v/>
          </cell>
          <cell r="AL388" t="str">
            <v/>
          </cell>
          <cell r="AM388" t="str">
            <v/>
          </cell>
          <cell r="AN388" t="str">
            <v/>
          </cell>
          <cell r="AO388">
            <v>-15602</v>
          </cell>
          <cell r="AQ388" t="str">
            <v/>
          </cell>
          <cell r="AR388" t="str">
            <v/>
          </cell>
          <cell r="AS388" t="str">
            <v/>
          </cell>
          <cell r="AU388" t="str">
            <v/>
          </cell>
          <cell r="AV388" t="str">
            <v/>
          </cell>
          <cell r="AW388" t="str">
            <v/>
          </cell>
          <cell r="AX388" t="str">
            <v/>
          </cell>
          <cell r="AY388" t="str">
            <v/>
          </cell>
          <cell r="AZ388" t="str">
            <v/>
          </cell>
          <cell r="BA388" t="str">
            <v/>
          </cell>
          <cell r="BB388" t="str">
            <v/>
          </cell>
          <cell r="BC388" t="str">
            <v/>
          </cell>
          <cell r="BD388" t="str">
            <v/>
          </cell>
          <cell r="BE388" t="str">
            <v/>
          </cell>
          <cell r="BF388" t="str">
            <v/>
          </cell>
          <cell r="BG388" t="str">
            <v/>
          </cell>
          <cell r="BH388" t="str">
            <v/>
          </cell>
          <cell r="BI388" t="str">
            <v/>
          </cell>
          <cell r="BJ388" t="str">
            <v/>
          </cell>
        </row>
        <row r="389">
          <cell r="A389" t="str">
            <v>RGD</v>
          </cell>
          <cell r="B389" t="str">
            <v>Q12</v>
          </cell>
          <cell r="C389" t="str">
            <v/>
          </cell>
          <cell r="D389" t="str">
            <v/>
          </cell>
          <cell r="E389" t="str">
            <v/>
          </cell>
          <cell r="F389" t="str">
            <v/>
          </cell>
          <cell r="G389" t="str">
            <v/>
          </cell>
          <cell r="H389" t="str">
            <v/>
          </cell>
          <cell r="J389" t="str">
            <v/>
          </cell>
          <cell r="K389" t="str">
            <v/>
          </cell>
          <cell r="L389" t="str">
            <v/>
          </cell>
          <cell r="M389">
            <v>15</v>
          </cell>
          <cell r="N389" t="str">
            <v/>
          </cell>
          <cell r="Q389">
            <v>0</v>
          </cell>
          <cell r="R389">
            <v>0.88131313131313127</v>
          </cell>
          <cell r="S389" t="str">
            <v/>
          </cell>
          <cell r="X389" t="str">
            <v/>
          </cell>
          <cell r="Y389" t="str">
            <v/>
          </cell>
          <cell r="Z389" t="str">
            <v/>
          </cell>
          <cell r="AB389" t="str">
            <v/>
          </cell>
          <cell r="AD389" t="str">
            <v/>
          </cell>
          <cell r="AE389" t="str">
            <v/>
          </cell>
          <cell r="AF389" t="str">
            <v/>
          </cell>
          <cell r="AG389">
            <v>0</v>
          </cell>
          <cell r="AH389" t="str">
            <v/>
          </cell>
          <cell r="AI389" t="str">
            <v/>
          </cell>
          <cell r="AJ389" t="str">
            <v/>
          </cell>
          <cell r="AK389" t="str">
            <v/>
          </cell>
          <cell r="AL389" t="str">
            <v/>
          </cell>
          <cell r="AM389" t="str">
            <v/>
          </cell>
          <cell r="AN389" t="str">
            <v/>
          </cell>
          <cell r="AO389">
            <v>1549</v>
          </cell>
          <cell r="AQ389" t="str">
            <v/>
          </cell>
          <cell r="AR389" t="str">
            <v/>
          </cell>
          <cell r="AS389" t="str">
            <v/>
          </cell>
          <cell r="AU389" t="str">
            <v/>
          </cell>
          <cell r="AV389" t="str">
            <v/>
          </cell>
          <cell r="AW389" t="str">
            <v/>
          </cell>
          <cell r="AX389" t="str">
            <v/>
          </cell>
          <cell r="AY389" t="str">
            <v/>
          </cell>
          <cell r="AZ389" t="str">
            <v/>
          </cell>
          <cell r="BA389" t="str">
            <v/>
          </cell>
          <cell r="BB389" t="str">
            <v/>
          </cell>
          <cell r="BC389" t="str">
            <v/>
          </cell>
          <cell r="BD389" t="str">
            <v/>
          </cell>
          <cell r="BE389" t="str">
            <v/>
          </cell>
          <cell r="BF389" t="str">
            <v/>
          </cell>
          <cell r="BG389" t="str">
            <v/>
          </cell>
          <cell r="BH389" t="str">
            <v/>
          </cell>
          <cell r="BI389" t="str">
            <v/>
          </cell>
          <cell r="BJ389" t="str">
            <v/>
          </cell>
        </row>
        <row r="390">
          <cell r="A390" t="str">
            <v>RGH</v>
          </cell>
          <cell r="B390" t="str">
            <v>Q12</v>
          </cell>
          <cell r="C390">
            <v>0.62624182214683788</v>
          </cell>
          <cell r="D390">
            <v>0.81490080202617143</v>
          </cell>
          <cell r="E390" t="str">
            <v/>
          </cell>
          <cell r="F390" t="str">
            <v/>
          </cell>
          <cell r="G390" t="str">
            <v/>
          </cell>
          <cell r="H390" t="str">
            <v/>
          </cell>
          <cell r="J390" t="str">
            <v/>
          </cell>
          <cell r="K390" t="str">
            <v/>
          </cell>
          <cell r="L390" t="str">
            <v/>
          </cell>
          <cell r="M390" t="str">
            <v/>
          </cell>
          <cell r="N390" t="str">
            <v/>
          </cell>
          <cell r="Q390" t="str">
            <v/>
          </cell>
          <cell r="R390" t="str">
            <v/>
          </cell>
          <cell r="S390" t="str">
            <v/>
          </cell>
          <cell r="X390" t="str">
            <v/>
          </cell>
          <cell r="Y390" t="str">
            <v/>
          </cell>
          <cell r="Z390" t="str">
            <v/>
          </cell>
          <cell r="AB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v>-279</v>
          </cell>
          <cell r="AQ390" t="str">
            <v/>
          </cell>
          <cell r="AR390" t="str">
            <v/>
          </cell>
          <cell r="AS390" t="str">
            <v/>
          </cell>
          <cell r="AU390" t="str">
            <v/>
          </cell>
          <cell r="AV390" t="str">
            <v/>
          </cell>
          <cell r="AW390" t="str">
            <v/>
          </cell>
          <cell r="AX390" t="str">
            <v/>
          </cell>
          <cell r="AY390" t="str">
            <v/>
          </cell>
          <cell r="AZ390" t="str">
            <v/>
          </cell>
          <cell r="BA390" t="str">
            <v/>
          </cell>
          <cell r="BB390" t="str">
            <v/>
          </cell>
          <cell r="BC390" t="str">
            <v/>
          </cell>
          <cell r="BD390" t="str">
            <v/>
          </cell>
          <cell r="BE390" t="str">
            <v/>
          </cell>
          <cell r="BF390" t="str">
            <v/>
          </cell>
          <cell r="BG390" t="str">
            <v/>
          </cell>
          <cell r="BH390" t="str">
            <v/>
          </cell>
          <cell r="BI390" t="str">
            <v/>
          </cell>
          <cell r="BJ390" t="str">
            <v/>
          </cell>
        </row>
        <row r="391">
          <cell r="A391" t="str">
            <v>RGK</v>
          </cell>
          <cell r="B391" t="str">
            <v>Q01</v>
          </cell>
          <cell r="C391" t="str">
            <v/>
          </cell>
          <cell r="D391" t="str">
            <v/>
          </cell>
          <cell r="E391" t="str">
            <v/>
          </cell>
          <cell r="J391" t="str">
            <v/>
          </cell>
          <cell r="K391" t="str">
            <v/>
          </cell>
          <cell r="L391" t="str">
            <v/>
          </cell>
          <cell r="M391" t="str">
            <v/>
          </cell>
          <cell r="Q391" t="str">
            <v/>
          </cell>
          <cell r="R391" t="str">
            <v/>
          </cell>
          <cell r="X391" t="str">
            <v/>
          </cell>
          <cell r="Y391" t="str">
            <v/>
          </cell>
          <cell r="Z391" t="str">
            <v/>
          </cell>
          <cell r="AB391" t="str">
            <v/>
          </cell>
          <cell r="AD391" t="str">
            <v/>
          </cell>
          <cell r="AE391" t="str">
            <v/>
          </cell>
          <cell r="AF391" t="str">
            <v/>
          </cell>
          <cell r="AG391">
            <v>0</v>
          </cell>
          <cell r="AH391" t="str">
            <v/>
          </cell>
          <cell r="AI391" t="str">
            <v/>
          </cell>
          <cell r="AJ391" t="str">
            <v/>
          </cell>
          <cell r="AK391" t="str">
            <v/>
          </cell>
          <cell r="AL391" t="str">
            <v/>
          </cell>
          <cell r="AM391" t="str">
            <v/>
          </cell>
          <cell r="AN391" t="str">
            <v/>
          </cell>
          <cell r="AO391" t="str">
            <v/>
          </cell>
          <cell r="AS391" t="str">
            <v/>
          </cell>
          <cell r="BB391" t="str">
            <v/>
          </cell>
          <cell r="BC391" t="str">
            <v/>
          </cell>
          <cell r="BD391" t="str">
            <v/>
          </cell>
          <cell r="BE391" t="str">
            <v/>
          </cell>
          <cell r="BF391" t="str">
            <v/>
          </cell>
          <cell r="BG391" t="str">
            <v/>
          </cell>
          <cell r="BH391" t="str">
            <v/>
          </cell>
          <cell r="BI391" t="str">
            <v/>
          </cell>
          <cell r="BJ391" t="str">
            <v/>
          </cell>
        </row>
        <row r="392">
          <cell r="A392" t="str">
            <v>RGM</v>
          </cell>
          <cell r="B392" t="str">
            <v>Q01</v>
          </cell>
          <cell r="C392" t="str">
            <v/>
          </cell>
          <cell r="D392" t="str">
            <v/>
          </cell>
          <cell r="E392" t="str">
            <v/>
          </cell>
          <cell r="F392" t="str">
            <v/>
          </cell>
          <cell r="G392" t="str">
            <v/>
          </cell>
          <cell r="H392" t="str">
            <v/>
          </cell>
          <cell r="J392" t="str">
            <v/>
          </cell>
          <cell r="K392" t="str">
            <v/>
          </cell>
          <cell r="L392" t="str">
            <v/>
          </cell>
          <cell r="M392">
            <v>1595</v>
          </cell>
          <cell r="N392" t="str">
            <v/>
          </cell>
          <cell r="Q392">
            <v>1</v>
          </cell>
          <cell r="R392">
            <v>1</v>
          </cell>
          <cell r="S392" t="str">
            <v/>
          </cell>
          <cell r="X392" t="str">
            <v/>
          </cell>
          <cell r="Y392" t="str">
            <v/>
          </cell>
          <cell r="Z392" t="str">
            <v/>
          </cell>
          <cell r="AB392" t="str">
            <v/>
          </cell>
          <cell r="AD392" t="str">
            <v/>
          </cell>
          <cell r="AE392" t="str">
            <v/>
          </cell>
          <cell r="AF392" t="str">
            <v/>
          </cell>
          <cell r="AG392">
            <v>2.1978021978021978E-3</v>
          </cell>
          <cell r="AH392">
            <v>1</v>
          </cell>
          <cell r="AI392" t="str">
            <v/>
          </cell>
          <cell r="AJ392" t="str">
            <v/>
          </cell>
          <cell r="AK392" t="str">
            <v/>
          </cell>
          <cell r="AL392" t="str">
            <v/>
          </cell>
          <cell r="AM392" t="str">
            <v/>
          </cell>
          <cell r="AN392" t="str">
            <v/>
          </cell>
          <cell r="AO392" t="str">
            <v/>
          </cell>
          <cell r="AQ392" t="str">
            <v/>
          </cell>
          <cell r="AR392" t="str">
            <v/>
          </cell>
          <cell r="AS392" t="str">
            <v/>
          </cell>
          <cell r="AU392" t="str">
            <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row>
        <row r="393">
          <cell r="A393" t="str">
            <v>RGN</v>
          </cell>
          <cell r="B393" t="str">
            <v>Q01</v>
          </cell>
          <cell r="C393" t="str">
            <v/>
          </cell>
          <cell r="D393" t="str">
            <v/>
          </cell>
          <cell r="E393">
            <v>0.97870637207813005</v>
          </cell>
          <cell r="F393" t="str">
            <v/>
          </cell>
          <cell r="G393" t="str">
            <v/>
          </cell>
          <cell r="H393" t="str">
            <v/>
          </cell>
          <cell r="J393" t="str">
            <v/>
          </cell>
          <cell r="K393" t="str">
            <v/>
          </cell>
          <cell r="L393" t="str">
            <v/>
          </cell>
          <cell r="M393">
            <v>5093</v>
          </cell>
          <cell r="N393" t="str">
            <v/>
          </cell>
          <cell r="Q393">
            <v>0.98321858864027534</v>
          </cell>
          <cell r="R393">
            <v>0.99946275071633239</v>
          </cell>
          <cell r="S393" t="str">
            <v/>
          </cell>
          <cell r="X393" t="str">
            <v/>
          </cell>
          <cell r="Y393" t="str">
            <v/>
          </cell>
          <cell r="Z393" t="str">
            <v/>
          </cell>
          <cell r="AB393">
            <v>0.98780487804878048</v>
          </cell>
          <cell r="AD393" t="str">
            <v/>
          </cell>
          <cell r="AE393" t="str">
            <v/>
          </cell>
          <cell r="AF393" t="str">
            <v/>
          </cell>
          <cell r="AG393">
            <v>2.2502960915909989E-2</v>
          </cell>
          <cell r="AH393">
            <v>0.66666666666666663</v>
          </cell>
          <cell r="AI393" t="str">
            <v/>
          </cell>
          <cell r="AJ393" t="str">
            <v/>
          </cell>
          <cell r="AK393" t="str">
            <v/>
          </cell>
          <cell r="AL393" t="str">
            <v/>
          </cell>
          <cell r="AM393" t="str">
            <v/>
          </cell>
          <cell r="AN393" t="str">
            <v/>
          </cell>
          <cell r="AO393" t="str">
            <v/>
          </cell>
          <cell r="AQ393" t="str">
            <v/>
          </cell>
          <cell r="AR393" t="str">
            <v/>
          </cell>
          <cell r="AS393" t="str">
            <v/>
          </cell>
          <cell r="AU393" t="str">
            <v/>
          </cell>
          <cell r="AV393" t="str">
            <v/>
          </cell>
          <cell r="AW393" t="str">
            <v/>
          </cell>
          <cell r="AX393" t="str">
            <v/>
          </cell>
          <cell r="AY393" t="str">
            <v/>
          </cell>
          <cell r="AZ393" t="str">
            <v/>
          </cell>
          <cell r="BA393" t="str">
            <v/>
          </cell>
          <cell r="BB393" t="str">
            <v/>
          </cell>
          <cell r="BC393" t="str">
            <v/>
          </cell>
          <cell r="BD393" t="str">
            <v/>
          </cell>
          <cell r="BE393" t="str">
            <v/>
          </cell>
          <cell r="BF393" t="str">
            <v/>
          </cell>
          <cell r="BG393" t="str">
            <v/>
          </cell>
          <cell r="BH393" t="str">
            <v/>
          </cell>
          <cell r="BI393" t="str">
            <v/>
          </cell>
          <cell r="BJ393" t="str">
            <v/>
          </cell>
        </row>
        <row r="394">
          <cell r="A394" t="str">
            <v>RGP</v>
          </cell>
          <cell r="B394" t="str">
            <v>Q01</v>
          </cell>
          <cell r="C394" t="str">
            <v/>
          </cell>
          <cell r="D394" t="str">
            <v/>
          </cell>
          <cell r="E394">
            <v>0.99289099526066349</v>
          </cell>
          <cell r="F394" t="str">
            <v/>
          </cell>
          <cell r="G394" t="str">
            <v/>
          </cell>
          <cell r="H394" t="str">
            <v/>
          </cell>
          <cell r="J394" t="str">
            <v/>
          </cell>
          <cell r="K394" t="str">
            <v/>
          </cell>
          <cell r="L394" t="str">
            <v/>
          </cell>
          <cell r="M394">
            <v>3866</v>
          </cell>
          <cell r="N394" t="str">
            <v/>
          </cell>
          <cell r="Q394">
            <v>1</v>
          </cell>
          <cell r="R394">
            <v>1</v>
          </cell>
          <cell r="S394" t="str">
            <v/>
          </cell>
          <cell r="X394" t="str">
            <v/>
          </cell>
          <cell r="Y394" t="str">
            <v/>
          </cell>
          <cell r="Z394" t="str">
            <v/>
          </cell>
          <cell r="AB394">
            <v>0.98181818181818181</v>
          </cell>
          <cell r="AD394" t="str">
            <v/>
          </cell>
          <cell r="AE394" t="str">
            <v/>
          </cell>
          <cell r="AF394" t="str">
            <v/>
          </cell>
          <cell r="AG394">
            <v>4.2944785276073622E-2</v>
          </cell>
          <cell r="AH394">
            <v>6</v>
          </cell>
          <cell r="AI394" t="str">
            <v/>
          </cell>
          <cell r="AJ394" t="str">
            <v/>
          </cell>
          <cell r="AK394" t="str">
            <v/>
          </cell>
          <cell r="AL394" t="str">
            <v/>
          </cell>
          <cell r="AM394" t="str">
            <v/>
          </cell>
          <cell r="AN394" t="str">
            <v/>
          </cell>
          <cell r="AO394">
            <v>1527</v>
          </cell>
          <cell r="AQ394" t="str">
            <v/>
          </cell>
          <cell r="AR394" t="str">
            <v/>
          </cell>
          <cell r="AS394" t="str">
            <v/>
          </cell>
          <cell r="AU394" t="str">
            <v/>
          </cell>
          <cell r="AV394" t="str">
            <v/>
          </cell>
          <cell r="AW394" t="str">
            <v/>
          </cell>
          <cell r="AX394" t="str">
            <v/>
          </cell>
          <cell r="AY394" t="str">
            <v/>
          </cell>
          <cell r="AZ394" t="str">
            <v/>
          </cell>
          <cell r="BA394" t="str">
            <v/>
          </cell>
          <cell r="BB394" t="str">
            <v/>
          </cell>
          <cell r="BC394" t="str">
            <v/>
          </cell>
          <cell r="BD394" t="str">
            <v/>
          </cell>
          <cell r="BE394" t="str">
            <v/>
          </cell>
          <cell r="BF394" t="str">
            <v/>
          </cell>
          <cell r="BG394" t="str">
            <v/>
          </cell>
          <cell r="BH394" t="str">
            <v/>
          </cell>
          <cell r="BI394" t="str">
            <v/>
          </cell>
          <cell r="BJ394" t="str">
            <v/>
          </cell>
        </row>
        <row r="395">
          <cell r="A395" t="str">
            <v>RGQ</v>
          </cell>
          <cell r="B395" t="str">
            <v>Q01</v>
          </cell>
          <cell r="C395" t="str">
            <v/>
          </cell>
          <cell r="D395" t="str">
            <v/>
          </cell>
          <cell r="E395">
            <v>0.97938889893328507</v>
          </cell>
          <cell r="F395" t="str">
            <v/>
          </cell>
          <cell r="G395" t="str">
            <v/>
          </cell>
          <cell r="H395" t="str">
            <v/>
          </cell>
          <cell r="J395" t="str">
            <v/>
          </cell>
          <cell r="K395" t="str">
            <v/>
          </cell>
          <cell r="L395" t="str">
            <v/>
          </cell>
          <cell r="M395">
            <v>6213</v>
          </cell>
          <cell r="N395" t="str">
            <v/>
          </cell>
          <cell r="Q395">
            <v>0.9986130374479889</v>
          </cell>
          <cell r="R395">
            <v>1</v>
          </cell>
          <cell r="S395" t="str">
            <v/>
          </cell>
          <cell r="X395" t="str">
            <v/>
          </cell>
          <cell r="Y395" t="str">
            <v/>
          </cell>
          <cell r="Z395" t="str">
            <v/>
          </cell>
          <cell r="AB395">
            <v>0.82380952380952377</v>
          </cell>
          <cell r="AD395" t="str">
            <v/>
          </cell>
          <cell r="AE395" t="str">
            <v/>
          </cell>
          <cell r="AF395" t="str">
            <v/>
          </cell>
          <cell r="AG395">
            <v>3.5120727500783946E-2</v>
          </cell>
          <cell r="AH395">
            <v>2.3333333333333335</v>
          </cell>
          <cell r="AI395" t="str">
            <v/>
          </cell>
          <cell r="AJ395" t="str">
            <v/>
          </cell>
          <cell r="AK395" t="str">
            <v/>
          </cell>
          <cell r="AL395" t="str">
            <v/>
          </cell>
          <cell r="AM395" t="str">
            <v/>
          </cell>
          <cell r="AN395" t="str">
            <v/>
          </cell>
          <cell r="AO395">
            <v>-11905</v>
          </cell>
          <cell r="AQ395" t="str">
            <v/>
          </cell>
          <cell r="AR395" t="str">
            <v/>
          </cell>
          <cell r="AS395" t="str">
            <v/>
          </cell>
          <cell r="AU395" t="str">
            <v/>
          </cell>
          <cell r="AV395" t="str">
            <v/>
          </cell>
          <cell r="AW395" t="str">
            <v/>
          </cell>
          <cell r="AX395" t="str">
            <v/>
          </cell>
          <cell r="AY395" t="str">
            <v/>
          </cell>
          <cell r="AZ395" t="str">
            <v/>
          </cell>
          <cell r="BA395" t="str">
            <v/>
          </cell>
          <cell r="BB395" t="str">
            <v/>
          </cell>
          <cell r="BC395" t="str">
            <v/>
          </cell>
          <cell r="BD395" t="str">
            <v/>
          </cell>
          <cell r="BE395" t="str">
            <v/>
          </cell>
          <cell r="BF395" t="str">
            <v/>
          </cell>
          <cell r="BG395" t="str">
            <v/>
          </cell>
          <cell r="BH395" t="str">
            <v/>
          </cell>
          <cell r="BI395" t="str">
            <v/>
          </cell>
          <cell r="BJ395" t="str">
            <v/>
          </cell>
        </row>
        <row r="396">
          <cell r="A396" t="str">
            <v>RGR</v>
          </cell>
          <cell r="B396" t="str">
            <v>Q01</v>
          </cell>
          <cell r="C396" t="str">
            <v/>
          </cell>
          <cell r="D396" t="str">
            <v/>
          </cell>
          <cell r="E396">
            <v>0.98049476688867743</v>
          </cell>
          <cell r="F396" t="str">
            <v/>
          </cell>
          <cell r="G396" t="str">
            <v/>
          </cell>
          <cell r="H396" t="str">
            <v/>
          </cell>
          <cell r="J396" t="str">
            <v/>
          </cell>
          <cell r="K396" t="str">
            <v/>
          </cell>
          <cell r="L396" t="str">
            <v/>
          </cell>
          <cell r="M396">
            <v>3507</v>
          </cell>
          <cell r="N396" t="str">
            <v/>
          </cell>
          <cell r="Q396">
            <v>1</v>
          </cell>
          <cell r="R396">
            <v>1</v>
          </cell>
          <cell r="S396" t="str">
            <v/>
          </cell>
          <cell r="X396" t="str">
            <v/>
          </cell>
          <cell r="Y396" t="str">
            <v/>
          </cell>
          <cell r="Z396" t="str">
            <v/>
          </cell>
          <cell r="AB396">
            <v>1</v>
          </cell>
          <cell r="AD396" t="str">
            <v/>
          </cell>
          <cell r="AE396" t="str">
            <v/>
          </cell>
          <cell r="AF396" t="str">
            <v/>
          </cell>
          <cell r="AG396">
            <v>9.5648015303682454E-3</v>
          </cell>
          <cell r="AH396">
            <v>1.3333333333333333</v>
          </cell>
          <cell r="AI396" t="str">
            <v/>
          </cell>
          <cell r="AJ396" t="str">
            <v/>
          </cell>
          <cell r="AK396" t="str">
            <v/>
          </cell>
          <cell r="AL396" t="str">
            <v/>
          </cell>
          <cell r="AM396" t="str">
            <v/>
          </cell>
          <cell r="AN396" t="str">
            <v/>
          </cell>
          <cell r="AO396">
            <v>-11833</v>
          </cell>
          <cell r="AQ396" t="str">
            <v/>
          </cell>
          <cell r="AR396" t="str">
            <v/>
          </cell>
          <cell r="AS396" t="str">
            <v/>
          </cell>
          <cell r="AU396" t="str">
            <v/>
          </cell>
          <cell r="AV396" t="str">
            <v/>
          </cell>
          <cell r="AW396" t="str">
            <v/>
          </cell>
          <cell r="AX396" t="str">
            <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row>
        <row r="397">
          <cell r="A397" t="str">
            <v>RGS</v>
          </cell>
          <cell r="B397" t="str">
            <v>Q01</v>
          </cell>
          <cell r="C397" t="str">
            <v/>
          </cell>
          <cell r="D397" t="str">
            <v/>
          </cell>
          <cell r="E397" t="str">
            <v/>
          </cell>
          <cell r="J397" t="str">
            <v/>
          </cell>
          <cell r="K397" t="str">
            <v/>
          </cell>
          <cell r="L397" t="str">
            <v/>
          </cell>
          <cell r="M397" t="str">
            <v/>
          </cell>
          <cell r="Q397" t="str">
            <v/>
          </cell>
          <cell r="R397" t="str">
            <v/>
          </cell>
          <cell r="X397" t="str">
            <v/>
          </cell>
          <cell r="Y397" t="str">
            <v/>
          </cell>
          <cell r="Z397" t="str">
            <v/>
          </cell>
          <cell r="AB397" t="str">
            <v/>
          </cell>
          <cell r="AD397" t="str">
            <v/>
          </cell>
          <cell r="AE397" t="str">
            <v/>
          </cell>
          <cell r="AF397" t="str">
            <v/>
          </cell>
          <cell r="AG397">
            <v>0</v>
          </cell>
          <cell r="AH397" t="str">
            <v/>
          </cell>
          <cell r="AI397" t="str">
            <v/>
          </cell>
          <cell r="AJ397" t="str">
            <v/>
          </cell>
          <cell r="AK397" t="str">
            <v/>
          </cell>
          <cell r="AL397" t="str">
            <v/>
          </cell>
          <cell r="AM397" t="str">
            <v/>
          </cell>
          <cell r="AN397" t="str">
            <v/>
          </cell>
          <cell r="AO397" t="str">
            <v/>
          </cell>
          <cell r="AS397" t="str">
            <v/>
          </cell>
          <cell r="BB397" t="str">
            <v/>
          </cell>
          <cell r="BC397" t="str">
            <v/>
          </cell>
          <cell r="BD397" t="str">
            <v/>
          </cell>
          <cell r="BE397" t="str">
            <v/>
          </cell>
          <cell r="BF397" t="str">
            <v/>
          </cell>
          <cell r="BG397" t="str">
            <v/>
          </cell>
          <cell r="BH397" t="str">
            <v/>
          </cell>
          <cell r="BI397" t="str">
            <v/>
          </cell>
          <cell r="BJ397" t="str">
            <v/>
          </cell>
        </row>
        <row r="398">
          <cell r="A398" t="str">
            <v>RGT</v>
          </cell>
          <cell r="B398" t="str">
            <v>Q01</v>
          </cell>
          <cell r="C398" t="str">
            <v/>
          </cell>
          <cell r="D398" t="str">
            <v/>
          </cell>
          <cell r="E398">
            <v>0.98945465501657126</v>
          </cell>
          <cell r="F398" t="str">
            <v/>
          </cell>
          <cell r="G398" t="str">
            <v/>
          </cell>
          <cell r="H398" t="str">
            <v/>
          </cell>
          <cell r="J398" t="str">
            <v/>
          </cell>
          <cell r="K398" t="str">
            <v/>
          </cell>
          <cell r="L398" t="str">
            <v/>
          </cell>
          <cell r="M398">
            <v>7683</v>
          </cell>
          <cell r="N398" t="str">
            <v/>
          </cell>
          <cell r="Q398">
            <v>1</v>
          </cell>
          <cell r="R398">
            <v>1</v>
          </cell>
          <cell r="S398" t="str">
            <v/>
          </cell>
          <cell r="X398" t="str">
            <v/>
          </cell>
          <cell r="Y398" t="str">
            <v/>
          </cell>
          <cell r="Z398" t="str">
            <v/>
          </cell>
          <cell r="AB398">
            <v>1</v>
          </cell>
          <cell r="AD398" t="str">
            <v/>
          </cell>
          <cell r="AE398" t="str">
            <v/>
          </cell>
          <cell r="AF398" t="str">
            <v/>
          </cell>
          <cell r="AG398">
            <v>3.4188034188034191E-2</v>
          </cell>
          <cell r="AH398">
            <v>10</v>
          </cell>
          <cell r="AI398" t="str">
            <v/>
          </cell>
          <cell r="AJ398" t="str">
            <v/>
          </cell>
          <cell r="AK398" t="str">
            <v/>
          </cell>
          <cell r="AL398" t="str">
            <v/>
          </cell>
          <cell r="AM398" t="str">
            <v/>
          </cell>
          <cell r="AN398" t="str">
            <v/>
          </cell>
          <cell r="AO398" t="str">
            <v/>
          </cell>
          <cell r="AQ398" t="str">
            <v/>
          </cell>
          <cell r="AR398" t="str">
            <v/>
          </cell>
          <cell r="AS398" t="str">
            <v/>
          </cell>
          <cell r="AU398" t="str">
            <v/>
          </cell>
          <cell r="AV398" t="str">
            <v/>
          </cell>
          <cell r="AW398" t="str">
            <v/>
          </cell>
          <cell r="AX398" t="str">
            <v/>
          </cell>
          <cell r="AY398" t="str">
            <v/>
          </cell>
          <cell r="AZ398" t="str">
            <v/>
          </cell>
          <cell r="BA398" t="str">
            <v/>
          </cell>
          <cell r="BB398" t="str">
            <v/>
          </cell>
          <cell r="BC398" t="str">
            <v/>
          </cell>
          <cell r="BD398" t="str">
            <v/>
          </cell>
          <cell r="BE398" t="str">
            <v/>
          </cell>
          <cell r="BF398" t="str">
            <v/>
          </cell>
          <cell r="BG398" t="str">
            <v/>
          </cell>
          <cell r="BH398" t="str">
            <v/>
          </cell>
          <cell r="BI398" t="str">
            <v/>
          </cell>
          <cell r="BJ398" t="str">
            <v/>
          </cell>
        </row>
        <row r="399">
          <cell r="A399" t="str">
            <v>RGZ</v>
          </cell>
          <cell r="B399" t="str">
            <v>Q07</v>
          </cell>
          <cell r="C399" t="str">
            <v/>
          </cell>
          <cell r="D399" t="str">
            <v/>
          </cell>
          <cell r="E399">
            <v>0.97745959739155086</v>
          </cell>
          <cell r="F399" t="str">
            <v/>
          </cell>
          <cell r="G399" t="str">
            <v/>
          </cell>
          <cell r="H399" t="str">
            <v/>
          </cell>
          <cell r="J399" t="str">
            <v/>
          </cell>
          <cell r="K399" t="str">
            <v/>
          </cell>
          <cell r="L399" t="str">
            <v/>
          </cell>
          <cell r="M399">
            <v>2412</v>
          </cell>
          <cell r="N399" t="str">
            <v/>
          </cell>
          <cell r="Q399">
            <v>1</v>
          </cell>
          <cell r="R399">
            <v>0.85040932771024558</v>
          </cell>
          <cell r="S399" t="str">
            <v/>
          </cell>
          <cell r="X399" t="str">
            <v/>
          </cell>
          <cell r="Y399" t="str">
            <v/>
          </cell>
          <cell r="Z399" t="str">
            <v/>
          </cell>
          <cell r="AB399">
            <v>0.97727272727272729</v>
          </cell>
          <cell r="AD399" t="str">
            <v/>
          </cell>
          <cell r="AE399" t="str">
            <v/>
          </cell>
          <cell r="AF399" t="str">
            <v/>
          </cell>
          <cell r="AG399">
            <v>1.6938519447929738E-2</v>
          </cell>
          <cell r="AH399">
            <v>1</v>
          </cell>
          <cell r="AI399" t="str">
            <v/>
          </cell>
          <cell r="AJ399" t="str">
            <v/>
          </cell>
          <cell r="AK399" t="str">
            <v/>
          </cell>
          <cell r="AL399" t="str">
            <v/>
          </cell>
          <cell r="AM399" t="str">
            <v/>
          </cell>
          <cell r="AN399" t="str">
            <v/>
          </cell>
          <cell r="AO399">
            <v>-19692</v>
          </cell>
          <cell r="AQ399" t="str">
            <v/>
          </cell>
          <cell r="AR399" t="str">
            <v/>
          </cell>
          <cell r="AS399" t="str">
            <v/>
          </cell>
          <cell r="AU399" t="str">
            <v/>
          </cell>
          <cell r="AV399" t="str">
            <v/>
          </cell>
          <cell r="AW399" t="str">
            <v/>
          </cell>
          <cell r="AX399" t="str">
            <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row>
        <row r="400">
          <cell r="A400" t="str">
            <v>RH1</v>
          </cell>
          <cell r="B400" t="str">
            <v>Q16</v>
          </cell>
          <cell r="C400">
            <v>0.77094379639448574</v>
          </cell>
          <cell r="D400">
            <v>0.96118873364382351</v>
          </cell>
          <cell r="E400" t="str">
            <v/>
          </cell>
          <cell r="F400" t="str">
            <v/>
          </cell>
          <cell r="G400" t="str">
            <v/>
          </cell>
          <cell r="H400" t="str">
            <v/>
          </cell>
          <cell r="J400" t="str">
            <v/>
          </cell>
          <cell r="K400" t="str">
            <v/>
          </cell>
          <cell r="L400" t="str">
            <v/>
          </cell>
          <cell r="M400" t="str">
            <v/>
          </cell>
          <cell r="N400" t="str">
            <v/>
          </cell>
          <cell r="Q400" t="str">
            <v/>
          </cell>
          <cell r="R400" t="str">
            <v/>
          </cell>
          <cell r="S400" t="str">
            <v/>
          </cell>
          <cell r="X400" t="str">
            <v/>
          </cell>
          <cell r="Y400" t="str">
            <v/>
          </cell>
          <cell r="Z400" t="str">
            <v/>
          </cell>
          <cell r="AB400" t="str">
            <v/>
          </cell>
          <cell r="AD400" t="str">
            <v/>
          </cell>
          <cell r="AE400" t="str">
            <v/>
          </cell>
          <cell r="AF400" t="str">
            <v/>
          </cell>
          <cell r="AG400" t="str">
            <v/>
          </cell>
          <cell r="AH400" t="str">
            <v/>
          </cell>
          <cell r="AI400" t="str">
            <v/>
          </cell>
          <cell r="AJ400" t="str">
            <v/>
          </cell>
          <cell r="AK400" t="str">
            <v/>
          </cell>
          <cell r="AL400" t="str">
            <v/>
          </cell>
          <cell r="AM400" t="str">
            <v/>
          </cell>
          <cell r="AN400" t="str">
            <v/>
          </cell>
          <cell r="AO400">
            <v>64</v>
          </cell>
          <cell r="AQ400" t="str">
            <v/>
          </cell>
          <cell r="AR400" t="str">
            <v/>
          </cell>
          <cell r="AS400" t="str">
            <v/>
          </cell>
          <cell r="AU400" t="str">
            <v/>
          </cell>
          <cell r="AV400" t="str">
            <v/>
          </cell>
          <cell r="AW400" t="str">
            <v/>
          </cell>
          <cell r="AX400" t="str">
            <v/>
          </cell>
          <cell r="AY400" t="str">
            <v/>
          </cell>
          <cell r="AZ400" t="str">
            <v/>
          </cell>
          <cell r="BA400" t="str">
            <v/>
          </cell>
          <cell r="BB400" t="str">
            <v/>
          </cell>
          <cell r="BC400" t="str">
            <v/>
          </cell>
          <cell r="BD400" t="str">
            <v/>
          </cell>
          <cell r="BE400" t="str">
            <v/>
          </cell>
          <cell r="BF400" t="str">
            <v/>
          </cell>
          <cell r="BG400" t="str">
            <v/>
          </cell>
          <cell r="BH400" t="str">
            <v/>
          </cell>
          <cell r="BI400" t="str">
            <v/>
          </cell>
          <cell r="BJ400" t="str">
            <v/>
          </cell>
        </row>
        <row r="401">
          <cell r="A401" t="str">
            <v>RH5</v>
          </cell>
          <cell r="B401" t="str">
            <v>Q22</v>
          </cell>
          <cell r="C401" t="str">
            <v/>
          </cell>
          <cell r="D401" t="str">
            <v/>
          </cell>
          <cell r="E401" t="str">
            <v/>
          </cell>
          <cell r="F401" t="str">
            <v/>
          </cell>
          <cell r="G401" t="str">
            <v/>
          </cell>
          <cell r="H401" t="str">
            <v/>
          </cell>
          <cell r="J401" t="str">
            <v/>
          </cell>
          <cell r="K401" t="str">
            <v/>
          </cell>
          <cell r="L401" t="str">
            <v/>
          </cell>
          <cell r="M401" t="str">
            <v/>
          </cell>
          <cell r="N401" t="str">
            <v/>
          </cell>
          <cell r="Q401" t="str">
            <v/>
          </cell>
          <cell r="R401" t="str">
            <v/>
          </cell>
          <cell r="S401" t="str">
            <v/>
          </cell>
          <cell r="X401" t="str">
            <v/>
          </cell>
          <cell r="Y401" t="str">
            <v/>
          </cell>
          <cell r="Z401" t="str">
            <v/>
          </cell>
          <cell r="AB401" t="str">
            <v/>
          </cell>
          <cell r="AD401" t="str">
            <v/>
          </cell>
          <cell r="AE401" t="str">
            <v/>
          </cell>
          <cell r="AF401" t="str">
            <v/>
          </cell>
          <cell r="AG401" t="str">
            <v/>
          </cell>
          <cell r="AH401" t="str">
            <v/>
          </cell>
          <cell r="AI401" t="str">
            <v/>
          </cell>
          <cell r="AJ401" t="str">
            <v/>
          </cell>
          <cell r="AK401" t="str">
            <v/>
          </cell>
          <cell r="AL401" t="str">
            <v/>
          </cell>
          <cell r="AM401" t="str">
            <v/>
          </cell>
          <cell r="AN401" t="str">
            <v/>
          </cell>
          <cell r="AO401">
            <v>3</v>
          </cell>
          <cell r="AQ401" t="str">
            <v/>
          </cell>
          <cell r="AR401" t="str">
            <v/>
          </cell>
          <cell r="AS401" t="str">
            <v/>
          </cell>
          <cell r="AU401" t="str">
            <v/>
          </cell>
          <cell r="AV401" t="str">
            <v/>
          </cell>
          <cell r="AW401" t="str">
            <v/>
          </cell>
          <cell r="AX401" t="str">
            <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row>
        <row r="402">
          <cell r="A402" t="str">
            <v>RH8</v>
          </cell>
          <cell r="B402" t="str">
            <v>Q21</v>
          </cell>
          <cell r="C402" t="str">
            <v/>
          </cell>
          <cell r="D402" t="str">
            <v/>
          </cell>
          <cell r="E402">
            <v>0.97965825874694878</v>
          </cell>
          <cell r="F402" t="str">
            <v/>
          </cell>
          <cell r="G402" t="str">
            <v/>
          </cell>
          <cell r="H402" t="str">
            <v/>
          </cell>
          <cell r="J402" t="str">
            <v/>
          </cell>
          <cell r="K402" t="str">
            <v/>
          </cell>
          <cell r="L402" t="str">
            <v/>
          </cell>
          <cell r="M402">
            <v>5329</v>
          </cell>
          <cell r="N402" t="str">
            <v/>
          </cell>
          <cell r="Q402">
            <v>1</v>
          </cell>
          <cell r="R402">
            <v>1</v>
          </cell>
          <cell r="S402" t="str">
            <v/>
          </cell>
          <cell r="X402" t="str">
            <v/>
          </cell>
          <cell r="Y402" t="str">
            <v/>
          </cell>
          <cell r="Z402" t="str">
            <v/>
          </cell>
          <cell r="AB402">
            <v>1</v>
          </cell>
          <cell r="AD402" t="str">
            <v/>
          </cell>
          <cell r="AE402" t="str">
            <v/>
          </cell>
          <cell r="AF402" t="str">
            <v/>
          </cell>
          <cell r="AG402">
            <v>1.2220566318926976E-2</v>
          </cell>
          <cell r="AH402">
            <v>1.6666666666666667</v>
          </cell>
          <cell r="AI402" t="str">
            <v/>
          </cell>
          <cell r="AJ402" t="str">
            <v/>
          </cell>
          <cell r="AK402" t="str">
            <v/>
          </cell>
          <cell r="AL402" t="str">
            <v/>
          </cell>
          <cell r="AM402" t="str">
            <v/>
          </cell>
          <cell r="AN402" t="str">
            <v/>
          </cell>
          <cell r="AO402" t="str">
            <v/>
          </cell>
          <cell r="AQ402" t="str">
            <v/>
          </cell>
          <cell r="AR402" t="str">
            <v/>
          </cell>
          <cell r="AS402" t="str">
            <v/>
          </cell>
          <cell r="AU402" t="str">
            <v/>
          </cell>
          <cell r="AV402" t="str">
            <v/>
          </cell>
          <cell r="AW402" t="str">
            <v/>
          </cell>
          <cell r="AX402" t="str">
            <v/>
          </cell>
          <cell r="AY402" t="str">
            <v/>
          </cell>
          <cell r="AZ402" t="str">
            <v/>
          </cell>
          <cell r="BA402" t="str">
            <v/>
          </cell>
          <cell r="BB402" t="str">
            <v/>
          </cell>
          <cell r="BC402" t="str">
            <v/>
          </cell>
          <cell r="BD402" t="str">
            <v/>
          </cell>
          <cell r="BE402" t="str">
            <v/>
          </cell>
          <cell r="BF402" t="str">
            <v/>
          </cell>
          <cell r="BG402" t="str">
            <v/>
          </cell>
          <cell r="BH402" t="str">
            <v/>
          </cell>
          <cell r="BI402" t="str">
            <v/>
          </cell>
          <cell r="BJ402" t="str">
            <v/>
          </cell>
        </row>
        <row r="403">
          <cell r="A403" t="str">
            <v>RHA</v>
          </cell>
          <cell r="B403" t="str">
            <v>Q24</v>
          </cell>
          <cell r="C403" t="str">
            <v/>
          </cell>
          <cell r="D403" t="str">
            <v/>
          </cell>
          <cell r="E403" t="str">
            <v/>
          </cell>
          <cell r="F403" t="str">
            <v/>
          </cell>
          <cell r="G403" t="str">
            <v/>
          </cell>
          <cell r="H403" t="str">
            <v/>
          </cell>
          <cell r="J403" t="str">
            <v/>
          </cell>
          <cell r="K403" t="str">
            <v/>
          </cell>
          <cell r="L403" t="str">
            <v/>
          </cell>
          <cell r="M403" t="str">
            <v/>
          </cell>
          <cell r="N403" t="str">
            <v/>
          </cell>
          <cell r="Q403" t="str">
            <v/>
          </cell>
          <cell r="R403">
            <v>1</v>
          </cell>
          <cell r="S403" t="str">
            <v/>
          </cell>
          <cell r="X403" t="str">
            <v/>
          </cell>
          <cell r="Y403" t="str">
            <v/>
          </cell>
          <cell r="Z403" t="str">
            <v/>
          </cell>
          <cell r="AB403" t="str">
            <v/>
          </cell>
          <cell r="AD403" t="str">
            <v/>
          </cell>
          <cell r="AE403" t="str">
            <v/>
          </cell>
          <cell r="AF403" t="str">
            <v/>
          </cell>
          <cell r="AG403">
            <v>0</v>
          </cell>
          <cell r="AH403" t="str">
            <v/>
          </cell>
          <cell r="AI403" t="str">
            <v/>
          </cell>
          <cell r="AJ403" t="str">
            <v/>
          </cell>
          <cell r="AK403" t="str">
            <v/>
          </cell>
          <cell r="AL403" t="str">
            <v/>
          </cell>
          <cell r="AM403" t="str">
            <v/>
          </cell>
          <cell r="AN403" t="str">
            <v/>
          </cell>
          <cell r="AO403">
            <v>2044</v>
          </cell>
          <cell r="AQ403" t="str">
            <v/>
          </cell>
          <cell r="AR403" t="str">
            <v/>
          </cell>
          <cell r="AS403" t="str">
            <v/>
          </cell>
          <cell r="AU403" t="str">
            <v/>
          </cell>
          <cell r="AV403" t="str">
            <v/>
          </cell>
          <cell r="AW403" t="str">
            <v/>
          </cell>
          <cell r="AX403" t="str">
            <v/>
          </cell>
          <cell r="AY403" t="str">
            <v/>
          </cell>
          <cell r="AZ403" t="str">
            <v/>
          </cell>
          <cell r="BA403" t="str">
            <v/>
          </cell>
          <cell r="BB403" t="str">
            <v/>
          </cell>
          <cell r="BC403" t="str">
            <v/>
          </cell>
          <cell r="BD403" t="str">
            <v/>
          </cell>
          <cell r="BE403" t="str">
            <v/>
          </cell>
          <cell r="BF403" t="str">
            <v/>
          </cell>
          <cell r="BG403" t="str">
            <v/>
          </cell>
          <cell r="BH403" t="str">
            <v/>
          </cell>
          <cell r="BI403" t="str">
            <v/>
          </cell>
          <cell r="BJ403" t="str">
            <v/>
          </cell>
        </row>
        <row r="404">
          <cell r="A404" t="str">
            <v>RHM</v>
          </cell>
          <cell r="B404" t="str">
            <v>Q17</v>
          </cell>
          <cell r="C404" t="str">
            <v/>
          </cell>
          <cell r="D404" t="str">
            <v/>
          </cell>
          <cell r="E404">
            <v>0.94253578732106336</v>
          </cell>
          <cell r="F404" t="str">
            <v/>
          </cell>
          <cell r="G404" t="str">
            <v/>
          </cell>
          <cell r="H404" t="str">
            <v/>
          </cell>
          <cell r="J404" t="str">
            <v/>
          </cell>
          <cell r="K404" t="str">
            <v/>
          </cell>
          <cell r="L404" t="str">
            <v/>
          </cell>
          <cell r="M404">
            <v>8036</v>
          </cell>
          <cell r="N404" t="str">
            <v/>
          </cell>
          <cell r="Q404">
            <v>1</v>
          </cell>
          <cell r="R404">
            <v>0.99319330999611044</v>
          </cell>
          <cell r="S404" t="str">
            <v/>
          </cell>
          <cell r="X404" t="str">
            <v/>
          </cell>
          <cell r="Y404" t="str">
            <v/>
          </cell>
          <cell r="Z404" t="str">
            <v/>
          </cell>
          <cell r="AB404">
            <v>1</v>
          </cell>
          <cell r="AD404" t="str">
            <v/>
          </cell>
          <cell r="AE404" t="str">
            <v/>
          </cell>
          <cell r="AF404" t="str">
            <v/>
          </cell>
          <cell r="AG404">
            <v>1.7577378677875431E-2</v>
          </cell>
          <cell r="AH404">
            <v>7.666666666666667</v>
          </cell>
          <cell r="AI404" t="str">
            <v/>
          </cell>
          <cell r="AJ404" t="str">
            <v/>
          </cell>
          <cell r="AK404" t="str">
            <v/>
          </cell>
          <cell r="AL404" t="str">
            <v/>
          </cell>
          <cell r="AM404" t="str">
            <v/>
          </cell>
          <cell r="AN404" t="str">
            <v/>
          </cell>
          <cell r="AO404">
            <v>-12927</v>
          </cell>
          <cell r="AQ404" t="str">
            <v/>
          </cell>
          <cell r="AR404" t="str">
            <v/>
          </cell>
          <cell r="AS404" t="str">
            <v/>
          </cell>
          <cell r="AU404" t="str">
            <v/>
          </cell>
          <cell r="AV404" t="str">
            <v/>
          </cell>
          <cell r="AW404" t="str">
            <v/>
          </cell>
          <cell r="AX404" t="str">
            <v/>
          </cell>
          <cell r="AY404" t="str">
            <v/>
          </cell>
          <cell r="AZ404" t="str">
            <v/>
          </cell>
          <cell r="BA404" t="str">
            <v/>
          </cell>
          <cell r="BB404" t="str">
            <v/>
          </cell>
          <cell r="BC404" t="str">
            <v/>
          </cell>
          <cell r="BD404" t="str">
            <v/>
          </cell>
          <cell r="BE404" t="str">
            <v/>
          </cell>
          <cell r="BF404" t="str">
            <v/>
          </cell>
          <cell r="BG404" t="str">
            <v/>
          </cell>
          <cell r="BH404" t="str">
            <v/>
          </cell>
          <cell r="BI404" t="str">
            <v/>
          </cell>
          <cell r="BJ404" t="str">
            <v/>
          </cell>
        </row>
        <row r="405">
          <cell r="A405" t="str">
            <v>RHP</v>
          </cell>
          <cell r="B405" t="str">
            <v>Q22</v>
          </cell>
          <cell r="C405">
            <v>0.78181818181818186</v>
          </cell>
          <cell r="D405">
            <v>0.9498392282958199</v>
          </cell>
          <cell r="E405" t="str">
            <v/>
          </cell>
          <cell r="F405" t="str">
            <v/>
          </cell>
          <cell r="G405" t="str">
            <v/>
          </cell>
          <cell r="H405" t="str">
            <v/>
          </cell>
          <cell r="J405" t="str">
            <v/>
          </cell>
          <cell r="K405" t="str">
            <v/>
          </cell>
          <cell r="L405" t="str">
            <v/>
          </cell>
          <cell r="M405" t="str">
            <v/>
          </cell>
          <cell r="N405" t="str">
            <v/>
          </cell>
          <cell r="Q405" t="str">
            <v/>
          </cell>
          <cell r="R405" t="str">
            <v/>
          </cell>
          <cell r="S405" t="str">
            <v/>
          </cell>
          <cell r="X405" t="str">
            <v/>
          </cell>
          <cell r="Y405" t="str">
            <v/>
          </cell>
          <cell r="Z405" t="str">
            <v/>
          </cell>
          <cell r="AB405" t="str">
            <v/>
          </cell>
          <cell r="AD405" t="str">
            <v/>
          </cell>
          <cell r="AE405" t="str">
            <v/>
          </cell>
          <cell r="AF405" t="str">
            <v/>
          </cell>
          <cell r="AG405" t="str">
            <v/>
          </cell>
          <cell r="AH405" t="str">
            <v/>
          </cell>
          <cell r="AI405" t="str">
            <v/>
          </cell>
          <cell r="AJ405" t="str">
            <v/>
          </cell>
          <cell r="AK405" t="str">
            <v/>
          </cell>
          <cell r="AL405" t="str">
            <v/>
          </cell>
          <cell r="AM405" t="str">
            <v/>
          </cell>
          <cell r="AN405" t="str">
            <v/>
          </cell>
          <cell r="AO405">
            <v>250</v>
          </cell>
          <cell r="AQ405" t="str">
            <v/>
          </cell>
          <cell r="AR405" t="str">
            <v/>
          </cell>
          <cell r="AS405" t="str">
            <v/>
          </cell>
          <cell r="AU405" t="str">
            <v/>
          </cell>
          <cell r="AV405" t="str">
            <v/>
          </cell>
          <cell r="AW405" t="str">
            <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row>
        <row r="406">
          <cell r="A406" t="str">
            <v>RHQ</v>
          </cell>
          <cell r="B406" t="str">
            <v>Q23</v>
          </cell>
          <cell r="C406" t="str">
            <v/>
          </cell>
          <cell r="D406" t="str">
            <v/>
          </cell>
          <cell r="E406">
            <v>0.97816693199909033</v>
          </cell>
          <cell r="F406" t="str">
            <v/>
          </cell>
          <cell r="G406" t="str">
            <v/>
          </cell>
          <cell r="H406" t="str">
            <v/>
          </cell>
          <cell r="J406" t="str">
            <v/>
          </cell>
          <cell r="K406" t="str">
            <v/>
          </cell>
          <cell r="L406" t="str">
            <v/>
          </cell>
          <cell r="M406">
            <v>11416</v>
          </cell>
          <cell r="N406" t="str">
            <v/>
          </cell>
          <cell r="Q406">
            <v>0.99584051942781782</v>
          </cell>
          <cell r="R406">
            <v>0.99089667728720987</v>
          </cell>
          <cell r="S406" t="str">
            <v/>
          </cell>
          <cell r="X406" t="str">
            <v/>
          </cell>
          <cell r="Y406" t="str">
            <v/>
          </cell>
          <cell r="Z406" t="str">
            <v/>
          </cell>
          <cell r="AB406">
            <v>1</v>
          </cell>
          <cell r="AD406" t="str">
            <v/>
          </cell>
          <cell r="AE406" t="str">
            <v/>
          </cell>
          <cell r="AF406" t="str">
            <v/>
          </cell>
          <cell r="AG406">
            <v>2.1134751773049645E-2</v>
          </cell>
          <cell r="AH406">
            <v>6.666666666666667</v>
          </cell>
          <cell r="AI406" t="str">
            <v/>
          </cell>
          <cell r="AJ406" t="str">
            <v/>
          </cell>
          <cell r="AK406" t="str">
            <v/>
          </cell>
          <cell r="AL406" t="str">
            <v/>
          </cell>
          <cell r="AM406" t="str">
            <v/>
          </cell>
          <cell r="AN406" t="str">
            <v/>
          </cell>
          <cell r="AO406" t="str">
            <v/>
          </cell>
          <cell r="AQ406" t="str">
            <v/>
          </cell>
          <cell r="AR406" t="str">
            <v/>
          </cell>
          <cell r="AS406" t="str">
            <v/>
          </cell>
          <cell r="AU406" t="str">
            <v/>
          </cell>
          <cell r="AV406" t="str">
            <v/>
          </cell>
          <cell r="AW406" t="str">
            <v/>
          </cell>
          <cell r="AX406" t="str">
            <v/>
          </cell>
          <cell r="AY406" t="str">
            <v/>
          </cell>
          <cell r="AZ406" t="str">
            <v/>
          </cell>
          <cell r="BA406" t="str">
            <v/>
          </cell>
          <cell r="BB406" t="str">
            <v/>
          </cell>
          <cell r="BC406" t="str">
            <v/>
          </cell>
          <cell r="BD406" t="str">
            <v/>
          </cell>
          <cell r="BE406" t="str">
            <v/>
          </cell>
          <cell r="BF406" t="str">
            <v/>
          </cell>
          <cell r="BG406" t="str">
            <v/>
          </cell>
          <cell r="BH406" t="str">
            <v/>
          </cell>
          <cell r="BI406" t="str">
            <v/>
          </cell>
          <cell r="BJ406" t="str">
            <v/>
          </cell>
        </row>
        <row r="407">
          <cell r="A407" t="str">
            <v>RHR</v>
          </cell>
          <cell r="B407" t="str">
            <v>Q20</v>
          </cell>
          <cell r="J407" t="str">
            <v/>
          </cell>
          <cell r="K407" t="str">
            <v/>
          </cell>
          <cell r="L407" t="str">
            <v/>
          </cell>
          <cell r="Q407" t="str">
            <v/>
          </cell>
          <cell r="R407" t="str">
            <v/>
          </cell>
          <cell r="AH407" t="str">
            <v/>
          </cell>
          <cell r="AK407" t="str">
            <v/>
          </cell>
          <cell r="AO407">
            <v>125</v>
          </cell>
        </row>
        <row r="408">
          <cell r="A408" t="str">
            <v>RHU</v>
          </cell>
          <cell r="B408" t="str">
            <v>Q17</v>
          </cell>
          <cell r="C408" t="str">
            <v/>
          </cell>
          <cell r="D408" t="str">
            <v/>
          </cell>
          <cell r="E408">
            <v>0.96810475071344637</v>
          </cell>
          <cell r="F408" t="str">
            <v/>
          </cell>
          <cell r="G408" t="str">
            <v/>
          </cell>
          <cell r="H408" t="str">
            <v/>
          </cell>
          <cell r="J408" t="str">
            <v/>
          </cell>
          <cell r="K408" t="str">
            <v/>
          </cell>
          <cell r="L408" t="str">
            <v/>
          </cell>
          <cell r="M408">
            <v>7759</v>
          </cell>
          <cell r="N408" t="str">
            <v/>
          </cell>
          <cell r="Q408">
            <v>1</v>
          </cell>
          <cell r="R408">
            <v>1</v>
          </cell>
          <cell r="S408" t="str">
            <v/>
          </cell>
          <cell r="X408" t="str">
            <v/>
          </cell>
          <cell r="Y408" t="str">
            <v/>
          </cell>
          <cell r="Z408" t="str">
            <v/>
          </cell>
          <cell r="AB408">
            <v>0.87157894736842101</v>
          </cell>
          <cell r="AD408" t="str">
            <v/>
          </cell>
          <cell r="AE408" t="str">
            <v/>
          </cell>
          <cell r="AF408" t="str">
            <v/>
          </cell>
          <cell r="AG408">
            <v>1.8760799802517897E-2</v>
          </cell>
          <cell r="AH408">
            <v>12.333333333333334</v>
          </cell>
          <cell r="AI408" t="str">
            <v/>
          </cell>
          <cell r="AJ408" t="str">
            <v/>
          </cell>
          <cell r="AK408" t="str">
            <v/>
          </cell>
          <cell r="AL408" t="str">
            <v/>
          </cell>
          <cell r="AM408" t="str">
            <v/>
          </cell>
          <cell r="AN408" t="str">
            <v/>
          </cell>
          <cell r="AO408">
            <v>1096</v>
          </cell>
          <cell r="AQ408" t="str">
            <v/>
          </cell>
          <cell r="AR408" t="str">
            <v/>
          </cell>
          <cell r="AS408" t="str">
            <v/>
          </cell>
          <cell r="AU408" t="str">
            <v/>
          </cell>
          <cell r="AV408" t="str">
            <v/>
          </cell>
          <cell r="AW408" t="str">
            <v/>
          </cell>
          <cell r="AX408" t="str">
            <v/>
          </cell>
          <cell r="AY408" t="str">
            <v/>
          </cell>
          <cell r="AZ408" t="str">
            <v/>
          </cell>
          <cell r="BA408" t="str">
            <v/>
          </cell>
          <cell r="BB408" t="str">
            <v/>
          </cell>
          <cell r="BC408" t="str">
            <v/>
          </cell>
          <cell r="BD408" t="str">
            <v/>
          </cell>
          <cell r="BE408" t="str">
            <v/>
          </cell>
          <cell r="BF408" t="str">
            <v/>
          </cell>
          <cell r="BG408" t="str">
            <v/>
          </cell>
          <cell r="BH408" t="str">
            <v/>
          </cell>
          <cell r="BI408" t="str">
            <v/>
          </cell>
          <cell r="BJ408" t="str">
            <v/>
          </cell>
        </row>
        <row r="409">
          <cell r="A409" t="str">
            <v>RHW</v>
          </cell>
          <cell r="B409" t="str">
            <v>Q16</v>
          </cell>
          <cell r="C409" t="str">
            <v/>
          </cell>
          <cell r="D409" t="str">
            <v/>
          </cell>
          <cell r="E409">
            <v>0.99496086630213354</v>
          </cell>
          <cell r="F409" t="str">
            <v/>
          </cell>
          <cell r="G409" t="str">
            <v/>
          </cell>
          <cell r="H409" t="str">
            <v/>
          </cell>
          <cell r="J409" t="str">
            <v/>
          </cell>
          <cell r="K409" t="str">
            <v/>
          </cell>
          <cell r="L409" t="str">
            <v/>
          </cell>
          <cell r="M409">
            <v>6241</v>
          </cell>
          <cell r="N409" t="str">
            <v/>
          </cell>
          <cell r="Q409">
            <v>1</v>
          </cell>
          <cell r="R409">
            <v>1</v>
          </cell>
          <cell r="S409" t="str">
            <v/>
          </cell>
          <cell r="X409" t="str">
            <v/>
          </cell>
          <cell r="Y409" t="str">
            <v/>
          </cell>
          <cell r="Z409" t="str">
            <v/>
          </cell>
          <cell r="AB409">
            <v>0.94786729857819907</v>
          </cell>
          <cell r="AD409" t="str">
            <v/>
          </cell>
          <cell r="AE409" t="str">
            <v/>
          </cell>
          <cell r="AF409" t="str">
            <v/>
          </cell>
          <cell r="AG409">
            <v>2.0914569301666078E-2</v>
          </cell>
          <cell r="AH409">
            <v>2.6666666666666665</v>
          </cell>
          <cell r="AI409" t="str">
            <v/>
          </cell>
          <cell r="AJ409" t="str">
            <v/>
          </cell>
          <cell r="AK409" t="str">
            <v/>
          </cell>
          <cell r="AL409" t="str">
            <v/>
          </cell>
          <cell r="AM409" t="str">
            <v/>
          </cell>
          <cell r="AN409" t="str">
            <v/>
          </cell>
          <cell r="AO409">
            <v>26</v>
          </cell>
          <cell r="AQ409" t="str">
            <v/>
          </cell>
          <cell r="AR409" t="str">
            <v/>
          </cell>
          <cell r="AS409" t="str">
            <v/>
          </cell>
          <cell r="AU409" t="str">
            <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row>
        <row r="410">
          <cell r="A410" t="str">
            <v>RHX</v>
          </cell>
          <cell r="B410" t="str">
            <v>Q16</v>
          </cell>
          <cell r="C410" t="str">
            <v/>
          </cell>
          <cell r="D410" t="str">
            <v/>
          </cell>
          <cell r="E410" t="str">
            <v/>
          </cell>
          <cell r="F410" t="str">
            <v/>
          </cell>
          <cell r="G410" t="str">
            <v/>
          </cell>
          <cell r="H410" t="str">
            <v/>
          </cell>
          <cell r="J410" t="str">
            <v/>
          </cell>
          <cell r="K410" t="str">
            <v/>
          </cell>
          <cell r="L410" t="str">
            <v/>
          </cell>
          <cell r="M410">
            <v>0</v>
          </cell>
          <cell r="N410" t="str">
            <v/>
          </cell>
          <cell r="Q410" t="str">
            <v/>
          </cell>
          <cell r="R410">
            <v>1</v>
          </cell>
          <cell r="S410" t="str">
            <v/>
          </cell>
          <cell r="X410" t="str">
            <v/>
          </cell>
          <cell r="Y410" t="str">
            <v/>
          </cell>
          <cell r="Z410" t="str">
            <v/>
          </cell>
          <cell r="AB410" t="str">
            <v/>
          </cell>
          <cell r="AD410" t="str">
            <v/>
          </cell>
          <cell r="AE410" t="str">
            <v/>
          </cell>
          <cell r="AF410" t="str">
            <v/>
          </cell>
          <cell r="AG410" t="str">
            <v/>
          </cell>
          <cell r="AH410" t="str">
            <v/>
          </cell>
          <cell r="AI410" t="str">
            <v/>
          </cell>
          <cell r="AJ410" t="str">
            <v/>
          </cell>
          <cell r="AK410" t="str">
            <v/>
          </cell>
          <cell r="AL410" t="str">
            <v/>
          </cell>
          <cell r="AM410" t="str">
            <v/>
          </cell>
          <cell r="AN410" t="str">
            <v/>
          </cell>
          <cell r="AO410">
            <v>88</v>
          </cell>
          <cell r="AQ410" t="str">
            <v/>
          </cell>
          <cell r="AR410" t="str">
            <v/>
          </cell>
          <cell r="AS410" t="str">
            <v/>
          </cell>
          <cell r="AU410" t="str">
            <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row>
        <row r="411">
          <cell r="A411" t="str">
            <v>RHY</v>
          </cell>
          <cell r="B411" t="str">
            <v>Q16</v>
          </cell>
          <cell r="C411">
            <v>0.7043568464730291</v>
          </cell>
          <cell r="D411">
            <v>0.9125789218067023</v>
          </cell>
          <cell r="E411" t="str">
            <v/>
          </cell>
          <cell r="F411" t="str">
            <v/>
          </cell>
          <cell r="G411" t="str">
            <v/>
          </cell>
          <cell r="H411" t="str">
            <v/>
          </cell>
          <cell r="J411" t="str">
            <v/>
          </cell>
          <cell r="K411" t="str">
            <v/>
          </cell>
          <cell r="L411" t="str">
            <v/>
          </cell>
          <cell r="M411" t="str">
            <v/>
          </cell>
          <cell r="N411" t="str">
            <v/>
          </cell>
          <cell r="Q411" t="str">
            <v/>
          </cell>
          <cell r="R411" t="str">
            <v/>
          </cell>
          <cell r="S411" t="str">
            <v/>
          </cell>
          <cell r="X411" t="str">
            <v/>
          </cell>
          <cell r="Y411" t="str">
            <v/>
          </cell>
          <cell r="Z411" t="str">
            <v/>
          </cell>
          <cell r="AB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v>413</v>
          </cell>
          <cell r="AQ411" t="str">
            <v/>
          </cell>
          <cell r="AR411" t="str">
            <v/>
          </cell>
          <cell r="AS411" t="str">
            <v/>
          </cell>
          <cell r="AU411" t="str">
            <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row>
        <row r="412">
          <cell r="A412" t="str">
            <v>RHZ</v>
          </cell>
          <cell r="B412" t="str">
            <v>Q16</v>
          </cell>
          <cell r="C412" t="str">
            <v/>
          </cell>
          <cell r="D412" t="str">
            <v/>
          </cell>
          <cell r="E412" t="str">
            <v/>
          </cell>
          <cell r="J412" t="str">
            <v/>
          </cell>
          <cell r="K412" t="str">
            <v/>
          </cell>
          <cell r="L412" t="str">
            <v/>
          </cell>
          <cell r="M412" t="str">
            <v/>
          </cell>
          <cell r="Q412" t="str">
            <v/>
          </cell>
          <cell r="R412" t="str">
            <v/>
          </cell>
          <cell r="X412" t="str">
            <v/>
          </cell>
          <cell r="Y412" t="str">
            <v/>
          </cell>
          <cell r="Z412" t="str">
            <v/>
          </cell>
          <cell r="AB412" t="str">
            <v/>
          </cell>
          <cell r="AD412" t="str">
            <v/>
          </cell>
          <cell r="AE412" t="str">
            <v/>
          </cell>
          <cell r="AF412" t="str">
            <v/>
          </cell>
          <cell r="AG412">
            <v>0</v>
          </cell>
          <cell r="AH412" t="str">
            <v/>
          </cell>
          <cell r="AI412" t="str">
            <v/>
          </cell>
          <cell r="AJ412" t="str">
            <v/>
          </cell>
          <cell r="AK412" t="str">
            <v/>
          </cell>
          <cell r="AL412" t="str">
            <v/>
          </cell>
          <cell r="AM412" t="str">
            <v/>
          </cell>
          <cell r="AN412" t="str">
            <v/>
          </cell>
          <cell r="AO412" t="str">
            <v/>
          </cell>
          <cell r="AS412" t="str">
            <v/>
          </cell>
          <cell r="BB412" t="str">
            <v/>
          </cell>
          <cell r="BC412" t="str">
            <v/>
          </cell>
          <cell r="BD412" t="str">
            <v/>
          </cell>
          <cell r="BE412" t="str">
            <v/>
          </cell>
          <cell r="BF412" t="str">
            <v/>
          </cell>
          <cell r="BG412" t="str">
            <v/>
          </cell>
          <cell r="BH412" t="str">
            <v/>
          </cell>
          <cell r="BI412" t="str">
            <v/>
          </cell>
          <cell r="BJ412" t="str">
            <v/>
          </cell>
        </row>
        <row r="413">
          <cell r="A413" t="str">
            <v>RJ1</v>
          </cell>
          <cell r="B413" t="str">
            <v>Q07</v>
          </cell>
          <cell r="C413" t="str">
            <v/>
          </cell>
          <cell r="D413" t="str">
            <v/>
          </cell>
          <cell r="E413">
            <v>0.98139119686877707</v>
          </cell>
          <cell r="F413" t="str">
            <v/>
          </cell>
          <cell r="G413" t="str">
            <v/>
          </cell>
          <cell r="H413" t="str">
            <v/>
          </cell>
          <cell r="J413" t="str">
            <v/>
          </cell>
          <cell r="K413" t="str">
            <v/>
          </cell>
          <cell r="L413" t="str">
            <v/>
          </cell>
          <cell r="M413">
            <v>7198</v>
          </cell>
          <cell r="N413" t="str">
            <v/>
          </cell>
          <cell r="Q413">
            <v>0.99438877755511024</v>
          </cell>
          <cell r="R413">
            <v>0.99824005631819779</v>
          </cell>
          <cell r="S413" t="str">
            <v/>
          </cell>
          <cell r="X413" t="str">
            <v/>
          </cell>
          <cell r="Y413" t="str">
            <v/>
          </cell>
          <cell r="Z413" t="str">
            <v/>
          </cell>
          <cell r="AB413">
            <v>1</v>
          </cell>
          <cell r="AD413" t="str">
            <v/>
          </cell>
          <cell r="AE413" t="str">
            <v/>
          </cell>
          <cell r="AF413" t="str">
            <v/>
          </cell>
          <cell r="AG413">
            <v>1.8552875695732841E-3</v>
          </cell>
          <cell r="AH413">
            <v>4.333333333333333</v>
          </cell>
          <cell r="AI413" t="str">
            <v/>
          </cell>
          <cell r="AJ413" t="str">
            <v/>
          </cell>
          <cell r="AK413" t="str">
            <v/>
          </cell>
          <cell r="AL413" t="str">
            <v/>
          </cell>
          <cell r="AM413" t="str">
            <v/>
          </cell>
          <cell r="AN413" t="str">
            <v/>
          </cell>
          <cell r="AO413" t="str">
            <v/>
          </cell>
          <cell r="AQ413" t="str">
            <v/>
          </cell>
          <cell r="AR413" t="str">
            <v/>
          </cell>
          <cell r="AS413" t="str">
            <v/>
          </cell>
          <cell r="AU413" t="str">
            <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row>
        <row r="414">
          <cell r="A414" t="str">
            <v>RJ2</v>
          </cell>
          <cell r="B414" t="str">
            <v>Q07</v>
          </cell>
          <cell r="C414" t="str">
            <v/>
          </cell>
          <cell r="D414" t="str">
            <v/>
          </cell>
          <cell r="E414">
            <v>0.97649309826431596</v>
          </cell>
          <cell r="F414" t="str">
            <v/>
          </cell>
          <cell r="G414" t="str">
            <v/>
          </cell>
          <cell r="H414" t="str">
            <v/>
          </cell>
          <cell r="J414" t="str">
            <v/>
          </cell>
          <cell r="K414" t="str">
            <v/>
          </cell>
          <cell r="L414" t="str">
            <v/>
          </cell>
          <cell r="M414">
            <v>2877</v>
          </cell>
          <cell r="N414" t="str">
            <v/>
          </cell>
          <cell r="Q414">
            <v>0.9969543147208122</v>
          </cell>
          <cell r="R414">
            <v>0.99319562575941678</v>
          </cell>
          <cell r="S414" t="str">
            <v/>
          </cell>
          <cell r="X414" t="str">
            <v/>
          </cell>
          <cell r="Y414" t="str">
            <v/>
          </cell>
          <cell r="Z414" t="str">
            <v/>
          </cell>
          <cell r="AB414">
            <v>1</v>
          </cell>
          <cell r="AD414" t="str">
            <v/>
          </cell>
          <cell r="AE414" t="str">
            <v/>
          </cell>
          <cell r="AF414" t="str">
            <v/>
          </cell>
          <cell r="AG414">
            <v>1.5139116202945991E-2</v>
          </cell>
          <cell r="AH414">
            <v>4</v>
          </cell>
          <cell r="AI414" t="str">
            <v/>
          </cell>
          <cell r="AJ414" t="str">
            <v/>
          </cell>
          <cell r="AK414" t="str">
            <v/>
          </cell>
          <cell r="AL414" t="str">
            <v/>
          </cell>
          <cell r="AM414" t="str">
            <v/>
          </cell>
          <cell r="AN414" t="str">
            <v/>
          </cell>
          <cell r="AO414">
            <v>-8805</v>
          </cell>
          <cell r="AQ414" t="str">
            <v/>
          </cell>
          <cell r="AR414" t="str">
            <v/>
          </cell>
          <cell r="AS414" t="str">
            <v/>
          </cell>
          <cell r="AU414" t="str">
            <v/>
          </cell>
          <cell r="AV414" t="str">
            <v/>
          </cell>
          <cell r="AW414" t="str">
            <v/>
          </cell>
          <cell r="AX414" t="str">
            <v/>
          </cell>
          <cell r="AY414" t="str">
            <v/>
          </cell>
          <cell r="AZ414" t="str">
            <v/>
          </cell>
          <cell r="BA414" t="str">
            <v/>
          </cell>
          <cell r="BB414" t="str">
            <v/>
          </cell>
          <cell r="BC414" t="str">
            <v/>
          </cell>
          <cell r="BD414" t="str">
            <v/>
          </cell>
          <cell r="BE414" t="str">
            <v/>
          </cell>
          <cell r="BF414" t="str">
            <v/>
          </cell>
          <cell r="BG414" t="str">
            <v/>
          </cell>
          <cell r="BH414" t="str">
            <v/>
          </cell>
          <cell r="BI414" t="str">
            <v/>
          </cell>
          <cell r="BJ414" t="str">
            <v/>
          </cell>
        </row>
        <row r="415">
          <cell r="A415" t="str">
            <v>RJ5</v>
          </cell>
          <cell r="B415" t="str">
            <v>Q04</v>
          </cell>
          <cell r="C415" t="str">
            <v/>
          </cell>
          <cell r="D415" t="str">
            <v/>
          </cell>
          <cell r="E415">
            <v>0.96870772837947516</v>
          </cell>
          <cell r="F415" t="str">
            <v/>
          </cell>
          <cell r="G415" t="str">
            <v/>
          </cell>
          <cell r="H415" t="str">
            <v/>
          </cell>
          <cell r="J415" t="str">
            <v/>
          </cell>
          <cell r="K415" t="str">
            <v/>
          </cell>
          <cell r="L415" t="str">
            <v/>
          </cell>
          <cell r="M415">
            <v>3088</v>
          </cell>
          <cell r="N415" t="str">
            <v/>
          </cell>
          <cell r="Q415">
            <v>1</v>
          </cell>
          <cell r="R415">
            <v>1</v>
          </cell>
          <cell r="S415" t="str">
            <v/>
          </cell>
          <cell r="X415" t="str">
            <v/>
          </cell>
          <cell r="Y415" t="str">
            <v/>
          </cell>
          <cell r="Z415" t="str">
            <v/>
          </cell>
          <cell r="AB415">
            <v>1</v>
          </cell>
          <cell r="AD415" t="str">
            <v/>
          </cell>
          <cell r="AE415" t="str">
            <v/>
          </cell>
          <cell r="AF415" t="str">
            <v/>
          </cell>
          <cell r="AG415">
            <v>1.8518518518518517E-2</v>
          </cell>
          <cell r="AH415">
            <v>5.666666666666667</v>
          </cell>
          <cell r="AI415" t="str">
            <v/>
          </cell>
          <cell r="AJ415" t="str">
            <v/>
          </cell>
          <cell r="AK415" t="str">
            <v/>
          </cell>
          <cell r="AL415" t="str">
            <v/>
          </cell>
          <cell r="AM415" t="str">
            <v/>
          </cell>
          <cell r="AN415" t="str">
            <v/>
          </cell>
          <cell r="AO415">
            <v>3094</v>
          </cell>
          <cell r="AQ415" t="str">
            <v/>
          </cell>
          <cell r="AR415" t="str">
            <v/>
          </cell>
          <cell r="AS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row>
        <row r="416">
          <cell r="A416" t="str">
            <v>RJ6</v>
          </cell>
          <cell r="B416" t="str">
            <v>Q08</v>
          </cell>
          <cell r="C416" t="str">
            <v/>
          </cell>
          <cell r="D416" t="str">
            <v/>
          </cell>
          <cell r="E416">
            <v>0.97536074053906885</v>
          </cell>
          <cell r="F416" t="str">
            <v/>
          </cell>
          <cell r="G416" t="str">
            <v/>
          </cell>
          <cell r="H416" t="str">
            <v/>
          </cell>
          <cell r="J416" t="str">
            <v/>
          </cell>
          <cell r="K416" t="str">
            <v/>
          </cell>
          <cell r="L416" t="str">
            <v/>
          </cell>
          <cell r="M416">
            <v>3770</v>
          </cell>
          <cell r="N416" t="str">
            <v/>
          </cell>
          <cell r="Q416">
            <v>1</v>
          </cell>
          <cell r="R416">
            <v>1</v>
          </cell>
          <cell r="S416" t="str">
            <v/>
          </cell>
          <cell r="X416" t="str">
            <v/>
          </cell>
          <cell r="Y416" t="str">
            <v/>
          </cell>
          <cell r="Z416" t="str">
            <v/>
          </cell>
          <cell r="AB416">
            <v>1</v>
          </cell>
          <cell r="AD416" t="str">
            <v/>
          </cell>
          <cell r="AE416" t="str">
            <v/>
          </cell>
          <cell r="AF416" t="str">
            <v/>
          </cell>
          <cell r="AG416">
            <v>2.4447421299397188E-2</v>
          </cell>
          <cell r="AH416">
            <v>2.3333333333333335</v>
          </cell>
          <cell r="AI416" t="str">
            <v/>
          </cell>
          <cell r="AJ416" t="str">
            <v/>
          </cell>
          <cell r="AK416" t="str">
            <v/>
          </cell>
          <cell r="AL416" t="str">
            <v/>
          </cell>
          <cell r="AM416" t="str">
            <v/>
          </cell>
          <cell r="AN416" t="str">
            <v/>
          </cell>
          <cell r="AO416">
            <v>-5847</v>
          </cell>
          <cell r="AQ416" t="str">
            <v/>
          </cell>
          <cell r="AR416" t="str">
            <v/>
          </cell>
          <cell r="AS416" t="str">
            <v/>
          </cell>
          <cell r="AU416" t="str">
            <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cell r="BJ416" t="str">
            <v/>
          </cell>
        </row>
        <row r="417">
          <cell r="A417" t="str">
            <v>RJ7</v>
          </cell>
          <cell r="B417" t="str">
            <v>Q08</v>
          </cell>
          <cell r="C417" t="str">
            <v/>
          </cell>
          <cell r="D417" t="str">
            <v/>
          </cell>
          <cell r="E417">
            <v>0.96779989937468558</v>
          </cell>
          <cell r="F417" t="str">
            <v/>
          </cell>
          <cell r="G417" t="str">
            <v/>
          </cell>
          <cell r="H417" t="str">
            <v/>
          </cell>
          <cell r="J417" t="str">
            <v/>
          </cell>
          <cell r="K417" t="str">
            <v/>
          </cell>
          <cell r="L417" t="str">
            <v/>
          </cell>
          <cell r="M417">
            <v>4525</v>
          </cell>
          <cell r="N417" t="str">
            <v/>
          </cell>
          <cell r="Q417">
            <v>1</v>
          </cell>
          <cell r="R417">
            <v>1</v>
          </cell>
          <cell r="S417" t="str">
            <v/>
          </cell>
          <cell r="X417" t="str">
            <v/>
          </cell>
          <cell r="Y417" t="str">
            <v/>
          </cell>
          <cell r="Z417" t="str">
            <v/>
          </cell>
          <cell r="AB417">
            <v>0.9334763948497854</v>
          </cell>
          <cell r="AD417" t="str">
            <v/>
          </cell>
          <cell r="AE417" t="str">
            <v/>
          </cell>
          <cell r="AF417" t="str">
            <v/>
          </cell>
          <cell r="AG417">
            <v>1.7301905717151456E-2</v>
          </cell>
          <cell r="AH417">
            <v>3</v>
          </cell>
          <cell r="AI417" t="str">
            <v/>
          </cell>
          <cell r="AJ417" t="str">
            <v/>
          </cell>
          <cell r="AK417" t="str">
            <v/>
          </cell>
          <cell r="AL417" t="str">
            <v/>
          </cell>
          <cell r="AM417" t="str">
            <v/>
          </cell>
          <cell r="AN417" t="str">
            <v/>
          </cell>
          <cell r="AO417">
            <v>-33569</v>
          </cell>
          <cell r="AQ417" t="str">
            <v/>
          </cell>
          <cell r="AR417" t="str">
            <v/>
          </cell>
          <cell r="AS417" t="str">
            <v/>
          </cell>
          <cell r="AU417" t="str">
            <v/>
          </cell>
          <cell r="AV417" t="str">
            <v/>
          </cell>
          <cell r="AW417" t="str">
            <v/>
          </cell>
          <cell r="AX417" t="str">
            <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row>
        <row r="418">
          <cell r="A418" t="str">
            <v>RJ8</v>
          </cell>
          <cell r="B418" t="str">
            <v>Q21</v>
          </cell>
          <cell r="C418" t="str">
            <v/>
          </cell>
          <cell r="D418" t="str">
            <v/>
          </cell>
          <cell r="E418" t="str">
            <v/>
          </cell>
          <cell r="F418" t="str">
            <v/>
          </cell>
          <cell r="G418" t="str">
            <v/>
          </cell>
          <cell r="H418" t="str">
            <v/>
          </cell>
          <cell r="J418" t="str">
            <v/>
          </cell>
          <cell r="K418" t="str">
            <v/>
          </cell>
          <cell r="L418" t="str">
            <v/>
          </cell>
          <cell r="M418" t="str">
            <v/>
          </cell>
          <cell r="N418" t="str">
            <v/>
          </cell>
          <cell r="Q418" t="str">
            <v/>
          </cell>
          <cell r="R418" t="str">
            <v/>
          </cell>
          <cell r="S418" t="str">
            <v/>
          </cell>
          <cell r="X418" t="str">
            <v/>
          </cell>
          <cell r="Y418" t="str">
            <v/>
          </cell>
          <cell r="Z418" t="str">
            <v/>
          </cell>
          <cell r="AB418" t="str">
            <v/>
          </cell>
          <cell r="AD418" t="str">
            <v/>
          </cell>
          <cell r="AE418" t="str">
            <v/>
          </cell>
          <cell r="AF418" t="str">
            <v/>
          </cell>
          <cell r="AG418">
            <v>0</v>
          </cell>
          <cell r="AH418" t="str">
            <v/>
          </cell>
          <cell r="AI418" t="str">
            <v/>
          </cell>
          <cell r="AJ418" t="str">
            <v/>
          </cell>
          <cell r="AK418" t="str">
            <v/>
          </cell>
          <cell r="AL418" t="str">
            <v/>
          </cell>
          <cell r="AM418" t="str">
            <v/>
          </cell>
          <cell r="AN418" t="str">
            <v/>
          </cell>
          <cell r="AO418">
            <v>21</v>
          </cell>
          <cell r="AQ418" t="str">
            <v/>
          </cell>
          <cell r="AR418" t="str">
            <v/>
          </cell>
          <cell r="AS418" t="str">
            <v/>
          </cell>
          <cell r="AU418" t="str">
            <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cell r="BJ418" t="str">
            <v/>
          </cell>
        </row>
        <row r="419">
          <cell r="A419" t="str">
            <v>RJ9</v>
          </cell>
          <cell r="B419" t="str">
            <v>Q21</v>
          </cell>
          <cell r="C419">
            <v>0.75037147102526003</v>
          </cell>
          <cell r="D419">
            <v>0.88347737671581084</v>
          </cell>
          <cell r="E419" t="str">
            <v/>
          </cell>
          <cell r="F419" t="str">
            <v/>
          </cell>
          <cell r="G419" t="str">
            <v/>
          </cell>
          <cell r="H419" t="str">
            <v/>
          </cell>
          <cell r="J419" t="str">
            <v/>
          </cell>
          <cell r="K419" t="str">
            <v/>
          </cell>
          <cell r="L419" t="str">
            <v/>
          </cell>
          <cell r="M419" t="str">
            <v/>
          </cell>
          <cell r="N419" t="str">
            <v/>
          </cell>
          <cell r="Q419" t="str">
            <v/>
          </cell>
          <cell r="R419" t="str">
            <v/>
          </cell>
          <cell r="S419" t="str">
            <v/>
          </cell>
          <cell r="X419" t="str">
            <v/>
          </cell>
          <cell r="Y419" t="str">
            <v/>
          </cell>
          <cell r="Z419" t="str">
            <v/>
          </cell>
          <cell r="AB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v>32</v>
          </cell>
          <cell r="AQ419" t="str">
            <v/>
          </cell>
          <cell r="AR419" t="str">
            <v/>
          </cell>
          <cell r="AS419" t="str">
            <v/>
          </cell>
          <cell r="AU419" t="str">
            <v/>
          </cell>
          <cell r="AV419" t="str">
            <v/>
          </cell>
          <cell r="AW419" t="str">
            <v/>
          </cell>
          <cell r="AX419" t="str">
            <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row>
        <row r="420">
          <cell r="A420" t="str">
            <v>RJC</v>
          </cell>
          <cell r="B420" t="str">
            <v>Q28</v>
          </cell>
          <cell r="C420" t="str">
            <v/>
          </cell>
          <cell r="D420" t="str">
            <v/>
          </cell>
          <cell r="E420">
            <v>0.98682501391723887</v>
          </cell>
          <cell r="F420" t="str">
            <v/>
          </cell>
          <cell r="G420" t="str">
            <v/>
          </cell>
          <cell r="H420" t="str">
            <v/>
          </cell>
          <cell r="J420" t="str">
            <v/>
          </cell>
          <cell r="K420" t="str">
            <v/>
          </cell>
          <cell r="L420" t="str">
            <v/>
          </cell>
          <cell r="M420">
            <v>3762</v>
          </cell>
          <cell r="N420" t="str">
            <v/>
          </cell>
          <cell r="Q420">
            <v>0.98528209321340965</v>
          </cell>
          <cell r="R420">
            <v>1</v>
          </cell>
          <cell r="S420" t="str">
            <v/>
          </cell>
          <cell r="X420" t="str">
            <v/>
          </cell>
          <cell r="Y420" t="str">
            <v/>
          </cell>
          <cell r="Z420" t="str">
            <v/>
          </cell>
          <cell r="AB420">
            <v>1</v>
          </cell>
          <cell r="AD420" t="str">
            <v/>
          </cell>
          <cell r="AE420" t="str">
            <v/>
          </cell>
          <cell r="AF420" t="str">
            <v/>
          </cell>
          <cell r="AG420">
            <v>2.8960817717206135E-2</v>
          </cell>
          <cell r="AH420">
            <v>1</v>
          </cell>
          <cell r="AI420" t="str">
            <v/>
          </cell>
          <cell r="AJ420" t="str">
            <v/>
          </cell>
          <cell r="AK420" t="str">
            <v/>
          </cell>
          <cell r="AL420" t="str">
            <v/>
          </cell>
          <cell r="AM420" t="str">
            <v/>
          </cell>
          <cell r="AN420" t="str">
            <v/>
          </cell>
          <cell r="AO420">
            <v>-13827</v>
          </cell>
          <cell r="AQ420" t="str">
            <v/>
          </cell>
          <cell r="AR420" t="str">
            <v/>
          </cell>
          <cell r="AS420" t="str">
            <v/>
          </cell>
          <cell r="AU420" t="str">
            <v/>
          </cell>
          <cell r="AV420" t="str">
            <v/>
          </cell>
          <cell r="AW420" t="str">
            <v/>
          </cell>
          <cell r="AX420" t="str">
            <v/>
          </cell>
          <cell r="AY420" t="str">
            <v/>
          </cell>
          <cell r="AZ420" t="str">
            <v/>
          </cell>
          <cell r="BA420" t="str">
            <v/>
          </cell>
          <cell r="BB420" t="str">
            <v/>
          </cell>
          <cell r="BC420" t="str">
            <v/>
          </cell>
          <cell r="BD420" t="str">
            <v/>
          </cell>
          <cell r="BE420" t="str">
            <v/>
          </cell>
          <cell r="BF420" t="str">
            <v/>
          </cell>
          <cell r="BG420" t="str">
            <v/>
          </cell>
          <cell r="BH420" t="str">
            <v/>
          </cell>
          <cell r="BI420" t="str">
            <v/>
          </cell>
          <cell r="BJ420" t="str">
            <v/>
          </cell>
        </row>
        <row r="421">
          <cell r="A421" t="str">
            <v>RJD</v>
          </cell>
          <cell r="B421" t="str">
            <v>Q26</v>
          </cell>
          <cell r="C421" t="str">
            <v/>
          </cell>
          <cell r="D421" t="str">
            <v/>
          </cell>
          <cell r="E421">
            <v>0.96352583586626139</v>
          </cell>
          <cell r="F421" t="str">
            <v/>
          </cell>
          <cell r="G421" t="str">
            <v/>
          </cell>
          <cell r="H421" t="str">
            <v/>
          </cell>
          <cell r="J421" t="str">
            <v/>
          </cell>
          <cell r="K421" t="str">
            <v/>
          </cell>
          <cell r="L421" t="str">
            <v/>
          </cell>
          <cell r="M421">
            <v>3605</v>
          </cell>
          <cell r="N421" t="str">
            <v/>
          </cell>
          <cell r="Q421">
            <v>1</v>
          </cell>
          <cell r="R421">
            <v>1</v>
          </cell>
          <cell r="S421" t="str">
            <v/>
          </cell>
          <cell r="X421" t="str">
            <v/>
          </cell>
          <cell r="Y421" t="str">
            <v/>
          </cell>
          <cell r="Z421" t="str">
            <v/>
          </cell>
          <cell r="AB421">
            <v>0.88235294117647056</v>
          </cell>
          <cell r="AD421" t="str">
            <v/>
          </cell>
          <cell r="AE421" t="str">
            <v/>
          </cell>
          <cell r="AF421" t="str">
            <v/>
          </cell>
          <cell r="AG421">
            <v>1.9512195121951219E-2</v>
          </cell>
          <cell r="AH421">
            <v>0.66666666666666663</v>
          </cell>
          <cell r="AI421" t="str">
            <v/>
          </cell>
          <cell r="AJ421" t="str">
            <v/>
          </cell>
          <cell r="AK421" t="str">
            <v/>
          </cell>
          <cell r="AL421" t="str">
            <v/>
          </cell>
          <cell r="AM421" t="str">
            <v/>
          </cell>
          <cell r="AN421" t="str">
            <v/>
          </cell>
          <cell r="AO421">
            <v>478</v>
          </cell>
          <cell r="AQ421" t="str">
            <v/>
          </cell>
          <cell r="AR421" t="str">
            <v/>
          </cell>
          <cell r="AS421" t="str">
            <v/>
          </cell>
          <cell r="AU421" t="str">
            <v/>
          </cell>
          <cell r="AV421" t="str">
            <v/>
          </cell>
          <cell r="AW421" t="str">
            <v/>
          </cell>
          <cell r="AX421" t="str">
            <v/>
          </cell>
          <cell r="AY421" t="str">
            <v/>
          </cell>
          <cell r="AZ421" t="str">
            <v/>
          </cell>
          <cell r="BA421" t="str">
            <v/>
          </cell>
          <cell r="BB421" t="str">
            <v/>
          </cell>
          <cell r="BC421" t="str">
            <v/>
          </cell>
          <cell r="BD421" t="str">
            <v/>
          </cell>
          <cell r="BE421" t="str">
            <v/>
          </cell>
          <cell r="BF421" t="str">
            <v/>
          </cell>
          <cell r="BG421" t="str">
            <v/>
          </cell>
          <cell r="BH421" t="str">
            <v/>
          </cell>
          <cell r="BI421" t="str">
            <v/>
          </cell>
          <cell r="BJ421" t="str">
            <v/>
          </cell>
        </row>
        <row r="422">
          <cell r="A422" t="str">
            <v>RJE</v>
          </cell>
          <cell r="B422" t="str">
            <v>Q26</v>
          </cell>
          <cell r="C422" t="str">
            <v/>
          </cell>
          <cell r="D422" t="str">
            <v/>
          </cell>
          <cell r="E422">
            <v>0.9853522436642641</v>
          </cell>
          <cell r="F422" t="str">
            <v/>
          </cell>
          <cell r="G422" t="str">
            <v/>
          </cell>
          <cell r="H422" t="str">
            <v/>
          </cell>
          <cell r="J422" t="str">
            <v/>
          </cell>
          <cell r="K422" t="str">
            <v/>
          </cell>
          <cell r="L422" t="str">
            <v/>
          </cell>
          <cell r="M422">
            <v>5632</v>
          </cell>
          <cell r="N422" t="str">
            <v/>
          </cell>
          <cell r="Q422">
            <v>1</v>
          </cell>
          <cell r="R422">
            <v>1</v>
          </cell>
          <cell r="S422" t="str">
            <v/>
          </cell>
          <cell r="X422" t="str">
            <v/>
          </cell>
          <cell r="Y422" t="str">
            <v/>
          </cell>
          <cell r="Z422" t="str">
            <v/>
          </cell>
          <cell r="AB422">
            <v>0.72627737226277367</v>
          </cell>
          <cell r="AD422" t="str">
            <v/>
          </cell>
          <cell r="AE422" t="str">
            <v/>
          </cell>
          <cell r="AF422" t="str">
            <v/>
          </cell>
          <cell r="AG422">
            <v>7.1476285905143627E-2</v>
          </cell>
          <cell r="AH422">
            <v>10.333333333333334</v>
          </cell>
          <cell r="AI422" t="str">
            <v/>
          </cell>
          <cell r="AJ422" t="str">
            <v/>
          </cell>
          <cell r="AK422" t="str">
            <v/>
          </cell>
          <cell r="AL422" t="str">
            <v/>
          </cell>
          <cell r="AM422" t="str">
            <v/>
          </cell>
          <cell r="AN422" t="str">
            <v/>
          </cell>
          <cell r="AO422">
            <v>-14985</v>
          </cell>
          <cell r="AQ422" t="str">
            <v/>
          </cell>
          <cell r="AR422" t="str">
            <v/>
          </cell>
          <cell r="AS422" t="str">
            <v/>
          </cell>
          <cell r="AU422" t="str">
            <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row>
        <row r="423">
          <cell r="A423" t="str">
            <v>RJF</v>
          </cell>
          <cell r="B423" t="str">
            <v>Q26</v>
          </cell>
          <cell r="C423" t="str">
            <v/>
          </cell>
          <cell r="D423" t="str">
            <v/>
          </cell>
          <cell r="E423">
            <v>0.98405164230112019</v>
          </cell>
          <cell r="F423" t="str">
            <v/>
          </cell>
          <cell r="G423" t="str">
            <v/>
          </cell>
          <cell r="H423" t="str">
            <v/>
          </cell>
          <cell r="J423" t="str">
            <v/>
          </cell>
          <cell r="K423" t="str">
            <v/>
          </cell>
          <cell r="L423" t="str">
            <v/>
          </cell>
          <cell r="M423">
            <v>3421</v>
          </cell>
          <cell r="N423" t="str">
            <v/>
          </cell>
          <cell r="Q423">
            <v>1</v>
          </cell>
          <cell r="R423">
            <v>1</v>
          </cell>
          <cell r="S423" t="str">
            <v/>
          </cell>
          <cell r="X423" t="str">
            <v/>
          </cell>
          <cell r="Y423" t="str">
            <v/>
          </cell>
          <cell r="Z423" t="str">
            <v/>
          </cell>
          <cell r="AB423">
            <v>1</v>
          </cell>
          <cell r="AD423" t="str">
            <v/>
          </cell>
          <cell r="AE423" t="str">
            <v/>
          </cell>
          <cell r="AF423" t="str">
            <v/>
          </cell>
          <cell r="AG423">
            <v>2.7334851936218679E-2</v>
          </cell>
          <cell r="AH423">
            <v>0.66666666666666663</v>
          </cell>
          <cell r="AI423" t="str">
            <v/>
          </cell>
          <cell r="AJ423" t="str">
            <v/>
          </cell>
          <cell r="AK423" t="str">
            <v/>
          </cell>
          <cell r="AL423" t="str">
            <v/>
          </cell>
          <cell r="AM423" t="str">
            <v/>
          </cell>
          <cell r="AN423" t="str">
            <v/>
          </cell>
          <cell r="AO423">
            <v>100</v>
          </cell>
          <cell r="AQ423" t="str">
            <v/>
          </cell>
          <cell r="AR423" t="str">
            <v/>
          </cell>
          <cell r="AS423" t="str">
            <v/>
          </cell>
          <cell r="AU423" t="str">
            <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row>
        <row r="424">
          <cell r="A424" t="str">
            <v>RJH</v>
          </cell>
          <cell r="B424" t="str">
            <v>Q27</v>
          </cell>
          <cell r="C424" t="str">
            <v/>
          </cell>
          <cell r="D424" t="str">
            <v/>
          </cell>
          <cell r="E424">
            <v>0.9568616877864653</v>
          </cell>
          <cell r="F424" t="str">
            <v/>
          </cell>
          <cell r="G424" t="str">
            <v/>
          </cell>
          <cell r="H424" t="str">
            <v/>
          </cell>
          <cell r="J424" t="str">
            <v/>
          </cell>
          <cell r="K424" t="str">
            <v/>
          </cell>
          <cell r="L424" t="str">
            <v/>
          </cell>
          <cell r="M424">
            <v>3279</v>
          </cell>
          <cell r="N424" t="str">
            <v/>
          </cell>
          <cell r="Q424">
            <v>1</v>
          </cell>
          <cell r="R424">
            <v>1</v>
          </cell>
          <cell r="S424" t="str">
            <v/>
          </cell>
          <cell r="X424" t="str">
            <v/>
          </cell>
          <cell r="Y424" t="str">
            <v/>
          </cell>
          <cell r="Z424" t="str">
            <v/>
          </cell>
          <cell r="AB424">
            <v>0.98496240601503759</v>
          </cell>
          <cell r="AD424" t="str">
            <v/>
          </cell>
          <cell r="AE424" t="str">
            <v/>
          </cell>
          <cell r="AF424" t="str">
            <v/>
          </cell>
          <cell r="AG424">
            <v>3.8867924528301886E-2</v>
          </cell>
          <cell r="AH424">
            <v>3.3333333333333335</v>
          </cell>
          <cell r="AI424" t="str">
            <v/>
          </cell>
          <cell r="AJ424" t="str">
            <v/>
          </cell>
          <cell r="AK424" t="str">
            <v/>
          </cell>
          <cell r="AL424" t="str">
            <v/>
          </cell>
          <cell r="AM424" t="str">
            <v/>
          </cell>
          <cell r="AN424" t="str">
            <v/>
          </cell>
          <cell r="AO424">
            <v>-5972</v>
          </cell>
          <cell r="AQ424" t="str">
            <v/>
          </cell>
          <cell r="AR424" t="str">
            <v/>
          </cell>
          <cell r="AS424" t="str">
            <v/>
          </cell>
          <cell r="AU424" t="str">
            <v/>
          </cell>
          <cell r="AV424" t="str">
            <v/>
          </cell>
          <cell r="AW424" t="str">
            <v/>
          </cell>
          <cell r="AX424" t="str">
            <v/>
          </cell>
          <cell r="AY424" t="str">
            <v/>
          </cell>
          <cell r="AZ424" t="str">
            <v/>
          </cell>
          <cell r="BA424" t="str">
            <v/>
          </cell>
          <cell r="BB424" t="str">
            <v/>
          </cell>
          <cell r="BC424" t="str">
            <v/>
          </cell>
          <cell r="BD424" t="str">
            <v/>
          </cell>
          <cell r="BE424" t="str">
            <v/>
          </cell>
          <cell r="BF424" t="str">
            <v/>
          </cell>
          <cell r="BG424" t="str">
            <v/>
          </cell>
          <cell r="BH424" t="str">
            <v/>
          </cell>
          <cell r="BI424" t="str">
            <v/>
          </cell>
          <cell r="BJ424" t="str">
            <v/>
          </cell>
        </row>
        <row r="425">
          <cell r="A425" t="str">
            <v>RJL</v>
          </cell>
          <cell r="B425" t="str">
            <v>Q11</v>
          </cell>
          <cell r="C425" t="str">
            <v/>
          </cell>
          <cell r="D425" t="str">
            <v/>
          </cell>
          <cell r="E425">
            <v>0.98068137318887871</v>
          </cell>
          <cell r="F425" t="str">
            <v/>
          </cell>
          <cell r="G425" t="str">
            <v/>
          </cell>
          <cell r="H425" t="str">
            <v/>
          </cell>
          <cell r="J425" t="str">
            <v/>
          </cell>
          <cell r="K425" t="str">
            <v/>
          </cell>
          <cell r="L425" t="str">
            <v/>
          </cell>
          <cell r="M425">
            <v>6453</v>
          </cell>
          <cell r="N425" t="str">
            <v/>
          </cell>
          <cell r="Q425">
            <v>1</v>
          </cell>
          <cell r="R425">
            <v>1</v>
          </cell>
          <cell r="S425" t="str">
            <v/>
          </cell>
          <cell r="X425" t="str">
            <v/>
          </cell>
          <cell r="Y425" t="str">
            <v/>
          </cell>
          <cell r="Z425" t="str">
            <v/>
          </cell>
          <cell r="AB425">
            <v>1</v>
          </cell>
          <cell r="AD425" t="str">
            <v/>
          </cell>
          <cell r="AE425" t="str">
            <v/>
          </cell>
          <cell r="AF425" t="str">
            <v/>
          </cell>
          <cell r="AG425">
            <v>1.3471502590673576E-2</v>
          </cell>
          <cell r="AH425">
            <v>2.3333333333333335</v>
          </cell>
          <cell r="AI425" t="str">
            <v/>
          </cell>
          <cell r="AJ425" t="str">
            <v/>
          </cell>
          <cell r="AK425" t="str">
            <v/>
          </cell>
          <cell r="AL425" t="str">
            <v/>
          </cell>
          <cell r="AM425" t="str">
            <v/>
          </cell>
          <cell r="AN425" t="str">
            <v/>
          </cell>
          <cell r="AO425">
            <v>0</v>
          </cell>
          <cell r="AQ425" t="str">
            <v/>
          </cell>
          <cell r="AR425" t="str">
            <v/>
          </cell>
          <cell r="AS425" t="str">
            <v/>
          </cell>
          <cell r="AU425" t="str">
            <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row>
        <row r="426">
          <cell r="A426" t="str">
            <v>RJN</v>
          </cell>
          <cell r="B426" t="str">
            <v>Q15</v>
          </cell>
          <cell r="C426" t="str">
            <v/>
          </cell>
          <cell r="D426" t="str">
            <v/>
          </cell>
          <cell r="E426">
            <v>0.99095022624434392</v>
          </cell>
          <cell r="F426" t="str">
            <v/>
          </cell>
          <cell r="G426" t="str">
            <v/>
          </cell>
          <cell r="H426" t="str">
            <v/>
          </cell>
          <cell r="J426" t="str">
            <v/>
          </cell>
          <cell r="K426" t="str">
            <v/>
          </cell>
          <cell r="L426" t="str">
            <v/>
          </cell>
          <cell r="M426">
            <v>2345</v>
          </cell>
          <cell r="N426" t="str">
            <v/>
          </cell>
          <cell r="Q426">
            <v>1</v>
          </cell>
          <cell r="R426">
            <v>1</v>
          </cell>
          <cell r="S426" t="str">
            <v/>
          </cell>
          <cell r="X426" t="str">
            <v/>
          </cell>
          <cell r="Y426" t="str">
            <v/>
          </cell>
          <cell r="Z426" t="str">
            <v/>
          </cell>
          <cell r="AB426">
            <v>0.98245614035087714</v>
          </cell>
          <cell r="AD426" t="str">
            <v/>
          </cell>
          <cell r="AE426" t="str">
            <v/>
          </cell>
          <cell r="AF426" t="str">
            <v/>
          </cell>
          <cell r="AG426">
            <v>1.2037037037037037E-2</v>
          </cell>
          <cell r="AH426">
            <v>2.6666666666666665</v>
          </cell>
          <cell r="AI426" t="str">
            <v/>
          </cell>
          <cell r="AJ426" t="str">
            <v/>
          </cell>
          <cell r="AK426" t="str">
            <v/>
          </cell>
          <cell r="AL426" t="str">
            <v/>
          </cell>
          <cell r="AM426" t="str">
            <v/>
          </cell>
          <cell r="AN426" t="str">
            <v/>
          </cell>
          <cell r="AO426">
            <v>12</v>
          </cell>
          <cell r="AQ426" t="str">
            <v/>
          </cell>
          <cell r="AR426" t="str">
            <v/>
          </cell>
          <cell r="AS426" t="str">
            <v/>
          </cell>
          <cell r="AU426" t="str">
            <v/>
          </cell>
          <cell r="AV426" t="str">
            <v/>
          </cell>
          <cell r="AW426" t="str">
            <v/>
          </cell>
          <cell r="AX426" t="str">
            <v/>
          </cell>
          <cell r="AY426" t="str">
            <v/>
          </cell>
          <cell r="AZ426" t="str">
            <v/>
          </cell>
          <cell r="BA426" t="str">
            <v/>
          </cell>
          <cell r="BB426" t="str">
            <v/>
          </cell>
          <cell r="BC426" t="str">
            <v/>
          </cell>
          <cell r="BD426" t="str">
            <v/>
          </cell>
          <cell r="BE426" t="str">
            <v/>
          </cell>
          <cell r="BF426" t="str">
            <v/>
          </cell>
          <cell r="BG426" t="str">
            <v/>
          </cell>
          <cell r="BH426" t="str">
            <v/>
          </cell>
          <cell r="BI426" t="str">
            <v/>
          </cell>
          <cell r="BJ426" t="str">
            <v/>
          </cell>
        </row>
        <row r="427">
          <cell r="A427" t="str">
            <v>RJR</v>
          </cell>
          <cell r="B427" t="str">
            <v>Q15</v>
          </cell>
          <cell r="C427" t="str">
            <v/>
          </cell>
          <cell r="D427" t="str">
            <v/>
          </cell>
          <cell r="E427">
            <v>0.98022229486760382</v>
          </cell>
          <cell r="F427" t="str">
            <v/>
          </cell>
          <cell r="G427" t="str">
            <v/>
          </cell>
          <cell r="H427" t="str">
            <v/>
          </cell>
          <cell r="J427" t="str">
            <v/>
          </cell>
          <cell r="K427" t="str">
            <v/>
          </cell>
          <cell r="L427" t="str">
            <v/>
          </cell>
          <cell r="M427">
            <v>3102</v>
          </cell>
          <cell r="N427" t="str">
            <v/>
          </cell>
          <cell r="Q427">
            <v>1</v>
          </cell>
          <cell r="R427">
            <v>1</v>
          </cell>
          <cell r="S427" t="str">
            <v/>
          </cell>
          <cell r="X427" t="str">
            <v/>
          </cell>
          <cell r="Y427" t="str">
            <v/>
          </cell>
          <cell r="Z427" t="str">
            <v/>
          </cell>
          <cell r="AB427">
            <v>1</v>
          </cell>
          <cell r="AD427" t="str">
            <v/>
          </cell>
          <cell r="AE427" t="str">
            <v/>
          </cell>
          <cell r="AF427" t="str">
            <v/>
          </cell>
          <cell r="AG427">
            <v>5.7513914656771803E-2</v>
          </cell>
          <cell r="AH427">
            <v>2.3333333333333335</v>
          </cell>
          <cell r="AI427" t="str">
            <v/>
          </cell>
          <cell r="AJ427" t="str">
            <v/>
          </cell>
          <cell r="AK427" t="str">
            <v/>
          </cell>
          <cell r="AL427" t="str">
            <v/>
          </cell>
          <cell r="AM427" t="str">
            <v/>
          </cell>
          <cell r="AN427" t="str">
            <v/>
          </cell>
          <cell r="AO427" t="str">
            <v/>
          </cell>
          <cell r="AQ427" t="str">
            <v/>
          </cell>
          <cell r="AR427" t="str">
            <v/>
          </cell>
          <cell r="AS427" t="str">
            <v/>
          </cell>
          <cell r="AU427" t="str">
            <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row>
        <row r="428">
          <cell r="A428" t="str">
            <v>RJX</v>
          </cell>
          <cell r="B428" t="str">
            <v>Q13</v>
          </cell>
          <cell r="C428" t="str">
            <v/>
          </cell>
          <cell r="D428" t="str">
            <v/>
          </cell>
          <cell r="E428" t="str">
            <v/>
          </cell>
          <cell r="F428" t="str">
            <v/>
          </cell>
          <cell r="G428" t="str">
            <v/>
          </cell>
          <cell r="H428" t="str">
            <v/>
          </cell>
          <cell r="J428" t="str">
            <v/>
          </cell>
          <cell r="K428" t="str">
            <v/>
          </cell>
          <cell r="L428" t="str">
            <v/>
          </cell>
          <cell r="M428" t="str">
            <v/>
          </cell>
          <cell r="N428" t="str">
            <v/>
          </cell>
          <cell r="Q428" t="str">
            <v/>
          </cell>
          <cell r="R428" t="str">
            <v/>
          </cell>
          <cell r="S428" t="str">
            <v/>
          </cell>
          <cell r="X428" t="str">
            <v/>
          </cell>
          <cell r="Y428" t="str">
            <v/>
          </cell>
          <cell r="Z428" t="str">
            <v/>
          </cell>
          <cell r="AB428" t="str">
            <v/>
          </cell>
          <cell r="AD428" t="str">
            <v/>
          </cell>
          <cell r="AE428" t="str">
            <v/>
          </cell>
          <cell r="AF428" t="str">
            <v/>
          </cell>
          <cell r="AG428">
            <v>0</v>
          </cell>
          <cell r="AH428" t="str">
            <v/>
          </cell>
          <cell r="AI428" t="str">
            <v/>
          </cell>
          <cell r="AJ428" t="str">
            <v/>
          </cell>
          <cell r="AK428" t="str">
            <v/>
          </cell>
          <cell r="AL428" t="str">
            <v/>
          </cell>
          <cell r="AM428" t="str">
            <v/>
          </cell>
          <cell r="AN428" t="str">
            <v/>
          </cell>
          <cell r="AO428">
            <v>83</v>
          </cell>
          <cell r="AQ428" t="str">
            <v/>
          </cell>
          <cell r="AR428" t="str">
            <v/>
          </cell>
          <cell r="AS428" t="str">
            <v/>
          </cell>
          <cell r="AU428" t="str">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row>
        <row r="429">
          <cell r="A429" t="str">
            <v>RJZ</v>
          </cell>
          <cell r="B429" t="str">
            <v>Q07</v>
          </cell>
          <cell r="C429" t="str">
            <v/>
          </cell>
          <cell r="D429" t="str">
            <v/>
          </cell>
          <cell r="E429">
            <v>0.98670711035774827</v>
          </cell>
          <cell r="F429" t="str">
            <v/>
          </cell>
          <cell r="G429" t="str">
            <v/>
          </cell>
          <cell r="H429" t="str">
            <v/>
          </cell>
          <cell r="J429" t="str">
            <v/>
          </cell>
          <cell r="K429" t="str">
            <v/>
          </cell>
          <cell r="L429" t="str">
            <v/>
          </cell>
          <cell r="M429">
            <v>5328</v>
          </cell>
          <cell r="N429" t="str">
            <v/>
          </cell>
          <cell r="Q429">
            <v>1</v>
          </cell>
          <cell r="R429">
            <v>1</v>
          </cell>
          <cell r="S429" t="str">
            <v/>
          </cell>
          <cell r="X429" t="str">
            <v/>
          </cell>
          <cell r="Y429" t="str">
            <v/>
          </cell>
          <cell r="Z429" t="str">
            <v/>
          </cell>
          <cell r="AB429">
            <v>0.86524822695035464</v>
          </cell>
          <cell r="AD429" t="str">
            <v/>
          </cell>
          <cell r="AE429" t="str">
            <v/>
          </cell>
          <cell r="AF429" t="str">
            <v/>
          </cell>
          <cell r="AG429">
            <v>9.2615769712140177E-3</v>
          </cell>
          <cell r="AH429">
            <v>10.333333333333334</v>
          </cell>
          <cell r="AI429" t="str">
            <v/>
          </cell>
          <cell r="AJ429" t="str">
            <v/>
          </cell>
          <cell r="AK429" t="str">
            <v/>
          </cell>
          <cell r="AL429" t="str">
            <v/>
          </cell>
          <cell r="AM429" t="str">
            <v/>
          </cell>
          <cell r="AN429" t="str">
            <v/>
          </cell>
          <cell r="AO429">
            <v>122</v>
          </cell>
          <cell r="AQ429" t="str">
            <v/>
          </cell>
          <cell r="AR429" t="str">
            <v/>
          </cell>
          <cell r="AS429" t="str">
            <v/>
          </cell>
          <cell r="AU429" t="str">
            <v/>
          </cell>
          <cell r="AV429" t="str">
            <v/>
          </cell>
          <cell r="AW429" t="str">
            <v/>
          </cell>
          <cell r="AX429" t="str">
            <v/>
          </cell>
          <cell r="AY429" t="str">
            <v/>
          </cell>
          <cell r="AZ429" t="str">
            <v/>
          </cell>
          <cell r="BA429" t="str">
            <v/>
          </cell>
          <cell r="BB429" t="str">
            <v/>
          </cell>
          <cell r="BC429" t="str">
            <v/>
          </cell>
          <cell r="BD429" t="str">
            <v/>
          </cell>
          <cell r="BE429" t="str">
            <v/>
          </cell>
          <cell r="BF429" t="str">
            <v/>
          </cell>
          <cell r="BG429" t="str">
            <v/>
          </cell>
          <cell r="BH429" t="str">
            <v/>
          </cell>
          <cell r="BI429" t="str">
            <v/>
          </cell>
          <cell r="BJ429" t="str">
            <v/>
          </cell>
        </row>
        <row r="430">
          <cell r="A430" t="str">
            <v>RK5</v>
          </cell>
          <cell r="B430" t="str">
            <v>Q24</v>
          </cell>
          <cell r="C430" t="str">
            <v/>
          </cell>
          <cell r="D430" t="str">
            <v/>
          </cell>
          <cell r="E430">
            <v>0.98049792531120328</v>
          </cell>
          <cell r="F430" t="str">
            <v/>
          </cell>
          <cell r="G430" t="str">
            <v/>
          </cell>
          <cell r="H430" t="str">
            <v/>
          </cell>
          <cell r="J430" t="str">
            <v/>
          </cell>
          <cell r="K430" t="str">
            <v/>
          </cell>
          <cell r="L430" t="str">
            <v/>
          </cell>
          <cell r="M430">
            <v>5553</v>
          </cell>
          <cell r="N430" t="str">
            <v/>
          </cell>
          <cell r="Q430">
            <v>1</v>
          </cell>
          <cell r="R430">
            <v>1</v>
          </cell>
          <cell r="S430" t="str">
            <v/>
          </cell>
          <cell r="X430" t="str">
            <v/>
          </cell>
          <cell r="Y430" t="str">
            <v/>
          </cell>
          <cell r="Z430" t="str">
            <v/>
          </cell>
          <cell r="AB430">
            <v>0.97499999999999998</v>
          </cell>
          <cell r="AD430" t="str">
            <v/>
          </cell>
          <cell r="AE430" t="str">
            <v/>
          </cell>
          <cell r="AF430" t="str">
            <v/>
          </cell>
          <cell r="AG430">
            <v>2.208898706216472E-3</v>
          </cell>
          <cell r="AH430">
            <v>5.333333333333333</v>
          </cell>
          <cell r="AI430" t="str">
            <v/>
          </cell>
          <cell r="AJ430" t="str">
            <v/>
          </cell>
          <cell r="AK430" t="str">
            <v/>
          </cell>
          <cell r="AL430" t="str">
            <v/>
          </cell>
          <cell r="AM430" t="str">
            <v/>
          </cell>
          <cell r="AN430" t="str">
            <v/>
          </cell>
          <cell r="AO430">
            <v>1</v>
          </cell>
          <cell r="AQ430" t="str">
            <v/>
          </cell>
          <cell r="AR430" t="str">
            <v/>
          </cell>
          <cell r="AS430" t="str">
            <v/>
          </cell>
          <cell r="AU430" t="str">
            <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row>
        <row r="431">
          <cell r="A431" t="str">
            <v>RK9</v>
          </cell>
          <cell r="B431" t="str">
            <v>Q21</v>
          </cell>
          <cell r="C431" t="str">
            <v/>
          </cell>
          <cell r="D431" t="str">
            <v/>
          </cell>
          <cell r="E431">
            <v>0.94992394992394991</v>
          </cell>
          <cell r="F431" t="str">
            <v/>
          </cell>
          <cell r="G431" t="str">
            <v/>
          </cell>
          <cell r="H431" t="str">
            <v/>
          </cell>
          <cell r="J431" t="str">
            <v/>
          </cell>
          <cell r="K431" t="str">
            <v/>
          </cell>
          <cell r="L431" t="str">
            <v/>
          </cell>
          <cell r="M431">
            <v>9053</v>
          </cell>
          <cell r="N431" t="str">
            <v/>
          </cell>
          <cell r="Q431">
            <v>1</v>
          </cell>
          <cell r="R431">
            <v>1</v>
          </cell>
          <cell r="S431" t="str">
            <v/>
          </cell>
          <cell r="X431" t="str">
            <v/>
          </cell>
          <cell r="Y431" t="str">
            <v/>
          </cell>
          <cell r="Z431" t="str">
            <v/>
          </cell>
          <cell r="AB431">
            <v>1</v>
          </cell>
          <cell r="AD431" t="str">
            <v/>
          </cell>
          <cell r="AE431" t="str">
            <v/>
          </cell>
          <cell r="AF431" t="str">
            <v/>
          </cell>
          <cell r="AG431">
            <v>2.7334851936218679E-2</v>
          </cell>
          <cell r="AH431">
            <v>8.3333333333333339</v>
          </cell>
          <cell r="AI431" t="str">
            <v/>
          </cell>
          <cell r="AJ431" t="str">
            <v/>
          </cell>
          <cell r="AK431" t="str">
            <v/>
          </cell>
          <cell r="AL431" t="str">
            <v/>
          </cell>
          <cell r="AM431" t="str">
            <v/>
          </cell>
          <cell r="AN431" t="str">
            <v/>
          </cell>
          <cell r="AO431">
            <v>-1932</v>
          </cell>
          <cell r="AQ431" t="str">
            <v/>
          </cell>
          <cell r="AR431" t="str">
            <v/>
          </cell>
          <cell r="AS431" t="str">
            <v/>
          </cell>
          <cell r="AU431" t="str">
            <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row>
        <row r="432">
          <cell r="A432" t="str">
            <v>RKA</v>
          </cell>
          <cell r="B432" t="str">
            <v>Q27</v>
          </cell>
          <cell r="C432">
            <v>0.68090859924283398</v>
          </cell>
          <cell r="D432">
            <v>0.8293532338308458</v>
          </cell>
          <cell r="E432" t="str">
            <v/>
          </cell>
          <cell r="F432" t="str">
            <v/>
          </cell>
          <cell r="G432" t="str">
            <v/>
          </cell>
          <cell r="H432" t="str">
            <v/>
          </cell>
          <cell r="J432" t="str">
            <v/>
          </cell>
          <cell r="K432" t="str">
            <v/>
          </cell>
          <cell r="L432" t="str">
            <v/>
          </cell>
          <cell r="M432" t="str">
            <v/>
          </cell>
          <cell r="N432" t="str">
            <v/>
          </cell>
          <cell r="Q432" t="str">
            <v/>
          </cell>
          <cell r="R432" t="str">
            <v/>
          </cell>
          <cell r="S432" t="str">
            <v/>
          </cell>
          <cell r="X432" t="str">
            <v/>
          </cell>
          <cell r="Y432" t="str">
            <v/>
          </cell>
          <cell r="Z432" t="str">
            <v/>
          </cell>
          <cell r="AB432" t="str">
            <v/>
          </cell>
          <cell r="AD432" t="str">
            <v/>
          </cell>
          <cell r="AE432" t="str">
            <v/>
          </cell>
          <cell r="AF432" t="str">
            <v/>
          </cell>
          <cell r="AG432" t="str">
            <v/>
          </cell>
          <cell r="AH432" t="str">
            <v/>
          </cell>
          <cell r="AI432" t="str">
            <v/>
          </cell>
          <cell r="AJ432" t="str">
            <v/>
          </cell>
          <cell r="AK432" t="str">
            <v/>
          </cell>
          <cell r="AL432" t="str">
            <v/>
          </cell>
          <cell r="AM432" t="str">
            <v/>
          </cell>
          <cell r="AN432" t="str">
            <v/>
          </cell>
          <cell r="AO432">
            <v>-2860</v>
          </cell>
          <cell r="AQ432" t="str">
            <v/>
          </cell>
          <cell r="AR432" t="str">
            <v/>
          </cell>
          <cell r="AS432" t="str">
            <v/>
          </cell>
          <cell r="AU432" t="str">
            <v/>
          </cell>
          <cell r="AV432" t="str">
            <v/>
          </cell>
          <cell r="AW432" t="str">
            <v/>
          </cell>
          <cell r="AX432" t="str">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row>
        <row r="433">
          <cell r="A433" t="str">
            <v>RKB</v>
          </cell>
          <cell r="B433" t="str">
            <v>Q28</v>
          </cell>
          <cell r="C433" t="str">
            <v/>
          </cell>
          <cell r="D433" t="str">
            <v/>
          </cell>
          <cell r="E433">
            <v>0.9754607084884942</v>
          </cell>
          <cell r="F433" t="str">
            <v/>
          </cell>
          <cell r="G433" t="str">
            <v/>
          </cell>
          <cell r="H433" t="str">
            <v/>
          </cell>
          <cell r="J433" t="str">
            <v/>
          </cell>
          <cell r="K433" t="str">
            <v/>
          </cell>
          <cell r="L433" t="str">
            <v/>
          </cell>
          <cell r="M433">
            <v>6539</v>
          </cell>
          <cell r="N433" t="str">
            <v/>
          </cell>
          <cell r="Q433">
            <v>1</v>
          </cell>
          <cell r="R433">
            <v>1</v>
          </cell>
          <cell r="S433" t="str">
            <v/>
          </cell>
          <cell r="X433" t="str">
            <v/>
          </cell>
          <cell r="Y433" t="str">
            <v/>
          </cell>
          <cell r="Z433" t="str">
            <v/>
          </cell>
          <cell r="AB433">
            <v>1</v>
          </cell>
          <cell r="AD433" t="str">
            <v/>
          </cell>
          <cell r="AE433" t="str">
            <v/>
          </cell>
          <cell r="AF433" t="str">
            <v/>
          </cell>
          <cell r="AG433">
            <v>4.6453457209219224E-3</v>
          </cell>
          <cell r="AH433">
            <v>6</v>
          </cell>
          <cell r="AI433" t="str">
            <v/>
          </cell>
          <cell r="AJ433" t="str">
            <v/>
          </cell>
          <cell r="AK433" t="str">
            <v/>
          </cell>
          <cell r="AL433" t="str">
            <v/>
          </cell>
          <cell r="AM433" t="str">
            <v/>
          </cell>
          <cell r="AN433" t="str">
            <v/>
          </cell>
          <cell r="AO433">
            <v>20</v>
          </cell>
          <cell r="AQ433" t="str">
            <v/>
          </cell>
          <cell r="AR433" t="str">
            <v/>
          </cell>
          <cell r="AS433" t="str">
            <v/>
          </cell>
          <cell r="AU433" t="str">
            <v/>
          </cell>
          <cell r="AV433" t="str">
            <v/>
          </cell>
          <cell r="AW433" t="str">
            <v/>
          </cell>
          <cell r="AX433" t="str">
            <v/>
          </cell>
          <cell r="AY433" t="str">
            <v/>
          </cell>
          <cell r="AZ433" t="str">
            <v/>
          </cell>
          <cell r="BA433" t="str">
            <v/>
          </cell>
          <cell r="BB433" t="str">
            <v/>
          </cell>
          <cell r="BC433" t="str">
            <v/>
          </cell>
          <cell r="BD433" t="str">
            <v/>
          </cell>
          <cell r="BE433" t="str">
            <v/>
          </cell>
          <cell r="BF433" t="str">
            <v/>
          </cell>
          <cell r="BG433" t="str">
            <v/>
          </cell>
          <cell r="BH433" t="str">
            <v/>
          </cell>
          <cell r="BI433" t="str">
            <v/>
          </cell>
          <cell r="BJ433" t="str">
            <v/>
          </cell>
        </row>
        <row r="434">
          <cell r="A434" t="str">
            <v>RKD</v>
          </cell>
          <cell r="B434" t="str">
            <v>Q17</v>
          </cell>
          <cell r="C434">
            <v>0.81967703349282295</v>
          </cell>
          <cell r="D434">
            <v>0.9098604796990124</v>
          </cell>
          <cell r="E434" t="str">
            <v/>
          </cell>
          <cell r="F434" t="str">
            <v/>
          </cell>
          <cell r="G434" t="str">
            <v/>
          </cell>
          <cell r="H434" t="str">
            <v/>
          </cell>
          <cell r="J434" t="str">
            <v/>
          </cell>
          <cell r="K434" t="str">
            <v/>
          </cell>
          <cell r="L434" t="str">
            <v/>
          </cell>
          <cell r="M434" t="str">
            <v/>
          </cell>
          <cell r="N434" t="str">
            <v/>
          </cell>
          <cell r="Q434" t="str">
            <v/>
          </cell>
          <cell r="R434" t="str">
            <v/>
          </cell>
          <cell r="S434" t="str">
            <v/>
          </cell>
          <cell r="X434" t="str">
            <v/>
          </cell>
          <cell r="Y434" t="str">
            <v/>
          </cell>
          <cell r="Z434" t="str">
            <v/>
          </cell>
          <cell r="AB434" t="str">
            <v/>
          </cell>
          <cell r="AD434" t="str">
            <v/>
          </cell>
          <cell r="AE434" t="str">
            <v/>
          </cell>
          <cell r="AF434" t="str">
            <v/>
          </cell>
          <cell r="AG434" t="str">
            <v/>
          </cell>
          <cell r="AH434" t="str">
            <v/>
          </cell>
          <cell r="AI434" t="str">
            <v/>
          </cell>
          <cell r="AJ434" t="str">
            <v/>
          </cell>
          <cell r="AK434" t="str">
            <v/>
          </cell>
          <cell r="AL434" t="str">
            <v/>
          </cell>
          <cell r="AM434" t="str">
            <v/>
          </cell>
          <cell r="AN434" t="str">
            <v/>
          </cell>
          <cell r="AO434">
            <v>127</v>
          </cell>
          <cell r="AQ434" t="str">
            <v/>
          </cell>
          <cell r="AR434" t="str">
            <v/>
          </cell>
          <cell r="AS434" t="str">
            <v/>
          </cell>
          <cell r="AU434" t="str">
            <v/>
          </cell>
          <cell r="AV434" t="str">
            <v/>
          </cell>
          <cell r="AW434" t="str">
            <v/>
          </cell>
          <cell r="AX434" t="str">
            <v/>
          </cell>
          <cell r="AY434" t="str">
            <v/>
          </cell>
          <cell r="AZ434" t="str">
            <v/>
          </cell>
          <cell r="BA434" t="str">
            <v/>
          </cell>
          <cell r="BB434" t="str">
            <v/>
          </cell>
          <cell r="BC434" t="str">
            <v/>
          </cell>
          <cell r="BD434" t="str">
            <v/>
          </cell>
          <cell r="BE434" t="str">
            <v/>
          </cell>
          <cell r="BF434" t="str">
            <v/>
          </cell>
          <cell r="BG434" t="str">
            <v/>
          </cell>
          <cell r="BH434" t="str">
            <v/>
          </cell>
          <cell r="BI434" t="str">
            <v/>
          </cell>
          <cell r="BJ434" t="str">
            <v/>
          </cell>
        </row>
        <row r="435">
          <cell r="A435" t="str">
            <v>RKE</v>
          </cell>
          <cell r="B435" t="str">
            <v>Q05</v>
          </cell>
          <cell r="C435" t="str">
            <v/>
          </cell>
          <cell r="D435" t="str">
            <v/>
          </cell>
          <cell r="E435">
            <v>0.97439824945295406</v>
          </cell>
          <cell r="F435" t="str">
            <v/>
          </cell>
          <cell r="G435" t="str">
            <v/>
          </cell>
          <cell r="H435" t="str">
            <v/>
          </cell>
          <cell r="J435" t="str">
            <v/>
          </cell>
          <cell r="K435" t="str">
            <v/>
          </cell>
          <cell r="L435" t="str">
            <v/>
          </cell>
          <cell r="M435">
            <v>2571</v>
          </cell>
          <cell r="N435" t="str">
            <v/>
          </cell>
          <cell r="Q435">
            <v>1</v>
          </cell>
          <cell r="R435">
            <v>1</v>
          </cell>
          <cell r="S435" t="str">
            <v/>
          </cell>
          <cell r="X435" t="str">
            <v/>
          </cell>
          <cell r="Y435" t="str">
            <v/>
          </cell>
          <cell r="Z435" t="str">
            <v/>
          </cell>
          <cell r="AB435">
            <v>0.97468354430379744</v>
          </cell>
          <cell r="AD435" t="str">
            <v/>
          </cell>
          <cell r="AE435" t="str">
            <v/>
          </cell>
          <cell r="AF435" t="str">
            <v/>
          </cell>
          <cell r="AG435">
            <v>3.5812672176308541E-2</v>
          </cell>
          <cell r="AH435">
            <v>3.6666666666666665</v>
          </cell>
          <cell r="AI435" t="str">
            <v/>
          </cell>
          <cell r="AJ435" t="str">
            <v/>
          </cell>
          <cell r="AK435" t="str">
            <v/>
          </cell>
          <cell r="AL435" t="str">
            <v/>
          </cell>
          <cell r="AM435" t="str">
            <v/>
          </cell>
          <cell r="AN435" t="str">
            <v/>
          </cell>
          <cell r="AO435">
            <v>20</v>
          </cell>
          <cell r="AQ435" t="str">
            <v/>
          </cell>
          <cell r="AR435" t="str">
            <v/>
          </cell>
          <cell r="AS435" t="str">
            <v/>
          </cell>
          <cell r="AU435" t="str">
            <v/>
          </cell>
          <cell r="AV435" t="str">
            <v/>
          </cell>
          <cell r="AW435" t="str">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row>
        <row r="436">
          <cell r="A436" t="str">
            <v>RKL</v>
          </cell>
          <cell r="B436" t="str">
            <v>Q04</v>
          </cell>
          <cell r="C436" t="str">
            <v/>
          </cell>
          <cell r="D436" t="str">
            <v/>
          </cell>
          <cell r="E436" t="str">
            <v/>
          </cell>
          <cell r="F436" t="str">
            <v/>
          </cell>
          <cell r="G436" t="str">
            <v/>
          </cell>
          <cell r="H436" t="str">
            <v/>
          </cell>
          <cell r="J436" t="str">
            <v/>
          </cell>
          <cell r="K436" t="str">
            <v/>
          </cell>
          <cell r="L436" t="str">
            <v/>
          </cell>
          <cell r="M436">
            <v>10</v>
          </cell>
          <cell r="N436" t="str">
            <v/>
          </cell>
          <cell r="Q436" t="str">
            <v/>
          </cell>
          <cell r="R436">
            <v>1</v>
          </cell>
          <cell r="S436" t="str">
            <v/>
          </cell>
          <cell r="X436" t="str">
            <v/>
          </cell>
          <cell r="Y436" t="str">
            <v/>
          </cell>
          <cell r="Z436" t="str">
            <v/>
          </cell>
          <cell r="AB436" t="str">
            <v/>
          </cell>
          <cell r="AD436" t="str">
            <v/>
          </cell>
          <cell r="AE436" t="str">
            <v/>
          </cell>
          <cell r="AF436" t="str">
            <v/>
          </cell>
          <cell r="AG436">
            <v>0</v>
          </cell>
          <cell r="AH436" t="str">
            <v/>
          </cell>
          <cell r="AI436" t="str">
            <v/>
          </cell>
          <cell r="AJ436" t="str">
            <v/>
          </cell>
          <cell r="AK436" t="str">
            <v/>
          </cell>
          <cell r="AL436" t="str">
            <v/>
          </cell>
          <cell r="AM436" t="str">
            <v/>
          </cell>
          <cell r="AN436" t="str">
            <v/>
          </cell>
          <cell r="AO436">
            <v>782</v>
          </cell>
          <cell r="AQ436" t="str">
            <v/>
          </cell>
          <cell r="AR436" t="str">
            <v/>
          </cell>
          <cell r="AS436" t="str">
            <v/>
          </cell>
          <cell r="AU436" t="str">
            <v/>
          </cell>
          <cell r="AV436" t="str">
            <v/>
          </cell>
          <cell r="AW436" t="str">
            <v/>
          </cell>
          <cell r="AX436" t="str">
            <v/>
          </cell>
          <cell r="AY436" t="str">
            <v/>
          </cell>
          <cell r="AZ436" t="str">
            <v/>
          </cell>
          <cell r="BA436" t="str">
            <v/>
          </cell>
          <cell r="BB436" t="str">
            <v/>
          </cell>
          <cell r="BC436" t="str">
            <v/>
          </cell>
          <cell r="BD436" t="str">
            <v/>
          </cell>
          <cell r="BE436" t="str">
            <v/>
          </cell>
          <cell r="BF436" t="str">
            <v/>
          </cell>
          <cell r="BG436" t="str">
            <v/>
          </cell>
          <cell r="BH436" t="str">
            <v/>
          </cell>
          <cell r="BI436" t="str">
            <v/>
          </cell>
          <cell r="BJ436" t="str">
            <v/>
          </cell>
        </row>
        <row r="437">
          <cell r="A437" t="str">
            <v>RL1</v>
          </cell>
          <cell r="B437" t="str">
            <v>Q26</v>
          </cell>
          <cell r="C437" t="str">
            <v/>
          </cell>
          <cell r="D437" t="str">
            <v/>
          </cell>
          <cell r="E437">
            <v>1</v>
          </cell>
          <cell r="F437" t="str">
            <v/>
          </cell>
          <cell r="G437" t="str">
            <v/>
          </cell>
          <cell r="H437" t="str">
            <v/>
          </cell>
          <cell r="J437" t="str">
            <v/>
          </cell>
          <cell r="K437" t="str">
            <v/>
          </cell>
          <cell r="L437" t="str">
            <v/>
          </cell>
          <cell r="M437">
            <v>3725</v>
          </cell>
          <cell r="N437" t="str">
            <v/>
          </cell>
          <cell r="Q437">
            <v>1</v>
          </cell>
          <cell r="R437">
            <v>1</v>
          </cell>
          <cell r="S437" t="str">
            <v/>
          </cell>
          <cell r="X437" t="str">
            <v/>
          </cell>
          <cell r="Y437" t="str">
            <v/>
          </cell>
          <cell r="Z437" t="str">
            <v/>
          </cell>
          <cell r="AB437" t="str">
            <v/>
          </cell>
          <cell r="AD437" t="str">
            <v/>
          </cell>
          <cell r="AE437" t="str">
            <v/>
          </cell>
          <cell r="AF437" t="str">
            <v/>
          </cell>
          <cell r="AG437">
            <v>4.7500000000000001E-2</v>
          </cell>
          <cell r="AH437">
            <v>0</v>
          </cell>
          <cell r="AI437" t="str">
            <v/>
          </cell>
          <cell r="AJ437" t="str">
            <v/>
          </cell>
          <cell r="AK437" t="str">
            <v/>
          </cell>
          <cell r="AL437" t="str">
            <v/>
          </cell>
          <cell r="AM437" t="str">
            <v/>
          </cell>
          <cell r="AN437" t="str">
            <v/>
          </cell>
          <cell r="AO437">
            <v>253</v>
          </cell>
          <cell r="AQ437" t="str">
            <v/>
          </cell>
          <cell r="AR437" t="str">
            <v/>
          </cell>
          <cell r="AS437" t="str">
            <v/>
          </cell>
          <cell r="AU437" t="str">
            <v/>
          </cell>
          <cell r="AV437" t="str">
            <v/>
          </cell>
          <cell r="AW437" t="str">
            <v/>
          </cell>
          <cell r="AX437" t="str">
            <v/>
          </cell>
          <cell r="AY437" t="str">
            <v/>
          </cell>
          <cell r="AZ437" t="str">
            <v/>
          </cell>
          <cell r="BA437" t="str">
            <v/>
          </cell>
          <cell r="BB437" t="str">
            <v/>
          </cell>
          <cell r="BC437" t="str">
            <v/>
          </cell>
          <cell r="BD437" t="str">
            <v/>
          </cell>
          <cell r="BE437" t="str">
            <v/>
          </cell>
          <cell r="BF437" t="str">
            <v/>
          </cell>
          <cell r="BG437" t="str">
            <v/>
          </cell>
          <cell r="BH437" t="str">
            <v/>
          </cell>
          <cell r="BI437" t="str">
            <v/>
          </cell>
          <cell r="BJ437" t="str">
            <v/>
          </cell>
        </row>
        <row r="438">
          <cell r="A438" t="str">
            <v>RL4</v>
          </cell>
          <cell r="B438" t="str">
            <v>Q27</v>
          </cell>
          <cell r="C438" t="str">
            <v/>
          </cell>
          <cell r="D438" t="str">
            <v/>
          </cell>
          <cell r="E438">
            <v>0.96825909188723913</v>
          </cell>
          <cell r="F438" t="str">
            <v/>
          </cell>
          <cell r="G438" t="str">
            <v/>
          </cell>
          <cell r="H438" t="str">
            <v/>
          </cell>
          <cell r="J438" t="str">
            <v/>
          </cell>
          <cell r="K438" t="str">
            <v/>
          </cell>
          <cell r="L438" t="str">
            <v/>
          </cell>
          <cell r="M438">
            <v>4723</v>
          </cell>
          <cell r="N438" t="str">
            <v/>
          </cell>
          <cell r="Q438">
            <v>1</v>
          </cell>
          <cell r="R438">
            <v>1</v>
          </cell>
          <cell r="S438" t="str">
            <v/>
          </cell>
          <cell r="X438" t="str">
            <v/>
          </cell>
          <cell r="Y438" t="str">
            <v/>
          </cell>
          <cell r="Z438" t="str">
            <v/>
          </cell>
          <cell r="AB438" t="str">
            <v/>
          </cell>
          <cell r="AD438" t="str">
            <v/>
          </cell>
          <cell r="AE438" t="str">
            <v/>
          </cell>
          <cell r="AF438" t="str">
            <v/>
          </cell>
          <cell r="AG438">
            <v>2.8327097808658476E-2</v>
          </cell>
          <cell r="AH438">
            <v>7.666666666666667</v>
          </cell>
          <cell r="AI438" t="str">
            <v/>
          </cell>
          <cell r="AJ438" t="str">
            <v/>
          </cell>
          <cell r="AK438" t="str">
            <v/>
          </cell>
          <cell r="AL438" t="str">
            <v/>
          </cell>
          <cell r="AM438" t="str">
            <v/>
          </cell>
          <cell r="AN438" t="str">
            <v/>
          </cell>
          <cell r="AO438">
            <v>-9423</v>
          </cell>
          <cell r="AQ438" t="str">
            <v/>
          </cell>
          <cell r="AR438" t="str">
            <v/>
          </cell>
          <cell r="AS438" t="str">
            <v/>
          </cell>
          <cell r="AU438" t="str">
            <v/>
          </cell>
          <cell r="AV438" t="str">
            <v/>
          </cell>
          <cell r="AW438" t="str">
            <v/>
          </cell>
          <cell r="AX438" t="str">
            <v/>
          </cell>
          <cell r="AY438" t="str">
            <v/>
          </cell>
          <cell r="AZ438" t="str">
            <v/>
          </cell>
          <cell r="BA438" t="str">
            <v/>
          </cell>
          <cell r="BB438" t="str">
            <v/>
          </cell>
          <cell r="BC438" t="str">
            <v/>
          </cell>
          <cell r="BD438" t="str">
            <v/>
          </cell>
          <cell r="BE438" t="str">
            <v/>
          </cell>
          <cell r="BF438" t="str">
            <v/>
          </cell>
          <cell r="BG438" t="str">
            <v/>
          </cell>
          <cell r="BH438" t="str">
            <v/>
          </cell>
          <cell r="BI438" t="str">
            <v/>
          </cell>
          <cell r="BJ438" t="str">
            <v/>
          </cell>
        </row>
        <row r="439">
          <cell r="A439" t="str">
            <v>RL5</v>
          </cell>
          <cell r="B439" t="str">
            <v>Q28</v>
          </cell>
          <cell r="C439">
            <v>0.76671122994652408</v>
          </cell>
          <cell r="D439">
            <v>0.94650363011081395</v>
          </cell>
          <cell r="E439" t="str">
            <v/>
          </cell>
          <cell r="F439" t="str">
            <v/>
          </cell>
          <cell r="G439" t="str">
            <v/>
          </cell>
          <cell r="H439" t="str">
            <v/>
          </cell>
          <cell r="J439" t="str">
            <v/>
          </cell>
          <cell r="K439" t="str">
            <v/>
          </cell>
          <cell r="L439" t="str">
            <v/>
          </cell>
          <cell r="M439" t="str">
            <v/>
          </cell>
          <cell r="N439" t="str">
            <v/>
          </cell>
          <cell r="Q439" t="str">
            <v/>
          </cell>
          <cell r="R439" t="str">
            <v/>
          </cell>
          <cell r="S439" t="str">
            <v/>
          </cell>
          <cell r="X439" t="str">
            <v/>
          </cell>
          <cell r="Y439" t="str">
            <v/>
          </cell>
          <cell r="Z439" t="str">
            <v/>
          </cell>
          <cell r="AB439" t="str">
            <v/>
          </cell>
          <cell r="AD439" t="str">
            <v/>
          </cell>
          <cell r="AE439" t="str">
            <v/>
          </cell>
          <cell r="AF439" t="str">
            <v/>
          </cell>
          <cell r="AG439" t="str">
            <v/>
          </cell>
          <cell r="AH439" t="str">
            <v/>
          </cell>
          <cell r="AI439" t="str">
            <v/>
          </cell>
          <cell r="AJ439" t="str">
            <v/>
          </cell>
          <cell r="AK439" t="str">
            <v/>
          </cell>
          <cell r="AL439" t="str">
            <v/>
          </cell>
          <cell r="AM439" t="str">
            <v/>
          </cell>
          <cell r="AN439" t="str">
            <v/>
          </cell>
          <cell r="AO439">
            <v>0</v>
          </cell>
          <cell r="AQ439" t="str">
            <v/>
          </cell>
          <cell r="AR439" t="str">
            <v/>
          </cell>
          <cell r="AS439" t="str">
            <v/>
          </cell>
          <cell r="AU439" t="str">
            <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row>
        <row r="440">
          <cell r="A440" t="str">
            <v>RL6</v>
          </cell>
          <cell r="B440" t="str">
            <v>Q28</v>
          </cell>
          <cell r="C440">
            <v>0.80827447023208876</v>
          </cell>
          <cell r="D440">
            <v>0.95429666119321288</v>
          </cell>
          <cell r="E440" t="str">
            <v/>
          </cell>
          <cell r="F440" t="str">
            <v/>
          </cell>
          <cell r="G440" t="str">
            <v/>
          </cell>
          <cell r="H440" t="str">
            <v/>
          </cell>
          <cell r="J440" t="str">
            <v/>
          </cell>
          <cell r="K440" t="str">
            <v/>
          </cell>
          <cell r="L440" t="str">
            <v/>
          </cell>
          <cell r="M440" t="str">
            <v/>
          </cell>
          <cell r="N440" t="str">
            <v/>
          </cell>
          <cell r="Q440" t="str">
            <v/>
          </cell>
          <cell r="R440" t="str">
            <v/>
          </cell>
          <cell r="S440" t="str">
            <v/>
          </cell>
          <cell r="X440" t="str">
            <v/>
          </cell>
          <cell r="Y440" t="str">
            <v/>
          </cell>
          <cell r="Z440" t="str">
            <v/>
          </cell>
          <cell r="AB440" t="str">
            <v/>
          </cell>
          <cell r="AD440" t="str">
            <v/>
          </cell>
          <cell r="AE440" t="str">
            <v/>
          </cell>
          <cell r="AF440" t="str">
            <v/>
          </cell>
          <cell r="AG440" t="str">
            <v/>
          </cell>
          <cell r="AH440" t="str">
            <v/>
          </cell>
          <cell r="AI440" t="str">
            <v/>
          </cell>
          <cell r="AJ440" t="str">
            <v/>
          </cell>
          <cell r="AK440" t="str">
            <v/>
          </cell>
          <cell r="AL440" t="str">
            <v/>
          </cell>
          <cell r="AM440" t="str">
            <v/>
          </cell>
          <cell r="AN440" t="str">
            <v/>
          </cell>
          <cell r="AO440">
            <v>0</v>
          </cell>
          <cell r="AQ440" t="str">
            <v/>
          </cell>
          <cell r="AR440" t="str">
            <v/>
          </cell>
          <cell r="AS440" t="str">
            <v/>
          </cell>
          <cell r="AU440" t="str">
            <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row>
        <row r="441">
          <cell r="A441" t="str">
            <v>RLN</v>
          </cell>
          <cell r="B441" t="str">
            <v>Q09</v>
          </cell>
          <cell r="C441" t="str">
            <v/>
          </cell>
          <cell r="D441" t="str">
            <v/>
          </cell>
          <cell r="E441">
            <v>0.99317996742671011</v>
          </cell>
          <cell r="F441" t="str">
            <v/>
          </cell>
          <cell r="G441" t="str">
            <v/>
          </cell>
          <cell r="H441" t="str">
            <v/>
          </cell>
          <cell r="J441" t="str">
            <v/>
          </cell>
          <cell r="K441" t="str">
            <v/>
          </cell>
          <cell r="L441" t="str">
            <v/>
          </cell>
          <cell r="M441">
            <v>6684</v>
          </cell>
          <cell r="N441" t="str">
            <v/>
          </cell>
          <cell r="Q441">
            <v>1</v>
          </cell>
          <cell r="R441">
            <v>1</v>
          </cell>
          <cell r="S441" t="str">
            <v/>
          </cell>
          <cell r="X441" t="str">
            <v/>
          </cell>
          <cell r="Y441" t="str">
            <v/>
          </cell>
          <cell r="Z441" t="str">
            <v/>
          </cell>
          <cell r="AB441">
            <v>1</v>
          </cell>
          <cell r="AD441" t="str">
            <v/>
          </cell>
          <cell r="AE441" t="str">
            <v/>
          </cell>
          <cell r="AF441" t="str">
            <v/>
          </cell>
          <cell r="AG441">
            <v>3.6325895173845357E-3</v>
          </cell>
          <cell r="AH441">
            <v>3.6666666666666665</v>
          </cell>
          <cell r="AI441" t="str">
            <v/>
          </cell>
          <cell r="AJ441" t="str">
            <v/>
          </cell>
          <cell r="AK441" t="str">
            <v/>
          </cell>
          <cell r="AL441" t="str">
            <v/>
          </cell>
          <cell r="AM441" t="str">
            <v/>
          </cell>
          <cell r="AN441" t="str">
            <v/>
          </cell>
          <cell r="AO441" t="str">
            <v/>
          </cell>
          <cell r="AQ441" t="str">
            <v/>
          </cell>
          <cell r="AR441" t="str">
            <v/>
          </cell>
          <cell r="AS441" t="str">
            <v/>
          </cell>
          <cell r="AU441" t="str">
            <v/>
          </cell>
          <cell r="AV441" t="str">
            <v/>
          </cell>
          <cell r="AW441" t="str">
            <v/>
          </cell>
          <cell r="AX441" t="str">
            <v/>
          </cell>
          <cell r="AY441" t="str">
            <v/>
          </cell>
          <cell r="AZ441" t="str">
            <v/>
          </cell>
          <cell r="BA441" t="str">
            <v/>
          </cell>
          <cell r="BB441" t="str">
            <v/>
          </cell>
          <cell r="BC441" t="str">
            <v/>
          </cell>
          <cell r="BD441" t="str">
            <v/>
          </cell>
          <cell r="BE441" t="str">
            <v/>
          </cell>
          <cell r="BF441" t="str">
            <v/>
          </cell>
          <cell r="BG441" t="str">
            <v/>
          </cell>
          <cell r="BH441" t="str">
            <v/>
          </cell>
          <cell r="BI441" t="str">
            <v/>
          </cell>
          <cell r="BJ441" t="str">
            <v/>
          </cell>
        </row>
        <row r="442">
          <cell r="A442" t="str">
            <v>RLQ</v>
          </cell>
          <cell r="B442" t="str">
            <v>Q28</v>
          </cell>
          <cell r="C442" t="str">
            <v/>
          </cell>
          <cell r="D442" t="str">
            <v/>
          </cell>
          <cell r="E442">
            <v>0.99504827927704875</v>
          </cell>
          <cell r="F442" t="str">
            <v/>
          </cell>
          <cell r="G442" t="str">
            <v/>
          </cell>
          <cell r="H442" t="str">
            <v/>
          </cell>
          <cell r="J442" t="str">
            <v/>
          </cell>
          <cell r="K442" t="str">
            <v/>
          </cell>
          <cell r="L442" t="str">
            <v/>
          </cell>
          <cell r="M442">
            <v>2364</v>
          </cell>
          <cell r="N442" t="str">
            <v/>
          </cell>
          <cell r="Q442">
            <v>1</v>
          </cell>
          <cell r="R442">
            <v>1</v>
          </cell>
          <cell r="S442" t="str">
            <v/>
          </cell>
          <cell r="X442" t="str">
            <v/>
          </cell>
          <cell r="Y442" t="str">
            <v/>
          </cell>
          <cell r="Z442" t="str">
            <v/>
          </cell>
          <cell r="AB442">
            <v>0.98717948717948723</v>
          </cell>
          <cell r="AD442" t="str">
            <v/>
          </cell>
          <cell r="AE442" t="str">
            <v/>
          </cell>
          <cell r="AF442" t="str">
            <v/>
          </cell>
          <cell r="AG442">
            <v>3.1818181818181815E-2</v>
          </cell>
          <cell r="AH442">
            <v>1</v>
          </cell>
          <cell r="AI442" t="str">
            <v/>
          </cell>
          <cell r="AJ442" t="str">
            <v/>
          </cell>
          <cell r="AK442" t="str">
            <v/>
          </cell>
          <cell r="AL442" t="str">
            <v/>
          </cell>
          <cell r="AM442" t="str">
            <v/>
          </cell>
          <cell r="AN442" t="str">
            <v/>
          </cell>
          <cell r="AO442">
            <v>0</v>
          </cell>
          <cell r="AQ442" t="str">
            <v/>
          </cell>
          <cell r="AR442" t="str">
            <v/>
          </cell>
          <cell r="AS442" t="str">
            <v/>
          </cell>
          <cell r="AU442" t="str">
            <v/>
          </cell>
          <cell r="AV442" t="str">
            <v/>
          </cell>
          <cell r="AW442" t="str">
            <v/>
          </cell>
          <cell r="AX442" t="str">
            <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row>
        <row r="443">
          <cell r="A443" t="str">
            <v>RLT</v>
          </cell>
          <cell r="B443" t="str">
            <v>Q28</v>
          </cell>
          <cell r="C443" t="str">
            <v/>
          </cell>
          <cell r="D443" t="str">
            <v/>
          </cell>
          <cell r="E443">
            <v>0.97843665768194066</v>
          </cell>
          <cell r="F443" t="str">
            <v/>
          </cell>
          <cell r="G443" t="str">
            <v/>
          </cell>
          <cell r="H443" t="str">
            <v/>
          </cell>
          <cell r="J443" t="str">
            <v/>
          </cell>
          <cell r="K443" t="str">
            <v/>
          </cell>
          <cell r="L443" t="str">
            <v/>
          </cell>
          <cell r="M443">
            <v>3090</v>
          </cell>
          <cell r="N443" t="str">
            <v/>
          </cell>
          <cell r="Q443">
            <v>1</v>
          </cell>
          <cell r="R443">
            <v>0.99623545516769341</v>
          </cell>
          <cell r="S443" t="str">
            <v/>
          </cell>
          <cell r="X443" t="str">
            <v/>
          </cell>
          <cell r="Y443" t="str">
            <v/>
          </cell>
          <cell r="Z443" t="str">
            <v/>
          </cell>
          <cell r="AB443">
            <v>1</v>
          </cell>
          <cell r="AD443" t="str">
            <v/>
          </cell>
          <cell r="AE443" t="str">
            <v/>
          </cell>
          <cell r="AF443" t="str">
            <v/>
          </cell>
          <cell r="AG443">
            <v>7.9455164585698068E-3</v>
          </cell>
          <cell r="AH443">
            <v>1</v>
          </cell>
          <cell r="AI443" t="str">
            <v/>
          </cell>
          <cell r="AJ443" t="str">
            <v/>
          </cell>
          <cell r="AK443" t="str">
            <v/>
          </cell>
          <cell r="AL443" t="str">
            <v/>
          </cell>
          <cell r="AM443" t="str">
            <v/>
          </cell>
          <cell r="AN443" t="str">
            <v/>
          </cell>
          <cell r="AO443">
            <v>-7294</v>
          </cell>
          <cell r="AQ443" t="str">
            <v/>
          </cell>
          <cell r="AR443" t="str">
            <v/>
          </cell>
          <cell r="AS443" t="str">
            <v/>
          </cell>
          <cell r="AU443" t="str">
            <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row>
        <row r="444">
          <cell r="A444" t="str">
            <v>RLU</v>
          </cell>
          <cell r="B444" t="str">
            <v>Q27</v>
          </cell>
          <cell r="C444" t="str">
            <v/>
          </cell>
          <cell r="D444" t="str">
            <v/>
          </cell>
          <cell r="E444" t="str">
            <v/>
          </cell>
          <cell r="F444" t="str">
            <v/>
          </cell>
          <cell r="G444" t="str">
            <v/>
          </cell>
          <cell r="H444" t="str">
            <v/>
          </cell>
          <cell r="J444" t="str">
            <v/>
          </cell>
          <cell r="K444" t="str">
            <v/>
          </cell>
          <cell r="L444" t="str">
            <v/>
          </cell>
          <cell r="M444">
            <v>473</v>
          </cell>
          <cell r="N444" t="str">
            <v/>
          </cell>
          <cell r="Q444">
            <v>1</v>
          </cell>
          <cell r="R444">
            <v>1</v>
          </cell>
          <cell r="S444" t="str">
            <v/>
          </cell>
          <cell r="X444" t="str">
            <v/>
          </cell>
          <cell r="Y444" t="str">
            <v/>
          </cell>
          <cell r="Z444" t="str">
            <v/>
          </cell>
          <cell r="AB444" t="str">
            <v/>
          </cell>
          <cell r="AD444" t="str">
            <v/>
          </cell>
          <cell r="AE444" t="str">
            <v/>
          </cell>
          <cell r="AF444" t="str">
            <v/>
          </cell>
          <cell r="AG444">
            <v>0</v>
          </cell>
          <cell r="AH444">
            <v>0</v>
          </cell>
          <cell r="AI444" t="str">
            <v/>
          </cell>
          <cell r="AJ444" t="str">
            <v/>
          </cell>
          <cell r="AK444" t="str">
            <v/>
          </cell>
          <cell r="AL444" t="str">
            <v/>
          </cell>
          <cell r="AM444" t="str">
            <v/>
          </cell>
          <cell r="AN444" t="str">
            <v/>
          </cell>
          <cell r="AO444">
            <v>50</v>
          </cell>
          <cell r="AQ444" t="str">
            <v/>
          </cell>
          <cell r="AR444" t="str">
            <v/>
          </cell>
          <cell r="AS444" t="str">
            <v/>
          </cell>
          <cell r="AU444" t="str">
            <v/>
          </cell>
          <cell r="AV444" t="str">
            <v/>
          </cell>
          <cell r="AW444" t="str">
            <v/>
          </cell>
          <cell r="AX444" t="str">
            <v/>
          </cell>
          <cell r="AY444" t="str">
            <v/>
          </cell>
          <cell r="AZ444" t="str">
            <v/>
          </cell>
          <cell r="BA444" t="str">
            <v/>
          </cell>
          <cell r="BB444" t="str">
            <v/>
          </cell>
          <cell r="BC444" t="str">
            <v/>
          </cell>
          <cell r="BD444" t="str">
            <v/>
          </cell>
          <cell r="BE444" t="str">
            <v/>
          </cell>
          <cell r="BF444" t="str">
            <v/>
          </cell>
          <cell r="BG444" t="str">
            <v/>
          </cell>
          <cell r="BH444" t="str">
            <v/>
          </cell>
          <cell r="BI444" t="str">
            <v/>
          </cell>
          <cell r="BJ444" t="str">
            <v/>
          </cell>
        </row>
        <row r="445">
          <cell r="A445" t="str">
            <v>RLY</v>
          </cell>
          <cell r="B445" t="str">
            <v>Q26</v>
          </cell>
          <cell r="C445" t="str">
            <v/>
          </cell>
          <cell r="D445" t="str">
            <v/>
          </cell>
          <cell r="E445" t="str">
            <v/>
          </cell>
          <cell r="F445" t="str">
            <v/>
          </cell>
          <cell r="G445" t="str">
            <v/>
          </cell>
          <cell r="H445" t="str">
            <v/>
          </cell>
          <cell r="J445" t="str">
            <v/>
          </cell>
          <cell r="K445" t="str">
            <v/>
          </cell>
          <cell r="L445" t="str">
            <v/>
          </cell>
          <cell r="M445" t="str">
            <v/>
          </cell>
          <cell r="N445" t="str">
            <v/>
          </cell>
          <cell r="Q445" t="str">
            <v/>
          </cell>
          <cell r="R445">
            <v>1</v>
          </cell>
          <cell r="S445" t="str">
            <v/>
          </cell>
          <cell r="X445" t="str">
            <v/>
          </cell>
          <cell r="Y445" t="str">
            <v/>
          </cell>
          <cell r="Z445" t="str">
            <v/>
          </cell>
          <cell r="AB445" t="str">
            <v/>
          </cell>
          <cell r="AD445" t="str">
            <v/>
          </cell>
          <cell r="AE445" t="str">
            <v/>
          </cell>
          <cell r="AF445" t="str">
            <v/>
          </cell>
          <cell r="AG445">
            <v>0.1575</v>
          </cell>
          <cell r="AH445" t="str">
            <v/>
          </cell>
          <cell r="AI445" t="str">
            <v/>
          </cell>
          <cell r="AJ445" t="str">
            <v/>
          </cell>
          <cell r="AK445" t="str">
            <v/>
          </cell>
          <cell r="AL445" t="str">
            <v/>
          </cell>
          <cell r="AM445" t="str">
            <v/>
          </cell>
          <cell r="AN445" t="str">
            <v/>
          </cell>
          <cell r="AO445">
            <v>557</v>
          </cell>
          <cell r="AQ445" t="str">
            <v/>
          </cell>
          <cell r="AR445" t="str">
            <v/>
          </cell>
          <cell r="AS445" t="str">
            <v/>
          </cell>
          <cell r="AU445" t="str">
            <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row>
        <row r="446">
          <cell r="A446" t="str">
            <v>RM1</v>
          </cell>
          <cell r="B446" t="str">
            <v>Q01</v>
          </cell>
          <cell r="C446" t="str">
            <v/>
          </cell>
          <cell r="D446" t="str">
            <v/>
          </cell>
          <cell r="E446">
            <v>0.97041022192333559</v>
          </cell>
          <cell r="F446" t="str">
            <v/>
          </cell>
          <cell r="G446" t="str">
            <v/>
          </cell>
          <cell r="H446" t="str">
            <v/>
          </cell>
          <cell r="J446" t="str">
            <v/>
          </cell>
          <cell r="K446" t="str">
            <v/>
          </cell>
          <cell r="L446" t="str">
            <v/>
          </cell>
          <cell r="M446">
            <v>10146</v>
          </cell>
          <cell r="N446" t="str">
            <v/>
          </cell>
          <cell r="Q446">
            <v>0.99984627209838584</v>
          </cell>
          <cell r="R446">
            <v>0.9541468303683287</v>
          </cell>
          <cell r="S446" t="str">
            <v/>
          </cell>
          <cell r="X446" t="str">
            <v/>
          </cell>
          <cell r="Y446" t="str">
            <v/>
          </cell>
          <cell r="Z446" t="str">
            <v/>
          </cell>
          <cell r="AB446">
            <v>1</v>
          </cell>
          <cell r="AD446" t="str">
            <v/>
          </cell>
          <cell r="AE446" t="str">
            <v/>
          </cell>
          <cell r="AF446" t="str">
            <v/>
          </cell>
          <cell r="AG446">
            <v>1.7645693057812863E-2</v>
          </cell>
          <cell r="AH446">
            <v>5</v>
          </cell>
          <cell r="AI446" t="str">
            <v/>
          </cell>
          <cell r="AJ446" t="str">
            <v/>
          </cell>
          <cell r="AK446" t="str">
            <v/>
          </cell>
          <cell r="AL446" t="str">
            <v/>
          </cell>
          <cell r="AM446" t="str">
            <v/>
          </cell>
          <cell r="AN446" t="str">
            <v/>
          </cell>
          <cell r="AO446">
            <v>145</v>
          </cell>
          <cell r="AQ446" t="str">
            <v/>
          </cell>
          <cell r="AR446" t="str">
            <v/>
          </cell>
          <cell r="AS446" t="str">
            <v/>
          </cell>
          <cell r="AU446" t="str">
            <v/>
          </cell>
          <cell r="AV446" t="str">
            <v/>
          </cell>
          <cell r="AW446" t="str">
            <v/>
          </cell>
          <cell r="AX446" t="str">
            <v/>
          </cell>
          <cell r="AY446" t="str">
            <v/>
          </cell>
          <cell r="AZ446" t="str">
            <v/>
          </cell>
          <cell r="BA446" t="str">
            <v/>
          </cell>
          <cell r="BB446" t="str">
            <v/>
          </cell>
          <cell r="BC446" t="str">
            <v/>
          </cell>
          <cell r="BD446" t="str">
            <v/>
          </cell>
          <cell r="BE446" t="str">
            <v/>
          </cell>
          <cell r="BF446" t="str">
            <v/>
          </cell>
          <cell r="BG446" t="str">
            <v/>
          </cell>
          <cell r="BH446" t="str">
            <v/>
          </cell>
          <cell r="BI446" t="str">
            <v/>
          </cell>
          <cell r="BJ446" t="str">
            <v/>
          </cell>
        </row>
        <row r="447">
          <cell r="A447" t="str">
            <v>RM2</v>
          </cell>
          <cell r="B447" t="str">
            <v>Q14</v>
          </cell>
          <cell r="C447" t="str">
            <v/>
          </cell>
          <cell r="D447" t="str">
            <v/>
          </cell>
          <cell r="E447">
            <v>0.96456480732956074</v>
          </cell>
          <cell r="F447" t="str">
            <v/>
          </cell>
          <cell r="G447" t="str">
            <v/>
          </cell>
          <cell r="H447" t="str">
            <v/>
          </cell>
          <cell r="J447" t="str">
            <v/>
          </cell>
          <cell r="K447" t="str">
            <v/>
          </cell>
          <cell r="L447" t="str">
            <v/>
          </cell>
          <cell r="M447">
            <v>5305</v>
          </cell>
          <cell r="N447" t="str">
            <v/>
          </cell>
          <cell r="Q447">
            <v>1</v>
          </cell>
          <cell r="R447">
            <v>0.96908278941944348</v>
          </cell>
          <cell r="S447" t="str">
            <v/>
          </cell>
          <cell r="X447" t="str">
            <v/>
          </cell>
          <cell r="Y447" t="str">
            <v/>
          </cell>
          <cell r="Z447" t="str">
            <v/>
          </cell>
          <cell r="AB447">
            <v>1</v>
          </cell>
          <cell r="AD447" t="str">
            <v/>
          </cell>
          <cell r="AE447" t="str">
            <v/>
          </cell>
          <cell r="AF447" t="str">
            <v/>
          </cell>
          <cell r="AG447">
            <v>1.1020881670533642E-2</v>
          </cell>
          <cell r="AH447">
            <v>2.6666666666666665</v>
          </cell>
          <cell r="AI447" t="str">
            <v/>
          </cell>
          <cell r="AJ447" t="str">
            <v/>
          </cell>
          <cell r="AK447" t="str">
            <v/>
          </cell>
          <cell r="AL447" t="str">
            <v/>
          </cell>
          <cell r="AM447" t="str">
            <v/>
          </cell>
          <cell r="AN447" t="str">
            <v/>
          </cell>
          <cell r="AO447">
            <v>7460</v>
          </cell>
          <cell r="AQ447" t="str">
            <v/>
          </cell>
          <cell r="AR447" t="str">
            <v/>
          </cell>
          <cell r="AS447" t="str">
            <v/>
          </cell>
          <cell r="AU447" t="str">
            <v/>
          </cell>
          <cell r="AV447" t="str">
            <v/>
          </cell>
          <cell r="AW447" t="str">
            <v/>
          </cell>
          <cell r="AX447" t="str">
            <v/>
          </cell>
          <cell r="AY447" t="str">
            <v/>
          </cell>
          <cell r="AZ447" t="str">
            <v/>
          </cell>
          <cell r="BA447" t="str">
            <v/>
          </cell>
          <cell r="BB447" t="str">
            <v/>
          </cell>
          <cell r="BC447" t="str">
            <v/>
          </cell>
          <cell r="BD447" t="str">
            <v/>
          </cell>
          <cell r="BE447" t="str">
            <v/>
          </cell>
          <cell r="BF447" t="str">
            <v/>
          </cell>
          <cell r="BG447" t="str">
            <v/>
          </cell>
          <cell r="BH447" t="str">
            <v/>
          </cell>
          <cell r="BI447" t="str">
            <v/>
          </cell>
          <cell r="BJ447" t="str">
            <v/>
          </cell>
        </row>
        <row r="448">
          <cell r="A448" t="str">
            <v>RM3</v>
          </cell>
          <cell r="B448" t="str">
            <v>Q14</v>
          </cell>
          <cell r="C448" t="str">
            <v/>
          </cell>
          <cell r="D448" t="str">
            <v/>
          </cell>
          <cell r="E448">
            <v>0.97613668455238634</v>
          </cell>
          <cell r="F448" t="str">
            <v/>
          </cell>
          <cell r="G448" t="str">
            <v/>
          </cell>
          <cell r="H448" t="str">
            <v/>
          </cell>
          <cell r="J448" t="str">
            <v/>
          </cell>
          <cell r="K448" t="str">
            <v/>
          </cell>
          <cell r="L448" t="str">
            <v/>
          </cell>
          <cell r="M448">
            <v>3928</v>
          </cell>
          <cell r="N448" t="str">
            <v/>
          </cell>
          <cell r="Q448">
            <v>1</v>
          </cell>
          <cell r="R448">
            <v>1</v>
          </cell>
          <cell r="S448" t="str">
            <v/>
          </cell>
          <cell r="X448" t="str">
            <v/>
          </cell>
          <cell r="Y448" t="str">
            <v/>
          </cell>
          <cell r="Z448" t="str">
            <v/>
          </cell>
          <cell r="AB448">
            <v>1</v>
          </cell>
          <cell r="AD448" t="str">
            <v/>
          </cell>
          <cell r="AE448" t="str">
            <v/>
          </cell>
          <cell r="AF448" t="str">
            <v/>
          </cell>
          <cell r="AG448">
            <v>1.6257668711656442E-2</v>
          </cell>
          <cell r="AH448">
            <v>4</v>
          </cell>
          <cell r="AI448" t="str">
            <v/>
          </cell>
          <cell r="AJ448" t="str">
            <v/>
          </cell>
          <cell r="AK448" t="str">
            <v/>
          </cell>
          <cell r="AL448" t="str">
            <v/>
          </cell>
          <cell r="AM448" t="str">
            <v/>
          </cell>
          <cell r="AN448" t="str">
            <v/>
          </cell>
          <cell r="AO448">
            <v>449</v>
          </cell>
          <cell r="AQ448" t="str">
            <v/>
          </cell>
          <cell r="AR448" t="str">
            <v/>
          </cell>
          <cell r="AS448" t="str">
            <v/>
          </cell>
          <cell r="AU448" t="str">
            <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row>
        <row r="449">
          <cell r="A449" t="str">
            <v>RM4</v>
          </cell>
          <cell r="B449" t="str">
            <v>Q14</v>
          </cell>
          <cell r="C449" t="str">
            <v/>
          </cell>
          <cell r="D449" t="str">
            <v/>
          </cell>
          <cell r="E449">
            <v>0.9706362153344209</v>
          </cell>
          <cell r="F449" t="str">
            <v/>
          </cell>
          <cell r="G449" t="str">
            <v/>
          </cell>
          <cell r="H449" t="str">
            <v/>
          </cell>
          <cell r="J449" t="str">
            <v/>
          </cell>
          <cell r="K449" t="str">
            <v/>
          </cell>
          <cell r="L449" t="str">
            <v/>
          </cell>
          <cell r="M449">
            <v>2131</v>
          </cell>
          <cell r="N449" t="str">
            <v/>
          </cell>
          <cell r="Q449">
            <v>1</v>
          </cell>
          <cell r="R449">
            <v>1</v>
          </cell>
          <cell r="S449" t="str">
            <v/>
          </cell>
          <cell r="X449" t="str">
            <v/>
          </cell>
          <cell r="Y449" t="str">
            <v/>
          </cell>
          <cell r="Z449" t="str">
            <v/>
          </cell>
          <cell r="AB449">
            <v>0.98305084745762716</v>
          </cell>
          <cell r="AD449" t="str">
            <v/>
          </cell>
          <cell r="AE449" t="str">
            <v/>
          </cell>
          <cell r="AF449" t="str">
            <v/>
          </cell>
          <cell r="AG449">
            <v>6.0716454159077113E-4</v>
          </cell>
          <cell r="AH449">
            <v>1.6666666666666667</v>
          </cell>
          <cell r="AI449" t="str">
            <v/>
          </cell>
          <cell r="AJ449" t="str">
            <v/>
          </cell>
          <cell r="AK449" t="str">
            <v/>
          </cell>
          <cell r="AL449" t="str">
            <v/>
          </cell>
          <cell r="AM449" t="str">
            <v/>
          </cell>
          <cell r="AN449" t="str">
            <v/>
          </cell>
          <cell r="AO449">
            <v>2270</v>
          </cell>
          <cell r="AQ449" t="str">
            <v/>
          </cell>
          <cell r="AR449" t="str">
            <v/>
          </cell>
          <cell r="AS449" t="str">
            <v/>
          </cell>
          <cell r="AU449" t="str">
            <v/>
          </cell>
          <cell r="AV449" t="str">
            <v/>
          </cell>
          <cell r="AW449" t="str">
            <v/>
          </cell>
          <cell r="AX449" t="str">
            <v/>
          </cell>
          <cell r="AY449" t="str">
            <v/>
          </cell>
          <cell r="AZ449" t="str">
            <v/>
          </cell>
          <cell r="BA449" t="str">
            <v/>
          </cell>
          <cell r="BB449" t="str">
            <v/>
          </cell>
          <cell r="BC449" t="str">
            <v/>
          </cell>
          <cell r="BD449" t="str">
            <v/>
          </cell>
          <cell r="BE449" t="str">
            <v/>
          </cell>
          <cell r="BF449" t="str">
            <v/>
          </cell>
          <cell r="BG449" t="str">
            <v/>
          </cell>
          <cell r="BH449" t="str">
            <v/>
          </cell>
          <cell r="BI449" t="str">
            <v/>
          </cell>
          <cell r="BJ449" t="str">
            <v/>
          </cell>
        </row>
        <row r="450">
          <cell r="A450" t="str">
            <v>RM6</v>
          </cell>
          <cell r="B450" t="str">
            <v>Q09</v>
          </cell>
          <cell r="C450" t="str">
            <v/>
          </cell>
          <cell r="D450" t="str">
            <v/>
          </cell>
          <cell r="E450" t="str">
            <v/>
          </cell>
          <cell r="J450" t="str">
            <v/>
          </cell>
          <cell r="K450" t="str">
            <v/>
          </cell>
          <cell r="L450" t="str">
            <v/>
          </cell>
          <cell r="M450">
            <v>25</v>
          </cell>
          <cell r="Q450">
            <v>1</v>
          </cell>
          <cell r="R450">
            <v>1</v>
          </cell>
          <cell r="X450" t="str">
            <v/>
          </cell>
          <cell r="Y450" t="str">
            <v/>
          </cell>
          <cell r="Z450" t="str">
            <v/>
          </cell>
          <cell r="AB450" t="str">
            <v/>
          </cell>
          <cell r="AD450" t="str">
            <v/>
          </cell>
          <cell r="AE450" t="str">
            <v/>
          </cell>
          <cell r="AF450" t="str">
            <v/>
          </cell>
          <cell r="AG450">
            <v>0</v>
          </cell>
          <cell r="AH450" t="str">
            <v/>
          </cell>
          <cell r="AI450" t="str">
            <v/>
          </cell>
          <cell r="AJ450" t="str">
            <v/>
          </cell>
          <cell r="AK450" t="str">
            <v/>
          </cell>
          <cell r="AL450" t="str">
            <v/>
          </cell>
          <cell r="AM450" t="str">
            <v/>
          </cell>
          <cell r="AN450" t="str">
            <v/>
          </cell>
          <cell r="AO450">
            <v>32</v>
          </cell>
          <cell r="AS450" t="str">
            <v/>
          </cell>
          <cell r="BB450" t="str">
            <v/>
          </cell>
          <cell r="BC450" t="str">
            <v/>
          </cell>
          <cell r="BD450" t="str">
            <v/>
          </cell>
          <cell r="BE450" t="str">
            <v/>
          </cell>
          <cell r="BF450" t="str">
            <v/>
          </cell>
          <cell r="BG450" t="str">
            <v/>
          </cell>
          <cell r="BH450" t="str">
            <v/>
          </cell>
          <cell r="BI450" t="str">
            <v/>
          </cell>
          <cell r="BJ450" t="str">
            <v/>
          </cell>
        </row>
        <row r="451">
          <cell r="A451" t="str">
            <v>RMA</v>
          </cell>
          <cell r="B451" t="str">
            <v>Q14</v>
          </cell>
          <cell r="C451">
            <v>0.72405063291139238</v>
          </cell>
          <cell r="D451">
            <v>0.85812393956532274</v>
          </cell>
          <cell r="E451" t="str">
            <v/>
          </cell>
          <cell r="F451" t="str">
            <v/>
          </cell>
          <cell r="G451" t="str">
            <v/>
          </cell>
          <cell r="H451" t="str">
            <v/>
          </cell>
          <cell r="J451" t="str">
            <v/>
          </cell>
          <cell r="K451" t="str">
            <v/>
          </cell>
          <cell r="L451" t="str">
            <v/>
          </cell>
          <cell r="M451" t="str">
            <v/>
          </cell>
          <cell r="N451" t="str">
            <v/>
          </cell>
          <cell r="Q451" t="str">
            <v/>
          </cell>
          <cell r="R451" t="str">
            <v/>
          </cell>
          <cell r="S451" t="str">
            <v/>
          </cell>
          <cell r="X451" t="str">
            <v/>
          </cell>
          <cell r="Y451" t="str">
            <v/>
          </cell>
          <cell r="Z451" t="str">
            <v/>
          </cell>
          <cell r="AB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v>780</v>
          </cell>
          <cell r="AQ451" t="str">
            <v/>
          </cell>
          <cell r="AR451" t="str">
            <v/>
          </cell>
          <cell r="AS451" t="str">
            <v/>
          </cell>
          <cell r="AU451" t="str">
            <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row>
        <row r="452">
          <cell r="A452" t="str">
            <v>RMC</v>
          </cell>
          <cell r="B452" t="str">
            <v>Q14</v>
          </cell>
          <cell r="C452" t="str">
            <v/>
          </cell>
          <cell r="D452" t="str">
            <v/>
          </cell>
          <cell r="E452">
            <v>0.92936028339237342</v>
          </cell>
          <cell r="F452" t="str">
            <v/>
          </cell>
          <cell r="G452" t="str">
            <v/>
          </cell>
          <cell r="H452" t="str">
            <v/>
          </cell>
          <cell r="J452" t="str">
            <v/>
          </cell>
          <cell r="K452" t="str">
            <v/>
          </cell>
          <cell r="L452" t="str">
            <v/>
          </cell>
          <cell r="M452">
            <v>3730</v>
          </cell>
          <cell r="N452" t="str">
            <v/>
          </cell>
          <cell r="Q452">
            <v>1</v>
          </cell>
          <cell r="R452">
            <v>1</v>
          </cell>
          <cell r="S452" t="str">
            <v/>
          </cell>
          <cell r="X452" t="str">
            <v/>
          </cell>
          <cell r="Y452" t="str">
            <v/>
          </cell>
          <cell r="Z452" t="str">
            <v/>
          </cell>
          <cell r="AB452">
            <v>0.98611111111111116</v>
          </cell>
          <cell r="AD452" t="str">
            <v/>
          </cell>
          <cell r="AE452" t="str">
            <v/>
          </cell>
          <cell r="AF452" t="str">
            <v/>
          </cell>
          <cell r="AG452">
            <v>1.1139992573338284E-3</v>
          </cell>
          <cell r="AH452">
            <v>4.666666666666667</v>
          </cell>
          <cell r="AI452" t="str">
            <v/>
          </cell>
          <cell r="AJ452" t="str">
            <v/>
          </cell>
          <cell r="AK452" t="str">
            <v/>
          </cell>
          <cell r="AL452" t="str">
            <v/>
          </cell>
          <cell r="AM452" t="str">
            <v/>
          </cell>
          <cell r="AN452" t="str">
            <v/>
          </cell>
          <cell r="AO452">
            <v>3278</v>
          </cell>
          <cell r="AQ452" t="str">
            <v/>
          </cell>
          <cell r="AR452" t="str">
            <v/>
          </cell>
          <cell r="AS452" t="str">
            <v/>
          </cell>
          <cell r="AU452" t="str">
            <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row>
        <row r="453">
          <cell r="A453" t="str">
            <v>RMD</v>
          </cell>
          <cell r="B453" t="str">
            <v>Q13</v>
          </cell>
          <cell r="C453">
            <v>0.73726169844020795</v>
          </cell>
          <cell r="D453">
            <v>0.93826386712629273</v>
          </cell>
          <cell r="E453" t="str">
            <v/>
          </cell>
          <cell r="F453" t="str">
            <v/>
          </cell>
          <cell r="G453" t="str">
            <v/>
          </cell>
          <cell r="H453" t="str">
            <v/>
          </cell>
          <cell r="J453" t="str">
            <v/>
          </cell>
          <cell r="K453" t="str">
            <v/>
          </cell>
          <cell r="L453" t="str">
            <v/>
          </cell>
          <cell r="M453" t="str">
            <v/>
          </cell>
          <cell r="N453" t="str">
            <v/>
          </cell>
          <cell r="Q453" t="str">
            <v/>
          </cell>
          <cell r="R453" t="str">
            <v/>
          </cell>
          <cell r="S453" t="str">
            <v/>
          </cell>
          <cell r="X453" t="str">
            <v/>
          </cell>
          <cell r="Y453" t="str">
            <v/>
          </cell>
          <cell r="Z453" t="str">
            <v/>
          </cell>
          <cell r="AB453" t="str">
            <v/>
          </cell>
          <cell r="AD453" t="str">
            <v/>
          </cell>
          <cell r="AE453" t="str">
            <v/>
          </cell>
          <cell r="AF453" t="str">
            <v/>
          </cell>
          <cell r="AG453" t="str">
            <v/>
          </cell>
          <cell r="AH453" t="str">
            <v/>
          </cell>
          <cell r="AI453" t="str">
            <v/>
          </cell>
          <cell r="AJ453" t="str">
            <v/>
          </cell>
          <cell r="AK453" t="str">
            <v/>
          </cell>
          <cell r="AL453" t="str">
            <v/>
          </cell>
          <cell r="AM453" t="str">
            <v/>
          </cell>
          <cell r="AN453" t="str">
            <v/>
          </cell>
          <cell r="AO453">
            <v>99</v>
          </cell>
          <cell r="AQ453" t="str">
            <v/>
          </cell>
          <cell r="AR453" t="str">
            <v/>
          </cell>
          <cell r="AS453" t="str">
            <v/>
          </cell>
          <cell r="AU453" t="str">
            <v/>
          </cell>
          <cell r="AV453" t="str">
            <v/>
          </cell>
          <cell r="AW453" t="str">
            <v/>
          </cell>
          <cell r="AX453" t="str">
            <v/>
          </cell>
          <cell r="AY453" t="str">
            <v/>
          </cell>
          <cell r="AZ453" t="str">
            <v/>
          </cell>
          <cell r="BA453" t="str">
            <v/>
          </cell>
          <cell r="BB453" t="str">
            <v/>
          </cell>
          <cell r="BC453" t="str">
            <v/>
          </cell>
          <cell r="BD453" t="str">
            <v/>
          </cell>
          <cell r="BE453" t="str">
            <v/>
          </cell>
          <cell r="BF453" t="str">
            <v/>
          </cell>
          <cell r="BG453" t="str">
            <v/>
          </cell>
          <cell r="BH453" t="str">
            <v/>
          </cell>
          <cell r="BI453" t="str">
            <v/>
          </cell>
          <cell r="BJ453" t="str">
            <v/>
          </cell>
        </row>
        <row r="454">
          <cell r="A454" t="str">
            <v>RMP</v>
          </cell>
          <cell r="B454" t="str">
            <v>Q14</v>
          </cell>
          <cell r="C454" t="str">
            <v/>
          </cell>
          <cell r="D454" t="str">
            <v/>
          </cell>
          <cell r="E454">
            <v>0.98995171603810517</v>
          </cell>
          <cell r="F454" t="str">
            <v/>
          </cell>
          <cell r="G454" t="str">
            <v/>
          </cell>
          <cell r="H454" t="str">
            <v/>
          </cell>
          <cell r="J454" t="str">
            <v/>
          </cell>
          <cell r="K454" t="str">
            <v/>
          </cell>
          <cell r="L454" t="str">
            <v/>
          </cell>
          <cell r="M454">
            <v>2631</v>
          </cell>
          <cell r="N454" t="str">
            <v/>
          </cell>
          <cell r="Q454">
            <v>1</v>
          </cell>
          <cell r="R454">
            <v>1</v>
          </cell>
          <cell r="S454" t="str">
            <v/>
          </cell>
          <cell r="X454" t="str">
            <v/>
          </cell>
          <cell r="Y454" t="str">
            <v/>
          </cell>
          <cell r="Z454" t="str">
            <v/>
          </cell>
          <cell r="AB454">
            <v>1</v>
          </cell>
          <cell r="AD454" t="str">
            <v/>
          </cell>
          <cell r="AE454" t="str">
            <v/>
          </cell>
          <cell r="AF454" t="str">
            <v/>
          </cell>
          <cell r="AG454">
            <v>3.7052456286427976E-2</v>
          </cell>
          <cell r="AH454">
            <v>4.333333333333333</v>
          </cell>
          <cell r="AI454" t="str">
            <v/>
          </cell>
          <cell r="AJ454" t="str">
            <v/>
          </cell>
          <cell r="AK454" t="str">
            <v/>
          </cell>
          <cell r="AL454" t="str">
            <v/>
          </cell>
          <cell r="AM454" t="str">
            <v/>
          </cell>
          <cell r="AN454" t="str">
            <v/>
          </cell>
          <cell r="AO454">
            <v>55</v>
          </cell>
          <cell r="AQ454" t="str">
            <v/>
          </cell>
          <cell r="AR454" t="str">
            <v/>
          </cell>
          <cell r="AS454" t="str">
            <v/>
          </cell>
          <cell r="AU454" t="str">
            <v/>
          </cell>
          <cell r="AV454" t="str">
            <v/>
          </cell>
          <cell r="AW454" t="str">
            <v/>
          </cell>
          <cell r="AX454" t="str">
            <v/>
          </cell>
          <cell r="AY454" t="str">
            <v/>
          </cell>
          <cell r="AZ454" t="str">
            <v/>
          </cell>
          <cell r="BA454" t="str">
            <v/>
          </cell>
          <cell r="BB454" t="str">
            <v/>
          </cell>
          <cell r="BC454" t="str">
            <v/>
          </cell>
          <cell r="BD454" t="str">
            <v/>
          </cell>
          <cell r="BE454" t="str">
            <v/>
          </cell>
          <cell r="BF454" t="str">
            <v/>
          </cell>
          <cell r="BG454" t="str">
            <v/>
          </cell>
          <cell r="BH454" t="str">
            <v/>
          </cell>
          <cell r="BI454" t="str">
            <v/>
          </cell>
          <cell r="BJ454" t="str">
            <v/>
          </cell>
        </row>
        <row r="455">
          <cell r="A455" t="str">
            <v>RMY</v>
          </cell>
          <cell r="B455" t="str">
            <v>Q01</v>
          </cell>
          <cell r="C455" t="str">
            <v/>
          </cell>
          <cell r="D455" t="str">
            <v/>
          </cell>
          <cell r="E455" t="str">
            <v/>
          </cell>
          <cell r="F455" t="str">
            <v/>
          </cell>
          <cell r="G455" t="str">
            <v/>
          </cell>
          <cell r="H455" t="str">
            <v/>
          </cell>
          <cell r="J455" t="str">
            <v/>
          </cell>
          <cell r="K455" t="str">
            <v/>
          </cell>
          <cell r="L455" t="str">
            <v/>
          </cell>
          <cell r="M455" t="str">
            <v/>
          </cell>
          <cell r="N455" t="str">
            <v/>
          </cell>
          <cell r="Q455" t="str">
            <v/>
          </cell>
          <cell r="R455" t="str">
            <v/>
          </cell>
          <cell r="S455" t="str">
            <v/>
          </cell>
          <cell r="X455" t="str">
            <v/>
          </cell>
          <cell r="Y455" t="str">
            <v/>
          </cell>
          <cell r="Z455" t="str">
            <v/>
          </cell>
          <cell r="AB455" t="str">
            <v/>
          </cell>
          <cell r="AD455" t="str">
            <v/>
          </cell>
          <cell r="AE455" t="str">
            <v/>
          </cell>
          <cell r="AF455" t="str">
            <v/>
          </cell>
          <cell r="AG455">
            <v>0</v>
          </cell>
          <cell r="AH455" t="str">
            <v/>
          </cell>
          <cell r="AI455" t="str">
            <v/>
          </cell>
          <cell r="AJ455" t="str">
            <v/>
          </cell>
          <cell r="AK455" t="str">
            <v/>
          </cell>
          <cell r="AL455" t="str">
            <v/>
          </cell>
          <cell r="AM455" t="str">
            <v/>
          </cell>
          <cell r="AN455" t="str">
            <v/>
          </cell>
          <cell r="AO455">
            <v>1119</v>
          </cell>
          <cell r="AQ455" t="str">
            <v/>
          </cell>
          <cell r="AR455" t="str">
            <v/>
          </cell>
          <cell r="AS455" t="str">
            <v/>
          </cell>
          <cell r="AU455" t="str">
            <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row>
        <row r="456">
          <cell r="A456" t="str">
            <v>RMZ</v>
          </cell>
          <cell r="B456" t="str">
            <v>Q01</v>
          </cell>
          <cell r="C456">
            <v>0.76883451384417256</v>
          </cell>
          <cell r="D456">
            <v>0.95953360768175588</v>
          </cell>
          <cell r="E456" t="str">
            <v/>
          </cell>
          <cell r="F456" t="str">
            <v/>
          </cell>
          <cell r="G456" t="str">
            <v/>
          </cell>
          <cell r="H456" t="str">
            <v/>
          </cell>
          <cell r="J456" t="str">
            <v/>
          </cell>
          <cell r="K456" t="str">
            <v/>
          </cell>
          <cell r="L456" t="str">
            <v/>
          </cell>
          <cell r="M456" t="str">
            <v/>
          </cell>
          <cell r="N456" t="str">
            <v/>
          </cell>
          <cell r="Q456" t="str">
            <v/>
          </cell>
          <cell r="R456" t="str">
            <v/>
          </cell>
          <cell r="S456" t="str">
            <v/>
          </cell>
          <cell r="X456" t="str">
            <v/>
          </cell>
          <cell r="Y456" t="str">
            <v/>
          </cell>
          <cell r="Z456" t="str">
            <v/>
          </cell>
          <cell r="AB456" t="str">
            <v/>
          </cell>
          <cell r="AD456" t="str">
            <v/>
          </cell>
          <cell r="AE456" t="str">
            <v/>
          </cell>
          <cell r="AF456" t="str">
            <v/>
          </cell>
          <cell r="AG456" t="str">
            <v/>
          </cell>
          <cell r="AH456" t="str">
            <v/>
          </cell>
          <cell r="AI456" t="str">
            <v/>
          </cell>
          <cell r="AJ456" t="str">
            <v/>
          </cell>
          <cell r="AK456" t="str">
            <v/>
          </cell>
          <cell r="AL456" t="str">
            <v/>
          </cell>
          <cell r="AM456" t="str">
            <v/>
          </cell>
          <cell r="AN456" t="str">
            <v/>
          </cell>
          <cell r="AO456">
            <v>550</v>
          </cell>
          <cell r="AQ456" t="str">
            <v/>
          </cell>
          <cell r="AR456" t="str">
            <v/>
          </cell>
          <cell r="AS456" t="str">
            <v/>
          </cell>
          <cell r="AU456" t="str">
            <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row>
        <row r="457">
          <cell r="A457" t="str">
            <v>RN1</v>
          </cell>
          <cell r="B457" t="str">
            <v>Q17</v>
          </cell>
          <cell r="C457" t="str">
            <v/>
          </cell>
          <cell r="D457" t="str">
            <v/>
          </cell>
          <cell r="E457">
            <v>0.98807462973648774</v>
          </cell>
          <cell r="F457" t="str">
            <v/>
          </cell>
          <cell r="G457" t="str">
            <v/>
          </cell>
          <cell r="H457" t="str">
            <v/>
          </cell>
          <cell r="J457" t="str">
            <v/>
          </cell>
          <cell r="K457" t="str">
            <v/>
          </cell>
          <cell r="L457" t="str">
            <v/>
          </cell>
          <cell r="M457">
            <v>3141</v>
          </cell>
          <cell r="N457" t="str">
            <v/>
          </cell>
          <cell r="Q457">
            <v>1</v>
          </cell>
          <cell r="R457">
            <v>1</v>
          </cell>
          <cell r="S457" t="str">
            <v/>
          </cell>
          <cell r="X457" t="str">
            <v/>
          </cell>
          <cell r="Y457" t="str">
            <v/>
          </cell>
          <cell r="Z457" t="str">
            <v/>
          </cell>
          <cell r="AB457">
            <v>0.98639455782312924</v>
          </cell>
          <cell r="AD457" t="str">
            <v/>
          </cell>
          <cell r="AE457" t="str">
            <v/>
          </cell>
          <cell r="AF457" t="str">
            <v/>
          </cell>
          <cell r="AG457">
            <v>4.2819499341238479E-2</v>
          </cell>
          <cell r="AH457">
            <v>0.66666666666666663</v>
          </cell>
          <cell r="AI457" t="str">
            <v/>
          </cell>
          <cell r="AJ457" t="str">
            <v/>
          </cell>
          <cell r="AK457" t="str">
            <v/>
          </cell>
          <cell r="AL457" t="str">
            <v/>
          </cell>
          <cell r="AM457" t="str">
            <v/>
          </cell>
          <cell r="AN457" t="str">
            <v/>
          </cell>
          <cell r="AO457">
            <v>-3045</v>
          </cell>
          <cell r="AQ457" t="str">
            <v/>
          </cell>
          <cell r="AR457" t="str">
            <v/>
          </cell>
          <cell r="AS457" t="str">
            <v/>
          </cell>
          <cell r="AU457" t="str">
            <v/>
          </cell>
          <cell r="AV457" t="str">
            <v/>
          </cell>
          <cell r="AW457" t="str">
            <v/>
          </cell>
          <cell r="AX457" t="str">
            <v/>
          </cell>
          <cell r="AY457" t="str">
            <v/>
          </cell>
          <cell r="AZ457" t="str">
            <v/>
          </cell>
          <cell r="BA457" t="str">
            <v/>
          </cell>
          <cell r="BB457" t="str">
            <v/>
          </cell>
          <cell r="BC457" t="str">
            <v/>
          </cell>
          <cell r="BD457" t="str">
            <v/>
          </cell>
          <cell r="BE457" t="str">
            <v/>
          </cell>
          <cell r="BF457" t="str">
            <v/>
          </cell>
          <cell r="BG457" t="str">
            <v/>
          </cell>
          <cell r="BH457" t="str">
            <v/>
          </cell>
          <cell r="BI457" t="str">
            <v/>
          </cell>
          <cell r="BJ457" t="str">
            <v/>
          </cell>
        </row>
        <row r="458">
          <cell r="A458" t="str">
            <v>RN3</v>
          </cell>
          <cell r="B458" t="str">
            <v>Q20</v>
          </cell>
          <cell r="C458" t="str">
            <v/>
          </cell>
          <cell r="D458" t="str">
            <v/>
          </cell>
          <cell r="E458">
            <v>0.91213389121338917</v>
          </cell>
          <cell r="F458" t="str">
            <v/>
          </cell>
          <cell r="G458" t="str">
            <v/>
          </cell>
          <cell r="H458" t="str">
            <v/>
          </cell>
          <cell r="J458" t="str">
            <v/>
          </cell>
          <cell r="K458" t="str">
            <v/>
          </cell>
          <cell r="L458" t="str">
            <v/>
          </cell>
          <cell r="M458">
            <v>5532</v>
          </cell>
          <cell r="N458" t="str">
            <v/>
          </cell>
          <cell r="Q458">
            <v>1</v>
          </cell>
          <cell r="R458">
            <v>1</v>
          </cell>
          <cell r="S458" t="str">
            <v/>
          </cell>
          <cell r="X458" t="str">
            <v/>
          </cell>
          <cell r="Y458" t="str">
            <v/>
          </cell>
          <cell r="Z458" t="str">
            <v/>
          </cell>
          <cell r="AB458">
            <v>0.82352941176470584</v>
          </cell>
          <cell r="AD458" t="str">
            <v/>
          </cell>
          <cell r="AE458" t="str">
            <v/>
          </cell>
          <cell r="AF458" t="str">
            <v/>
          </cell>
          <cell r="AG458">
            <v>4.578025477707006E-2</v>
          </cell>
          <cell r="AH458">
            <v>0</v>
          </cell>
          <cell r="AI458" t="str">
            <v/>
          </cell>
          <cell r="AJ458" t="str">
            <v/>
          </cell>
          <cell r="AK458" t="str">
            <v/>
          </cell>
          <cell r="AL458" t="str">
            <v/>
          </cell>
          <cell r="AM458" t="str">
            <v/>
          </cell>
          <cell r="AN458" t="str">
            <v/>
          </cell>
          <cell r="AO458">
            <v>-835</v>
          </cell>
          <cell r="AQ458" t="str">
            <v/>
          </cell>
          <cell r="AR458" t="str">
            <v/>
          </cell>
          <cell r="AS458" t="str">
            <v/>
          </cell>
          <cell r="AU458" t="str">
            <v/>
          </cell>
          <cell r="AV458" t="str">
            <v/>
          </cell>
          <cell r="AW458" t="str">
            <v/>
          </cell>
          <cell r="AX458" t="str">
            <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row>
        <row r="459">
          <cell r="A459" t="str">
            <v>RN5</v>
          </cell>
          <cell r="B459" t="str">
            <v>Q17</v>
          </cell>
          <cell r="C459" t="str">
            <v/>
          </cell>
          <cell r="D459" t="str">
            <v/>
          </cell>
          <cell r="E459">
            <v>0.99214394323365429</v>
          </cell>
          <cell r="F459" t="str">
            <v/>
          </cell>
          <cell r="G459" t="str">
            <v/>
          </cell>
          <cell r="H459" t="str">
            <v/>
          </cell>
          <cell r="J459" t="str">
            <v/>
          </cell>
          <cell r="K459" t="str">
            <v/>
          </cell>
          <cell r="L459" t="str">
            <v/>
          </cell>
          <cell r="M459">
            <v>3223</v>
          </cell>
          <cell r="N459" t="str">
            <v/>
          </cell>
          <cell r="Q459">
            <v>1</v>
          </cell>
          <cell r="R459">
            <v>1</v>
          </cell>
          <cell r="S459" t="str">
            <v/>
          </cell>
          <cell r="X459" t="str">
            <v/>
          </cell>
          <cell r="Y459" t="str">
            <v/>
          </cell>
          <cell r="Z459" t="str">
            <v/>
          </cell>
          <cell r="AB459">
            <v>1</v>
          </cell>
          <cell r="AD459" t="str">
            <v/>
          </cell>
          <cell r="AE459" t="str">
            <v/>
          </cell>
          <cell r="AF459" t="str">
            <v/>
          </cell>
          <cell r="AG459">
            <v>5.3793103448275863E-2</v>
          </cell>
          <cell r="AH459">
            <v>1</v>
          </cell>
          <cell r="AI459" t="str">
            <v/>
          </cell>
          <cell r="AJ459" t="str">
            <v/>
          </cell>
          <cell r="AK459" t="str">
            <v/>
          </cell>
          <cell r="AL459" t="str">
            <v/>
          </cell>
          <cell r="AM459" t="str">
            <v/>
          </cell>
          <cell r="AN459" t="str">
            <v/>
          </cell>
          <cell r="AO459">
            <v>26</v>
          </cell>
          <cell r="AQ459" t="str">
            <v/>
          </cell>
          <cell r="AR459" t="str">
            <v/>
          </cell>
          <cell r="AS459" t="str">
            <v/>
          </cell>
          <cell r="AU459" t="str">
            <v/>
          </cell>
          <cell r="AV459" t="str">
            <v/>
          </cell>
          <cell r="AW459" t="str">
            <v/>
          </cell>
          <cell r="AX459" t="str">
            <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row>
        <row r="460">
          <cell r="A460" t="str">
            <v>RN7</v>
          </cell>
          <cell r="B460" t="str">
            <v>Q18</v>
          </cell>
          <cell r="C460" t="str">
            <v/>
          </cell>
          <cell r="D460" t="str">
            <v/>
          </cell>
          <cell r="E460">
            <v>0.98138646939506025</v>
          </cell>
          <cell r="F460" t="str">
            <v/>
          </cell>
          <cell r="G460" t="str">
            <v/>
          </cell>
          <cell r="H460" t="str">
            <v/>
          </cell>
          <cell r="J460" t="str">
            <v/>
          </cell>
          <cell r="K460" t="str">
            <v/>
          </cell>
          <cell r="L460" t="str">
            <v/>
          </cell>
          <cell r="M460">
            <v>2430</v>
          </cell>
          <cell r="N460" t="str">
            <v/>
          </cell>
          <cell r="Q460">
            <v>1</v>
          </cell>
          <cell r="R460">
            <v>1</v>
          </cell>
          <cell r="S460" t="str">
            <v/>
          </cell>
          <cell r="X460" t="str">
            <v/>
          </cell>
          <cell r="Y460" t="str">
            <v/>
          </cell>
          <cell r="Z460" t="str">
            <v/>
          </cell>
          <cell r="AB460">
            <v>1</v>
          </cell>
          <cell r="AD460" t="str">
            <v/>
          </cell>
          <cell r="AE460" t="str">
            <v/>
          </cell>
          <cell r="AF460" t="str">
            <v/>
          </cell>
          <cell r="AG460">
            <v>1.3881177123820098E-2</v>
          </cell>
          <cell r="AH460">
            <v>2.6666666666666665</v>
          </cell>
          <cell r="AI460" t="str">
            <v/>
          </cell>
          <cell r="AJ460" t="str">
            <v/>
          </cell>
          <cell r="AK460" t="str">
            <v/>
          </cell>
          <cell r="AL460" t="str">
            <v/>
          </cell>
          <cell r="AM460" t="str">
            <v/>
          </cell>
          <cell r="AN460" t="str">
            <v/>
          </cell>
          <cell r="AO460">
            <v>-3470</v>
          </cell>
          <cell r="AQ460" t="str">
            <v/>
          </cell>
          <cell r="AR460" t="str">
            <v/>
          </cell>
          <cell r="AS460" t="str">
            <v/>
          </cell>
          <cell r="AU460" t="str">
            <v/>
          </cell>
          <cell r="AV460" t="str">
            <v/>
          </cell>
          <cell r="AW460" t="str">
            <v/>
          </cell>
          <cell r="AX460" t="str">
            <v/>
          </cell>
          <cell r="AY460" t="str">
            <v/>
          </cell>
          <cell r="AZ460" t="str">
            <v/>
          </cell>
          <cell r="BA460" t="str">
            <v/>
          </cell>
          <cell r="BB460" t="str">
            <v/>
          </cell>
          <cell r="BC460" t="str">
            <v/>
          </cell>
          <cell r="BD460" t="str">
            <v/>
          </cell>
          <cell r="BE460" t="str">
            <v/>
          </cell>
          <cell r="BF460" t="str">
            <v/>
          </cell>
          <cell r="BG460" t="str">
            <v/>
          </cell>
          <cell r="BH460" t="str">
            <v/>
          </cell>
          <cell r="BI460" t="str">
            <v/>
          </cell>
          <cell r="BJ460" t="str">
            <v/>
          </cell>
        </row>
        <row r="461">
          <cell r="A461" t="str">
            <v>RNA</v>
          </cell>
          <cell r="B461" t="str">
            <v>Q27</v>
          </cell>
          <cell r="C461" t="str">
            <v/>
          </cell>
          <cell r="D461" t="str">
            <v/>
          </cell>
          <cell r="E461">
            <v>0.96491032638966245</v>
          </cell>
          <cell r="F461" t="str">
            <v/>
          </cell>
          <cell r="G461" t="str">
            <v/>
          </cell>
          <cell r="H461" t="str">
            <v/>
          </cell>
          <cell r="J461" t="str">
            <v/>
          </cell>
          <cell r="K461" t="str">
            <v/>
          </cell>
          <cell r="L461" t="str">
            <v/>
          </cell>
          <cell r="M461">
            <v>4308</v>
          </cell>
          <cell r="N461" t="str">
            <v/>
          </cell>
          <cell r="Q461">
            <v>1</v>
          </cell>
          <cell r="R461">
            <v>1</v>
          </cell>
          <cell r="S461" t="str">
            <v/>
          </cell>
          <cell r="X461" t="str">
            <v/>
          </cell>
          <cell r="Y461" t="str">
            <v/>
          </cell>
          <cell r="Z461" t="str">
            <v/>
          </cell>
          <cell r="AB461">
            <v>0.99530516431924887</v>
          </cell>
          <cell r="AD461" t="str">
            <v/>
          </cell>
          <cell r="AE461" t="str">
            <v/>
          </cell>
          <cell r="AF461" t="str">
            <v/>
          </cell>
          <cell r="AG461">
            <v>2.2682721926631191E-2</v>
          </cell>
          <cell r="AH461">
            <v>4.666666666666667</v>
          </cell>
          <cell r="AI461" t="str">
            <v/>
          </cell>
          <cell r="AJ461" t="str">
            <v/>
          </cell>
          <cell r="AK461" t="str">
            <v/>
          </cell>
          <cell r="AL461" t="str">
            <v/>
          </cell>
          <cell r="AM461" t="str">
            <v/>
          </cell>
          <cell r="AN461" t="str">
            <v/>
          </cell>
          <cell r="AO461">
            <v>1753</v>
          </cell>
          <cell r="AQ461" t="str">
            <v/>
          </cell>
          <cell r="AR461" t="str">
            <v/>
          </cell>
          <cell r="AS461" t="str">
            <v/>
          </cell>
          <cell r="AU461" t="str">
            <v/>
          </cell>
          <cell r="AV461" t="str">
            <v/>
          </cell>
          <cell r="AW461" t="str">
            <v/>
          </cell>
          <cell r="AX461" t="str">
            <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row>
        <row r="462">
          <cell r="A462" t="str">
            <v>RNH</v>
          </cell>
          <cell r="B462" t="str">
            <v>Q06</v>
          </cell>
          <cell r="C462" t="str">
            <v/>
          </cell>
          <cell r="D462" t="str">
            <v/>
          </cell>
          <cell r="E462">
            <v>0.96481566467798685</v>
          </cell>
          <cell r="F462" t="str">
            <v/>
          </cell>
          <cell r="G462" t="str">
            <v/>
          </cell>
          <cell r="H462" t="str">
            <v/>
          </cell>
          <cell r="J462" t="str">
            <v/>
          </cell>
          <cell r="K462" t="str">
            <v/>
          </cell>
          <cell r="L462" t="str">
            <v/>
          </cell>
          <cell r="M462">
            <v>1300</v>
          </cell>
          <cell r="N462" t="str">
            <v/>
          </cell>
          <cell r="Q462">
            <v>0.997907949790795</v>
          </cell>
          <cell r="R462">
            <v>0.99946149703823373</v>
          </cell>
          <cell r="S462" t="str">
            <v/>
          </cell>
          <cell r="X462" t="str">
            <v/>
          </cell>
          <cell r="Y462" t="str">
            <v/>
          </cell>
          <cell r="Z462" t="str">
            <v/>
          </cell>
          <cell r="AB462">
            <v>1</v>
          </cell>
          <cell r="AD462" t="str">
            <v/>
          </cell>
          <cell r="AE462" t="str">
            <v/>
          </cell>
          <cell r="AF462" t="str">
            <v/>
          </cell>
          <cell r="AG462">
            <v>2.8702640642939152E-3</v>
          </cell>
          <cell r="AH462">
            <v>1.3333333333333333</v>
          </cell>
          <cell r="AI462" t="str">
            <v/>
          </cell>
          <cell r="AJ462" t="str">
            <v/>
          </cell>
          <cell r="AK462" t="str">
            <v/>
          </cell>
          <cell r="AL462" t="str">
            <v/>
          </cell>
          <cell r="AM462" t="str">
            <v/>
          </cell>
          <cell r="AN462" t="str">
            <v/>
          </cell>
          <cell r="AO462">
            <v>13</v>
          </cell>
          <cell r="AQ462" t="str">
            <v/>
          </cell>
          <cell r="AR462" t="str">
            <v/>
          </cell>
          <cell r="AS462" t="str">
            <v/>
          </cell>
          <cell r="AU462" t="str">
            <v/>
          </cell>
          <cell r="AV462" t="str">
            <v/>
          </cell>
          <cell r="AW462" t="str">
            <v/>
          </cell>
          <cell r="AX462" t="str">
            <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row>
        <row r="463">
          <cell r="A463" t="str">
            <v>RNJ</v>
          </cell>
          <cell r="B463" t="str">
            <v>Q06</v>
          </cell>
          <cell r="C463" t="str">
            <v/>
          </cell>
          <cell r="D463" t="str">
            <v/>
          </cell>
          <cell r="E463">
            <v>0.98075812969020593</v>
          </cell>
          <cell r="F463" t="str">
            <v/>
          </cell>
          <cell r="G463" t="str">
            <v/>
          </cell>
          <cell r="H463" t="str">
            <v/>
          </cell>
          <cell r="J463" t="str">
            <v/>
          </cell>
          <cell r="K463" t="str">
            <v/>
          </cell>
          <cell r="L463" t="str">
            <v/>
          </cell>
          <cell r="M463">
            <v>7312</v>
          </cell>
          <cell r="N463" t="str">
            <v/>
          </cell>
          <cell r="Q463">
            <v>1</v>
          </cell>
          <cell r="R463">
            <v>1</v>
          </cell>
          <cell r="S463" t="str">
            <v/>
          </cell>
          <cell r="X463" t="str">
            <v/>
          </cell>
          <cell r="Y463" t="str">
            <v/>
          </cell>
          <cell r="Z463" t="str">
            <v/>
          </cell>
          <cell r="AB463">
            <v>1</v>
          </cell>
          <cell r="AD463" t="str">
            <v/>
          </cell>
          <cell r="AE463" t="str">
            <v/>
          </cell>
          <cell r="AF463" t="str">
            <v/>
          </cell>
          <cell r="AG463">
            <v>1.3120229007633589E-2</v>
          </cell>
          <cell r="AH463">
            <v>7</v>
          </cell>
          <cell r="AI463" t="str">
            <v/>
          </cell>
          <cell r="AJ463" t="str">
            <v/>
          </cell>
          <cell r="AK463" t="str">
            <v/>
          </cell>
          <cell r="AL463" t="str">
            <v/>
          </cell>
          <cell r="AM463" t="str">
            <v/>
          </cell>
          <cell r="AN463" t="str">
            <v/>
          </cell>
          <cell r="AO463">
            <v>3414</v>
          </cell>
          <cell r="AQ463" t="str">
            <v/>
          </cell>
          <cell r="AR463" t="str">
            <v/>
          </cell>
          <cell r="AS463" t="str">
            <v/>
          </cell>
          <cell r="AU463" t="str">
            <v/>
          </cell>
          <cell r="AV463" t="str">
            <v/>
          </cell>
          <cell r="AW463" t="str">
            <v/>
          </cell>
          <cell r="AX463" t="str">
            <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row>
        <row r="464">
          <cell r="A464" t="str">
            <v>RNK</v>
          </cell>
          <cell r="B464" t="str">
            <v>Q05</v>
          </cell>
          <cell r="C464" t="str">
            <v/>
          </cell>
          <cell r="D464" t="str">
            <v/>
          </cell>
          <cell r="E464" t="str">
            <v/>
          </cell>
          <cell r="F464" t="str">
            <v/>
          </cell>
          <cell r="G464" t="str">
            <v/>
          </cell>
          <cell r="H464" t="str">
            <v/>
          </cell>
          <cell r="J464" t="str">
            <v/>
          </cell>
          <cell r="K464" t="str">
            <v/>
          </cell>
          <cell r="L464" t="str">
            <v/>
          </cell>
          <cell r="M464" t="str">
            <v/>
          </cell>
          <cell r="N464" t="str">
            <v/>
          </cell>
          <cell r="Q464" t="str">
            <v/>
          </cell>
          <cell r="R464">
            <v>1</v>
          </cell>
          <cell r="S464" t="str">
            <v/>
          </cell>
          <cell r="X464" t="str">
            <v/>
          </cell>
          <cell r="Y464" t="str">
            <v/>
          </cell>
          <cell r="Z464" t="str">
            <v/>
          </cell>
          <cell r="AB464" t="str">
            <v/>
          </cell>
          <cell r="AD464" t="str">
            <v/>
          </cell>
          <cell r="AE464" t="str">
            <v/>
          </cell>
          <cell r="AF464" t="str">
            <v/>
          </cell>
          <cell r="AG464" t="str">
            <v/>
          </cell>
          <cell r="AH464" t="str">
            <v/>
          </cell>
          <cell r="AI464" t="str">
            <v/>
          </cell>
          <cell r="AJ464" t="str">
            <v/>
          </cell>
          <cell r="AK464" t="str">
            <v/>
          </cell>
          <cell r="AL464" t="str">
            <v/>
          </cell>
          <cell r="AM464" t="str">
            <v/>
          </cell>
          <cell r="AN464" t="str">
            <v/>
          </cell>
          <cell r="AO464">
            <v>373</v>
          </cell>
          <cell r="AQ464" t="str">
            <v/>
          </cell>
          <cell r="AR464" t="str">
            <v/>
          </cell>
          <cell r="AS464" t="str">
            <v/>
          </cell>
          <cell r="AU464" t="str">
            <v/>
          </cell>
          <cell r="AV464" t="str">
            <v/>
          </cell>
          <cell r="AW464" t="str">
            <v/>
          </cell>
          <cell r="AX464" t="str">
            <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row>
        <row r="465">
          <cell r="A465" t="str">
            <v>RNL</v>
          </cell>
          <cell r="B465" t="str">
            <v>Q13</v>
          </cell>
          <cell r="C465" t="str">
            <v/>
          </cell>
          <cell r="D465" t="str">
            <v/>
          </cell>
          <cell r="E465">
            <v>0.96507494977592334</v>
          </cell>
          <cell r="F465" t="str">
            <v/>
          </cell>
          <cell r="G465" t="str">
            <v/>
          </cell>
          <cell r="H465" t="str">
            <v/>
          </cell>
          <cell r="J465" t="str">
            <v/>
          </cell>
          <cell r="K465" t="str">
            <v/>
          </cell>
          <cell r="L465" t="str">
            <v/>
          </cell>
          <cell r="M465">
            <v>4780</v>
          </cell>
          <cell r="N465" t="str">
            <v/>
          </cell>
          <cell r="Q465">
            <v>1</v>
          </cell>
          <cell r="R465">
            <v>0.99017637865594998</v>
          </cell>
          <cell r="S465" t="str">
            <v/>
          </cell>
          <cell r="X465" t="str">
            <v/>
          </cell>
          <cell r="Y465" t="str">
            <v/>
          </cell>
          <cell r="Z465" t="str">
            <v/>
          </cell>
          <cell r="AB465">
            <v>0.93577981651376152</v>
          </cell>
          <cell r="AD465" t="str">
            <v/>
          </cell>
          <cell r="AE465" t="str">
            <v/>
          </cell>
          <cell r="AF465" t="str">
            <v/>
          </cell>
          <cell r="AG465">
            <v>2.6498840675720438E-3</v>
          </cell>
          <cell r="AH465">
            <v>2</v>
          </cell>
          <cell r="AI465" t="str">
            <v/>
          </cell>
          <cell r="AJ465" t="str">
            <v/>
          </cell>
          <cell r="AK465" t="str">
            <v/>
          </cell>
          <cell r="AL465" t="str">
            <v/>
          </cell>
          <cell r="AM465" t="str">
            <v/>
          </cell>
          <cell r="AN465" t="str">
            <v/>
          </cell>
          <cell r="AO465">
            <v>56</v>
          </cell>
          <cell r="AQ465" t="str">
            <v/>
          </cell>
          <cell r="AR465" t="str">
            <v/>
          </cell>
          <cell r="AS465" t="str">
            <v/>
          </cell>
          <cell r="AU465" t="str">
            <v/>
          </cell>
          <cell r="AV465" t="str">
            <v/>
          </cell>
          <cell r="AW465" t="str">
            <v/>
          </cell>
          <cell r="AX465" t="str">
            <v/>
          </cell>
          <cell r="AY465" t="str">
            <v/>
          </cell>
          <cell r="AZ465" t="str">
            <v/>
          </cell>
          <cell r="BA465" t="str">
            <v/>
          </cell>
          <cell r="BB465" t="str">
            <v/>
          </cell>
          <cell r="BC465" t="str">
            <v/>
          </cell>
          <cell r="BD465" t="str">
            <v/>
          </cell>
          <cell r="BE465" t="str">
            <v/>
          </cell>
          <cell r="BF465" t="str">
            <v/>
          </cell>
          <cell r="BG465" t="str">
            <v/>
          </cell>
          <cell r="BH465" t="str">
            <v/>
          </cell>
          <cell r="BI465" t="str">
            <v/>
          </cell>
          <cell r="BJ465" t="str">
            <v/>
          </cell>
        </row>
        <row r="466">
          <cell r="A466" t="str">
            <v>RNN</v>
          </cell>
          <cell r="B466" t="str">
            <v>Q13</v>
          </cell>
          <cell r="C466" t="str">
            <v/>
          </cell>
          <cell r="D466" t="str">
            <v/>
          </cell>
          <cell r="E466" t="str">
            <v/>
          </cell>
          <cell r="F466" t="str">
            <v/>
          </cell>
          <cell r="G466" t="str">
            <v/>
          </cell>
          <cell r="H466" t="str">
            <v/>
          </cell>
          <cell r="J466" t="str">
            <v/>
          </cell>
          <cell r="K466" t="str">
            <v/>
          </cell>
          <cell r="L466" t="str">
            <v/>
          </cell>
          <cell r="M466" t="str">
            <v/>
          </cell>
          <cell r="N466" t="str">
            <v/>
          </cell>
          <cell r="Q466" t="str">
            <v/>
          </cell>
          <cell r="R466">
            <v>1</v>
          </cell>
          <cell r="S466" t="str">
            <v/>
          </cell>
          <cell r="X466" t="str">
            <v/>
          </cell>
          <cell r="Y466" t="str">
            <v/>
          </cell>
          <cell r="Z466" t="str">
            <v/>
          </cell>
          <cell r="AB466" t="str">
            <v/>
          </cell>
          <cell r="AD466" t="str">
            <v/>
          </cell>
          <cell r="AE466" t="str">
            <v/>
          </cell>
          <cell r="AF466" t="str">
            <v/>
          </cell>
          <cell r="AG466">
            <v>0</v>
          </cell>
          <cell r="AH466" t="str">
            <v/>
          </cell>
          <cell r="AI466" t="str">
            <v/>
          </cell>
          <cell r="AJ466" t="str">
            <v/>
          </cell>
          <cell r="AK466" t="str">
            <v/>
          </cell>
          <cell r="AL466" t="str">
            <v/>
          </cell>
          <cell r="AM466" t="str">
            <v/>
          </cell>
          <cell r="AN466" t="str">
            <v/>
          </cell>
          <cell r="AO466">
            <v>69</v>
          </cell>
          <cell r="AQ466" t="str">
            <v/>
          </cell>
          <cell r="AR466" t="str">
            <v/>
          </cell>
          <cell r="AS466" t="str">
            <v/>
          </cell>
          <cell r="AU466" t="str">
            <v/>
          </cell>
          <cell r="AV466" t="str">
            <v/>
          </cell>
          <cell r="AW466" t="str">
            <v/>
          </cell>
          <cell r="AX466" t="str">
            <v/>
          </cell>
          <cell r="AY466" t="str">
            <v/>
          </cell>
          <cell r="AZ466" t="str">
            <v/>
          </cell>
          <cell r="BA466" t="str">
            <v/>
          </cell>
          <cell r="BB466" t="str">
            <v/>
          </cell>
          <cell r="BC466" t="str">
            <v/>
          </cell>
          <cell r="BD466" t="str">
            <v/>
          </cell>
          <cell r="BE466" t="str">
            <v/>
          </cell>
          <cell r="BF466" t="str">
            <v/>
          </cell>
          <cell r="BG466" t="str">
            <v/>
          </cell>
          <cell r="BH466" t="str">
            <v/>
          </cell>
          <cell r="BI466" t="str">
            <v/>
          </cell>
          <cell r="BJ466" t="str">
            <v/>
          </cell>
        </row>
        <row r="467">
          <cell r="A467" t="str">
            <v>RNP</v>
          </cell>
          <cell r="B467" t="str">
            <v>Q09</v>
          </cell>
          <cell r="C467" t="str">
            <v/>
          </cell>
          <cell r="D467" t="str">
            <v/>
          </cell>
          <cell r="E467" t="str">
            <v/>
          </cell>
          <cell r="J467" t="str">
            <v/>
          </cell>
          <cell r="K467" t="str">
            <v/>
          </cell>
          <cell r="L467" t="str">
            <v/>
          </cell>
          <cell r="M467">
            <v>4</v>
          </cell>
          <cell r="Q467">
            <v>1</v>
          </cell>
          <cell r="R467">
            <v>1</v>
          </cell>
          <cell r="X467" t="str">
            <v/>
          </cell>
          <cell r="Y467" t="str">
            <v/>
          </cell>
          <cell r="Z467" t="str">
            <v/>
          </cell>
          <cell r="AB467" t="str">
            <v/>
          </cell>
          <cell r="AD467" t="str">
            <v/>
          </cell>
          <cell r="AE467" t="str">
            <v/>
          </cell>
          <cell r="AF467" t="str">
            <v/>
          </cell>
          <cell r="AG467">
            <v>0</v>
          </cell>
          <cell r="AH467" t="str">
            <v/>
          </cell>
          <cell r="AI467" t="str">
            <v/>
          </cell>
          <cell r="AJ467" t="str">
            <v/>
          </cell>
          <cell r="AK467" t="str">
            <v/>
          </cell>
          <cell r="AL467" t="str">
            <v/>
          </cell>
          <cell r="AM467" t="str">
            <v/>
          </cell>
          <cell r="AN467" t="str">
            <v/>
          </cell>
          <cell r="AO467">
            <v>527</v>
          </cell>
          <cell r="AS467" t="str">
            <v/>
          </cell>
          <cell r="BB467" t="str">
            <v/>
          </cell>
          <cell r="BC467" t="str">
            <v/>
          </cell>
          <cell r="BD467" t="str">
            <v/>
          </cell>
          <cell r="BE467" t="str">
            <v/>
          </cell>
          <cell r="BF467" t="str">
            <v/>
          </cell>
          <cell r="BG467" t="str">
            <v/>
          </cell>
          <cell r="BH467" t="str">
            <v/>
          </cell>
          <cell r="BI467" t="str">
            <v/>
          </cell>
          <cell r="BJ467" t="str">
            <v/>
          </cell>
        </row>
        <row r="468">
          <cell r="A468" t="str">
            <v>RNQ</v>
          </cell>
          <cell r="B468" t="str">
            <v>Q25</v>
          </cell>
          <cell r="C468" t="str">
            <v/>
          </cell>
          <cell r="D468" t="str">
            <v/>
          </cell>
          <cell r="E468">
            <v>0.99028594883020937</v>
          </cell>
          <cell r="F468" t="str">
            <v/>
          </cell>
          <cell r="G468" t="str">
            <v/>
          </cell>
          <cell r="H468" t="str">
            <v/>
          </cell>
          <cell r="J468" t="str">
            <v/>
          </cell>
          <cell r="K468" t="str">
            <v/>
          </cell>
          <cell r="L468" t="str">
            <v/>
          </cell>
          <cell r="M468">
            <v>4967</v>
          </cell>
          <cell r="N468" t="str">
            <v/>
          </cell>
          <cell r="Q468">
            <v>1</v>
          </cell>
          <cell r="R468">
            <v>0.90054995417048578</v>
          </cell>
          <cell r="S468" t="str">
            <v/>
          </cell>
          <cell r="X468" t="str">
            <v/>
          </cell>
          <cell r="Y468" t="str">
            <v/>
          </cell>
          <cell r="Z468" t="str">
            <v/>
          </cell>
          <cell r="AB468">
            <v>0.96137339055793991</v>
          </cell>
          <cell r="AD468" t="str">
            <v/>
          </cell>
          <cell r="AE468" t="str">
            <v/>
          </cell>
          <cell r="AF468" t="str">
            <v/>
          </cell>
          <cell r="AG468">
            <v>1.4550264550264549E-2</v>
          </cell>
          <cell r="AH468">
            <v>1.6666666666666667</v>
          </cell>
          <cell r="AI468" t="str">
            <v/>
          </cell>
          <cell r="AJ468" t="str">
            <v/>
          </cell>
          <cell r="AK468" t="str">
            <v/>
          </cell>
          <cell r="AL468" t="str">
            <v/>
          </cell>
          <cell r="AM468" t="str">
            <v/>
          </cell>
          <cell r="AN468" t="str">
            <v/>
          </cell>
          <cell r="AO468">
            <v>40</v>
          </cell>
          <cell r="AQ468" t="str">
            <v/>
          </cell>
          <cell r="AR468" t="str">
            <v/>
          </cell>
          <cell r="AS468" t="str">
            <v/>
          </cell>
          <cell r="AU468" t="str">
            <v/>
          </cell>
          <cell r="AV468" t="str">
            <v/>
          </cell>
          <cell r="AW468" t="str">
            <v/>
          </cell>
          <cell r="AX468" t="str">
            <v/>
          </cell>
          <cell r="AY468" t="str">
            <v/>
          </cell>
          <cell r="AZ468" t="str">
            <v/>
          </cell>
          <cell r="BA468" t="str">
            <v/>
          </cell>
          <cell r="BB468" t="str">
            <v/>
          </cell>
          <cell r="BC468" t="str">
            <v/>
          </cell>
          <cell r="BD468" t="str">
            <v/>
          </cell>
          <cell r="BE468" t="str">
            <v/>
          </cell>
          <cell r="BF468" t="str">
            <v/>
          </cell>
          <cell r="BG468" t="str">
            <v/>
          </cell>
          <cell r="BH468" t="str">
            <v/>
          </cell>
          <cell r="BI468" t="str">
            <v/>
          </cell>
          <cell r="BJ468" t="str">
            <v/>
          </cell>
        </row>
        <row r="469">
          <cell r="A469" t="str">
            <v>RNS</v>
          </cell>
          <cell r="B469" t="str">
            <v>Q25</v>
          </cell>
          <cell r="C469" t="str">
            <v/>
          </cell>
          <cell r="D469" t="str">
            <v/>
          </cell>
          <cell r="E469">
            <v>0.98067373506911826</v>
          </cell>
          <cell r="F469" t="str">
            <v/>
          </cell>
          <cell r="G469" t="str">
            <v/>
          </cell>
          <cell r="H469" t="str">
            <v/>
          </cell>
          <cell r="J469" t="str">
            <v/>
          </cell>
          <cell r="K469" t="str">
            <v/>
          </cell>
          <cell r="L469" t="str">
            <v/>
          </cell>
          <cell r="M469">
            <v>5451</v>
          </cell>
          <cell r="N469" t="str">
            <v/>
          </cell>
          <cell r="Q469">
            <v>1</v>
          </cell>
          <cell r="R469">
            <v>1</v>
          </cell>
          <cell r="S469" t="str">
            <v/>
          </cell>
          <cell r="X469" t="str">
            <v/>
          </cell>
          <cell r="Y469" t="str">
            <v/>
          </cell>
          <cell r="Z469" t="str">
            <v/>
          </cell>
          <cell r="AB469">
            <v>1</v>
          </cell>
          <cell r="AD469" t="str">
            <v/>
          </cell>
          <cell r="AE469" t="str">
            <v/>
          </cell>
          <cell r="AF469" t="str">
            <v/>
          </cell>
          <cell r="AG469">
            <v>1.2406015037593985E-2</v>
          </cell>
          <cell r="AH469">
            <v>2.6666666666666665</v>
          </cell>
          <cell r="AI469" t="str">
            <v/>
          </cell>
          <cell r="AJ469" t="str">
            <v/>
          </cell>
          <cell r="AK469" t="str">
            <v/>
          </cell>
          <cell r="AL469" t="str">
            <v/>
          </cell>
          <cell r="AM469" t="str">
            <v/>
          </cell>
          <cell r="AN469" t="str">
            <v/>
          </cell>
          <cell r="AO469">
            <v>-2907</v>
          </cell>
          <cell r="AQ469" t="str">
            <v/>
          </cell>
          <cell r="AR469" t="str">
            <v/>
          </cell>
          <cell r="AS469" t="str">
            <v/>
          </cell>
          <cell r="AU469" t="str">
            <v/>
          </cell>
          <cell r="AV469" t="str">
            <v/>
          </cell>
          <cell r="AW469" t="str">
            <v/>
          </cell>
          <cell r="AX469" t="str">
            <v/>
          </cell>
          <cell r="AY469" t="str">
            <v/>
          </cell>
          <cell r="AZ469" t="str">
            <v/>
          </cell>
          <cell r="BA469" t="str">
            <v/>
          </cell>
          <cell r="BB469" t="str">
            <v/>
          </cell>
          <cell r="BC469" t="str">
            <v/>
          </cell>
          <cell r="BD469" t="str">
            <v/>
          </cell>
          <cell r="BE469" t="str">
            <v/>
          </cell>
          <cell r="BF469" t="str">
            <v/>
          </cell>
          <cell r="BG469" t="str">
            <v/>
          </cell>
          <cell r="BH469" t="str">
            <v/>
          </cell>
          <cell r="BI469" t="str">
            <v/>
          </cell>
          <cell r="BJ469" t="str">
            <v/>
          </cell>
        </row>
        <row r="470">
          <cell r="A470" t="str">
            <v>RNU</v>
          </cell>
          <cell r="B470" t="str">
            <v>Q16</v>
          </cell>
          <cell r="C470" t="str">
            <v/>
          </cell>
          <cell r="D470" t="str">
            <v/>
          </cell>
          <cell r="E470" t="str">
            <v/>
          </cell>
          <cell r="F470" t="str">
            <v/>
          </cell>
          <cell r="G470" t="str">
            <v/>
          </cell>
          <cell r="H470" t="str">
            <v/>
          </cell>
          <cell r="J470" t="str">
            <v/>
          </cell>
          <cell r="K470" t="str">
            <v/>
          </cell>
          <cell r="L470" t="str">
            <v/>
          </cell>
          <cell r="M470" t="str">
            <v/>
          </cell>
          <cell r="N470" t="str">
            <v/>
          </cell>
          <cell r="Q470" t="str">
            <v/>
          </cell>
          <cell r="R470">
            <v>1</v>
          </cell>
          <cell r="S470" t="str">
            <v/>
          </cell>
          <cell r="X470" t="str">
            <v/>
          </cell>
          <cell r="Y470" t="str">
            <v/>
          </cell>
          <cell r="Z470" t="str">
            <v/>
          </cell>
          <cell r="AB470" t="str">
            <v/>
          </cell>
          <cell r="AD470" t="str">
            <v/>
          </cell>
          <cell r="AE470" t="str">
            <v/>
          </cell>
          <cell r="AF470" t="str">
            <v/>
          </cell>
          <cell r="AG470">
            <v>0</v>
          </cell>
          <cell r="AH470" t="str">
            <v/>
          </cell>
          <cell r="AI470" t="str">
            <v/>
          </cell>
          <cell r="AJ470" t="str">
            <v/>
          </cell>
          <cell r="AK470" t="str">
            <v/>
          </cell>
          <cell r="AL470" t="str">
            <v/>
          </cell>
          <cell r="AM470" t="str">
            <v/>
          </cell>
          <cell r="AN470" t="str">
            <v/>
          </cell>
          <cell r="AO470">
            <v>3</v>
          </cell>
          <cell r="AQ470" t="str">
            <v/>
          </cell>
          <cell r="AR470" t="str">
            <v/>
          </cell>
          <cell r="AS470" t="str">
            <v/>
          </cell>
          <cell r="AU470" t="str">
            <v/>
          </cell>
          <cell r="AV470" t="str">
            <v/>
          </cell>
          <cell r="AW470" t="str">
            <v/>
          </cell>
          <cell r="AX470" t="str">
            <v/>
          </cell>
          <cell r="AY470" t="str">
            <v/>
          </cell>
          <cell r="AZ470" t="str">
            <v/>
          </cell>
          <cell r="BA470" t="str">
            <v/>
          </cell>
          <cell r="BB470" t="str">
            <v/>
          </cell>
          <cell r="BC470" t="str">
            <v/>
          </cell>
          <cell r="BD470" t="str">
            <v/>
          </cell>
          <cell r="BE470" t="str">
            <v/>
          </cell>
          <cell r="BF470" t="str">
            <v/>
          </cell>
          <cell r="BG470" t="str">
            <v/>
          </cell>
          <cell r="BH470" t="str">
            <v/>
          </cell>
          <cell r="BI470" t="str">
            <v/>
          </cell>
          <cell r="BJ470" t="str">
            <v/>
          </cell>
        </row>
        <row r="471">
          <cell r="A471" t="str">
            <v>RNV</v>
          </cell>
          <cell r="B471" t="str">
            <v>Q16</v>
          </cell>
          <cell r="C471" t="str">
            <v/>
          </cell>
          <cell r="D471" t="str">
            <v/>
          </cell>
          <cell r="E471" t="str">
            <v/>
          </cell>
          <cell r="J471" t="str">
            <v/>
          </cell>
          <cell r="K471" t="str">
            <v/>
          </cell>
          <cell r="L471" t="str">
            <v/>
          </cell>
          <cell r="M471" t="str">
            <v/>
          </cell>
          <cell r="Q471" t="str">
            <v/>
          </cell>
          <cell r="R471" t="str">
            <v/>
          </cell>
          <cell r="X471" t="str">
            <v/>
          </cell>
          <cell r="Y471" t="str">
            <v/>
          </cell>
          <cell r="Z471" t="str">
            <v/>
          </cell>
          <cell r="AB471" t="str">
            <v/>
          </cell>
          <cell r="AD471" t="str">
            <v/>
          </cell>
          <cell r="AE471" t="str">
            <v/>
          </cell>
          <cell r="AF471" t="str">
            <v/>
          </cell>
          <cell r="AG471">
            <v>0</v>
          </cell>
          <cell r="AH471" t="str">
            <v/>
          </cell>
          <cell r="AI471" t="str">
            <v/>
          </cell>
          <cell r="AJ471" t="str">
            <v/>
          </cell>
          <cell r="AK471" t="str">
            <v/>
          </cell>
          <cell r="AL471" t="str">
            <v/>
          </cell>
          <cell r="AM471" t="str">
            <v/>
          </cell>
          <cell r="AN471" t="str">
            <v/>
          </cell>
          <cell r="AO471" t="str">
            <v/>
          </cell>
          <cell r="AS471" t="str">
            <v/>
          </cell>
          <cell r="BB471" t="str">
            <v/>
          </cell>
          <cell r="BC471" t="str">
            <v/>
          </cell>
          <cell r="BD471" t="str">
            <v/>
          </cell>
          <cell r="BE471" t="str">
            <v/>
          </cell>
          <cell r="BF471" t="str">
            <v/>
          </cell>
          <cell r="BG471" t="str">
            <v/>
          </cell>
          <cell r="BH471" t="str">
            <v/>
          </cell>
          <cell r="BI471" t="str">
            <v/>
          </cell>
          <cell r="BJ471" t="str">
            <v/>
          </cell>
        </row>
        <row r="472">
          <cell r="A472" t="str">
            <v>RNY</v>
          </cell>
          <cell r="B472" t="str">
            <v>Q16</v>
          </cell>
          <cell r="C472">
            <v>0.83245614035087723</v>
          </cell>
          <cell r="D472">
            <v>0.8777246145667198</v>
          </cell>
          <cell r="E472" t="str">
            <v/>
          </cell>
          <cell r="F472" t="str">
            <v/>
          </cell>
          <cell r="G472" t="str">
            <v/>
          </cell>
          <cell r="H472" t="str">
            <v/>
          </cell>
          <cell r="J472" t="str">
            <v/>
          </cell>
          <cell r="K472" t="str">
            <v/>
          </cell>
          <cell r="L472" t="str">
            <v/>
          </cell>
          <cell r="M472" t="str">
            <v/>
          </cell>
          <cell r="N472" t="str">
            <v/>
          </cell>
          <cell r="Q472" t="str">
            <v/>
          </cell>
          <cell r="R472" t="str">
            <v/>
          </cell>
          <cell r="S472" t="str">
            <v/>
          </cell>
          <cell r="X472" t="str">
            <v/>
          </cell>
          <cell r="Y472" t="str">
            <v/>
          </cell>
          <cell r="Z472" t="str">
            <v/>
          </cell>
          <cell r="AB472" t="str">
            <v/>
          </cell>
          <cell r="AD472" t="str">
            <v/>
          </cell>
          <cell r="AE472" t="str">
            <v/>
          </cell>
          <cell r="AF472" t="str">
            <v/>
          </cell>
          <cell r="AG472" t="str">
            <v/>
          </cell>
          <cell r="AH472" t="str">
            <v/>
          </cell>
          <cell r="AI472" t="str">
            <v/>
          </cell>
          <cell r="AJ472" t="str">
            <v/>
          </cell>
          <cell r="AK472" t="str">
            <v/>
          </cell>
          <cell r="AL472" t="str">
            <v/>
          </cell>
          <cell r="AM472" t="str">
            <v/>
          </cell>
          <cell r="AN472" t="str">
            <v/>
          </cell>
          <cell r="AO472">
            <v>281</v>
          </cell>
          <cell r="AQ472" t="str">
            <v/>
          </cell>
          <cell r="AR472" t="str">
            <v/>
          </cell>
          <cell r="AS472" t="str">
            <v/>
          </cell>
          <cell r="AU472" t="str">
            <v/>
          </cell>
          <cell r="AV472" t="str">
            <v/>
          </cell>
          <cell r="AW472" t="str">
            <v/>
          </cell>
          <cell r="AX472" t="str">
            <v/>
          </cell>
          <cell r="AY472" t="str">
            <v/>
          </cell>
          <cell r="AZ472" t="str">
            <v/>
          </cell>
          <cell r="BA472" t="str">
            <v/>
          </cell>
          <cell r="BB472" t="str">
            <v/>
          </cell>
          <cell r="BC472" t="str">
            <v/>
          </cell>
          <cell r="BD472" t="str">
            <v/>
          </cell>
          <cell r="BE472" t="str">
            <v/>
          </cell>
          <cell r="BF472" t="str">
            <v/>
          </cell>
          <cell r="BG472" t="str">
            <v/>
          </cell>
          <cell r="BH472" t="str">
            <v/>
          </cell>
          <cell r="BI472" t="str">
            <v/>
          </cell>
          <cell r="BJ472" t="str">
            <v/>
          </cell>
        </row>
        <row r="473">
          <cell r="A473" t="str">
            <v>RNZ</v>
          </cell>
          <cell r="B473" t="str">
            <v>Q20</v>
          </cell>
          <cell r="C473" t="str">
            <v/>
          </cell>
          <cell r="D473" t="str">
            <v/>
          </cell>
          <cell r="E473">
            <v>0.97905181918412354</v>
          </cell>
          <cell r="F473" t="str">
            <v/>
          </cell>
          <cell r="G473" t="str">
            <v/>
          </cell>
          <cell r="H473" t="str">
            <v/>
          </cell>
          <cell r="J473" t="str">
            <v/>
          </cell>
          <cell r="K473" t="str">
            <v/>
          </cell>
          <cell r="L473" t="str">
            <v/>
          </cell>
          <cell r="M473">
            <v>4265</v>
          </cell>
          <cell r="N473" t="str">
            <v/>
          </cell>
          <cell r="Q473">
            <v>1</v>
          </cell>
          <cell r="R473">
            <v>1</v>
          </cell>
          <cell r="S473" t="str">
            <v/>
          </cell>
          <cell r="X473" t="str">
            <v/>
          </cell>
          <cell r="Y473" t="str">
            <v/>
          </cell>
          <cell r="Z473" t="str">
            <v/>
          </cell>
          <cell r="AB473">
            <v>0.95541401273885351</v>
          </cell>
          <cell r="AD473" t="str">
            <v/>
          </cell>
          <cell r="AE473" t="str">
            <v/>
          </cell>
          <cell r="AF473" t="str">
            <v/>
          </cell>
          <cell r="AG473">
            <v>5.9221658206429779E-2</v>
          </cell>
          <cell r="AH473">
            <v>2</v>
          </cell>
          <cell r="AI473" t="str">
            <v/>
          </cell>
          <cell r="AJ473" t="str">
            <v/>
          </cell>
          <cell r="AK473" t="str">
            <v/>
          </cell>
          <cell r="AL473" t="str">
            <v/>
          </cell>
          <cell r="AM473" t="str">
            <v/>
          </cell>
          <cell r="AN473" t="str">
            <v/>
          </cell>
          <cell r="AO473">
            <v>0</v>
          </cell>
          <cell r="AQ473" t="str">
            <v/>
          </cell>
          <cell r="AR473" t="str">
            <v/>
          </cell>
          <cell r="AS473" t="str">
            <v/>
          </cell>
          <cell r="AU473" t="str">
            <v/>
          </cell>
          <cell r="AV473" t="str">
            <v/>
          </cell>
          <cell r="AW473" t="str">
            <v/>
          </cell>
          <cell r="AX473" t="str">
            <v/>
          </cell>
          <cell r="AY473" t="str">
            <v/>
          </cell>
          <cell r="AZ473" t="str">
            <v/>
          </cell>
          <cell r="BA473" t="str">
            <v/>
          </cell>
          <cell r="BB473" t="str">
            <v/>
          </cell>
          <cell r="BC473" t="str">
            <v/>
          </cell>
          <cell r="BD473" t="str">
            <v/>
          </cell>
          <cell r="BE473" t="str">
            <v/>
          </cell>
          <cell r="BF473" t="str">
            <v/>
          </cell>
          <cell r="BG473" t="str">
            <v/>
          </cell>
          <cell r="BH473" t="str">
            <v/>
          </cell>
          <cell r="BI473" t="str">
            <v/>
          </cell>
          <cell r="BJ473" t="str">
            <v/>
          </cell>
        </row>
        <row r="474">
          <cell r="A474" t="str">
            <v>RP1</v>
          </cell>
          <cell r="B474" t="str">
            <v>Q25</v>
          </cell>
          <cell r="C474" t="str">
            <v/>
          </cell>
          <cell r="D474" t="str">
            <v/>
          </cell>
          <cell r="E474" t="str">
            <v/>
          </cell>
          <cell r="F474" t="str">
            <v/>
          </cell>
          <cell r="G474" t="str">
            <v/>
          </cell>
          <cell r="H474" t="str">
            <v/>
          </cell>
          <cell r="J474" t="str">
            <v/>
          </cell>
          <cell r="K474" t="str">
            <v/>
          </cell>
          <cell r="L474" t="str">
            <v/>
          </cell>
          <cell r="M474" t="str">
            <v/>
          </cell>
          <cell r="N474" t="str">
            <v/>
          </cell>
          <cell r="Q474" t="str">
            <v/>
          </cell>
          <cell r="R474" t="str">
            <v/>
          </cell>
          <cell r="S474" t="str">
            <v/>
          </cell>
          <cell r="X474" t="str">
            <v/>
          </cell>
          <cell r="Y474" t="str">
            <v/>
          </cell>
          <cell r="Z474" t="str">
            <v/>
          </cell>
          <cell r="AB474" t="str">
            <v/>
          </cell>
          <cell r="AD474" t="str">
            <v/>
          </cell>
          <cell r="AE474" t="str">
            <v/>
          </cell>
          <cell r="AF474" t="str">
            <v/>
          </cell>
          <cell r="AG474">
            <v>0</v>
          </cell>
          <cell r="AH474" t="str">
            <v/>
          </cell>
          <cell r="AI474" t="str">
            <v/>
          </cell>
          <cell r="AJ474" t="str">
            <v/>
          </cell>
          <cell r="AK474" t="str">
            <v/>
          </cell>
          <cell r="AL474" t="str">
            <v/>
          </cell>
          <cell r="AM474" t="str">
            <v/>
          </cell>
          <cell r="AN474" t="str">
            <v/>
          </cell>
          <cell r="AO474">
            <v>28</v>
          </cell>
          <cell r="AQ474" t="str">
            <v/>
          </cell>
          <cell r="AR474" t="str">
            <v/>
          </cell>
          <cell r="AS474" t="str">
            <v/>
          </cell>
          <cell r="AU474" t="str">
            <v/>
          </cell>
          <cell r="AV474" t="str">
            <v/>
          </cell>
          <cell r="AW474" t="str">
            <v/>
          </cell>
          <cell r="AX474" t="str">
            <v/>
          </cell>
          <cell r="AY474" t="str">
            <v/>
          </cell>
          <cell r="AZ474" t="str">
            <v/>
          </cell>
          <cell r="BA474" t="str">
            <v/>
          </cell>
          <cell r="BB474" t="str">
            <v/>
          </cell>
          <cell r="BC474" t="str">
            <v/>
          </cell>
          <cell r="BD474" t="str">
            <v/>
          </cell>
          <cell r="BE474" t="str">
            <v/>
          </cell>
          <cell r="BF474" t="str">
            <v/>
          </cell>
          <cell r="BG474" t="str">
            <v/>
          </cell>
          <cell r="BH474" t="str">
            <v/>
          </cell>
          <cell r="BI474" t="str">
            <v/>
          </cell>
          <cell r="BJ474" t="str">
            <v/>
          </cell>
        </row>
        <row r="475">
          <cell r="A475" t="str">
            <v>RP4</v>
          </cell>
          <cell r="B475" t="str">
            <v>Q05</v>
          </cell>
          <cell r="C475" t="str">
            <v/>
          </cell>
          <cell r="D475" t="str">
            <v/>
          </cell>
          <cell r="E475" t="str">
            <v/>
          </cell>
          <cell r="F475" t="str">
            <v/>
          </cell>
          <cell r="G475" t="str">
            <v/>
          </cell>
          <cell r="H475" t="str">
            <v/>
          </cell>
          <cell r="J475" t="str">
            <v/>
          </cell>
          <cell r="K475" t="str">
            <v/>
          </cell>
          <cell r="L475" t="str">
            <v/>
          </cell>
          <cell r="M475">
            <v>2002</v>
          </cell>
          <cell r="N475" t="str">
            <v/>
          </cell>
          <cell r="Q475">
            <v>1</v>
          </cell>
          <cell r="R475">
            <v>1</v>
          </cell>
          <cell r="S475" t="str">
            <v/>
          </cell>
          <cell r="X475" t="str">
            <v/>
          </cell>
          <cell r="Y475" t="str">
            <v/>
          </cell>
          <cell r="Z475" t="str">
            <v/>
          </cell>
          <cell r="AB475" t="str">
            <v/>
          </cell>
          <cell r="AD475" t="str">
            <v/>
          </cell>
          <cell r="AE475" t="str">
            <v/>
          </cell>
          <cell r="AF475" t="str">
            <v/>
          </cell>
          <cell r="AG475">
            <v>0</v>
          </cell>
          <cell r="AH475">
            <v>0.66666666666666663</v>
          </cell>
          <cell r="AI475" t="str">
            <v/>
          </cell>
          <cell r="AJ475" t="str">
            <v/>
          </cell>
          <cell r="AK475" t="str">
            <v/>
          </cell>
          <cell r="AL475" t="str">
            <v/>
          </cell>
          <cell r="AM475" t="str">
            <v/>
          </cell>
          <cell r="AN475" t="str">
            <v/>
          </cell>
          <cell r="AO475">
            <v>1983</v>
          </cell>
          <cell r="AQ475" t="str">
            <v/>
          </cell>
          <cell r="AR475" t="str">
            <v/>
          </cell>
          <cell r="AS475" t="str">
            <v/>
          </cell>
          <cell r="AU475" t="str">
            <v/>
          </cell>
          <cell r="AV475" t="str">
            <v/>
          </cell>
          <cell r="AW475" t="str">
            <v/>
          </cell>
          <cell r="AX475" t="str">
            <v/>
          </cell>
          <cell r="AY475" t="str">
            <v/>
          </cell>
          <cell r="AZ475" t="str">
            <v/>
          </cell>
          <cell r="BA475" t="str">
            <v/>
          </cell>
          <cell r="BB475" t="str">
            <v/>
          </cell>
          <cell r="BC475" t="str">
            <v/>
          </cell>
          <cell r="BD475" t="str">
            <v/>
          </cell>
          <cell r="BE475" t="str">
            <v/>
          </cell>
          <cell r="BF475" t="str">
            <v/>
          </cell>
          <cell r="BG475" t="str">
            <v/>
          </cell>
          <cell r="BH475" t="str">
            <v/>
          </cell>
          <cell r="BI475" t="str">
            <v/>
          </cell>
          <cell r="BJ475" t="str">
            <v/>
          </cell>
        </row>
        <row r="476">
          <cell r="A476" t="str">
            <v>RP5</v>
          </cell>
          <cell r="B476" t="str">
            <v>Q23</v>
          </cell>
          <cell r="C476" t="str">
            <v/>
          </cell>
          <cell r="D476" t="str">
            <v/>
          </cell>
          <cell r="E476">
            <v>0.9824734982332155</v>
          </cell>
          <cell r="F476" t="str">
            <v/>
          </cell>
          <cell r="G476" t="str">
            <v/>
          </cell>
          <cell r="H476" t="str">
            <v/>
          </cell>
          <cell r="J476" t="str">
            <v/>
          </cell>
          <cell r="K476" t="str">
            <v/>
          </cell>
          <cell r="L476" t="str">
            <v/>
          </cell>
          <cell r="M476">
            <v>4830</v>
          </cell>
          <cell r="N476" t="str">
            <v/>
          </cell>
          <cell r="Q476">
            <v>0.95176848874598075</v>
          </cell>
          <cell r="R476">
            <v>1</v>
          </cell>
          <cell r="S476" t="str">
            <v/>
          </cell>
          <cell r="X476" t="str">
            <v/>
          </cell>
          <cell r="Y476" t="str">
            <v/>
          </cell>
          <cell r="Z476" t="str">
            <v/>
          </cell>
          <cell r="AB476">
            <v>0.97021276595744677</v>
          </cell>
          <cell r="AD476" t="str">
            <v/>
          </cell>
          <cell r="AE476" t="str">
            <v/>
          </cell>
          <cell r="AF476" t="str">
            <v/>
          </cell>
          <cell r="AG476">
            <v>1.9153225806451613E-2</v>
          </cell>
          <cell r="AH476">
            <v>2.3333333333333335</v>
          </cell>
          <cell r="AI476" t="str">
            <v/>
          </cell>
          <cell r="AJ476" t="str">
            <v/>
          </cell>
          <cell r="AK476" t="str">
            <v/>
          </cell>
          <cell r="AL476" t="str">
            <v/>
          </cell>
          <cell r="AM476" t="str">
            <v/>
          </cell>
          <cell r="AN476" t="str">
            <v/>
          </cell>
          <cell r="AO476" t="str">
            <v/>
          </cell>
          <cell r="AQ476" t="str">
            <v/>
          </cell>
          <cell r="AR476" t="str">
            <v/>
          </cell>
          <cell r="AS476" t="str">
            <v/>
          </cell>
          <cell r="AU476" t="str">
            <v/>
          </cell>
          <cell r="AV476" t="str">
            <v/>
          </cell>
          <cell r="AW476" t="str">
            <v/>
          </cell>
          <cell r="AX476" t="str">
            <v/>
          </cell>
          <cell r="AY476" t="str">
            <v/>
          </cell>
          <cell r="AZ476" t="str">
            <v/>
          </cell>
          <cell r="BA476" t="str">
            <v/>
          </cell>
          <cell r="BB476" t="str">
            <v/>
          </cell>
          <cell r="BC476" t="str">
            <v/>
          </cell>
          <cell r="BD476" t="str">
            <v/>
          </cell>
          <cell r="BE476" t="str">
            <v/>
          </cell>
          <cell r="BF476" t="str">
            <v/>
          </cell>
          <cell r="BG476" t="str">
            <v/>
          </cell>
          <cell r="BH476" t="str">
            <v/>
          </cell>
          <cell r="BI476" t="str">
            <v/>
          </cell>
          <cell r="BJ476" t="str">
            <v/>
          </cell>
        </row>
        <row r="477">
          <cell r="A477" t="str">
            <v>RP6</v>
          </cell>
          <cell r="B477" t="str">
            <v>Q05</v>
          </cell>
          <cell r="C477" t="str">
            <v/>
          </cell>
          <cell r="D477" t="str">
            <v/>
          </cell>
          <cell r="E477">
            <v>0.99855312112443162</v>
          </cell>
          <cell r="F477" t="str">
            <v/>
          </cell>
          <cell r="G477" t="str">
            <v/>
          </cell>
          <cell r="H477" t="str">
            <v/>
          </cell>
          <cell r="J477" t="str">
            <v/>
          </cell>
          <cell r="K477" t="str">
            <v/>
          </cell>
          <cell r="L477" t="str">
            <v/>
          </cell>
          <cell r="M477">
            <v>3266</v>
          </cell>
          <cell r="N477" t="str">
            <v/>
          </cell>
          <cell r="Q477">
            <v>1</v>
          </cell>
          <cell r="R477">
            <v>1</v>
          </cell>
          <cell r="S477" t="str">
            <v/>
          </cell>
          <cell r="X477" t="str">
            <v/>
          </cell>
          <cell r="Y477" t="str">
            <v/>
          </cell>
          <cell r="Z477" t="str">
            <v/>
          </cell>
          <cell r="AB477" t="str">
            <v/>
          </cell>
          <cell r="AD477" t="str">
            <v/>
          </cell>
          <cell r="AE477" t="str">
            <v/>
          </cell>
          <cell r="AF477" t="str">
            <v/>
          </cell>
          <cell r="AG477">
            <v>0</v>
          </cell>
          <cell r="AH477">
            <v>0</v>
          </cell>
          <cell r="AI477" t="str">
            <v/>
          </cell>
          <cell r="AJ477" t="str">
            <v/>
          </cell>
          <cell r="AK477" t="str">
            <v/>
          </cell>
          <cell r="AL477" t="str">
            <v/>
          </cell>
          <cell r="AM477" t="str">
            <v/>
          </cell>
          <cell r="AN477" t="str">
            <v/>
          </cell>
          <cell r="AO477" t="str">
            <v/>
          </cell>
          <cell r="AQ477" t="str">
            <v/>
          </cell>
          <cell r="AR477" t="str">
            <v/>
          </cell>
          <cell r="AS477" t="str">
            <v/>
          </cell>
          <cell r="AU477" t="str">
            <v/>
          </cell>
          <cell r="AV477" t="str">
            <v/>
          </cell>
          <cell r="AW477" t="str">
            <v/>
          </cell>
          <cell r="AX477" t="str">
            <v/>
          </cell>
          <cell r="AY477" t="str">
            <v/>
          </cell>
          <cell r="AZ477" t="str">
            <v/>
          </cell>
          <cell r="BA477" t="str">
            <v/>
          </cell>
          <cell r="BB477" t="str">
            <v/>
          </cell>
          <cell r="BC477" t="str">
            <v/>
          </cell>
          <cell r="BD477" t="str">
            <v/>
          </cell>
          <cell r="BE477" t="str">
            <v/>
          </cell>
          <cell r="BF477" t="str">
            <v/>
          </cell>
          <cell r="BG477" t="str">
            <v/>
          </cell>
          <cell r="BH477" t="str">
            <v/>
          </cell>
          <cell r="BI477" t="str">
            <v/>
          </cell>
          <cell r="BJ477" t="str">
            <v/>
          </cell>
        </row>
        <row r="478">
          <cell r="A478" t="str">
            <v>RP7</v>
          </cell>
          <cell r="B478" t="str">
            <v>Q24</v>
          </cell>
          <cell r="C478" t="str">
            <v/>
          </cell>
          <cell r="D478" t="str">
            <v/>
          </cell>
          <cell r="E478" t="str">
            <v/>
          </cell>
          <cell r="F478" t="str">
            <v/>
          </cell>
          <cell r="G478" t="str">
            <v/>
          </cell>
          <cell r="H478" t="str">
            <v/>
          </cell>
          <cell r="J478" t="str">
            <v/>
          </cell>
          <cell r="K478" t="str">
            <v/>
          </cell>
          <cell r="L478" t="str">
            <v/>
          </cell>
          <cell r="M478" t="str">
            <v/>
          </cell>
          <cell r="N478" t="str">
            <v/>
          </cell>
          <cell r="Q478" t="str">
            <v/>
          </cell>
          <cell r="R478">
            <v>1</v>
          </cell>
          <cell r="S478" t="str">
            <v/>
          </cell>
          <cell r="X478" t="str">
            <v/>
          </cell>
          <cell r="Y478" t="str">
            <v/>
          </cell>
          <cell r="Z478" t="str">
            <v/>
          </cell>
          <cell r="AB478" t="str">
            <v/>
          </cell>
          <cell r="AD478" t="str">
            <v/>
          </cell>
          <cell r="AE478" t="str">
            <v/>
          </cell>
          <cell r="AF478" t="str">
            <v/>
          </cell>
          <cell r="AG478">
            <v>0</v>
          </cell>
          <cell r="AH478" t="str">
            <v/>
          </cell>
          <cell r="AI478" t="str">
            <v/>
          </cell>
          <cell r="AJ478" t="str">
            <v/>
          </cell>
          <cell r="AK478" t="str">
            <v/>
          </cell>
          <cell r="AL478" t="str">
            <v/>
          </cell>
          <cell r="AM478" t="str">
            <v/>
          </cell>
          <cell r="AN478" t="str">
            <v/>
          </cell>
          <cell r="AO478">
            <v>3</v>
          </cell>
          <cell r="AQ478" t="str">
            <v/>
          </cell>
          <cell r="AR478" t="str">
            <v/>
          </cell>
          <cell r="AS478" t="str">
            <v/>
          </cell>
          <cell r="AU478" t="str">
            <v/>
          </cell>
          <cell r="AV478" t="str">
            <v/>
          </cell>
          <cell r="AW478" t="str">
            <v/>
          </cell>
          <cell r="AX478" t="str">
            <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row>
        <row r="479">
          <cell r="A479" t="str">
            <v>RPA</v>
          </cell>
          <cell r="B479" t="str">
            <v>Q18</v>
          </cell>
          <cell r="C479" t="str">
            <v/>
          </cell>
          <cell r="D479" t="str">
            <v/>
          </cell>
          <cell r="E479">
            <v>0.98544002061589997</v>
          </cell>
          <cell r="F479" t="str">
            <v/>
          </cell>
          <cell r="G479" t="str">
            <v/>
          </cell>
          <cell r="H479" t="str">
            <v/>
          </cell>
          <cell r="J479" t="str">
            <v/>
          </cell>
          <cell r="K479" t="str">
            <v/>
          </cell>
          <cell r="L479" t="str">
            <v/>
          </cell>
          <cell r="M479">
            <v>4868</v>
          </cell>
          <cell r="N479" t="str">
            <v/>
          </cell>
          <cell r="Q479">
            <v>1</v>
          </cell>
          <cell r="R479">
            <v>1</v>
          </cell>
          <cell r="S479" t="str">
            <v/>
          </cell>
          <cell r="X479" t="str">
            <v/>
          </cell>
          <cell r="Y479" t="str">
            <v/>
          </cell>
          <cell r="Z479" t="str">
            <v/>
          </cell>
          <cell r="AB479">
            <v>1</v>
          </cell>
          <cell r="AD479" t="str">
            <v/>
          </cell>
          <cell r="AE479" t="str">
            <v/>
          </cell>
          <cell r="AF479" t="str">
            <v/>
          </cell>
          <cell r="AG479">
            <v>3.5974130962004851E-2</v>
          </cell>
          <cell r="AH479">
            <v>3</v>
          </cell>
          <cell r="AI479" t="str">
            <v/>
          </cell>
          <cell r="AJ479" t="str">
            <v/>
          </cell>
          <cell r="AK479" t="str">
            <v/>
          </cell>
          <cell r="AL479" t="str">
            <v/>
          </cell>
          <cell r="AM479" t="str">
            <v/>
          </cell>
          <cell r="AN479" t="str">
            <v/>
          </cell>
          <cell r="AO479">
            <v>210</v>
          </cell>
          <cell r="AQ479" t="str">
            <v/>
          </cell>
          <cell r="AR479" t="str">
            <v/>
          </cell>
          <cell r="AS479" t="str">
            <v/>
          </cell>
          <cell r="AU479" t="str">
            <v/>
          </cell>
          <cell r="AV479" t="str">
            <v/>
          </cell>
          <cell r="AW479" t="str">
            <v/>
          </cell>
          <cell r="AX479" t="str">
            <v/>
          </cell>
          <cell r="AY479" t="str">
            <v/>
          </cell>
          <cell r="AZ479" t="str">
            <v/>
          </cell>
          <cell r="BA479" t="str">
            <v/>
          </cell>
          <cell r="BB479" t="str">
            <v/>
          </cell>
          <cell r="BC479" t="str">
            <v/>
          </cell>
          <cell r="BD479" t="str">
            <v/>
          </cell>
          <cell r="BE479" t="str">
            <v/>
          </cell>
          <cell r="BF479" t="str">
            <v/>
          </cell>
          <cell r="BG479" t="str">
            <v/>
          </cell>
          <cell r="BH479" t="str">
            <v/>
          </cell>
          <cell r="BI479" t="str">
            <v/>
          </cell>
          <cell r="BJ479" t="str">
            <v/>
          </cell>
        </row>
        <row r="480">
          <cell r="A480" t="str">
            <v>RPC</v>
          </cell>
          <cell r="B480" t="str">
            <v>Q19</v>
          </cell>
          <cell r="C480" t="str">
            <v/>
          </cell>
          <cell r="D480" t="str">
            <v/>
          </cell>
          <cell r="E480">
            <v>0.99810246679316883</v>
          </cell>
          <cell r="F480" t="str">
            <v/>
          </cell>
          <cell r="G480" t="str">
            <v/>
          </cell>
          <cell r="H480" t="str">
            <v/>
          </cell>
          <cell r="J480" t="str">
            <v/>
          </cell>
          <cell r="K480" t="str">
            <v/>
          </cell>
          <cell r="L480" t="str">
            <v/>
          </cell>
          <cell r="M480">
            <v>2247</v>
          </cell>
          <cell r="N480" t="str">
            <v/>
          </cell>
          <cell r="Q480">
            <v>1</v>
          </cell>
          <cell r="R480">
            <v>1</v>
          </cell>
          <cell r="S480" t="str">
            <v/>
          </cell>
          <cell r="X480" t="str">
            <v/>
          </cell>
          <cell r="Y480" t="str">
            <v/>
          </cell>
          <cell r="Z480" t="str">
            <v/>
          </cell>
          <cell r="AB480" t="str">
            <v/>
          </cell>
          <cell r="AD480" t="str">
            <v/>
          </cell>
          <cell r="AE480" t="str">
            <v/>
          </cell>
          <cell r="AF480" t="str">
            <v/>
          </cell>
          <cell r="AG480">
            <v>0</v>
          </cell>
          <cell r="AH480">
            <v>0.66666666666666663</v>
          </cell>
          <cell r="AI480" t="str">
            <v/>
          </cell>
          <cell r="AJ480" t="str">
            <v/>
          </cell>
          <cell r="AK480" t="str">
            <v/>
          </cell>
          <cell r="AL480" t="str">
            <v/>
          </cell>
          <cell r="AM480" t="str">
            <v/>
          </cell>
          <cell r="AN480" t="str">
            <v/>
          </cell>
          <cell r="AO480" t="str">
            <v/>
          </cell>
          <cell r="AQ480" t="str">
            <v/>
          </cell>
          <cell r="AR480" t="str">
            <v/>
          </cell>
          <cell r="AS480" t="str">
            <v/>
          </cell>
          <cell r="AU480" t="str">
            <v/>
          </cell>
          <cell r="AV480" t="str">
            <v/>
          </cell>
          <cell r="AW480" t="str">
            <v/>
          </cell>
          <cell r="AX480" t="str">
            <v/>
          </cell>
          <cell r="AY480" t="str">
            <v/>
          </cell>
          <cell r="AZ480" t="str">
            <v/>
          </cell>
          <cell r="BA480" t="str">
            <v/>
          </cell>
          <cell r="BB480" t="str">
            <v/>
          </cell>
          <cell r="BC480" t="str">
            <v/>
          </cell>
          <cell r="BD480" t="str">
            <v/>
          </cell>
          <cell r="BE480" t="str">
            <v/>
          </cell>
          <cell r="BF480" t="str">
            <v/>
          </cell>
          <cell r="BG480" t="str">
            <v/>
          </cell>
          <cell r="BH480" t="str">
            <v/>
          </cell>
          <cell r="BI480" t="str">
            <v/>
          </cell>
          <cell r="BJ480" t="str">
            <v/>
          </cell>
        </row>
        <row r="481">
          <cell r="A481" t="str">
            <v>RPG</v>
          </cell>
          <cell r="B481" t="str">
            <v>Q07</v>
          </cell>
          <cell r="C481" t="str">
            <v/>
          </cell>
          <cell r="D481" t="str">
            <v/>
          </cell>
          <cell r="E481" t="str">
            <v/>
          </cell>
          <cell r="F481" t="str">
            <v/>
          </cell>
          <cell r="G481" t="str">
            <v/>
          </cell>
          <cell r="H481" t="str">
            <v/>
          </cell>
          <cell r="J481" t="str">
            <v/>
          </cell>
          <cell r="K481" t="str">
            <v/>
          </cell>
          <cell r="L481" t="str">
            <v/>
          </cell>
          <cell r="M481" t="str">
            <v/>
          </cell>
          <cell r="N481" t="str">
            <v/>
          </cell>
          <cell r="Q481" t="str">
            <v/>
          </cell>
          <cell r="R481">
            <v>1</v>
          </cell>
          <cell r="S481" t="str">
            <v/>
          </cell>
          <cell r="X481" t="str">
            <v/>
          </cell>
          <cell r="Y481" t="str">
            <v/>
          </cell>
          <cell r="Z481" t="str">
            <v/>
          </cell>
          <cell r="AB481" t="str">
            <v/>
          </cell>
          <cell r="AD481" t="str">
            <v/>
          </cell>
          <cell r="AE481" t="str">
            <v/>
          </cell>
          <cell r="AF481" t="str">
            <v/>
          </cell>
          <cell r="AG481">
            <v>0</v>
          </cell>
          <cell r="AH481" t="str">
            <v/>
          </cell>
          <cell r="AI481" t="str">
            <v/>
          </cell>
          <cell r="AJ481" t="str">
            <v/>
          </cell>
          <cell r="AK481" t="str">
            <v/>
          </cell>
          <cell r="AL481" t="str">
            <v/>
          </cell>
          <cell r="AM481" t="str">
            <v/>
          </cell>
          <cell r="AN481" t="str">
            <v/>
          </cell>
          <cell r="AO481">
            <v>1500</v>
          </cell>
          <cell r="AQ481" t="str">
            <v/>
          </cell>
          <cell r="AR481" t="str">
            <v/>
          </cell>
          <cell r="AS481" t="str">
            <v/>
          </cell>
          <cell r="AU481" t="str">
            <v/>
          </cell>
          <cell r="AV481" t="str">
            <v/>
          </cell>
          <cell r="AW481" t="str">
            <v/>
          </cell>
          <cell r="AX481" t="str">
            <v/>
          </cell>
          <cell r="AY481" t="str">
            <v/>
          </cell>
          <cell r="AZ481" t="str">
            <v/>
          </cell>
          <cell r="BA481" t="str">
            <v/>
          </cell>
          <cell r="BB481" t="str">
            <v/>
          </cell>
          <cell r="BC481" t="str">
            <v/>
          </cell>
          <cell r="BD481" t="str">
            <v/>
          </cell>
          <cell r="BE481" t="str">
            <v/>
          </cell>
          <cell r="BF481" t="str">
            <v/>
          </cell>
          <cell r="BG481" t="str">
            <v/>
          </cell>
          <cell r="BH481" t="str">
            <v/>
          </cell>
          <cell r="BI481" t="str">
            <v/>
          </cell>
          <cell r="BJ481" t="str">
            <v/>
          </cell>
        </row>
        <row r="482">
          <cell r="A482" t="str">
            <v>RPH</v>
          </cell>
          <cell r="B482" t="str">
            <v>Q18</v>
          </cell>
          <cell r="C482">
            <v>0.75924214417744917</v>
          </cell>
          <cell r="D482">
            <v>0.93410966981132071</v>
          </cell>
          <cell r="E482" t="str">
            <v/>
          </cell>
          <cell r="F482" t="str">
            <v/>
          </cell>
          <cell r="G482" t="str">
            <v/>
          </cell>
          <cell r="H482" t="str">
            <v/>
          </cell>
          <cell r="J482" t="str">
            <v/>
          </cell>
          <cell r="K482" t="str">
            <v/>
          </cell>
          <cell r="L482" t="str">
            <v/>
          </cell>
          <cell r="M482" t="str">
            <v/>
          </cell>
          <cell r="N482" t="str">
            <v/>
          </cell>
          <cell r="Q482" t="str">
            <v/>
          </cell>
          <cell r="R482" t="str">
            <v/>
          </cell>
          <cell r="S482" t="str">
            <v/>
          </cell>
          <cell r="X482" t="str">
            <v/>
          </cell>
          <cell r="Y482" t="str">
            <v/>
          </cell>
          <cell r="Z482" t="str">
            <v/>
          </cell>
          <cell r="AB482" t="str">
            <v/>
          </cell>
          <cell r="AD482" t="str">
            <v/>
          </cell>
          <cell r="AE482" t="str">
            <v/>
          </cell>
          <cell r="AF482" t="str">
            <v/>
          </cell>
          <cell r="AG482" t="str">
            <v/>
          </cell>
          <cell r="AH482" t="str">
            <v/>
          </cell>
          <cell r="AI482" t="str">
            <v/>
          </cell>
          <cell r="AJ482" t="str">
            <v/>
          </cell>
          <cell r="AK482" t="str">
            <v/>
          </cell>
          <cell r="AL482" t="str">
            <v/>
          </cell>
          <cell r="AM482" t="str">
            <v/>
          </cell>
          <cell r="AN482" t="str">
            <v/>
          </cell>
          <cell r="AO482">
            <v>444</v>
          </cell>
          <cell r="AQ482" t="str">
            <v/>
          </cell>
          <cell r="AR482" t="str">
            <v/>
          </cell>
          <cell r="AS482" t="str">
            <v/>
          </cell>
          <cell r="AU482" t="str">
            <v/>
          </cell>
          <cell r="AV482" t="str">
            <v/>
          </cell>
          <cell r="AW482" t="str">
            <v/>
          </cell>
          <cell r="AX482" t="str">
            <v/>
          </cell>
          <cell r="AY482" t="str">
            <v/>
          </cell>
          <cell r="AZ482" t="str">
            <v/>
          </cell>
          <cell r="BA482" t="str">
            <v/>
          </cell>
          <cell r="BB482" t="str">
            <v/>
          </cell>
          <cell r="BC482" t="str">
            <v/>
          </cell>
          <cell r="BD482" t="str">
            <v/>
          </cell>
          <cell r="BE482" t="str">
            <v/>
          </cell>
          <cell r="BF482" t="str">
            <v/>
          </cell>
          <cell r="BG482" t="str">
            <v/>
          </cell>
          <cell r="BH482" t="str">
            <v/>
          </cell>
          <cell r="BI482" t="str">
            <v/>
          </cell>
          <cell r="BJ482" t="str">
            <v/>
          </cell>
        </row>
        <row r="483">
          <cell r="A483" t="str">
            <v>RPL</v>
          </cell>
          <cell r="B483" t="str">
            <v>Q19</v>
          </cell>
          <cell r="C483" t="str">
            <v/>
          </cell>
          <cell r="D483" t="str">
            <v/>
          </cell>
          <cell r="E483">
            <v>0.97796286656255427</v>
          </cell>
          <cell r="F483" t="str">
            <v/>
          </cell>
          <cell r="G483" t="str">
            <v/>
          </cell>
          <cell r="H483" t="str">
            <v/>
          </cell>
          <cell r="J483" t="str">
            <v/>
          </cell>
          <cell r="K483" t="str">
            <v/>
          </cell>
          <cell r="L483" t="str">
            <v/>
          </cell>
          <cell r="M483">
            <v>3746</v>
          </cell>
          <cell r="N483" t="str">
            <v/>
          </cell>
          <cell r="Q483">
            <v>1</v>
          </cell>
          <cell r="R483">
            <v>1</v>
          </cell>
          <cell r="S483" t="str">
            <v/>
          </cell>
          <cell r="X483" t="str">
            <v/>
          </cell>
          <cell r="Y483" t="str">
            <v/>
          </cell>
          <cell r="Z483" t="str">
            <v/>
          </cell>
          <cell r="AB483">
            <v>1</v>
          </cell>
          <cell r="AD483" t="str">
            <v/>
          </cell>
          <cell r="AE483" t="str">
            <v/>
          </cell>
          <cell r="AF483" t="str">
            <v/>
          </cell>
          <cell r="AG483">
            <v>2.5125628140703519E-2</v>
          </cell>
          <cell r="AH483">
            <v>4</v>
          </cell>
          <cell r="AI483" t="str">
            <v/>
          </cell>
          <cell r="AJ483" t="str">
            <v/>
          </cell>
          <cell r="AK483" t="str">
            <v/>
          </cell>
          <cell r="AL483" t="str">
            <v/>
          </cell>
          <cell r="AM483" t="str">
            <v/>
          </cell>
          <cell r="AN483" t="str">
            <v/>
          </cell>
          <cell r="AO483">
            <v>-10623</v>
          </cell>
          <cell r="AQ483" t="str">
            <v/>
          </cell>
          <cell r="AR483" t="str">
            <v/>
          </cell>
          <cell r="AS483" t="str">
            <v/>
          </cell>
          <cell r="AU483" t="str">
            <v/>
          </cell>
          <cell r="AV483" t="str">
            <v/>
          </cell>
          <cell r="AW483" t="str">
            <v/>
          </cell>
          <cell r="AX483" t="str">
            <v/>
          </cell>
          <cell r="AY483" t="str">
            <v/>
          </cell>
          <cell r="AZ483" t="str">
            <v/>
          </cell>
          <cell r="BA483" t="str">
            <v/>
          </cell>
          <cell r="BB483" t="str">
            <v/>
          </cell>
          <cell r="BC483" t="str">
            <v/>
          </cell>
          <cell r="BD483" t="str">
            <v/>
          </cell>
          <cell r="BE483" t="str">
            <v/>
          </cell>
          <cell r="BF483" t="str">
            <v/>
          </cell>
          <cell r="BG483" t="str">
            <v/>
          </cell>
          <cell r="BH483" t="str">
            <v/>
          </cell>
          <cell r="BI483" t="str">
            <v/>
          </cell>
          <cell r="BJ483" t="str">
            <v/>
          </cell>
        </row>
        <row r="484">
          <cell r="A484" t="str">
            <v>RPN</v>
          </cell>
          <cell r="B484" t="str">
            <v>Q08</v>
          </cell>
          <cell r="C484" t="str">
            <v/>
          </cell>
          <cell r="D484" t="str">
            <v/>
          </cell>
          <cell r="E484" t="str">
            <v/>
          </cell>
          <cell r="J484" t="str">
            <v/>
          </cell>
          <cell r="K484" t="str">
            <v/>
          </cell>
          <cell r="L484" t="str">
            <v/>
          </cell>
          <cell r="M484" t="str">
            <v/>
          </cell>
          <cell r="Q484" t="str">
            <v/>
          </cell>
          <cell r="R484" t="str">
            <v/>
          </cell>
          <cell r="X484" t="str">
            <v/>
          </cell>
          <cell r="Y484" t="str">
            <v/>
          </cell>
          <cell r="Z484" t="str">
            <v/>
          </cell>
          <cell r="AB484" t="str">
            <v/>
          </cell>
          <cell r="AD484" t="str">
            <v/>
          </cell>
          <cell r="AE484" t="str">
            <v/>
          </cell>
          <cell r="AF484" t="str">
            <v/>
          </cell>
          <cell r="AG484">
            <v>0</v>
          </cell>
          <cell r="AH484" t="str">
            <v/>
          </cell>
          <cell r="AI484" t="str">
            <v/>
          </cell>
          <cell r="AJ484" t="str">
            <v/>
          </cell>
          <cell r="AK484" t="str">
            <v/>
          </cell>
          <cell r="AL484" t="str">
            <v/>
          </cell>
          <cell r="AM484" t="str">
            <v/>
          </cell>
          <cell r="AN484" t="str">
            <v/>
          </cell>
          <cell r="AO484" t="str">
            <v/>
          </cell>
          <cell r="AS484" t="str">
            <v/>
          </cell>
          <cell r="BB484" t="str">
            <v/>
          </cell>
          <cell r="BC484" t="str">
            <v/>
          </cell>
          <cell r="BD484" t="str">
            <v/>
          </cell>
          <cell r="BE484" t="str">
            <v/>
          </cell>
          <cell r="BF484" t="str">
            <v/>
          </cell>
          <cell r="BG484" t="str">
            <v/>
          </cell>
          <cell r="BH484" t="str">
            <v/>
          </cell>
          <cell r="BI484" t="str">
            <v/>
          </cell>
          <cell r="BJ484" t="str">
            <v/>
          </cell>
        </row>
        <row r="485">
          <cell r="A485" t="str">
            <v>RPQ</v>
          </cell>
          <cell r="B485" t="str">
            <v>Q19</v>
          </cell>
          <cell r="C485">
            <v>0.77117680500284247</v>
          </cell>
          <cell r="D485">
            <v>0.94104991394148019</v>
          </cell>
          <cell r="E485" t="str">
            <v/>
          </cell>
          <cell r="F485" t="str">
            <v/>
          </cell>
          <cell r="G485" t="str">
            <v/>
          </cell>
          <cell r="H485" t="str">
            <v/>
          </cell>
          <cell r="J485" t="str">
            <v/>
          </cell>
          <cell r="K485" t="str">
            <v/>
          </cell>
          <cell r="L485" t="str">
            <v/>
          </cell>
          <cell r="M485" t="str">
            <v/>
          </cell>
          <cell r="N485" t="str">
            <v/>
          </cell>
          <cell r="Q485" t="str">
            <v/>
          </cell>
          <cell r="R485" t="str">
            <v/>
          </cell>
          <cell r="S485" t="str">
            <v/>
          </cell>
          <cell r="X485" t="str">
            <v/>
          </cell>
          <cell r="Y485" t="str">
            <v/>
          </cell>
          <cell r="Z485" t="str">
            <v/>
          </cell>
          <cell r="AB485" t="str">
            <v/>
          </cell>
          <cell r="AD485" t="str">
            <v/>
          </cell>
          <cell r="AE485" t="str">
            <v/>
          </cell>
          <cell r="AF485" t="str">
            <v/>
          </cell>
          <cell r="AG485" t="str">
            <v/>
          </cell>
          <cell r="AH485" t="str">
            <v/>
          </cell>
          <cell r="AI485" t="str">
            <v/>
          </cell>
          <cell r="AJ485" t="str">
            <v/>
          </cell>
          <cell r="AK485" t="str">
            <v/>
          </cell>
          <cell r="AL485" t="str">
            <v/>
          </cell>
          <cell r="AM485" t="str">
            <v/>
          </cell>
          <cell r="AN485" t="str">
            <v/>
          </cell>
          <cell r="AO485">
            <v>257</v>
          </cell>
          <cell r="AQ485" t="str">
            <v/>
          </cell>
          <cell r="AR485" t="str">
            <v/>
          </cell>
          <cell r="AS485" t="str">
            <v/>
          </cell>
          <cell r="AU485" t="str">
            <v/>
          </cell>
          <cell r="AV485" t="str">
            <v/>
          </cell>
          <cell r="AW485" t="str">
            <v/>
          </cell>
          <cell r="AX485" t="str">
            <v/>
          </cell>
          <cell r="AY485" t="str">
            <v/>
          </cell>
          <cell r="AZ485" t="str">
            <v/>
          </cell>
          <cell r="BA485" t="str">
            <v/>
          </cell>
          <cell r="BB485" t="str">
            <v/>
          </cell>
          <cell r="BC485" t="str">
            <v/>
          </cell>
          <cell r="BD485" t="str">
            <v/>
          </cell>
          <cell r="BE485" t="str">
            <v/>
          </cell>
          <cell r="BF485" t="str">
            <v/>
          </cell>
          <cell r="BG485" t="str">
            <v/>
          </cell>
          <cell r="BH485" t="str">
            <v/>
          </cell>
          <cell r="BI485" t="str">
            <v/>
          </cell>
          <cell r="BJ485" t="str">
            <v/>
          </cell>
        </row>
        <row r="486">
          <cell r="A486" t="str">
            <v>RPR</v>
          </cell>
          <cell r="B486" t="str">
            <v>Q19</v>
          </cell>
          <cell r="C486" t="str">
            <v/>
          </cell>
          <cell r="D486" t="str">
            <v/>
          </cell>
          <cell r="E486">
            <v>0.98417789181098991</v>
          </cell>
          <cell r="F486" t="str">
            <v/>
          </cell>
          <cell r="G486" t="str">
            <v/>
          </cell>
          <cell r="H486" t="str">
            <v/>
          </cell>
          <cell r="J486" t="str">
            <v/>
          </cell>
          <cell r="K486" t="str">
            <v/>
          </cell>
          <cell r="L486" t="str">
            <v/>
          </cell>
          <cell r="M486">
            <v>2681</v>
          </cell>
          <cell r="N486" t="str">
            <v/>
          </cell>
          <cell r="Q486">
            <v>1</v>
          </cell>
          <cell r="R486">
            <v>1</v>
          </cell>
          <cell r="S486" t="str">
            <v/>
          </cell>
          <cell r="X486" t="str">
            <v/>
          </cell>
          <cell r="Y486" t="str">
            <v/>
          </cell>
          <cell r="Z486" t="str">
            <v/>
          </cell>
          <cell r="AB486">
            <v>1</v>
          </cell>
          <cell r="AD486" t="str">
            <v/>
          </cell>
          <cell r="AE486" t="str">
            <v/>
          </cell>
          <cell r="AF486" t="str">
            <v/>
          </cell>
          <cell r="AG486">
            <v>4.933008526187576E-2</v>
          </cell>
          <cell r="AH486">
            <v>2.3333333333333335</v>
          </cell>
          <cell r="AI486" t="str">
            <v/>
          </cell>
          <cell r="AJ486" t="str">
            <v/>
          </cell>
          <cell r="AK486" t="str">
            <v/>
          </cell>
          <cell r="AL486" t="str">
            <v/>
          </cell>
          <cell r="AM486" t="str">
            <v/>
          </cell>
          <cell r="AN486" t="str">
            <v/>
          </cell>
          <cell r="AO486">
            <v>-13394</v>
          </cell>
          <cell r="AQ486" t="str">
            <v/>
          </cell>
          <cell r="AR486" t="str">
            <v/>
          </cell>
          <cell r="AS486" t="str">
            <v/>
          </cell>
          <cell r="AU486" t="str">
            <v/>
          </cell>
          <cell r="AV486" t="str">
            <v/>
          </cell>
          <cell r="AW486" t="str">
            <v/>
          </cell>
          <cell r="AX486" t="str">
            <v/>
          </cell>
          <cell r="AY486" t="str">
            <v/>
          </cell>
          <cell r="AZ486" t="str">
            <v/>
          </cell>
          <cell r="BA486" t="str">
            <v/>
          </cell>
          <cell r="BB486" t="str">
            <v/>
          </cell>
          <cell r="BC486" t="str">
            <v/>
          </cell>
          <cell r="BD486" t="str">
            <v/>
          </cell>
          <cell r="BE486" t="str">
            <v/>
          </cell>
          <cell r="BF486" t="str">
            <v/>
          </cell>
          <cell r="BG486" t="str">
            <v/>
          </cell>
          <cell r="BH486" t="str">
            <v/>
          </cell>
          <cell r="BI486" t="str">
            <v/>
          </cell>
          <cell r="BJ486" t="str">
            <v/>
          </cell>
        </row>
        <row r="487">
          <cell r="A487" t="str">
            <v>RPY</v>
          </cell>
          <cell r="B487" t="str">
            <v>Q08</v>
          </cell>
          <cell r="C487" t="str">
            <v/>
          </cell>
          <cell r="D487" t="str">
            <v/>
          </cell>
          <cell r="E487" t="str">
            <v/>
          </cell>
          <cell r="F487" t="str">
            <v/>
          </cell>
          <cell r="G487" t="str">
            <v/>
          </cell>
          <cell r="H487" t="str">
            <v/>
          </cell>
          <cell r="J487" t="str">
            <v/>
          </cell>
          <cell r="K487" t="str">
            <v/>
          </cell>
          <cell r="L487" t="str">
            <v/>
          </cell>
          <cell r="M487">
            <v>210</v>
          </cell>
          <cell r="N487" t="str">
            <v/>
          </cell>
          <cell r="Q487">
            <v>1</v>
          </cell>
          <cell r="R487">
            <v>0.99809885931558939</v>
          </cell>
          <cell r="S487" t="str">
            <v/>
          </cell>
          <cell r="X487" t="str">
            <v/>
          </cell>
          <cell r="Y487" t="str">
            <v/>
          </cell>
          <cell r="Z487" t="str">
            <v/>
          </cell>
          <cell r="AB487" t="str">
            <v/>
          </cell>
          <cell r="AD487" t="str">
            <v/>
          </cell>
          <cell r="AE487" t="str">
            <v/>
          </cell>
          <cell r="AF487" t="str">
            <v/>
          </cell>
          <cell r="AG487">
            <v>0</v>
          </cell>
          <cell r="AH487">
            <v>0</v>
          </cell>
          <cell r="AI487" t="str">
            <v/>
          </cell>
          <cell r="AJ487" t="str">
            <v/>
          </cell>
          <cell r="AK487" t="str">
            <v/>
          </cell>
          <cell r="AL487" t="str">
            <v/>
          </cell>
          <cell r="AM487" t="str">
            <v/>
          </cell>
          <cell r="AN487" t="str">
            <v/>
          </cell>
          <cell r="AO487" t="str">
            <v/>
          </cell>
          <cell r="AQ487" t="str">
            <v/>
          </cell>
          <cell r="AR487" t="str">
            <v/>
          </cell>
          <cell r="AS487" t="str">
            <v/>
          </cell>
          <cell r="AU487" t="str">
            <v/>
          </cell>
          <cell r="AV487" t="str">
            <v/>
          </cell>
          <cell r="AW487" t="str">
            <v/>
          </cell>
          <cell r="AX487" t="str">
            <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row>
        <row r="488">
          <cell r="A488" t="str">
            <v>RQ2</v>
          </cell>
          <cell r="B488" t="str">
            <v>Q19</v>
          </cell>
          <cell r="C488">
            <v>0.75240040858018387</v>
          </cell>
          <cell r="D488">
            <v>0.93177257525083612</v>
          </cell>
          <cell r="E488" t="str">
            <v/>
          </cell>
          <cell r="F488" t="str">
            <v/>
          </cell>
          <cell r="G488" t="str">
            <v/>
          </cell>
          <cell r="H488" t="str">
            <v/>
          </cell>
          <cell r="J488" t="str">
            <v/>
          </cell>
          <cell r="K488" t="str">
            <v/>
          </cell>
          <cell r="L488" t="str">
            <v/>
          </cell>
          <cell r="M488" t="str">
            <v/>
          </cell>
          <cell r="N488" t="str">
            <v/>
          </cell>
          <cell r="Q488" t="str">
            <v/>
          </cell>
          <cell r="R488" t="str">
            <v/>
          </cell>
          <cell r="S488" t="str">
            <v/>
          </cell>
          <cell r="X488" t="str">
            <v/>
          </cell>
          <cell r="Y488" t="str">
            <v/>
          </cell>
          <cell r="Z488" t="str">
            <v/>
          </cell>
          <cell r="AB488" t="str">
            <v/>
          </cell>
          <cell r="AD488" t="str">
            <v/>
          </cell>
          <cell r="AE488" t="str">
            <v/>
          </cell>
          <cell r="AF488" t="str">
            <v/>
          </cell>
          <cell r="AG488" t="str">
            <v/>
          </cell>
          <cell r="AH488" t="str">
            <v/>
          </cell>
          <cell r="AI488" t="str">
            <v/>
          </cell>
          <cell r="AJ488" t="str">
            <v/>
          </cell>
          <cell r="AK488" t="str">
            <v/>
          </cell>
          <cell r="AL488" t="str">
            <v/>
          </cell>
          <cell r="AM488" t="str">
            <v/>
          </cell>
          <cell r="AN488" t="str">
            <v/>
          </cell>
          <cell r="AO488">
            <v>129</v>
          </cell>
          <cell r="AQ488" t="str">
            <v/>
          </cell>
          <cell r="AR488" t="str">
            <v/>
          </cell>
          <cell r="AS488" t="str">
            <v/>
          </cell>
          <cell r="AU488" t="str">
            <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row>
        <row r="489">
          <cell r="A489" t="str">
            <v>RQ3</v>
          </cell>
          <cell r="B489" t="str">
            <v>Q27</v>
          </cell>
          <cell r="C489" t="str">
            <v/>
          </cell>
          <cell r="D489" t="str">
            <v/>
          </cell>
          <cell r="E489">
            <v>0.96836982968369834</v>
          </cell>
          <cell r="F489" t="str">
            <v/>
          </cell>
          <cell r="G489" t="str">
            <v/>
          </cell>
          <cell r="H489" t="str">
            <v/>
          </cell>
          <cell r="J489" t="str">
            <v/>
          </cell>
          <cell r="K489" t="str">
            <v/>
          </cell>
          <cell r="L489" t="str">
            <v/>
          </cell>
          <cell r="M489">
            <v>1664</v>
          </cell>
          <cell r="N489" t="str">
            <v/>
          </cell>
          <cell r="Q489">
            <v>1</v>
          </cell>
          <cell r="R489">
            <v>1</v>
          </cell>
          <cell r="S489" t="str">
            <v/>
          </cell>
          <cell r="X489" t="str">
            <v/>
          </cell>
          <cell r="Y489" t="str">
            <v/>
          </cell>
          <cell r="Z489" t="str">
            <v/>
          </cell>
          <cell r="AB489" t="str">
            <v/>
          </cell>
          <cell r="AD489" t="str">
            <v/>
          </cell>
          <cell r="AE489" t="str">
            <v/>
          </cell>
          <cell r="AF489" t="str">
            <v/>
          </cell>
          <cell r="AG489">
            <v>0</v>
          </cell>
          <cell r="AH489">
            <v>1.3333333333333333</v>
          </cell>
          <cell r="AI489" t="str">
            <v/>
          </cell>
          <cell r="AJ489" t="str">
            <v/>
          </cell>
          <cell r="AK489" t="str">
            <v/>
          </cell>
          <cell r="AL489" t="str">
            <v/>
          </cell>
          <cell r="AM489" t="str">
            <v/>
          </cell>
          <cell r="AN489" t="str">
            <v/>
          </cell>
          <cell r="AO489">
            <v>1618</v>
          </cell>
          <cell r="AQ489" t="str">
            <v/>
          </cell>
          <cell r="AR489" t="str">
            <v/>
          </cell>
          <cell r="AS489" t="str">
            <v/>
          </cell>
          <cell r="AU489" t="str">
            <v/>
          </cell>
          <cell r="AV489" t="str">
            <v/>
          </cell>
          <cell r="AW489" t="str">
            <v/>
          </cell>
          <cell r="AX489" t="str">
            <v/>
          </cell>
          <cell r="AY489" t="str">
            <v/>
          </cell>
          <cell r="AZ489" t="str">
            <v/>
          </cell>
          <cell r="BA489" t="str">
            <v/>
          </cell>
          <cell r="BB489" t="str">
            <v/>
          </cell>
          <cell r="BC489" t="str">
            <v/>
          </cell>
          <cell r="BD489" t="str">
            <v/>
          </cell>
          <cell r="BE489" t="str">
            <v/>
          </cell>
          <cell r="BF489" t="str">
            <v/>
          </cell>
          <cell r="BG489" t="str">
            <v/>
          </cell>
          <cell r="BH489" t="str">
            <v/>
          </cell>
          <cell r="BI489" t="str">
            <v/>
          </cell>
          <cell r="BJ489" t="str">
            <v/>
          </cell>
        </row>
        <row r="490">
          <cell r="A490" t="str">
            <v>RQ6</v>
          </cell>
          <cell r="B490" t="str">
            <v>Q15</v>
          </cell>
          <cell r="C490" t="str">
            <v/>
          </cell>
          <cell r="D490" t="str">
            <v/>
          </cell>
          <cell r="E490">
            <v>0.87354409317803661</v>
          </cell>
          <cell r="F490" t="str">
            <v/>
          </cell>
          <cell r="G490" t="str">
            <v/>
          </cell>
          <cell r="H490" t="str">
            <v/>
          </cell>
          <cell r="J490" t="str">
            <v/>
          </cell>
          <cell r="K490" t="str">
            <v/>
          </cell>
          <cell r="L490" t="str">
            <v/>
          </cell>
          <cell r="M490">
            <v>5176</v>
          </cell>
          <cell r="N490" t="str">
            <v/>
          </cell>
          <cell r="Q490">
            <v>0.98679245283018868</v>
          </cell>
          <cell r="R490">
            <v>0.99782312925170069</v>
          </cell>
          <cell r="S490" t="str">
            <v/>
          </cell>
          <cell r="X490" t="str">
            <v/>
          </cell>
          <cell r="Y490" t="str">
            <v/>
          </cell>
          <cell r="Z490" t="str">
            <v/>
          </cell>
          <cell r="AB490">
            <v>0.98557692307692313</v>
          </cell>
          <cell r="AD490" t="str">
            <v/>
          </cell>
          <cell r="AE490" t="str">
            <v/>
          </cell>
          <cell r="AF490" t="str">
            <v/>
          </cell>
          <cell r="AG490">
            <v>1.7359786341091185E-2</v>
          </cell>
          <cell r="AH490">
            <v>4.333333333333333</v>
          </cell>
          <cell r="AI490" t="str">
            <v/>
          </cell>
          <cell r="AJ490" t="str">
            <v/>
          </cell>
          <cell r="AK490" t="str">
            <v/>
          </cell>
          <cell r="AL490" t="str">
            <v/>
          </cell>
          <cell r="AM490" t="str">
            <v/>
          </cell>
          <cell r="AN490" t="str">
            <v/>
          </cell>
          <cell r="AO490">
            <v>18</v>
          </cell>
          <cell r="AQ490" t="str">
            <v/>
          </cell>
          <cell r="AR490" t="str">
            <v/>
          </cell>
          <cell r="AS490" t="str">
            <v/>
          </cell>
          <cell r="AU490" t="str">
            <v/>
          </cell>
          <cell r="AV490" t="str">
            <v/>
          </cell>
          <cell r="AW490" t="str">
            <v/>
          </cell>
          <cell r="AX490" t="str">
            <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row>
        <row r="491">
          <cell r="A491" t="str">
            <v>RQ8</v>
          </cell>
          <cell r="B491" t="str">
            <v>Q03</v>
          </cell>
          <cell r="C491" t="str">
            <v/>
          </cell>
          <cell r="D491" t="str">
            <v/>
          </cell>
          <cell r="E491">
            <v>0.98093036694596936</v>
          </cell>
          <cell r="F491" t="str">
            <v/>
          </cell>
          <cell r="G491" t="str">
            <v/>
          </cell>
          <cell r="H491" t="str">
            <v/>
          </cell>
          <cell r="J491" t="str">
            <v/>
          </cell>
          <cell r="K491" t="str">
            <v/>
          </cell>
          <cell r="L491" t="str">
            <v/>
          </cell>
          <cell r="M491">
            <v>6874</v>
          </cell>
          <cell r="N491" t="str">
            <v/>
          </cell>
          <cell r="Q491">
            <v>1</v>
          </cell>
          <cell r="R491">
            <v>1</v>
          </cell>
          <cell r="S491" t="str">
            <v/>
          </cell>
          <cell r="X491" t="str">
            <v/>
          </cell>
          <cell r="Y491" t="str">
            <v/>
          </cell>
          <cell r="Z491" t="str">
            <v/>
          </cell>
          <cell r="AB491">
            <v>1</v>
          </cell>
          <cell r="AD491" t="str">
            <v/>
          </cell>
          <cell r="AE491" t="str">
            <v/>
          </cell>
          <cell r="AF491" t="str">
            <v/>
          </cell>
          <cell r="AG491">
            <v>1.9170579029733958E-2</v>
          </cell>
          <cell r="AH491">
            <v>3.6666666666666665</v>
          </cell>
          <cell r="AI491" t="str">
            <v/>
          </cell>
          <cell r="AJ491" t="str">
            <v/>
          </cell>
          <cell r="AK491" t="str">
            <v/>
          </cell>
          <cell r="AL491" t="str">
            <v/>
          </cell>
          <cell r="AM491" t="str">
            <v/>
          </cell>
          <cell r="AN491" t="str">
            <v/>
          </cell>
          <cell r="AO491">
            <v>1003</v>
          </cell>
          <cell r="AQ491" t="str">
            <v/>
          </cell>
          <cell r="AR491" t="str">
            <v/>
          </cell>
          <cell r="AS491" t="str">
            <v/>
          </cell>
          <cell r="AU491" t="str">
            <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row>
        <row r="492">
          <cell r="A492" t="str">
            <v>RQM</v>
          </cell>
          <cell r="B492" t="str">
            <v>Q04</v>
          </cell>
          <cell r="C492" t="str">
            <v/>
          </cell>
          <cell r="D492" t="str">
            <v/>
          </cell>
          <cell r="E492">
            <v>0.98665444172779138</v>
          </cell>
          <cell r="F492" t="str">
            <v/>
          </cell>
          <cell r="G492" t="str">
            <v/>
          </cell>
          <cell r="H492" t="str">
            <v/>
          </cell>
          <cell r="J492" t="str">
            <v/>
          </cell>
          <cell r="K492" t="str">
            <v/>
          </cell>
          <cell r="L492" t="str">
            <v/>
          </cell>
          <cell r="M492">
            <v>3338</v>
          </cell>
          <cell r="N492" t="str">
            <v/>
          </cell>
          <cell r="Q492">
            <v>1</v>
          </cell>
          <cell r="R492">
            <v>1</v>
          </cell>
          <cell r="S492" t="str">
            <v/>
          </cell>
          <cell r="X492" t="str">
            <v/>
          </cell>
          <cell r="Y492" t="str">
            <v/>
          </cell>
          <cell r="Z492" t="str">
            <v/>
          </cell>
          <cell r="AB492">
            <v>0.91489361702127658</v>
          </cell>
          <cell r="AD492" t="str">
            <v/>
          </cell>
          <cell r="AE492" t="str">
            <v/>
          </cell>
          <cell r="AF492" t="str">
            <v/>
          </cell>
          <cell r="AG492">
            <v>2.0833333333333329E-2</v>
          </cell>
          <cell r="AH492">
            <v>2</v>
          </cell>
          <cell r="AI492" t="str">
            <v/>
          </cell>
          <cell r="AJ492" t="str">
            <v/>
          </cell>
          <cell r="AK492" t="str">
            <v/>
          </cell>
          <cell r="AL492" t="str">
            <v/>
          </cell>
          <cell r="AM492" t="str">
            <v/>
          </cell>
          <cell r="AN492" t="str">
            <v/>
          </cell>
          <cell r="AO492">
            <v>2204</v>
          </cell>
          <cell r="AQ492" t="str">
            <v/>
          </cell>
          <cell r="AR492" t="str">
            <v/>
          </cell>
          <cell r="AS492" t="str">
            <v/>
          </cell>
          <cell r="AU492" t="str">
            <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row>
        <row r="493">
          <cell r="A493" t="str">
            <v>RQN</v>
          </cell>
          <cell r="B493" t="str">
            <v>Q04</v>
          </cell>
          <cell r="C493" t="str">
            <v/>
          </cell>
          <cell r="D493" t="str">
            <v/>
          </cell>
          <cell r="E493">
            <v>0.98609691269679001</v>
          </cell>
          <cell r="F493" t="str">
            <v/>
          </cell>
          <cell r="G493" t="str">
            <v/>
          </cell>
          <cell r="H493" t="str">
            <v/>
          </cell>
          <cell r="J493" t="str">
            <v/>
          </cell>
          <cell r="K493" t="str">
            <v/>
          </cell>
          <cell r="L493" t="str">
            <v/>
          </cell>
          <cell r="M493">
            <v>6762</v>
          </cell>
          <cell r="N493" t="str">
            <v/>
          </cell>
          <cell r="Q493">
            <v>1</v>
          </cell>
          <cell r="R493">
            <v>1</v>
          </cell>
          <cell r="S493" t="str">
            <v/>
          </cell>
          <cell r="X493" t="str">
            <v/>
          </cell>
          <cell r="Y493" t="str">
            <v/>
          </cell>
          <cell r="Z493" t="str">
            <v/>
          </cell>
          <cell r="AB493">
            <v>0.97530864197530864</v>
          </cell>
          <cell r="AD493" t="str">
            <v/>
          </cell>
          <cell r="AE493" t="str">
            <v/>
          </cell>
          <cell r="AF493" t="str">
            <v/>
          </cell>
          <cell r="AG493">
            <v>2.2444564629529474E-2</v>
          </cell>
          <cell r="AH493">
            <v>7</v>
          </cell>
          <cell r="AI493" t="str">
            <v/>
          </cell>
          <cell r="AJ493" t="str">
            <v/>
          </cell>
          <cell r="AK493" t="str">
            <v/>
          </cell>
          <cell r="AL493" t="str">
            <v/>
          </cell>
          <cell r="AM493" t="str">
            <v/>
          </cell>
          <cell r="AN493" t="str">
            <v/>
          </cell>
          <cell r="AO493">
            <v>-18484</v>
          </cell>
          <cell r="AQ493" t="str">
            <v/>
          </cell>
          <cell r="AR493" t="str">
            <v/>
          </cell>
          <cell r="AS493" t="str">
            <v/>
          </cell>
          <cell r="AU493" t="str">
            <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row>
        <row r="494">
          <cell r="A494" t="str">
            <v>RQQ</v>
          </cell>
          <cell r="B494" t="str">
            <v>Q01</v>
          </cell>
          <cell r="C494" t="str">
            <v/>
          </cell>
          <cell r="D494" t="str">
            <v/>
          </cell>
          <cell r="E494">
            <v>0.98980169971671383</v>
          </cell>
          <cell r="F494" t="str">
            <v/>
          </cell>
          <cell r="G494" t="str">
            <v/>
          </cell>
          <cell r="H494" t="str">
            <v/>
          </cell>
          <cell r="J494" t="str">
            <v/>
          </cell>
          <cell r="K494" t="str">
            <v/>
          </cell>
          <cell r="L494" t="str">
            <v/>
          </cell>
          <cell r="M494">
            <v>2540</v>
          </cell>
          <cell r="N494" t="str">
            <v/>
          </cell>
          <cell r="Q494">
            <v>1</v>
          </cell>
          <cell r="R494">
            <v>1</v>
          </cell>
          <cell r="S494" t="str">
            <v/>
          </cell>
          <cell r="X494" t="str">
            <v/>
          </cell>
          <cell r="Y494" t="str">
            <v/>
          </cell>
          <cell r="Z494" t="str">
            <v/>
          </cell>
          <cell r="AB494">
            <v>0.30232558139534882</v>
          </cell>
          <cell r="AD494" t="str">
            <v/>
          </cell>
          <cell r="AE494" t="str">
            <v/>
          </cell>
          <cell r="AF494" t="str">
            <v/>
          </cell>
          <cell r="AG494">
            <v>3.0837004405286344E-2</v>
          </cell>
          <cell r="AH494">
            <v>1.6666666666666667</v>
          </cell>
          <cell r="AI494" t="str">
            <v/>
          </cell>
          <cell r="AJ494" t="str">
            <v/>
          </cell>
          <cell r="AK494" t="str">
            <v/>
          </cell>
          <cell r="AL494" t="str">
            <v/>
          </cell>
          <cell r="AM494" t="str">
            <v/>
          </cell>
          <cell r="AN494" t="str">
            <v/>
          </cell>
          <cell r="AO494">
            <v>-6535</v>
          </cell>
          <cell r="AQ494" t="str">
            <v/>
          </cell>
          <cell r="AR494" t="str">
            <v/>
          </cell>
          <cell r="AS494" t="str">
            <v/>
          </cell>
          <cell r="AU494" t="str">
            <v/>
          </cell>
          <cell r="AV494" t="str">
            <v/>
          </cell>
          <cell r="AW494" t="str">
            <v/>
          </cell>
          <cell r="AX494" t="str">
            <v/>
          </cell>
          <cell r="AY494" t="str">
            <v/>
          </cell>
          <cell r="AZ494" t="str">
            <v/>
          </cell>
          <cell r="BA494" t="str">
            <v/>
          </cell>
          <cell r="BB494" t="str">
            <v/>
          </cell>
          <cell r="BC494" t="str">
            <v/>
          </cell>
          <cell r="BD494" t="str">
            <v/>
          </cell>
          <cell r="BE494" t="str">
            <v/>
          </cell>
          <cell r="BF494" t="str">
            <v/>
          </cell>
          <cell r="BG494" t="str">
            <v/>
          </cell>
          <cell r="BH494" t="str">
            <v/>
          </cell>
          <cell r="BI494" t="str">
            <v/>
          </cell>
          <cell r="BJ494" t="str">
            <v/>
          </cell>
        </row>
        <row r="495">
          <cell r="A495" t="str">
            <v>RQW</v>
          </cell>
          <cell r="B495" t="str">
            <v>Q03</v>
          </cell>
          <cell r="C495" t="str">
            <v/>
          </cell>
          <cell r="D495" t="str">
            <v/>
          </cell>
          <cell r="E495">
            <v>0.97167317134583908</v>
          </cell>
          <cell r="F495" t="str">
            <v/>
          </cell>
          <cell r="G495" t="str">
            <v/>
          </cell>
          <cell r="H495" t="str">
            <v/>
          </cell>
          <cell r="J495" t="str">
            <v/>
          </cell>
          <cell r="K495" t="str">
            <v/>
          </cell>
          <cell r="L495" t="str">
            <v/>
          </cell>
          <cell r="M495">
            <v>3789</v>
          </cell>
          <cell r="N495" t="str">
            <v/>
          </cell>
          <cell r="Q495">
            <v>1</v>
          </cell>
          <cell r="R495">
            <v>1</v>
          </cell>
          <cell r="S495" t="str">
            <v/>
          </cell>
          <cell r="X495" t="str">
            <v/>
          </cell>
          <cell r="Y495" t="str">
            <v/>
          </cell>
          <cell r="Z495" t="str">
            <v/>
          </cell>
          <cell r="AB495">
            <v>0.97761194029850751</v>
          </cell>
          <cell r="AD495" t="str">
            <v/>
          </cell>
          <cell r="AE495" t="str">
            <v/>
          </cell>
          <cell r="AF495" t="str">
            <v/>
          </cell>
          <cell r="AG495">
            <v>3.3069399161620869E-2</v>
          </cell>
          <cell r="AH495">
            <v>1.3333333333333333</v>
          </cell>
          <cell r="AI495" t="str">
            <v/>
          </cell>
          <cell r="AJ495" t="str">
            <v/>
          </cell>
          <cell r="AK495" t="str">
            <v/>
          </cell>
          <cell r="AL495" t="str">
            <v/>
          </cell>
          <cell r="AM495" t="str">
            <v/>
          </cell>
          <cell r="AN495" t="str">
            <v/>
          </cell>
          <cell r="AO495">
            <v>-5857</v>
          </cell>
          <cell r="AQ495" t="str">
            <v/>
          </cell>
          <cell r="AR495" t="str">
            <v/>
          </cell>
          <cell r="AS495" t="str">
            <v/>
          </cell>
          <cell r="AU495" t="str">
            <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row>
        <row r="496">
          <cell r="A496" t="str">
            <v>RQX</v>
          </cell>
          <cell r="B496" t="str">
            <v>Q06</v>
          </cell>
          <cell r="C496" t="str">
            <v/>
          </cell>
          <cell r="D496" t="str">
            <v/>
          </cell>
          <cell r="E496">
            <v>0.98595097374285434</v>
          </cell>
          <cell r="F496" t="str">
            <v/>
          </cell>
          <cell r="G496" t="str">
            <v/>
          </cell>
          <cell r="H496" t="str">
            <v/>
          </cell>
          <cell r="J496" t="str">
            <v/>
          </cell>
          <cell r="K496" t="str">
            <v/>
          </cell>
          <cell r="L496" t="str">
            <v/>
          </cell>
          <cell r="M496">
            <v>639</v>
          </cell>
          <cell r="N496" t="str">
            <v/>
          </cell>
          <cell r="Q496">
            <v>1</v>
          </cell>
          <cell r="R496">
            <v>1</v>
          </cell>
          <cell r="S496" t="str">
            <v/>
          </cell>
          <cell r="X496" t="str">
            <v/>
          </cell>
          <cell r="Y496" t="str">
            <v/>
          </cell>
          <cell r="Z496" t="str">
            <v/>
          </cell>
          <cell r="AB496">
            <v>0.98522167487684731</v>
          </cell>
          <cell r="AD496" t="str">
            <v/>
          </cell>
          <cell r="AE496" t="str">
            <v/>
          </cell>
          <cell r="AF496" t="str">
            <v/>
          </cell>
          <cell r="AG496">
            <v>1.91415313225058E-2</v>
          </cell>
          <cell r="AH496">
            <v>2.3333333333333335</v>
          </cell>
          <cell r="AI496" t="str">
            <v/>
          </cell>
          <cell r="AJ496" t="str">
            <v/>
          </cell>
          <cell r="AK496" t="str">
            <v/>
          </cell>
          <cell r="AL496" t="str">
            <v/>
          </cell>
          <cell r="AM496" t="str">
            <v/>
          </cell>
          <cell r="AN496" t="str">
            <v/>
          </cell>
          <cell r="AO496" t="str">
            <v/>
          </cell>
          <cell r="AQ496" t="str">
            <v/>
          </cell>
          <cell r="AR496" t="str">
            <v/>
          </cell>
          <cell r="AS496" t="str">
            <v/>
          </cell>
          <cell r="AU496" t="str">
            <v/>
          </cell>
          <cell r="AV496" t="str">
            <v/>
          </cell>
          <cell r="AW496" t="str">
            <v/>
          </cell>
          <cell r="AX496" t="str">
            <v/>
          </cell>
          <cell r="AY496" t="str">
            <v/>
          </cell>
          <cell r="AZ496" t="str">
            <v/>
          </cell>
          <cell r="BA496" t="str">
            <v/>
          </cell>
          <cell r="BB496" t="str">
            <v/>
          </cell>
          <cell r="BC496" t="str">
            <v/>
          </cell>
          <cell r="BD496" t="str">
            <v/>
          </cell>
          <cell r="BE496" t="str">
            <v/>
          </cell>
          <cell r="BF496" t="str">
            <v/>
          </cell>
          <cell r="BG496" t="str">
            <v/>
          </cell>
          <cell r="BH496" t="str">
            <v/>
          </cell>
          <cell r="BI496" t="str">
            <v/>
          </cell>
          <cell r="BJ496" t="str">
            <v/>
          </cell>
        </row>
        <row r="497">
          <cell r="A497" t="str">
            <v>RQY</v>
          </cell>
          <cell r="B497" t="str">
            <v>Q08</v>
          </cell>
          <cell r="C497" t="str">
            <v/>
          </cell>
          <cell r="D497" t="str">
            <v/>
          </cell>
          <cell r="E497" t="str">
            <v/>
          </cell>
          <cell r="F497" t="str">
            <v/>
          </cell>
          <cell r="G497" t="str">
            <v/>
          </cell>
          <cell r="H497" t="str">
            <v/>
          </cell>
          <cell r="J497" t="str">
            <v/>
          </cell>
          <cell r="K497" t="str">
            <v/>
          </cell>
          <cell r="L497" t="str">
            <v/>
          </cell>
          <cell r="M497">
            <v>25</v>
          </cell>
          <cell r="N497" t="str">
            <v/>
          </cell>
          <cell r="Q497" t="str">
            <v/>
          </cell>
          <cell r="R497">
            <v>1</v>
          </cell>
          <cell r="S497" t="str">
            <v/>
          </cell>
          <cell r="X497" t="str">
            <v/>
          </cell>
          <cell r="Y497" t="str">
            <v/>
          </cell>
          <cell r="Z497" t="str">
            <v/>
          </cell>
          <cell r="AB497" t="str">
            <v/>
          </cell>
          <cell r="AD497" t="str">
            <v/>
          </cell>
          <cell r="AE497" t="str">
            <v/>
          </cell>
          <cell r="AF497" t="str">
            <v/>
          </cell>
          <cell r="AG497">
            <v>0</v>
          </cell>
          <cell r="AH497" t="str">
            <v/>
          </cell>
          <cell r="AI497" t="str">
            <v/>
          </cell>
          <cell r="AJ497" t="str">
            <v/>
          </cell>
          <cell r="AK497" t="str">
            <v/>
          </cell>
          <cell r="AL497" t="str">
            <v/>
          </cell>
          <cell r="AM497" t="str">
            <v/>
          </cell>
          <cell r="AN497" t="str">
            <v/>
          </cell>
          <cell r="AO497">
            <v>1534</v>
          </cell>
          <cell r="AQ497" t="str">
            <v/>
          </cell>
          <cell r="AR497" t="str">
            <v/>
          </cell>
          <cell r="AS497" t="str">
            <v/>
          </cell>
          <cell r="AU497" t="str">
            <v/>
          </cell>
          <cell r="AV497" t="str">
            <v/>
          </cell>
          <cell r="AW497" t="str">
            <v/>
          </cell>
          <cell r="AX497" t="str">
            <v/>
          </cell>
          <cell r="AY497" t="str">
            <v/>
          </cell>
          <cell r="AZ497" t="str">
            <v/>
          </cell>
          <cell r="BA497" t="str">
            <v/>
          </cell>
          <cell r="BB497" t="str">
            <v/>
          </cell>
          <cell r="BC497" t="str">
            <v/>
          </cell>
          <cell r="BD497" t="str">
            <v/>
          </cell>
          <cell r="BE497" t="str">
            <v/>
          </cell>
          <cell r="BF497" t="str">
            <v/>
          </cell>
          <cell r="BG497" t="str">
            <v/>
          </cell>
          <cell r="BH497" t="str">
            <v/>
          </cell>
          <cell r="BI497" t="str">
            <v/>
          </cell>
          <cell r="BJ497" t="str">
            <v/>
          </cell>
        </row>
        <row r="498">
          <cell r="A498" t="str">
            <v>RR1</v>
          </cell>
          <cell r="B498" t="str">
            <v>Q27</v>
          </cell>
          <cell r="C498" t="str">
            <v/>
          </cell>
          <cell r="D498" t="str">
            <v/>
          </cell>
          <cell r="E498">
            <v>0.97833547833547829</v>
          </cell>
          <cell r="F498" t="str">
            <v/>
          </cell>
          <cell r="G498" t="str">
            <v/>
          </cell>
          <cell r="H498" t="str">
            <v/>
          </cell>
          <cell r="J498" t="str">
            <v/>
          </cell>
          <cell r="K498" t="str">
            <v/>
          </cell>
          <cell r="L498" t="str">
            <v/>
          </cell>
          <cell r="M498">
            <v>4091</v>
          </cell>
          <cell r="N498" t="str">
            <v/>
          </cell>
          <cell r="Q498">
            <v>0.99906044472283118</v>
          </cell>
          <cell r="R498">
            <v>1</v>
          </cell>
          <cell r="S498" t="str">
            <v/>
          </cell>
          <cell r="X498" t="str">
            <v/>
          </cell>
          <cell r="Y498" t="str">
            <v/>
          </cell>
          <cell r="Z498" t="str">
            <v/>
          </cell>
          <cell r="AB498">
            <v>1</v>
          </cell>
          <cell r="AD498" t="str">
            <v/>
          </cell>
          <cell r="AE498" t="str">
            <v/>
          </cell>
          <cell r="AF498" t="str">
            <v/>
          </cell>
          <cell r="AG498">
            <v>2.7656477438136828E-2</v>
          </cell>
          <cell r="AH498">
            <v>7</v>
          </cell>
          <cell r="AI498" t="str">
            <v/>
          </cell>
          <cell r="AJ498" t="str">
            <v/>
          </cell>
          <cell r="AK498" t="str">
            <v/>
          </cell>
          <cell r="AL498" t="str">
            <v/>
          </cell>
          <cell r="AM498" t="str">
            <v/>
          </cell>
          <cell r="AN498" t="str">
            <v/>
          </cell>
          <cell r="AO498" t="str">
            <v/>
          </cell>
          <cell r="AQ498" t="str">
            <v/>
          </cell>
          <cell r="AR498" t="str">
            <v/>
          </cell>
          <cell r="AS498" t="str">
            <v/>
          </cell>
          <cell r="AU498" t="str">
            <v/>
          </cell>
          <cell r="AV498" t="str">
            <v/>
          </cell>
          <cell r="AW498" t="str">
            <v/>
          </cell>
          <cell r="AX498" t="str">
            <v/>
          </cell>
          <cell r="AY498" t="str">
            <v/>
          </cell>
          <cell r="AZ498" t="str">
            <v/>
          </cell>
          <cell r="BA498" t="str">
            <v/>
          </cell>
          <cell r="BB498" t="str">
            <v/>
          </cell>
          <cell r="BC498" t="str">
            <v/>
          </cell>
          <cell r="BD498" t="str">
            <v/>
          </cell>
          <cell r="BE498" t="str">
            <v/>
          </cell>
          <cell r="BF498" t="str">
            <v/>
          </cell>
          <cell r="BG498" t="str">
            <v/>
          </cell>
          <cell r="BH498" t="str">
            <v/>
          </cell>
          <cell r="BI498" t="str">
            <v/>
          </cell>
          <cell r="BJ498" t="str">
            <v/>
          </cell>
        </row>
        <row r="499">
          <cell r="A499" t="str">
            <v>RR2</v>
          </cell>
          <cell r="B499" t="str">
            <v>Q17</v>
          </cell>
          <cell r="C499" t="str">
            <v/>
          </cell>
          <cell r="D499" t="str">
            <v/>
          </cell>
          <cell r="E499">
            <v>0.97860615883306323</v>
          </cell>
          <cell r="F499" t="str">
            <v/>
          </cell>
          <cell r="G499" t="str">
            <v/>
          </cell>
          <cell r="H499" t="str">
            <v/>
          </cell>
          <cell r="J499" t="str">
            <v/>
          </cell>
          <cell r="K499" t="str">
            <v/>
          </cell>
          <cell r="L499" t="str">
            <v/>
          </cell>
          <cell r="M499">
            <v>2131</v>
          </cell>
          <cell r="N499" t="str">
            <v/>
          </cell>
          <cell r="Q499">
            <v>1</v>
          </cell>
          <cell r="R499">
            <v>1</v>
          </cell>
          <cell r="S499" t="str">
            <v/>
          </cell>
          <cell r="X499" t="str">
            <v/>
          </cell>
          <cell r="Y499" t="str">
            <v/>
          </cell>
          <cell r="Z499" t="str">
            <v/>
          </cell>
          <cell r="AB499">
            <v>1</v>
          </cell>
          <cell r="AD499" t="str">
            <v/>
          </cell>
          <cell r="AE499" t="str">
            <v/>
          </cell>
          <cell r="AF499" t="str">
            <v/>
          </cell>
          <cell r="AG499">
            <v>9.3970242756460463E-3</v>
          </cell>
          <cell r="AH499">
            <v>1.3333333333333333</v>
          </cell>
          <cell r="AI499" t="str">
            <v/>
          </cell>
          <cell r="AJ499" t="str">
            <v/>
          </cell>
          <cell r="AK499" t="str">
            <v/>
          </cell>
          <cell r="AL499" t="str">
            <v/>
          </cell>
          <cell r="AM499" t="str">
            <v/>
          </cell>
          <cell r="AN499" t="str">
            <v/>
          </cell>
          <cell r="AO499">
            <v>9</v>
          </cell>
          <cell r="AQ499" t="str">
            <v/>
          </cell>
          <cell r="AR499" t="str">
            <v/>
          </cell>
          <cell r="AS499" t="str">
            <v/>
          </cell>
          <cell r="AU499" t="str">
            <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row>
        <row r="500">
          <cell r="A500" t="str">
            <v>RR21</v>
          </cell>
          <cell r="B500" t="str">
            <v>Q17</v>
          </cell>
          <cell r="C500">
            <v>0.74200913242009137</v>
          </cell>
          <cell r="D500">
            <v>0.99383983572895274</v>
          </cell>
          <cell r="J500" t="str">
            <v/>
          </cell>
          <cell r="K500" t="str">
            <v/>
          </cell>
          <cell r="L500" t="str">
            <v/>
          </cell>
          <cell r="Q500" t="str">
            <v/>
          </cell>
          <cell r="R500" t="str">
            <v/>
          </cell>
          <cell r="AB500" t="str">
            <v/>
          </cell>
          <cell r="AD500" t="str">
            <v/>
          </cell>
          <cell r="AE500" t="str">
            <v/>
          </cell>
          <cell r="AF500" t="str">
            <v/>
          </cell>
          <cell r="AH500" t="str">
            <v/>
          </cell>
          <cell r="AI500" t="str">
            <v/>
          </cell>
          <cell r="AJ500" t="str">
            <v/>
          </cell>
          <cell r="AK500" t="str">
            <v/>
          </cell>
          <cell r="AL500" t="str">
            <v/>
          </cell>
          <cell r="AM500" t="str">
            <v/>
          </cell>
          <cell r="AN500" t="str">
            <v/>
          </cell>
          <cell r="AO500" t="str">
            <v/>
          </cell>
          <cell r="AS500" t="str">
            <v/>
          </cell>
          <cell r="BB500" t="str">
            <v/>
          </cell>
          <cell r="BC500" t="str">
            <v/>
          </cell>
          <cell r="BD500" t="str">
            <v/>
          </cell>
          <cell r="BE500" t="str">
            <v/>
          </cell>
          <cell r="BF500" t="str">
            <v/>
          </cell>
          <cell r="BG500" t="str">
            <v/>
          </cell>
          <cell r="BH500" t="str">
            <v/>
          </cell>
          <cell r="BI500" t="str">
            <v/>
          </cell>
          <cell r="BJ500" t="str">
            <v/>
          </cell>
        </row>
        <row r="501">
          <cell r="A501" t="str">
            <v>RR7</v>
          </cell>
          <cell r="B501" t="str">
            <v>Q09</v>
          </cell>
          <cell r="C501" t="str">
            <v/>
          </cell>
          <cell r="D501" t="str">
            <v/>
          </cell>
          <cell r="E501">
            <v>0.9763696831787152</v>
          </cell>
          <cell r="F501" t="str">
            <v/>
          </cell>
          <cell r="G501" t="str">
            <v/>
          </cell>
          <cell r="H501" t="str">
            <v/>
          </cell>
          <cell r="J501" t="str">
            <v/>
          </cell>
          <cell r="K501" t="str">
            <v/>
          </cell>
          <cell r="L501" t="str">
            <v/>
          </cell>
          <cell r="M501">
            <v>824</v>
          </cell>
          <cell r="N501" t="str">
            <v/>
          </cell>
          <cell r="Q501">
            <v>1</v>
          </cell>
          <cell r="R501">
            <v>0.91376201923076927</v>
          </cell>
          <cell r="S501" t="str">
            <v/>
          </cell>
          <cell r="X501" t="str">
            <v/>
          </cell>
          <cell r="Y501" t="str">
            <v/>
          </cell>
          <cell r="Z501" t="str">
            <v/>
          </cell>
          <cell r="AB501">
            <v>1</v>
          </cell>
          <cell r="AD501" t="str">
            <v/>
          </cell>
          <cell r="AE501" t="str">
            <v/>
          </cell>
          <cell r="AF501" t="str">
            <v/>
          </cell>
          <cell r="AG501">
            <v>1.0256410256410255E-2</v>
          </cell>
          <cell r="AH501">
            <v>2.3333333333333335</v>
          </cell>
          <cell r="AI501" t="str">
            <v/>
          </cell>
          <cell r="AJ501" t="str">
            <v/>
          </cell>
          <cell r="AK501" t="str">
            <v/>
          </cell>
          <cell r="AL501" t="str">
            <v/>
          </cell>
          <cell r="AM501" t="str">
            <v/>
          </cell>
          <cell r="AN501" t="str">
            <v/>
          </cell>
          <cell r="AO501" t="str">
            <v/>
          </cell>
          <cell r="AQ501" t="str">
            <v/>
          </cell>
          <cell r="AR501" t="str">
            <v/>
          </cell>
          <cell r="AS501" t="str">
            <v/>
          </cell>
          <cell r="AU501" t="str">
            <v/>
          </cell>
          <cell r="AV501" t="str">
            <v/>
          </cell>
          <cell r="AW501" t="str">
            <v/>
          </cell>
          <cell r="AX501" t="str">
            <v/>
          </cell>
          <cell r="AY501" t="str">
            <v/>
          </cell>
          <cell r="AZ501" t="str">
            <v/>
          </cell>
          <cell r="BA501" t="str">
            <v/>
          </cell>
          <cell r="BB501" t="str">
            <v/>
          </cell>
          <cell r="BC501" t="str">
            <v/>
          </cell>
          <cell r="BD501" t="str">
            <v/>
          </cell>
          <cell r="BE501" t="str">
            <v/>
          </cell>
          <cell r="BF501" t="str">
            <v/>
          </cell>
          <cell r="BG501" t="str">
            <v/>
          </cell>
          <cell r="BH501" t="str">
            <v/>
          </cell>
          <cell r="BI501" t="str">
            <v/>
          </cell>
          <cell r="BJ501" t="str">
            <v/>
          </cell>
        </row>
        <row r="502">
          <cell r="A502" t="str">
            <v>RR8</v>
          </cell>
          <cell r="B502" t="str">
            <v>Q12</v>
          </cell>
          <cell r="C502" t="str">
            <v/>
          </cell>
          <cell r="D502" t="str">
            <v/>
          </cell>
          <cell r="E502">
            <v>0.94065089579186145</v>
          </cell>
          <cell r="F502" t="str">
            <v/>
          </cell>
          <cell r="G502" t="str">
            <v/>
          </cell>
          <cell r="H502" t="str">
            <v/>
          </cell>
          <cell r="J502" t="str">
            <v/>
          </cell>
          <cell r="K502" t="str">
            <v/>
          </cell>
          <cell r="L502" t="str">
            <v/>
          </cell>
          <cell r="M502">
            <v>10241</v>
          </cell>
          <cell r="N502" t="str">
            <v/>
          </cell>
          <cell r="Q502">
            <v>0.98998748435544426</v>
          </cell>
          <cell r="R502">
            <v>0.98622381581430463</v>
          </cell>
          <cell r="S502" t="str">
            <v/>
          </cell>
          <cell r="X502" t="str">
            <v/>
          </cell>
          <cell r="Y502" t="str">
            <v/>
          </cell>
          <cell r="Z502" t="str">
            <v/>
          </cell>
          <cell r="AB502">
            <v>1</v>
          </cell>
          <cell r="AD502" t="str">
            <v/>
          </cell>
          <cell r="AE502" t="str">
            <v/>
          </cell>
          <cell r="AF502" t="str">
            <v/>
          </cell>
          <cell r="AG502">
            <v>1.2482240714430689E-2</v>
          </cell>
          <cell r="AH502">
            <v>14</v>
          </cell>
          <cell r="AI502" t="str">
            <v/>
          </cell>
          <cell r="AJ502" t="str">
            <v/>
          </cell>
          <cell r="AK502" t="str">
            <v/>
          </cell>
          <cell r="AL502" t="str">
            <v/>
          </cell>
          <cell r="AM502" t="str">
            <v/>
          </cell>
          <cell r="AN502" t="str">
            <v/>
          </cell>
          <cell r="AO502">
            <v>309</v>
          </cell>
          <cell r="AQ502" t="str">
            <v/>
          </cell>
          <cell r="AR502" t="str">
            <v/>
          </cell>
          <cell r="AS502" t="str">
            <v/>
          </cell>
          <cell r="AU502" t="str">
            <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row>
        <row r="503">
          <cell r="A503" t="str">
            <v>RRD</v>
          </cell>
          <cell r="B503" t="str">
            <v>Q03</v>
          </cell>
          <cell r="C503" t="str">
            <v/>
          </cell>
          <cell r="D503" t="str">
            <v/>
          </cell>
          <cell r="E503" t="str">
            <v/>
          </cell>
          <cell r="F503" t="str">
            <v/>
          </cell>
          <cell r="G503" t="str">
            <v/>
          </cell>
          <cell r="H503" t="str">
            <v/>
          </cell>
          <cell r="J503" t="str">
            <v/>
          </cell>
          <cell r="K503" t="str">
            <v/>
          </cell>
          <cell r="L503" t="str">
            <v/>
          </cell>
          <cell r="M503" t="str">
            <v/>
          </cell>
          <cell r="N503" t="str">
            <v/>
          </cell>
          <cell r="Q503" t="str">
            <v/>
          </cell>
          <cell r="R503">
            <v>1</v>
          </cell>
          <cell r="S503" t="str">
            <v/>
          </cell>
          <cell r="X503" t="str">
            <v/>
          </cell>
          <cell r="Y503" t="str">
            <v/>
          </cell>
          <cell r="Z503" t="str">
            <v/>
          </cell>
          <cell r="AB503" t="str">
            <v/>
          </cell>
          <cell r="AD503" t="str">
            <v/>
          </cell>
          <cell r="AE503" t="str">
            <v/>
          </cell>
          <cell r="AF503" t="str">
            <v/>
          </cell>
          <cell r="AG503">
            <v>0</v>
          </cell>
          <cell r="AH503" t="str">
            <v/>
          </cell>
          <cell r="AI503" t="str">
            <v/>
          </cell>
          <cell r="AJ503" t="str">
            <v/>
          </cell>
          <cell r="AK503" t="str">
            <v/>
          </cell>
          <cell r="AL503" t="str">
            <v/>
          </cell>
          <cell r="AM503" t="str">
            <v/>
          </cell>
          <cell r="AN503" t="str">
            <v/>
          </cell>
          <cell r="AO503">
            <v>2474</v>
          </cell>
          <cell r="AQ503" t="str">
            <v/>
          </cell>
          <cell r="AR503" t="str">
            <v/>
          </cell>
          <cell r="AS503" t="str">
            <v/>
          </cell>
          <cell r="AU503" t="str">
            <v/>
          </cell>
          <cell r="AV503" t="str">
            <v/>
          </cell>
          <cell r="AW503" t="str">
            <v/>
          </cell>
          <cell r="AX503" t="str">
            <v/>
          </cell>
          <cell r="AY503" t="str">
            <v/>
          </cell>
          <cell r="AZ503" t="str">
            <v/>
          </cell>
          <cell r="BA503" t="str">
            <v/>
          </cell>
          <cell r="BB503" t="str">
            <v/>
          </cell>
          <cell r="BC503" t="str">
            <v/>
          </cell>
          <cell r="BD503" t="str">
            <v/>
          </cell>
          <cell r="BE503" t="str">
            <v/>
          </cell>
          <cell r="BF503" t="str">
            <v/>
          </cell>
          <cell r="BG503" t="str">
            <v/>
          </cell>
          <cell r="BH503" t="str">
            <v/>
          </cell>
          <cell r="BI503" t="str">
            <v/>
          </cell>
          <cell r="BJ503" t="str">
            <v/>
          </cell>
        </row>
        <row r="504">
          <cell r="A504" t="str">
            <v>RRE</v>
          </cell>
          <cell r="B504" t="str">
            <v>Q26</v>
          </cell>
          <cell r="C504" t="str">
            <v/>
          </cell>
          <cell r="D504" t="str">
            <v/>
          </cell>
          <cell r="E504" t="str">
            <v/>
          </cell>
          <cell r="F504" t="str">
            <v/>
          </cell>
          <cell r="G504" t="str">
            <v/>
          </cell>
          <cell r="H504" t="str">
            <v/>
          </cell>
          <cell r="J504" t="str">
            <v/>
          </cell>
          <cell r="K504" t="str">
            <v/>
          </cell>
          <cell r="L504" t="str">
            <v/>
          </cell>
          <cell r="M504" t="str">
            <v/>
          </cell>
          <cell r="N504" t="str">
            <v/>
          </cell>
          <cell r="Q504" t="str">
            <v/>
          </cell>
          <cell r="R504">
            <v>0.97297297297297303</v>
          </cell>
          <cell r="S504" t="str">
            <v/>
          </cell>
          <cell r="X504" t="str">
            <v/>
          </cell>
          <cell r="Y504" t="str">
            <v/>
          </cell>
          <cell r="Z504" t="str">
            <v/>
          </cell>
          <cell r="AB504" t="str">
            <v/>
          </cell>
          <cell r="AD504" t="str">
            <v/>
          </cell>
          <cell r="AE504" t="str">
            <v/>
          </cell>
          <cell r="AF504" t="str">
            <v/>
          </cell>
          <cell r="AG504">
            <v>0</v>
          </cell>
          <cell r="AH504" t="str">
            <v/>
          </cell>
          <cell r="AI504" t="str">
            <v/>
          </cell>
          <cell r="AJ504" t="str">
            <v/>
          </cell>
          <cell r="AK504" t="str">
            <v/>
          </cell>
          <cell r="AL504" t="str">
            <v/>
          </cell>
          <cell r="AM504" t="str">
            <v/>
          </cell>
          <cell r="AN504" t="str">
            <v/>
          </cell>
          <cell r="AO504">
            <v>0.52102000000013504</v>
          </cell>
          <cell r="AQ504" t="str">
            <v/>
          </cell>
          <cell r="AR504" t="str">
            <v/>
          </cell>
          <cell r="AS504" t="str">
            <v/>
          </cell>
          <cell r="AU504" t="str">
            <v/>
          </cell>
          <cell r="AV504" t="str">
            <v/>
          </cell>
          <cell r="AW504" t="str">
            <v/>
          </cell>
          <cell r="AX504" t="str">
            <v/>
          </cell>
          <cell r="AY504" t="str">
            <v/>
          </cell>
          <cell r="AZ504" t="str">
            <v/>
          </cell>
          <cell r="BA504" t="str">
            <v/>
          </cell>
          <cell r="BB504" t="str">
            <v/>
          </cell>
          <cell r="BC504" t="str">
            <v/>
          </cell>
          <cell r="BD504" t="str">
            <v/>
          </cell>
          <cell r="BE504" t="str">
            <v/>
          </cell>
          <cell r="BF504" t="str">
            <v/>
          </cell>
          <cell r="BG504" t="str">
            <v/>
          </cell>
          <cell r="BH504" t="str">
            <v/>
          </cell>
          <cell r="BI504" t="str">
            <v/>
          </cell>
          <cell r="BJ504" t="str">
            <v/>
          </cell>
        </row>
        <row r="505">
          <cell r="A505" t="str">
            <v>RRF</v>
          </cell>
          <cell r="B505" t="str">
            <v>Q14</v>
          </cell>
          <cell r="C505" t="str">
            <v/>
          </cell>
          <cell r="D505" t="str">
            <v/>
          </cell>
          <cell r="E505">
            <v>0.97958421511266025</v>
          </cell>
          <cell r="F505" t="str">
            <v/>
          </cell>
          <cell r="G505" t="str">
            <v/>
          </cell>
          <cell r="H505" t="str">
            <v/>
          </cell>
          <cell r="J505" t="str">
            <v/>
          </cell>
          <cell r="K505" t="str">
            <v/>
          </cell>
          <cell r="L505" t="str">
            <v/>
          </cell>
          <cell r="M505">
            <v>6778</v>
          </cell>
          <cell r="N505" t="str">
            <v/>
          </cell>
          <cell r="Q505">
            <v>1</v>
          </cell>
          <cell r="R505">
            <v>1</v>
          </cell>
          <cell r="S505" t="str">
            <v/>
          </cell>
          <cell r="X505" t="str">
            <v/>
          </cell>
          <cell r="Y505" t="str">
            <v/>
          </cell>
          <cell r="Z505" t="str">
            <v/>
          </cell>
          <cell r="AB505">
            <v>0.99646643109540634</v>
          </cell>
          <cell r="AD505" t="str">
            <v/>
          </cell>
          <cell r="AE505" t="str">
            <v/>
          </cell>
          <cell r="AF505" t="str">
            <v/>
          </cell>
          <cell r="AG505">
            <v>2.2582228767795778E-2</v>
          </cell>
          <cell r="AH505">
            <v>0.66666666666666663</v>
          </cell>
          <cell r="AI505" t="str">
            <v/>
          </cell>
          <cell r="AJ505" t="str">
            <v/>
          </cell>
          <cell r="AK505" t="str">
            <v/>
          </cell>
          <cell r="AL505" t="str">
            <v/>
          </cell>
          <cell r="AM505" t="str">
            <v/>
          </cell>
          <cell r="AN505" t="str">
            <v/>
          </cell>
          <cell r="AO505">
            <v>1697</v>
          </cell>
          <cell r="AQ505" t="str">
            <v/>
          </cell>
          <cell r="AR505" t="str">
            <v/>
          </cell>
          <cell r="AS505" t="str">
            <v/>
          </cell>
          <cell r="AU505" t="str">
            <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row>
        <row r="506">
          <cell r="A506" t="str">
            <v>RRJ</v>
          </cell>
          <cell r="B506" t="str">
            <v>Q27</v>
          </cell>
          <cell r="C506" t="str">
            <v/>
          </cell>
          <cell r="D506" t="str">
            <v/>
          </cell>
          <cell r="E506" t="str">
            <v/>
          </cell>
          <cell r="F506" t="str">
            <v/>
          </cell>
          <cell r="G506" t="str">
            <v/>
          </cell>
          <cell r="H506" t="str">
            <v/>
          </cell>
          <cell r="J506" t="str">
            <v/>
          </cell>
          <cell r="K506" t="str">
            <v/>
          </cell>
          <cell r="L506" t="str">
            <v/>
          </cell>
          <cell r="M506">
            <v>2310</v>
          </cell>
          <cell r="N506" t="str">
            <v/>
          </cell>
          <cell r="Q506">
            <v>1</v>
          </cell>
          <cell r="R506">
            <v>1</v>
          </cell>
          <cell r="S506" t="str">
            <v/>
          </cell>
          <cell r="X506" t="str">
            <v/>
          </cell>
          <cell r="Y506" t="str">
            <v/>
          </cell>
          <cell r="Z506" t="str">
            <v/>
          </cell>
          <cell r="AB506" t="str">
            <v/>
          </cell>
          <cell r="AD506" t="str">
            <v/>
          </cell>
          <cell r="AE506" t="str">
            <v/>
          </cell>
          <cell r="AF506" t="str">
            <v/>
          </cell>
          <cell r="AG506">
            <v>0</v>
          </cell>
          <cell r="AH506">
            <v>0</v>
          </cell>
          <cell r="AI506" t="str">
            <v/>
          </cell>
          <cell r="AJ506" t="str">
            <v/>
          </cell>
          <cell r="AK506" t="str">
            <v/>
          </cell>
          <cell r="AL506" t="str">
            <v/>
          </cell>
          <cell r="AM506" t="str">
            <v/>
          </cell>
          <cell r="AN506" t="str">
            <v/>
          </cell>
          <cell r="AO506">
            <v>514</v>
          </cell>
          <cell r="AQ506" t="str">
            <v/>
          </cell>
          <cell r="AR506" t="str">
            <v/>
          </cell>
          <cell r="AS506" t="str">
            <v/>
          </cell>
          <cell r="AU506" t="str">
            <v/>
          </cell>
          <cell r="AV506" t="str">
            <v/>
          </cell>
          <cell r="AW506" t="str">
            <v/>
          </cell>
          <cell r="AX506" t="str">
            <v/>
          </cell>
          <cell r="AY506" t="str">
            <v/>
          </cell>
          <cell r="AZ506" t="str">
            <v/>
          </cell>
          <cell r="BA506" t="str">
            <v/>
          </cell>
          <cell r="BB506" t="str">
            <v/>
          </cell>
          <cell r="BC506" t="str">
            <v/>
          </cell>
          <cell r="BD506" t="str">
            <v/>
          </cell>
          <cell r="BE506" t="str">
            <v/>
          </cell>
          <cell r="BF506" t="str">
            <v/>
          </cell>
          <cell r="BG506" t="str">
            <v/>
          </cell>
          <cell r="BH506" t="str">
            <v/>
          </cell>
          <cell r="BI506" t="str">
            <v/>
          </cell>
          <cell r="BJ506" t="str">
            <v/>
          </cell>
        </row>
        <row r="507">
          <cell r="A507" t="str">
            <v>RRK</v>
          </cell>
          <cell r="B507" t="str">
            <v>Q27</v>
          </cell>
          <cell r="C507" t="str">
            <v/>
          </cell>
          <cell r="D507" t="str">
            <v/>
          </cell>
          <cell r="E507">
            <v>0.98840772818121247</v>
          </cell>
          <cell r="F507" t="str">
            <v/>
          </cell>
          <cell r="G507" t="str">
            <v/>
          </cell>
          <cell r="H507" t="str">
            <v/>
          </cell>
          <cell r="J507" t="str">
            <v/>
          </cell>
          <cell r="K507" t="str">
            <v/>
          </cell>
          <cell r="L507" t="str">
            <v/>
          </cell>
          <cell r="M507">
            <v>3431</v>
          </cell>
          <cell r="N507" t="str">
            <v/>
          </cell>
          <cell r="Q507">
            <v>1</v>
          </cell>
          <cell r="R507">
            <v>1</v>
          </cell>
          <cell r="S507" t="str">
            <v/>
          </cell>
          <cell r="X507" t="str">
            <v/>
          </cell>
          <cell r="Y507" t="str">
            <v/>
          </cell>
          <cell r="Z507" t="str">
            <v/>
          </cell>
          <cell r="AB507">
            <v>0.99305555555555558</v>
          </cell>
          <cell r="AD507" t="str">
            <v/>
          </cell>
          <cell r="AE507" t="str">
            <v/>
          </cell>
          <cell r="AF507" t="str">
            <v/>
          </cell>
          <cell r="AG507">
            <v>2.1122510561255279E-2</v>
          </cell>
          <cell r="AH507">
            <v>11</v>
          </cell>
          <cell r="AI507" t="str">
            <v/>
          </cell>
          <cell r="AJ507" t="str">
            <v/>
          </cell>
          <cell r="AK507" t="str">
            <v/>
          </cell>
          <cell r="AL507" t="str">
            <v/>
          </cell>
          <cell r="AM507" t="str">
            <v/>
          </cell>
          <cell r="AN507" t="str">
            <v/>
          </cell>
          <cell r="AO507" t="str">
            <v/>
          </cell>
          <cell r="AQ507" t="str">
            <v/>
          </cell>
          <cell r="AR507" t="str">
            <v/>
          </cell>
          <cell r="AS507" t="str">
            <v/>
          </cell>
          <cell r="AU507" t="str">
            <v/>
          </cell>
          <cell r="AV507" t="str">
            <v/>
          </cell>
          <cell r="AW507" t="str">
            <v/>
          </cell>
          <cell r="AX507" t="str">
            <v/>
          </cell>
          <cell r="AY507" t="str">
            <v/>
          </cell>
          <cell r="AZ507" t="str">
            <v/>
          </cell>
          <cell r="BA507" t="str">
            <v/>
          </cell>
          <cell r="BB507" t="str">
            <v/>
          </cell>
          <cell r="BC507" t="str">
            <v/>
          </cell>
          <cell r="BD507" t="str">
            <v/>
          </cell>
          <cell r="BE507" t="str">
            <v/>
          </cell>
          <cell r="BF507" t="str">
            <v/>
          </cell>
          <cell r="BG507" t="str">
            <v/>
          </cell>
          <cell r="BH507" t="str">
            <v/>
          </cell>
          <cell r="BI507" t="str">
            <v/>
          </cell>
          <cell r="BJ507" t="str">
            <v/>
          </cell>
        </row>
        <row r="508">
          <cell r="A508" t="str">
            <v>RRP</v>
          </cell>
          <cell r="B508" t="str">
            <v>Q05</v>
          </cell>
          <cell r="C508" t="str">
            <v/>
          </cell>
          <cell r="D508" t="str">
            <v/>
          </cell>
          <cell r="E508" t="str">
            <v/>
          </cell>
          <cell r="F508" t="str">
            <v/>
          </cell>
          <cell r="G508" t="str">
            <v/>
          </cell>
          <cell r="H508" t="str">
            <v/>
          </cell>
          <cell r="J508" t="str">
            <v/>
          </cell>
          <cell r="K508" t="str">
            <v/>
          </cell>
          <cell r="L508" t="str">
            <v/>
          </cell>
          <cell r="M508" t="str">
            <v/>
          </cell>
          <cell r="N508" t="str">
            <v/>
          </cell>
          <cell r="Q508" t="str">
            <v/>
          </cell>
          <cell r="R508" t="str">
            <v/>
          </cell>
          <cell r="S508" t="str">
            <v/>
          </cell>
          <cell r="X508" t="str">
            <v/>
          </cell>
          <cell r="Y508" t="str">
            <v/>
          </cell>
          <cell r="Z508" t="str">
            <v/>
          </cell>
          <cell r="AB508" t="str">
            <v/>
          </cell>
          <cell r="AD508" t="str">
            <v/>
          </cell>
          <cell r="AE508" t="str">
            <v/>
          </cell>
          <cell r="AF508" t="str">
            <v/>
          </cell>
          <cell r="AG508">
            <v>0</v>
          </cell>
          <cell r="AH508" t="str">
            <v/>
          </cell>
          <cell r="AI508" t="str">
            <v/>
          </cell>
          <cell r="AJ508" t="str">
            <v/>
          </cell>
          <cell r="AK508" t="str">
            <v/>
          </cell>
          <cell r="AL508" t="str">
            <v/>
          </cell>
          <cell r="AM508" t="str">
            <v/>
          </cell>
          <cell r="AN508" t="str">
            <v/>
          </cell>
          <cell r="AO508">
            <v>53</v>
          </cell>
          <cell r="AQ508" t="str">
            <v/>
          </cell>
          <cell r="AR508" t="str">
            <v/>
          </cell>
          <cell r="AS508" t="str">
            <v/>
          </cell>
          <cell r="AU508" t="str">
            <v/>
          </cell>
          <cell r="AV508" t="str">
            <v/>
          </cell>
          <cell r="AW508" t="str">
            <v/>
          </cell>
          <cell r="AX508" t="str">
            <v/>
          </cell>
          <cell r="AY508" t="str">
            <v/>
          </cell>
          <cell r="AZ508" t="str">
            <v/>
          </cell>
          <cell r="BA508" t="str">
            <v/>
          </cell>
          <cell r="BB508" t="str">
            <v/>
          </cell>
          <cell r="BC508" t="str">
            <v/>
          </cell>
          <cell r="BD508" t="str">
            <v/>
          </cell>
          <cell r="BE508" t="str">
            <v/>
          </cell>
          <cell r="BF508" t="str">
            <v/>
          </cell>
          <cell r="BG508" t="str">
            <v/>
          </cell>
          <cell r="BH508" t="str">
            <v/>
          </cell>
          <cell r="BI508" t="str">
            <v/>
          </cell>
          <cell r="BJ508" t="str">
            <v/>
          </cell>
        </row>
        <row r="509">
          <cell r="A509" t="str">
            <v>RRR</v>
          </cell>
          <cell r="B509" t="str">
            <v>Q08</v>
          </cell>
          <cell r="C509" t="str">
            <v/>
          </cell>
          <cell r="D509" t="str">
            <v/>
          </cell>
          <cell r="E509" t="str">
            <v/>
          </cell>
          <cell r="J509" t="str">
            <v/>
          </cell>
          <cell r="K509" t="str">
            <v/>
          </cell>
          <cell r="L509" t="str">
            <v/>
          </cell>
          <cell r="M509" t="str">
            <v/>
          </cell>
          <cell r="Q509" t="str">
            <v/>
          </cell>
          <cell r="R509" t="str">
            <v/>
          </cell>
          <cell r="X509" t="str">
            <v/>
          </cell>
          <cell r="Y509" t="str">
            <v/>
          </cell>
          <cell r="Z509" t="str">
            <v/>
          </cell>
          <cell r="AB509" t="str">
            <v/>
          </cell>
          <cell r="AD509" t="str">
            <v/>
          </cell>
          <cell r="AE509" t="str">
            <v/>
          </cell>
          <cell r="AF509" t="str">
            <v/>
          </cell>
          <cell r="AG509">
            <v>0</v>
          </cell>
          <cell r="AH509" t="str">
            <v/>
          </cell>
          <cell r="AI509" t="str">
            <v/>
          </cell>
          <cell r="AJ509" t="str">
            <v/>
          </cell>
          <cell r="AK509" t="str">
            <v/>
          </cell>
          <cell r="AL509" t="str">
            <v/>
          </cell>
          <cell r="AM509" t="str">
            <v/>
          </cell>
          <cell r="AN509" t="str">
            <v/>
          </cell>
          <cell r="AO509" t="str">
            <v/>
          </cell>
          <cell r="AS509" t="str">
            <v/>
          </cell>
          <cell r="BB509" t="str">
            <v/>
          </cell>
          <cell r="BC509" t="str">
            <v/>
          </cell>
          <cell r="BD509" t="str">
            <v/>
          </cell>
          <cell r="BE509" t="str">
            <v/>
          </cell>
          <cell r="BF509" t="str">
            <v/>
          </cell>
          <cell r="BG509" t="str">
            <v/>
          </cell>
          <cell r="BH509" t="str">
            <v/>
          </cell>
          <cell r="BI509" t="str">
            <v/>
          </cell>
          <cell r="BJ509" t="str">
            <v/>
          </cell>
        </row>
        <row r="510">
          <cell r="A510" t="str">
            <v>RRU</v>
          </cell>
          <cell r="B510" t="str">
            <v>Q08</v>
          </cell>
          <cell r="C510">
            <v>0.7789833104636692</v>
          </cell>
          <cell r="D510">
            <v>0.6982610100139981</v>
          </cell>
          <cell r="E510" t="str">
            <v/>
          </cell>
          <cell r="F510" t="str">
            <v/>
          </cell>
          <cell r="G510" t="str">
            <v/>
          </cell>
          <cell r="H510" t="str">
            <v/>
          </cell>
          <cell r="J510" t="str">
            <v/>
          </cell>
          <cell r="K510" t="str">
            <v/>
          </cell>
          <cell r="L510" t="str">
            <v/>
          </cell>
          <cell r="M510" t="str">
            <v/>
          </cell>
          <cell r="N510" t="str">
            <v/>
          </cell>
          <cell r="Q510" t="str">
            <v/>
          </cell>
          <cell r="R510" t="str">
            <v/>
          </cell>
          <cell r="S510" t="str">
            <v/>
          </cell>
          <cell r="X510" t="str">
            <v/>
          </cell>
          <cell r="Y510" t="str">
            <v/>
          </cell>
          <cell r="Z510" t="str">
            <v/>
          </cell>
          <cell r="AB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v>1273</v>
          </cell>
          <cell r="AQ510" t="str">
            <v/>
          </cell>
          <cell r="AR510" t="str">
            <v/>
          </cell>
          <cell r="AS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row>
        <row r="511">
          <cell r="A511" t="str">
            <v>RRV</v>
          </cell>
          <cell r="B511" t="str">
            <v>Q05</v>
          </cell>
          <cell r="C511" t="str">
            <v/>
          </cell>
          <cell r="D511" t="str">
            <v/>
          </cell>
          <cell r="E511">
            <v>0.98484141791044777</v>
          </cell>
          <cell r="F511" t="str">
            <v/>
          </cell>
          <cell r="G511" t="str">
            <v/>
          </cell>
          <cell r="H511" t="str">
            <v/>
          </cell>
          <cell r="J511" t="str">
            <v/>
          </cell>
          <cell r="K511" t="str">
            <v/>
          </cell>
          <cell r="L511" t="str">
            <v/>
          </cell>
          <cell r="M511">
            <v>5487</v>
          </cell>
          <cell r="N511" t="str">
            <v/>
          </cell>
          <cell r="Q511">
            <v>1</v>
          </cell>
          <cell r="R511">
            <v>1</v>
          </cell>
          <cell r="S511" t="str">
            <v/>
          </cell>
          <cell r="X511" t="str">
            <v/>
          </cell>
          <cell r="Y511" t="str">
            <v/>
          </cell>
          <cell r="Z511" t="str">
            <v/>
          </cell>
          <cell r="AB511">
            <v>0.96261682242990654</v>
          </cell>
          <cell r="AD511" t="str">
            <v/>
          </cell>
          <cell r="AE511" t="str">
            <v/>
          </cell>
          <cell r="AF511" t="str">
            <v/>
          </cell>
          <cell r="AG511">
            <v>6.2344139650872821E-3</v>
          </cell>
          <cell r="AH511">
            <v>4.333333333333333</v>
          </cell>
          <cell r="AI511" t="str">
            <v/>
          </cell>
          <cell r="AJ511" t="str">
            <v/>
          </cell>
          <cell r="AK511" t="str">
            <v/>
          </cell>
          <cell r="AL511" t="str">
            <v/>
          </cell>
          <cell r="AM511" t="str">
            <v/>
          </cell>
          <cell r="AN511" t="str">
            <v/>
          </cell>
          <cell r="AO511" t="str">
            <v/>
          </cell>
          <cell r="AQ511" t="str">
            <v/>
          </cell>
          <cell r="AR511" t="str">
            <v/>
          </cell>
          <cell r="AS511" t="str">
            <v/>
          </cell>
          <cell r="AU511" t="str">
            <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row>
        <row r="512">
          <cell r="A512" t="str">
            <v>RT1</v>
          </cell>
          <cell r="B512" t="str">
            <v>Q01</v>
          </cell>
          <cell r="C512" t="str">
            <v/>
          </cell>
          <cell r="D512" t="str">
            <v/>
          </cell>
          <cell r="E512" t="str">
            <v/>
          </cell>
          <cell r="F512" t="str">
            <v/>
          </cell>
          <cell r="G512" t="str">
            <v/>
          </cell>
          <cell r="H512" t="str">
            <v/>
          </cell>
          <cell r="J512" t="str">
            <v/>
          </cell>
          <cell r="K512" t="str">
            <v/>
          </cell>
          <cell r="L512" t="str">
            <v/>
          </cell>
          <cell r="M512" t="str">
            <v/>
          </cell>
          <cell r="N512" t="str">
            <v/>
          </cell>
          <cell r="Q512" t="str">
            <v/>
          </cell>
          <cell r="R512">
            <v>1</v>
          </cell>
          <cell r="S512" t="str">
            <v/>
          </cell>
          <cell r="X512" t="str">
            <v/>
          </cell>
          <cell r="Y512" t="str">
            <v/>
          </cell>
          <cell r="Z512" t="str">
            <v/>
          </cell>
          <cell r="AB512" t="str">
            <v/>
          </cell>
          <cell r="AD512" t="str">
            <v/>
          </cell>
          <cell r="AE512" t="str">
            <v/>
          </cell>
          <cell r="AF512" t="str">
            <v/>
          </cell>
          <cell r="AG512">
            <v>0</v>
          </cell>
          <cell r="AH512" t="str">
            <v/>
          </cell>
          <cell r="AI512" t="str">
            <v/>
          </cell>
          <cell r="AJ512" t="str">
            <v/>
          </cell>
          <cell r="AK512" t="str">
            <v/>
          </cell>
          <cell r="AL512" t="str">
            <v/>
          </cell>
          <cell r="AM512" t="str">
            <v/>
          </cell>
          <cell r="AN512" t="str">
            <v/>
          </cell>
          <cell r="AO512">
            <v>92</v>
          </cell>
          <cell r="AQ512" t="str">
            <v/>
          </cell>
          <cell r="AR512" t="str">
            <v/>
          </cell>
          <cell r="AS512" t="str">
            <v/>
          </cell>
          <cell r="AU512" t="str">
            <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row>
        <row r="513">
          <cell r="A513" t="str">
            <v>RT2</v>
          </cell>
          <cell r="B513" t="str">
            <v>Q14</v>
          </cell>
          <cell r="C513" t="str">
            <v/>
          </cell>
          <cell r="D513" t="str">
            <v/>
          </cell>
          <cell r="E513" t="str">
            <v/>
          </cell>
          <cell r="F513" t="str">
            <v/>
          </cell>
          <cell r="G513" t="str">
            <v/>
          </cell>
          <cell r="H513" t="str">
            <v/>
          </cell>
          <cell r="J513" t="str">
            <v/>
          </cell>
          <cell r="K513" t="str">
            <v/>
          </cell>
          <cell r="L513" t="str">
            <v/>
          </cell>
          <cell r="M513" t="str">
            <v/>
          </cell>
          <cell r="N513" t="str">
            <v/>
          </cell>
          <cell r="Q513" t="str">
            <v/>
          </cell>
          <cell r="R513">
            <v>0.89935064935064934</v>
          </cell>
          <cell r="S513" t="str">
            <v/>
          </cell>
          <cell r="X513" t="str">
            <v/>
          </cell>
          <cell r="Y513" t="str">
            <v/>
          </cell>
          <cell r="Z513" t="str">
            <v/>
          </cell>
          <cell r="AB513" t="str">
            <v/>
          </cell>
          <cell r="AD513" t="str">
            <v/>
          </cell>
          <cell r="AE513" t="str">
            <v/>
          </cell>
          <cell r="AF513" t="str">
            <v/>
          </cell>
          <cell r="AG513">
            <v>0</v>
          </cell>
          <cell r="AH513" t="str">
            <v/>
          </cell>
          <cell r="AI513" t="str">
            <v/>
          </cell>
          <cell r="AJ513" t="str">
            <v/>
          </cell>
          <cell r="AK513" t="str">
            <v/>
          </cell>
          <cell r="AL513" t="str">
            <v/>
          </cell>
          <cell r="AM513" t="str">
            <v/>
          </cell>
          <cell r="AN513" t="str">
            <v/>
          </cell>
          <cell r="AO513">
            <v>82</v>
          </cell>
          <cell r="AQ513" t="str">
            <v/>
          </cell>
          <cell r="AR513" t="str">
            <v/>
          </cell>
          <cell r="AS513" t="str">
            <v/>
          </cell>
          <cell r="AU513" t="str">
            <v/>
          </cell>
          <cell r="AV513" t="str">
            <v/>
          </cell>
          <cell r="AW513" t="str">
            <v/>
          </cell>
          <cell r="AX513" t="str">
            <v/>
          </cell>
          <cell r="AY513" t="str">
            <v/>
          </cell>
          <cell r="AZ513" t="str">
            <v/>
          </cell>
          <cell r="BA513" t="str">
            <v/>
          </cell>
          <cell r="BB513" t="str">
            <v/>
          </cell>
          <cell r="BC513" t="str">
            <v/>
          </cell>
          <cell r="BD513" t="str">
            <v/>
          </cell>
          <cell r="BE513" t="str">
            <v/>
          </cell>
          <cell r="BF513" t="str">
            <v/>
          </cell>
          <cell r="BG513" t="str">
            <v/>
          </cell>
          <cell r="BH513" t="str">
            <v/>
          </cell>
          <cell r="BI513" t="str">
            <v/>
          </cell>
          <cell r="BJ513" t="str">
            <v/>
          </cell>
        </row>
        <row r="514">
          <cell r="A514" t="str">
            <v>RT3</v>
          </cell>
          <cell r="B514" t="str">
            <v>Q04</v>
          </cell>
          <cell r="C514" t="str">
            <v/>
          </cell>
          <cell r="D514" t="str">
            <v/>
          </cell>
          <cell r="E514" t="str">
            <v/>
          </cell>
          <cell r="F514" t="str">
            <v/>
          </cell>
          <cell r="G514" t="str">
            <v/>
          </cell>
          <cell r="H514" t="str">
            <v/>
          </cell>
          <cell r="J514" t="str">
            <v/>
          </cell>
          <cell r="K514" t="str">
            <v/>
          </cell>
          <cell r="L514" t="str">
            <v/>
          </cell>
          <cell r="M514">
            <v>1646</v>
          </cell>
          <cell r="N514" t="str">
            <v/>
          </cell>
          <cell r="Q514">
            <v>1</v>
          </cell>
          <cell r="R514">
            <v>1</v>
          </cell>
          <cell r="S514" t="str">
            <v/>
          </cell>
          <cell r="X514" t="str">
            <v/>
          </cell>
          <cell r="Y514" t="str">
            <v/>
          </cell>
          <cell r="Z514" t="str">
            <v/>
          </cell>
          <cell r="AB514">
            <v>1</v>
          </cell>
          <cell r="AD514" t="str">
            <v/>
          </cell>
          <cell r="AE514" t="str">
            <v/>
          </cell>
          <cell r="AF514" t="str">
            <v/>
          </cell>
          <cell r="AG514">
            <v>0</v>
          </cell>
          <cell r="AH514">
            <v>0</v>
          </cell>
          <cell r="AI514" t="str">
            <v/>
          </cell>
          <cell r="AJ514" t="str">
            <v/>
          </cell>
          <cell r="AK514" t="str">
            <v/>
          </cell>
          <cell r="AL514" t="str">
            <v/>
          </cell>
          <cell r="AM514" t="str">
            <v/>
          </cell>
          <cell r="AN514" t="str">
            <v/>
          </cell>
          <cell r="AO514">
            <v>3240</v>
          </cell>
          <cell r="AQ514" t="str">
            <v/>
          </cell>
          <cell r="AR514" t="str">
            <v/>
          </cell>
          <cell r="AS514" t="str">
            <v/>
          </cell>
          <cell r="AU514" t="str">
            <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row>
        <row r="515">
          <cell r="A515" t="str">
            <v>RT5</v>
          </cell>
          <cell r="B515" t="str">
            <v>Q25</v>
          </cell>
          <cell r="C515" t="str">
            <v/>
          </cell>
          <cell r="D515" t="str">
            <v/>
          </cell>
          <cell r="E515" t="str">
            <v/>
          </cell>
          <cell r="F515" t="str">
            <v/>
          </cell>
          <cell r="G515" t="str">
            <v/>
          </cell>
          <cell r="H515" t="str">
            <v/>
          </cell>
          <cell r="J515" t="str">
            <v/>
          </cell>
          <cell r="K515" t="str">
            <v/>
          </cell>
          <cell r="L515" t="str">
            <v/>
          </cell>
          <cell r="M515">
            <v>0</v>
          </cell>
          <cell r="N515" t="str">
            <v/>
          </cell>
          <cell r="Q515" t="str">
            <v/>
          </cell>
          <cell r="R515">
            <v>1</v>
          </cell>
          <cell r="S515" t="str">
            <v/>
          </cell>
          <cell r="X515" t="str">
            <v/>
          </cell>
          <cell r="Y515" t="str">
            <v/>
          </cell>
          <cell r="Z515" t="str">
            <v/>
          </cell>
          <cell r="AB515" t="str">
            <v/>
          </cell>
          <cell r="AD515" t="str">
            <v/>
          </cell>
          <cell r="AE515" t="str">
            <v/>
          </cell>
          <cell r="AF515" t="str">
            <v/>
          </cell>
          <cell r="AG515">
            <v>0</v>
          </cell>
          <cell r="AH515" t="str">
            <v/>
          </cell>
          <cell r="AI515" t="str">
            <v/>
          </cell>
          <cell r="AJ515" t="str">
            <v/>
          </cell>
          <cell r="AK515" t="str">
            <v/>
          </cell>
          <cell r="AL515" t="str">
            <v/>
          </cell>
          <cell r="AM515" t="str">
            <v/>
          </cell>
          <cell r="AN515" t="str">
            <v/>
          </cell>
          <cell r="AO515">
            <v>18</v>
          </cell>
          <cell r="AQ515" t="str">
            <v/>
          </cell>
          <cell r="AR515" t="str">
            <v/>
          </cell>
          <cell r="AS515" t="str">
            <v/>
          </cell>
          <cell r="AU515" t="str">
            <v/>
          </cell>
          <cell r="AV515" t="str">
            <v/>
          </cell>
          <cell r="AW515" t="str">
            <v/>
          </cell>
          <cell r="AX515" t="str">
            <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row>
        <row r="516">
          <cell r="A516" t="str">
            <v>RT6</v>
          </cell>
          <cell r="B516" t="str">
            <v>Q01</v>
          </cell>
          <cell r="C516" t="str">
            <v/>
          </cell>
          <cell r="D516" t="str">
            <v/>
          </cell>
          <cell r="E516" t="str">
            <v/>
          </cell>
          <cell r="F516" t="str">
            <v/>
          </cell>
          <cell r="G516" t="str">
            <v/>
          </cell>
          <cell r="H516" t="str">
            <v/>
          </cell>
          <cell r="J516" t="str">
            <v/>
          </cell>
          <cell r="K516" t="str">
            <v/>
          </cell>
          <cell r="L516" t="str">
            <v/>
          </cell>
          <cell r="M516" t="str">
            <v/>
          </cell>
          <cell r="N516" t="str">
            <v/>
          </cell>
          <cell r="Q516" t="str">
            <v/>
          </cell>
          <cell r="R516" t="str">
            <v/>
          </cell>
          <cell r="S516" t="str">
            <v/>
          </cell>
          <cell r="X516" t="str">
            <v/>
          </cell>
          <cell r="Y516" t="str">
            <v/>
          </cell>
          <cell r="Z516" t="str">
            <v/>
          </cell>
          <cell r="AB516" t="str">
            <v/>
          </cell>
          <cell r="AD516" t="str">
            <v/>
          </cell>
          <cell r="AE516" t="str">
            <v/>
          </cell>
          <cell r="AF516" t="str">
            <v/>
          </cell>
          <cell r="AG516">
            <v>0</v>
          </cell>
          <cell r="AH516" t="str">
            <v/>
          </cell>
          <cell r="AI516" t="str">
            <v/>
          </cell>
          <cell r="AJ516" t="str">
            <v/>
          </cell>
          <cell r="AK516" t="str">
            <v/>
          </cell>
          <cell r="AL516" t="str">
            <v/>
          </cell>
          <cell r="AM516" t="str">
            <v/>
          </cell>
          <cell r="AN516" t="str">
            <v/>
          </cell>
          <cell r="AO516">
            <v>177</v>
          </cell>
          <cell r="AQ516" t="str">
            <v/>
          </cell>
          <cell r="AR516" t="str">
            <v/>
          </cell>
          <cell r="AS516" t="str">
            <v/>
          </cell>
          <cell r="AU516" t="str">
            <v/>
          </cell>
          <cell r="AV516" t="str">
            <v/>
          </cell>
          <cell r="AW516" t="str">
            <v/>
          </cell>
          <cell r="AX516" t="str">
            <v/>
          </cell>
          <cell r="AY516" t="str">
            <v/>
          </cell>
          <cell r="AZ516" t="str">
            <v/>
          </cell>
          <cell r="BA516" t="str">
            <v/>
          </cell>
          <cell r="BB516" t="str">
            <v/>
          </cell>
          <cell r="BC516" t="str">
            <v/>
          </cell>
          <cell r="BD516" t="str">
            <v/>
          </cell>
          <cell r="BE516" t="str">
            <v/>
          </cell>
          <cell r="BF516" t="str">
            <v/>
          </cell>
          <cell r="BG516" t="str">
            <v/>
          </cell>
          <cell r="BH516" t="str">
            <v/>
          </cell>
          <cell r="BI516" t="str">
            <v/>
          </cell>
          <cell r="BJ516" t="str">
            <v/>
          </cell>
        </row>
        <row r="517">
          <cell r="A517" t="str">
            <v>RTC</v>
          </cell>
          <cell r="B517" t="str">
            <v>Q10</v>
          </cell>
          <cell r="C517" t="str">
            <v/>
          </cell>
          <cell r="D517" t="str">
            <v/>
          </cell>
          <cell r="E517" t="str">
            <v/>
          </cell>
          <cell r="J517" t="str">
            <v/>
          </cell>
          <cell r="K517" t="str">
            <v/>
          </cell>
          <cell r="L517" t="str">
            <v/>
          </cell>
          <cell r="M517">
            <v>0</v>
          </cell>
          <cell r="Q517" t="str">
            <v/>
          </cell>
          <cell r="R517">
            <v>1</v>
          </cell>
          <cell r="X517" t="str">
            <v/>
          </cell>
          <cell r="Y517" t="str">
            <v/>
          </cell>
          <cell r="Z517" t="str">
            <v/>
          </cell>
          <cell r="AB517" t="str">
            <v/>
          </cell>
          <cell r="AD517" t="str">
            <v/>
          </cell>
          <cell r="AE517" t="str">
            <v/>
          </cell>
          <cell r="AF517" t="str">
            <v/>
          </cell>
          <cell r="AG517">
            <v>0</v>
          </cell>
          <cell r="AH517" t="str">
            <v/>
          </cell>
          <cell r="AI517" t="str">
            <v/>
          </cell>
          <cell r="AJ517" t="str">
            <v/>
          </cell>
          <cell r="AK517" t="str">
            <v/>
          </cell>
          <cell r="AL517" t="str">
            <v/>
          </cell>
          <cell r="AM517" t="str">
            <v/>
          </cell>
          <cell r="AN517" t="str">
            <v/>
          </cell>
          <cell r="AO517">
            <v>259</v>
          </cell>
          <cell r="AS517" t="str">
            <v/>
          </cell>
          <cell r="BB517" t="str">
            <v/>
          </cell>
          <cell r="BC517" t="str">
            <v/>
          </cell>
          <cell r="BD517" t="str">
            <v/>
          </cell>
          <cell r="BE517" t="str">
            <v/>
          </cell>
          <cell r="BF517" t="str">
            <v/>
          </cell>
          <cell r="BG517" t="str">
            <v/>
          </cell>
          <cell r="BH517" t="str">
            <v/>
          </cell>
          <cell r="BI517" t="str">
            <v/>
          </cell>
          <cell r="BJ517" t="str">
            <v/>
          </cell>
        </row>
        <row r="518">
          <cell r="A518" t="str">
            <v>RTD</v>
          </cell>
          <cell r="B518" t="str">
            <v>Q09</v>
          </cell>
          <cell r="C518" t="str">
            <v/>
          </cell>
          <cell r="D518" t="str">
            <v/>
          </cell>
          <cell r="E518">
            <v>0.99243521648157085</v>
          </cell>
          <cell r="F518" t="str">
            <v/>
          </cell>
          <cell r="G518" t="str">
            <v/>
          </cell>
          <cell r="H518" t="str">
            <v/>
          </cell>
          <cell r="J518" t="str">
            <v/>
          </cell>
          <cell r="K518" t="str">
            <v/>
          </cell>
          <cell r="L518" t="str">
            <v/>
          </cell>
          <cell r="M518">
            <v>10169</v>
          </cell>
          <cell r="N518" t="str">
            <v/>
          </cell>
          <cell r="Q518">
            <v>1</v>
          </cell>
          <cell r="R518">
            <v>1</v>
          </cell>
          <cell r="S518" t="str">
            <v/>
          </cell>
          <cell r="X518" t="str">
            <v/>
          </cell>
          <cell r="Y518" t="str">
            <v/>
          </cell>
          <cell r="Z518" t="str">
            <v/>
          </cell>
          <cell r="AB518">
            <v>1</v>
          </cell>
          <cell r="AD518" t="str">
            <v/>
          </cell>
          <cell r="AE518" t="str">
            <v/>
          </cell>
          <cell r="AF518" t="str">
            <v/>
          </cell>
          <cell r="AG518">
            <v>5.9523809523809521E-3</v>
          </cell>
          <cell r="AH518">
            <v>7.666666666666667</v>
          </cell>
          <cell r="AI518" t="str">
            <v/>
          </cell>
          <cell r="AJ518" t="str">
            <v/>
          </cell>
          <cell r="AK518" t="str">
            <v/>
          </cell>
          <cell r="AL518" t="str">
            <v/>
          </cell>
          <cell r="AM518" t="str">
            <v/>
          </cell>
          <cell r="AN518" t="str">
            <v/>
          </cell>
          <cell r="AO518">
            <v>234</v>
          </cell>
          <cell r="AQ518" t="str">
            <v/>
          </cell>
          <cell r="AR518" t="str">
            <v/>
          </cell>
          <cell r="AS518" t="str">
            <v/>
          </cell>
          <cell r="AU518" t="str">
            <v/>
          </cell>
          <cell r="AV518" t="str">
            <v/>
          </cell>
          <cell r="AW518" t="str">
            <v/>
          </cell>
          <cell r="AX518" t="str">
            <v/>
          </cell>
          <cell r="AY518" t="str">
            <v/>
          </cell>
          <cell r="AZ518" t="str">
            <v/>
          </cell>
          <cell r="BA518" t="str">
            <v/>
          </cell>
          <cell r="BB518" t="str">
            <v/>
          </cell>
          <cell r="BC518" t="str">
            <v/>
          </cell>
          <cell r="BD518" t="str">
            <v/>
          </cell>
          <cell r="BE518" t="str">
            <v/>
          </cell>
          <cell r="BF518" t="str">
            <v/>
          </cell>
          <cell r="BG518" t="str">
            <v/>
          </cell>
          <cell r="BH518" t="str">
            <v/>
          </cell>
          <cell r="BI518" t="str">
            <v/>
          </cell>
          <cell r="BJ518" t="str">
            <v/>
          </cell>
        </row>
        <row r="519">
          <cell r="A519" t="str">
            <v>RTE</v>
          </cell>
          <cell r="B519" t="str">
            <v>Q20</v>
          </cell>
          <cell r="C519" t="str">
            <v/>
          </cell>
          <cell r="D519" t="str">
            <v/>
          </cell>
          <cell r="E519">
            <v>0.98708819156428518</v>
          </cell>
          <cell r="F519" t="str">
            <v/>
          </cell>
          <cell r="G519" t="str">
            <v/>
          </cell>
          <cell r="H519" t="str">
            <v/>
          </cell>
          <cell r="J519" t="str">
            <v/>
          </cell>
          <cell r="K519" t="str">
            <v/>
          </cell>
          <cell r="L519" t="str">
            <v/>
          </cell>
          <cell r="M519">
            <v>7391</v>
          </cell>
          <cell r="N519" t="str">
            <v/>
          </cell>
          <cell r="Q519">
            <v>1</v>
          </cell>
          <cell r="R519">
            <v>1</v>
          </cell>
          <cell r="S519" t="str">
            <v/>
          </cell>
          <cell r="X519" t="str">
            <v/>
          </cell>
          <cell r="Y519" t="str">
            <v/>
          </cell>
          <cell r="Z519" t="str">
            <v/>
          </cell>
          <cell r="AB519">
            <v>1</v>
          </cell>
          <cell r="AD519" t="str">
            <v/>
          </cell>
          <cell r="AE519" t="str">
            <v/>
          </cell>
          <cell r="AF519" t="str">
            <v/>
          </cell>
          <cell r="AG519">
            <v>1.7226069969809979E-2</v>
          </cell>
          <cell r="AH519">
            <v>6</v>
          </cell>
          <cell r="AI519" t="str">
            <v/>
          </cell>
          <cell r="AJ519" t="str">
            <v/>
          </cell>
          <cell r="AK519" t="str">
            <v/>
          </cell>
          <cell r="AL519" t="str">
            <v/>
          </cell>
          <cell r="AM519" t="str">
            <v/>
          </cell>
          <cell r="AN519" t="str">
            <v/>
          </cell>
          <cell r="AO519" t="str">
            <v/>
          </cell>
          <cell r="AQ519" t="str">
            <v/>
          </cell>
          <cell r="AR519" t="str">
            <v/>
          </cell>
          <cell r="AS519" t="str">
            <v/>
          </cell>
          <cell r="AU519" t="str">
            <v/>
          </cell>
          <cell r="AV519" t="str">
            <v/>
          </cell>
          <cell r="AW519" t="str">
            <v/>
          </cell>
          <cell r="AX519" t="str">
            <v/>
          </cell>
          <cell r="AY519" t="str">
            <v/>
          </cell>
          <cell r="AZ519" t="str">
            <v/>
          </cell>
          <cell r="BA519" t="str">
            <v/>
          </cell>
          <cell r="BB519" t="str">
            <v/>
          </cell>
          <cell r="BC519" t="str">
            <v/>
          </cell>
          <cell r="BD519" t="str">
            <v/>
          </cell>
          <cell r="BE519" t="str">
            <v/>
          </cell>
          <cell r="BF519" t="str">
            <v/>
          </cell>
          <cell r="BG519" t="str">
            <v/>
          </cell>
          <cell r="BH519" t="str">
            <v/>
          </cell>
          <cell r="BI519" t="str">
            <v/>
          </cell>
          <cell r="BJ519" t="str">
            <v/>
          </cell>
        </row>
        <row r="520">
          <cell r="A520" t="str">
            <v>RTF</v>
          </cell>
          <cell r="B520" t="str">
            <v>Q09</v>
          </cell>
          <cell r="C520" t="str">
            <v/>
          </cell>
          <cell r="D520" t="str">
            <v/>
          </cell>
          <cell r="E520">
            <v>0.9831112202911011</v>
          </cell>
          <cell r="F520" t="str">
            <v/>
          </cell>
          <cell r="G520" t="str">
            <v/>
          </cell>
          <cell r="H520" t="str">
            <v/>
          </cell>
          <cell r="J520" t="str">
            <v/>
          </cell>
          <cell r="K520" t="str">
            <v/>
          </cell>
          <cell r="L520" t="str">
            <v/>
          </cell>
          <cell r="M520">
            <v>3452</v>
          </cell>
          <cell r="N520" t="str">
            <v/>
          </cell>
          <cell r="Q520">
            <v>1</v>
          </cell>
          <cell r="R520">
            <v>1</v>
          </cell>
          <cell r="S520" t="str">
            <v/>
          </cell>
          <cell r="X520" t="str">
            <v/>
          </cell>
          <cell r="Y520" t="str">
            <v/>
          </cell>
          <cell r="Z520" t="str">
            <v/>
          </cell>
          <cell r="AB520">
            <v>0.83703703703703702</v>
          </cell>
          <cell r="AD520" t="str">
            <v/>
          </cell>
          <cell r="AE520" t="str">
            <v/>
          </cell>
          <cell r="AF520" t="str">
            <v/>
          </cell>
          <cell r="AG520">
            <v>1.0641357492090881E-2</v>
          </cell>
          <cell r="AH520">
            <v>7</v>
          </cell>
          <cell r="AI520" t="str">
            <v/>
          </cell>
          <cell r="AJ520" t="str">
            <v/>
          </cell>
          <cell r="AK520" t="str">
            <v/>
          </cell>
          <cell r="AL520" t="str">
            <v/>
          </cell>
          <cell r="AM520" t="str">
            <v/>
          </cell>
          <cell r="AN520" t="str">
            <v/>
          </cell>
          <cell r="AO520">
            <v>40</v>
          </cell>
          <cell r="AQ520" t="str">
            <v/>
          </cell>
          <cell r="AR520" t="str">
            <v/>
          </cell>
          <cell r="AS520" t="str">
            <v/>
          </cell>
          <cell r="AU520" t="str">
            <v/>
          </cell>
          <cell r="AV520" t="str">
            <v/>
          </cell>
          <cell r="AW520" t="str">
            <v/>
          </cell>
          <cell r="AX520" t="str">
            <v/>
          </cell>
          <cell r="AY520" t="str">
            <v/>
          </cell>
          <cell r="AZ520" t="str">
            <v/>
          </cell>
          <cell r="BA520" t="str">
            <v/>
          </cell>
          <cell r="BB520" t="str">
            <v/>
          </cell>
          <cell r="BC520" t="str">
            <v/>
          </cell>
          <cell r="BD520" t="str">
            <v/>
          </cell>
          <cell r="BE520" t="str">
            <v/>
          </cell>
          <cell r="BF520" t="str">
            <v/>
          </cell>
          <cell r="BG520" t="str">
            <v/>
          </cell>
          <cell r="BH520" t="str">
            <v/>
          </cell>
          <cell r="BI520" t="str">
            <v/>
          </cell>
          <cell r="BJ520" t="str">
            <v/>
          </cell>
        </row>
        <row r="521">
          <cell r="A521" t="str">
            <v>RTG</v>
          </cell>
          <cell r="B521" t="str">
            <v>Q24</v>
          </cell>
          <cell r="C521" t="str">
            <v/>
          </cell>
          <cell r="D521" t="str">
            <v/>
          </cell>
          <cell r="E521">
            <v>0.95114750976097517</v>
          </cell>
          <cell r="F521" t="str">
            <v/>
          </cell>
          <cell r="G521" t="str">
            <v/>
          </cell>
          <cell r="H521" t="str">
            <v/>
          </cell>
          <cell r="J521" t="str">
            <v/>
          </cell>
          <cell r="K521" t="str">
            <v/>
          </cell>
          <cell r="L521" t="str">
            <v/>
          </cell>
          <cell r="M521">
            <v>7347</v>
          </cell>
          <cell r="N521" t="str">
            <v/>
          </cell>
          <cell r="Q521">
            <v>0.99612864800476475</v>
          </cell>
          <cell r="R521">
            <v>0.99228719674659938</v>
          </cell>
          <cell r="S521" t="str">
            <v/>
          </cell>
          <cell r="X521" t="str">
            <v/>
          </cell>
          <cell r="Y521" t="str">
            <v/>
          </cell>
          <cell r="Z521" t="str">
            <v/>
          </cell>
          <cell r="AB521">
            <v>1</v>
          </cell>
          <cell r="AD521" t="str">
            <v/>
          </cell>
          <cell r="AE521" t="str">
            <v/>
          </cell>
          <cell r="AF521" t="str">
            <v/>
          </cell>
          <cell r="AG521">
            <v>1.3375796178343951E-2</v>
          </cell>
          <cell r="AH521">
            <v>6</v>
          </cell>
          <cell r="AI521" t="str">
            <v/>
          </cell>
          <cell r="AJ521" t="str">
            <v/>
          </cell>
          <cell r="AK521" t="str">
            <v/>
          </cell>
          <cell r="AL521" t="str">
            <v/>
          </cell>
          <cell r="AM521" t="str">
            <v/>
          </cell>
          <cell r="AN521" t="str">
            <v/>
          </cell>
          <cell r="AO521" t="str">
            <v/>
          </cell>
          <cell r="AQ521" t="str">
            <v/>
          </cell>
          <cell r="AR521" t="str">
            <v/>
          </cell>
          <cell r="AS521" t="str">
            <v/>
          </cell>
          <cell r="AU521" t="str">
            <v/>
          </cell>
          <cell r="AV521" t="str">
            <v/>
          </cell>
          <cell r="AW521" t="str">
            <v/>
          </cell>
          <cell r="AX521" t="str">
            <v/>
          </cell>
          <cell r="AY521" t="str">
            <v/>
          </cell>
          <cell r="AZ521" t="str">
            <v/>
          </cell>
          <cell r="BA521" t="str">
            <v/>
          </cell>
          <cell r="BB521" t="str">
            <v/>
          </cell>
          <cell r="BC521" t="str">
            <v/>
          </cell>
          <cell r="BD521" t="str">
            <v/>
          </cell>
          <cell r="BE521" t="str">
            <v/>
          </cell>
          <cell r="BF521" t="str">
            <v/>
          </cell>
          <cell r="BG521" t="str">
            <v/>
          </cell>
          <cell r="BH521" t="str">
            <v/>
          </cell>
          <cell r="BI521" t="str">
            <v/>
          </cell>
          <cell r="BJ521" t="str">
            <v/>
          </cell>
        </row>
        <row r="522">
          <cell r="A522" t="str">
            <v>RTH</v>
          </cell>
          <cell r="B522" t="str">
            <v>Q16</v>
          </cell>
          <cell r="C522" t="str">
            <v/>
          </cell>
          <cell r="D522" t="str">
            <v/>
          </cell>
          <cell r="E522">
            <v>0.99127323501178111</v>
          </cell>
          <cell r="F522" t="str">
            <v/>
          </cell>
          <cell r="G522" t="str">
            <v/>
          </cell>
          <cell r="H522" t="str">
            <v/>
          </cell>
          <cell r="J522" t="str">
            <v/>
          </cell>
          <cell r="K522" t="str">
            <v/>
          </cell>
          <cell r="L522" t="str">
            <v/>
          </cell>
          <cell r="M522">
            <v>6442</v>
          </cell>
          <cell r="N522" t="str">
            <v/>
          </cell>
          <cell r="Q522">
            <v>1</v>
          </cell>
          <cell r="R522">
            <v>1</v>
          </cell>
          <cell r="S522" t="str">
            <v/>
          </cell>
          <cell r="X522" t="str">
            <v/>
          </cell>
          <cell r="Y522" t="str">
            <v/>
          </cell>
          <cell r="Z522" t="str">
            <v/>
          </cell>
          <cell r="AB522">
            <v>1</v>
          </cell>
          <cell r="AD522" t="str">
            <v/>
          </cell>
          <cell r="AE522" t="str">
            <v/>
          </cell>
          <cell r="AF522" t="str">
            <v/>
          </cell>
          <cell r="AG522">
            <v>5.9850796880298408E-2</v>
          </cell>
          <cell r="AH522">
            <v>10.333333333333334</v>
          </cell>
          <cell r="AI522" t="str">
            <v/>
          </cell>
          <cell r="AJ522" t="str">
            <v/>
          </cell>
          <cell r="AK522" t="str">
            <v/>
          </cell>
          <cell r="AL522" t="str">
            <v/>
          </cell>
          <cell r="AM522" t="str">
            <v/>
          </cell>
          <cell r="AN522" t="str">
            <v/>
          </cell>
          <cell r="AO522">
            <v>-19409</v>
          </cell>
          <cell r="AQ522" t="str">
            <v/>
          </cell>
          <cell r="AR522" t="str">
            <v/>
          </cell>
          <cell r="AS522" t="str">
            <v/>
          </cell>
          <cell r="AU522" t="str">
            <v/>
          </cell>
          <cell r="AV522" t="str">
            <v/>
          </cell>
          <cell r="AW522" t="str">
            <v/>
          </cell>
          <cell r="AX522" t="str">
            <v/>
          </cell>
          <cell r="AY522" t="str">
            <v/>
          </cell>
          <cell r="AZ522" t="str">
            <v/>
          </cell>
          <cell r="BA522" t="str">
            <v/>
          </cell>
          <cell r="BB522" t="str">
            <v/>
          </cell>
          <cell r="BC522" t="str">
            <v/>
          </cell>
          <cell r="BD522" t="str">
            <v/>
          </cell>
          <cell r="BE522" t="str">
            <v/>
          </cell>
          <cell r="BF522" t="str">
            <v/>
          </cell>
          <cell r="BG522" t="str">
            <v/>
          </cell>
          <cell r="BH522" t="str">
            <v/>
          </cell>
          <cell r="BI522" t="str">
            <v/>
          </cell>
          <cell r="BJ522" t="str">
            <v/>
          </cell>
        </row>
        <row r="523">
          <cell r="A523" t="str">
            <v>RTK</v>
          </cell>
          <cell r="B523" t="str">
            <v>Q19</v>
          </cell>
          <cell r="C523" t="str">
            <v/>
          </cell>
          <cell r="D523" t="str">
            <v/>
          </cell>
          <cell r="E523">
            <v>0.94059242098295548</v>
          </cell>
          <cell r="F523" t="str">
            <v/>
          </cell>
          <cell r="G523" t="str">
            <v/>
          </cell>
          <cell r="H523" t="str">
            <v/>
          </cell>
          <cell r="J523" t="str">
            <v/>
          </cell>
          <cell r="K523" t="str">
            <v/>
          </cell>
          <cell r="L523" t="str">
            <v/>
          </cell>
          <cell r="M523">
            <v>4311</v>
          </cell>
          <cell r="N523" t="str">
            <v/>
          </cell>
          <cell r="Q523">
            <v>1</v>
          </cell>
          <cell r="R523">
            <v>1</v>
          </cell>
          <cell r="S523" t="str">
            <v/>
          </cell>
          <cell r="X523" t="str">
            <v/>
          </cell>
          <cell r="Y523" t="str">
            <v/>
          </cell>
          <cell r="Z523" t="str">
            <v/>
          </cell>
          <cell r="AB523">
            <v>0.8904109589041096</v>
          </cell>
          <cell r="AD523" t="str">
            <v/>
          </cell>
          <cell r="AE523" t="str">
            <v/>
          </cell>
          <cell r="AF523" t="str">
            <v/>
          </cell>
          <cell r="AG523">
            <v>1.5390686661404893E-2</v>
          </cell>
          <cell r="AH523">
            <v>4.333333333333333</v>
          </cell>
          <cell r="AI523" t="str">
            <v/>
          </cell>
          <cell r="AJ523" t="str">
            <v/>
          </cell>
          <cell r="AK523" t="str">
            <v/>
          </cell>
          <cell r="AL523" t="str">
            <v/>
          </cell>
          <cell r="AM523" t="str">
            <v/>
          </cell>
          <cell r="AN523" t="str">
            <v/>
          </cell>
          <cell r="AO523">
            <v>-7560</v>
          </cell>
          <cell r="AQ523" t="str">
            <v/>
          </cell>
          <cell r="AR523" t="str">
            <v/>
          </cell>
          <cell r="AS523" t="str">
            <v/>
          </cell>
          <cell r="AU523" t="str">
            <v/>
          </cell>
          <cell r="AV523" t="str">
            <v/>
          </cell>
          <cell r="AW523" t="str">
            <v/>
          </cell>
          <cell r="AX523" t="str">
            <v/>
          </cell>
          <cell r="AY523" t="str">
            <v/>
          </cell>
          <cell r="AZ523" t="str">
            <v/>
          </cell>
          <cell r="BA523" t="str">
            <v/>
          </cell>
          <cell r="BB523" t="str">
            <v/>
          </cell>
          <cell r="BC523" t="str">
            <v/>
          </cell>
          <cell r="BD523" t="str">
            <v/>
          </cell>
          <cell r="BE523" t="str">
            <v/>
          </cell>
          <cell r="BF523" t="str">
            <v/>
          </cell>
          <cell r="BG523" t="str">
            <v/>
          </cell>
          <cell r="BH523" t="str">
            <v/>
          </cell>
          <cell r="BI523" t="str">
            <v/>
          </cell>
          <cell r="BJ523" t="str">
            <v/>
          </cell>
        </row>
        <row r="524">
          <cell r="A524" t="str">
            <v>RTM</v>
          </cell>
          <cell r="B524" t="str">
            <v>Q18</v>
          </cell>
          <cell r="C524" t="str">
            <v/>
          </cell>
          <cell r="D524" t="str">
            <v/>
          </cell>
          <cell r="E524" t="str">
            <v/>
          </cell>
          <cell r="J524" t="str">
            <v/>
          </cell>
          <cell r="K524" t="str">
            <v/>
          </cell>
          <cell r="L524" t="str">
            <v/>
          </cell>
          <cell r="M524" t="str">
            <v/>
          </cell>
          <cell r="Q524" t="str">
            <v/>
          </cell>
          <cell r="R524" t="str">
            <v/>
          </cell>
          <cell r="X524" t="str">
            <v/>
          </cell>
          <cell r="Y524" t="str">
            <v/>
          </cell>
          <cell r="Z524" t="str">
            <v/>
          </cell>
          <cell r="AB524" t="str">
            <v/>
          </cell>
          <cell r="AD524" t="str">
            <v/>
          </cell>
          <cell r="AE524" t="str">
            <v/>
          </cell>
          <cell r="AF524" t="str">
            <v/>
          </cell>
          <cell r="AG524">
            <v>0</v>
          </cell>
          <cell r="AH524" t="str">
            <v/>
          </cell>
          <cell r="AI524" t="str">
            <v/>
          </cell>
          <cell r="AJ524" t="str">
            <v/>
          </cell>
          <cell r="AK524" t="str">
            <v/>
          </cell>
          <cell r="AL524" t="str">
            <v/>
          </cell>
          <cell r="AM524" t="str">
            <v/>
          </cell>
          <cell r="AN524" t="str">
            <v/>
          </cell>
          <cell r="AO524">
            <v>399.5</v>
          </cell>
          <cell r="AS524" t="str">
            <v/>
          </cell>
          <cell r="BB524" t="str">
            <v/>
          </cell>
          <cell r="BC524" t="str">
            <v/>
          </cell>
          <cell r="BD524" t="str">
            <v/>
          </cell>
          <cell r="BE524" t="str">
            <v/>
          </cell>
          <cell r="BF524" t="str">
            <v/>
          </cell>
          <cell r="BG524" t="str">
            <v/>
          </cell>
          <cell r="BH524" t="str">
            <v/>
          </cell>
          <cell r="BI524" t="str">
            <v/>
          </cell>
          <cell r="BJ524" t="str">
            <v/>
          </cell>
        </row>
        <row r="525">
          <cell r="A525" t="str">
            <v>RTP</v>
          </cell>
          <cell r="B525" t="str">
            <v>Q19</v>
          </cell>
          <cell r="C525" t="str">
            <v/>
          </cell>
          <cell r="D525" t="str">
            <v/>
          </cell>
          <cell r="E525">
            <v>0.91401324085750313</v>
          </cell>
          <cell r="F525" t="str">
            <v/>
          </cell>
          <cell r="G525" t="str">
            <v/>
          </cell>
          <cell r="H525" t="str">
            <v/>
          </cell>
          <cell r="J525" t="str">
            <v/>
          </cell>
          <cell r="K525" t="str">
            <v/>
          </cell>
          <cell r="L525" t="str">
            <v/>
          </cell>
          <cell r="M525">
            <v>4758</v>
          </cell>
          <cell r="N525" t="str">
            <v/>
          </cell>
          <cell r="Q525">
            <v>1</v>
          </cell>
          <cell r="R525">
            <v>1</v>
          </cell>
          <cell r="S525" t="str">
            <v/>
          </cell>
          <cell r="X525" t="str">
            <v/>
          </cell>
          <cell r="Y525" t="str">
            <v/>
          </cell>
          <cell r="Z525" t="str">
            <v/>
          </cell>
          <cell r="AB525">
            <v>0.87765957446808507</v>
          </cell>
          <cell r="AD525" t="str">
            <v/>
          </cell>
          <cell r="AE525" t="str">
            <v/>
          </cell>
          <cell r="AF525" t="str">
            <v/>
          </cell>
          <cell r="AG525">
            <v>2.3445825932504442E-2</v>
          </cell>
          <cell r="AH525">
            <v>2</v>
          </cell>
          <cell r="AI525" t="str">
            <v/>
          </cell>
          <cell r="AJ525" t="str">
            <v/>
          </cell>
          <cell r="AK525" t="str">
            <v/>
          </cell>
          <cell r="AL525" t="str">
            <v/>
          </cell>
          <cell r="AM525" t="str">
            <v/>
          </cell>
          <cell r="AN525" t="str">
            <v/>
          </cell>
          <cell r="AO525">
            <v>-40834</v>
          </cell>
          <cell r="AQ525" t="str">
            <v/>
          </cell>
          <cell r="AR525" t="str">
            <v/>
          </cell>
          <cell r="AS525" t="str">
            <v/>
          </cell>
          <cell r="AU525" t="str">
            <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row>
        <row r="526">
          <cell r="A526" t="str">
            <v>RTQ</v>
          </cell>
          <cell r="B526" t="str">
            <v>Q20</v>
          </cell>
          <cell r="C526" t="str">
            <v/>
          </cell>
          <cell r="D526" t="str">
            <v/>
          </cell>
          <cell r="E526" t="str">
            <v/>
          </cell>
          <cell r="F526" t="str">
            <v/>
          </cell>
          <cell r="G526" t="str">
            <v/>
          </cell>
          <cell r="H526" t="str">
            <v/>
          </cell>
          <cell r="J526" t="str">
            <v/>
          </cell>
          <cell r="K526" t="str">
            <v/>
          </cell>
          <cell r="L526" t="str">
            <v/>
          </cell>
          <cell r="M526" t="str">
            <v/>
          </cell>
          <cell r="N526" t="str">
            <v/>
          </cell>
          <cell r="Q526" t="str">
            <v/>
          </cell>
          <cell r="R526">
            <v>0.54838709677419351</v>
          </cell>
          <cell r="S526" t="str">
            <v/>
          </cell>
          <cell r="X526" t="str">
            <v/>
          </cell>
          <cell r="Y526" t="str">
            <v/>
          </cell>
          <cell r="Z526" t="str">
            <v/>
          </cell>
          <cell r="AB526" t="str">
            <v/>
          </cell>
          <cell r="AD526" t="str">
            <v/>
          </cell>
          <cell r="AE526" t="str">
            <v/>
          </cell>
          <cell r="AF526" t="str">
            <v/>
          </cell>
          <cell r="AG526">
            <v>0</v>
          </cell>
          <cell r="AH526" t="str">
            <v/>
          </cell>
          <cell r="AI526" t="str">
            <v/>
          </cell>
          <cell r="AJ526" t="str">
            <v/>
          </cell>
          <cell r="AK526" t="str">
            <v/>
          </cell>
          <cell r="AL526" t="str">
            <v/>
          </cell>
          <cell r="AM526" t="str">
            <v/>
          </cell>
          <cell r="AN526" t="str">
            <v/>
          </cell>
          <cell r="AO526">
            <v>-1319</v>
          </cell>
          <cell r="AQ526" t="str">
            <v/>
          </cell>
          <cell r="AR526" t="str">
            <v/>
          </cell>
          <cell r="AS526" t="str">
            <v/>
          </cell>
          <cell r="AU526" t="str">
            <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row>
        <row r="527">
          <cell r="A527" t="str">
            <v>RTR</v>
          </cell>
          <cell r="B527" t="str">
            <v>Q10</v>
          </cell>
          <cell r="C527" t="str">
            <v/>
          </cell>
          <cell r="D527" t="str">
            <v/>
          </cell>
          <cell r="E527">
            <v>0.99632422243166818</v>
          </cell>
          <cell r="F527" t="str">
            <v/>
          </cell>
          <cell r="G527" t="str">
            <v/>
          </cell>
          <cell r="H527" t="str">
            <v/>
          </cell>
          <cell r="J527" t="str">
            <v/>
          </cell>
          <cell r="K527" t="str">
            <v/>
          </cell>
          <cell r="L527" t="str">
            <v/>
          </cell>
          <cell r="M527">
            <v>6225</v>
          </cell>
          <cell r="N527" t="str">
            <v/>
          </cell>
          <cell r="Q527">
            <v>1</v>
          </cell>
          <cell r="R527">
            <v>1</v>
          </cell>
          <cell r="S527" t="str">
            <v/>
          </cell>
          <cell r="X527" t="str">
            <v/>
          </cell>
          <cell r="Y527" t="str">
            <v/>
          </cell>
          <cell r="Z527" t="str">
            <v/>
          </cell>
          <cell r="AB527">
            <v>1</v>
          </cell>
          <cell r="AD527" t="str">
            <v/>
          </cell>
          <cell r="AE527" t="str">
            <v/>
          </cell>
          <cell r="AF527" t="str">
            <v/>
          </cell>
          <cell r="AG527">
            <v>6.8760027504010997E-3</v>
          </cell>
          <cell r="AH527">
            <v>4.333333333333333</v>
          </cell>
          <cell r="AI527" t="str">
            <v/>
          </cell>
          <cell r="AJ527" t="str">
            <v/>
          </cell>
          <cell r="AK527" t="str">
            <v/>
          </cell>
          <cell r="AL527" t="str">
            <v/>
          </cell>
          <cell r="AM527" t="str">
            <v/>
          </cell>
          <cell r="AN527" t="str">
            <v/>
          </cell>
          <cell r="AO527">
            <v>-21395</v>
          </cell>
          <cell r="AQ527" t="str">
            <v/>
          </cell>
          <cell r="AR527" t="str">
            <v/>
          </cell>
          <cell r="AS527" t="str">
            <v/>
          </cell>
          <cell r="AU527" t="str">
            <v/>
          </cell>
          <cell r="AV527" t="str">
            <v/>
          </cell>
          <cell r="AW527" t="str">
            <v/>
          </cell>
          <cell r="AX527" t="str">
            <v/>
          </cell>
          <cell r="AY527" t="str">
            <v/>
          </cell>
          <cell r="AZ527" t="str">
            <v/>
          </cell>
          <cell r="BA527" t="str">
            <v/>
          </cell>
          <cell r="BB527" t="str">
            <v/>
          </cell>
          <cell r="BC527" t="str">
            <v/>
          </cell>
          <cell r="BD527" t="str">
            <v/>
          </cell>
          <cell r="BE527" t="str">
            <v/>
          </cell>
          <cell r="BF527" t="str">
            <v/>
          </cell>
          <cell r="BG527" t="str">
            <v/>
          </cell>
          <cell r="BH527" t="str">
            <v/>
          </cell>
          <cell r="BI527" t="str">
            <v/>
          </cell>
          <cell r="BJ527" t="str">
            <v/>
          </cell>
        </row>
        <row r="528">
          <cell r="A528" t="str">
            <v>RTR1</v>
          </cell>
          <cell r="B528" t="str">
            <v>Q10</v>
          </cell>
          <cell r="C528" t="str">
            <v/>
          </cell>
          <cell r="D528" t="str">
            <v/>
          </cell>
          <cell r="E528" t="str">
            <v/>
          </cell>
          <cell r="J528" t="str">
            <v/>
          </cell>
          <cell r="K528" t="str">
            <v/>
          </cell>
          <cell r="L528" t="str">
            <v/>
          </cell>
          <cell r="M528" t="str">
            <v/>
          </cell>
          <cell r="Q528" t="str">
            <v/>
          </cell>
          <cell r="R528" t="str">
            <v/>
          </cell>
          <cell r="X528" t="str">
            <v/>
          </cell>
          <cell r="Y528" t="str">
            <v/>
          </cell>
          <cell r="Z528" t="str">
            <v/>
          </cell>
          <cell r="AB528" t="str">
            <v/>
          </cell>
          <cell r="AD528" t="str">
            <v/>
          </cell>
          <cell r="AE528" t="str">
            <v/>
          </cell>
          <cell r="AF528" t="str">
            <v/>
          </cell>
          <cell r="AG528">
            <v>2.0151133501259445E-2</v>
          </cell>
          <cell r="AH528" t="str">
            <v/>
          </cell>
          <cell r="AI528" t="str">
            <v/>
          </cell>
          <cell r="AJ528" t="str">
            <v/>
          </cell>
          <cell r="AK528" t="str">
            <v/>
          </cell>
          <cell r="AL528" t="str">
            <v/>
          </cell>
          <cell r="AM528" t="str">
            <v/>
          </cell>
          <cell r="AN528" t="str">
            <v/>
          </cell>
          <cell r="AO528" t="str">
            <v/>
          </cell>
          <cell r="AS528" t="str">
            <v/>
          </cell>
          <cell r="BB528" t="str">
            <v/>
          </cell>
          <cell r="BC528" t="str">
            <v/>
          </cell>
          <cell r="BD528" t="str">
            <v/>
          </cell>
          <cell r="BE528" t="str">
            <v/>
          </cell>
          <cell r="BF528" t="str">
            <v/>
          </cell>
          <cell r="BG528" t="str">
            <v/>
          </cell>
          <cell r="BH528" t="str">
            <v/>
          </cell>
          <cell r="BI528" t="str">
            <v/>
          </cell>
          <cell r="BJ528" t="str">
            <v/>
          </cell>
        </row>
        <row r="529">
          <cell r="A529" t="str">
            <v>RTV</v>
          </cell>
          <cell r="B529" t="str">
            <v>Q15</v>
          </cell>
          <cell r="C529" t="str">
            <v/>
          </cell>
          <cell r="D529" t="str">
            <v/>
          </cell>
          <cell r="E529" t="str">
            <v/>
          </cell>
          <cell r="F529" t="str">
            <v/>
          </cell>
          <cell r="G529" t="str">
            <v/>
          </cell>
          <cell r="H529" t="str">
            <v/>
          </cell>
          <cell r="J529" t="str">
            <v/>
          </cell>
          <cell r="K529" t="str">
            <v/>
          </cell>
          <cell r="L529" t="str">
            <v/>
          </cell>
          <cell r="M529" t="str">
            <v/>
          </cell>
          <cell r="N529" t="str">
            <v/>
          </cell>
          <cell r="Q529" t="str">
            <v/>
          </cell>
          <cell r="R529">
            <v>1</v>
          </cell>
          <cell r="S529" t="str">
            <v/>
          </cell>
          <cell r="X529" t="str">
            <v/>
          </cell>
          <cell r="Y529" t="str">
            <v/>
          </cell>
          <cell r="Z529" t="str">
            <v/>
          </cell>
          <cell r="AB529" t="str">
            <v/>
          </cell>
          <cell r="AD529" t="str">
            <v/>
          </cell>
          <cell r="AE529" t="str">
            <v/>
          </cell>
          <cell r="AF529" t="str">
            <v/>
          </cell>
          <cell r="AG529">
            <v>0</v>
          </cell>
          <cell r="AH529" t="str">
            <v/>
          </cell>
          <cell r="AI529" t="str">
            <v/>
          </cell>
          <cell r="AJ529" t="str">
            <v/>
          </cell>
          <cell r="AK529" t="str">
            <v/>
          </cell>
          <cell r="AL529" t="str">
            <v/>
          </cell>
          <cell r="AM529" t="str">
            <v/>
          </cell>
          <cell r="AN529" t="str">
            <v/>
          </cell>
          <cell r="AO529">
            <v>342</v>
          </cell>
          <cell r="AQ529" t="str">
            <v/>
          </cell>
          <cell r="AR529" t="str">
            <v/>
          </cell>
          <cell r="AS529" t="str">
            <v/>
          </cell>
          <cell r="AU529" t="str">
            <v/>
          </cell>
          <cell r="AV529" t="str">
            <v/>
          </cell>
          <cell r="AW529" t="str">
            <v/>
          </cell>
          <cell r="AX529" t="str">
            <v/>
          </cell>
          <cell r="AY529" t="str">
            <v/>
          </cell>
          <cell r="AZ529" t="str">
            <v/>
          </cell>
          <cell r="BA529" t="str">
            <v/>
          </cell>
          <cell r="BB529" t="str">
            <v/>
          </cell>
          <cell r="BC529" t="str">
            <v/>
          </cell>
          <cell r="BD529" t="str">
            <v/>
          </cell>
          <cell r="BE529" t="str">
            <v/>
          </cell>
          <cell r="BF529" t="str">
            <v/>
          </cell>
          <cell r="BG529" t="str">
            <v/>
          </cell>
          <cell r="BH529" t="str">
            <v/>
          </cell>
          <cell r="BI529" t="str">
            <v/>
          </cell>
          <cell r="BJ529" t="str">
            <v/>
          </cell>
        </row>
        <row r="530">
          <cell r="A530" t="str">
            <v>RTX</v>
          </cell>
          <cell r="B530" t="str">
            <v>Q13</v>
          </cell>
          <cell r="C530" t="str">
            <v/>
          </cell>
          <cell r="D530" t="str">
            <v/>
          </cell>
          <cell r="E530">
            <v>0.97438370846730971</v>
          </cell>
          <cell r="F530" t="str">
            <v/>
          </cell>
          <cell r="G530" t="str">
            <v/>
          </cell>
          <cell r="H530" t="str">
            <v/>
          </cell>
          <cell r="J530" t="str">
            <v/>
          </cell>
          <cell r="K530" t="str">
            <v/>
          </cell>
          <cell r="L530" t="str">
            <v/>
          </cell>
          <cell r="M530">
            <v>4147</v>
          </cell>
          <cell r="N530" t="str">
            <v/>
          </cell>
          <cell r="Q530">
            <v>1</v>
          </cell>
          <cell r="R530">
            <v>1</v>
          </cell>
          <cell r="S530" t="str">
            <v/>
          </cell>
          <cell r="X530" t="str">
            <v/>
          </cell>
          <cell r="Y530" t="str">
            <v/>
          </cell>
          <cell r="Z530" t="str">
            <v/>
          </cell>
          <cell r="AB530">
            <v>0.963963963963964</v>
          </cell>
          <cell r="AD530" t="str">
            <v/>
          </cell>
          <cell r="AE530" t="str">
            <v/>
          </cell>
          <cell r="AF530" t="str">
            <v/>
          </cell>
          <cell r="AG530">
            <v>3.0944625407166124E-2</v>
          </cell>
          <cell r="AH530">
            <v>3</v>
          </cell>
          <cell r="AI530" t="str">
            <v/>
          </cell>
          <cell r="AJ530" t="str">
            <v/>
          </cell>
          <cell r="AK530" t="str">
            <v/>
          </cell>
          <cell r="AL530" t="str">
            <v/>
          </cell>
          <cell r="AM530" t="str">
            <v/>
          </cell>
          <cell r="AN530" t="str">
            <v/>
          </cell>
          <cell r="AO530">
            <v>-6357</v>
          </cell>
          <cell r="AQ530" t="str">
            <v/>
          </cell>
          <cell r="AR530" t="str">
            <v/>
          </cell>
          <cell r="AS530" t="str">
            <v/>
          </cell>
          <cell r="AU530" t="str">
            <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row>
        <row r="531">
          <cell r="A531" t="str">
            <v>RV1</v>
          </cell>
          <cell r="B531" t="str">
            <v>Q11</v>
          </cell>
          <cell r="C531">
            <v>0.78081353726000657</v>
          </cell>
          <cell r="D531">
            <v>0.93260028860028865</v>
          </cell>
          <cell r="E531" t="str">
            <v/>
          </cell>
          <cell r="F531" t="str">
            <v/>
          </cell>
          <cell r="G531" t="str">
            <v/>
          </cell>
          <cell r="H531" t="str">
            <v/>
          </cell>
          <cell r="J531" t="str">
            <v/>
          </cell>
          <cell r="K531" t="str">
            <v/>
          </cell>
          <cell r="L531" t="str">
            <v/>
          </cell>
          <cell r="M531" t="str">
            <v/>
          </cell>
          <cell r="N531" t="str">
            <v/>
          </cell>
          <cell r="Q531" t="str">
            <v/>
          </cell>
          <cell r="R531" t="str">
            <v/>
          </cell>
          <cell r="S531" t="str">
            <v/>
          </cell>
          <cell r="X531" t="str">
            <v/>
          </cell>
          <cell r="Y531" t="str">
            <v/>
          </cell>
          <cell r="Z531" t="str">
            <v/>
          </cell>
          <cell r="AB531" t="str">
            <v/>
          </cell>
          <cell r="AD531" t="str">
            <v/>
          </cell>
          <cell r="AE531" t="str">
            <v/>
          </cell>
          <cell r="AF531" t="str">
            <v/>
          </cell>
          <cell r="AG531" t="str">
            <v/>
          </cell>
          <cell r="AH531" t="str">
            <v/>
          </cell>
          <cell r="AI531" t="str">
            <v/>
          </cell>
          <cell r="AJ531" t="str">
            <v/>
          </cell>
          <cell r="AK531" t="str">
            <v/>
          </cell>
          <cell r="AL531" t="str">
            <v/>
          </cell>
          <cell r="AM531" t="str">
            <v/>
          </cell>
          <cell r="AN531" t="str">
            <v/>
          </cell>
          <cell r="AO531">
            <v>0</v>
          </cell>
          <cell r="AQ531" t="str">
            <v/>
          </cell>
          <cell r="AR531" t="str">
            <v/>
          </cell>
          <cell r="AS531" t="str">
            <v/>
          </cell>
          <cell r="AU531" t="str">
            <v/>
          </cell>
          <cell r="AV531" t="str">
            <v/>
          </cell>
          <cell r="AW531" t="str">
            <v/>
          </cell>
          <cell r="AX531" t="str">
            <v/>
          </cell>
          <cell r="AY531" t="str">
            <v/>
          </cell>
          <cell r="AZ531" t="str">
            <v/>
          </cell>
          <cell r="BA531" t="str">
            <v/>
          </cell>
          <cell r="BB531" t="str">
            <v/>
          </cell>
          <cell r="BC531" t="str">
            <v/>
          </cell>
          <cell r="BD531" t="str">
            <v/>
          </cell>
          <cell r="BE531" t="str">
            <v/>
          </cell>
          <cell r="BF531" t="str">
            <v/>
          </cell>
          <cell r="BG531" t="str">
            <v/>
          </cell>
          <cell r="BH531" t="str">
            <v/>
          </cell>
          <cell r="BI531" t="str">
            <v/>
          </cell>
          <cell r="BJ531" t="str">
            <v/>
          </cell>
        </row>
        <row r="532">
          <cell r="A532" t="str">
            <v>RV3</v>
          </cell>
          <cell r="B532" t="str">
            <v>Q04</v>
          </cell>
          <cell r="C532" t="str">
            <v/>
          </cell>
          <cell r="D532" t="str">
            <v/>
          </cell>
          <cell r="E532" t="str">
            <v/>
          </cell>
          <cell r="F532" t="str">
            <v/>
          </cell>
          <cell r="G532" t="str">
            <v/>
          </cell>
          <cell r="H532" t="str">
            <v/>
          </cell>
          <cell r="J532" t="str">
            <v/>
          </cell>
          <cell r="K532" t="str">
            <v/>
          </cell>
          <cell r="L532" t="str">
            <v/>
          </cell>
          <cell r="M532" t="str">
            <v/>
          </cell>
          <cell r="N532" t="str">
            <v/>
          </cell>
          <cell r="Q532" t="str">
            <v/>
          </cell>
          <cell r="R532">
            <v>0.80139372822299648</v>
          </cell>
          <cell r="S532" t="str">
            <v/>
          </cell>
          <cell r="X532" t="str">
            <v/>
          </cell>
          <cell r="Y532" t="str">
            <v/>
          </cell>
          <cell r="Z532" t="str">
            <v/>
          </cell>
          <cell r="AB532" t="str">
            <v/>
          </cell>
          <cell r="AD532" t="str">
            <v/>
          </cell>
          <cell r="AE532" t="str">
            <v/>
          </cell>
          <cell r="AF532" t="str">
            <v/>
          </cell>
          <cell r="AG532">
            <v>0</v>
          </cell>
          <cell r="AH532" t="str">
            <v/>
          </cell>
          <cell r="AI532" t="str">
            <v/>
          </cell>
          <cell r="AJ532" t="str">
            <v/>
          </cell>
          <cell r="AK532" t="str">
            <v/>
          </cell>
          <cell r="AL532" t="str">
            <v/>
          </cell>
          <cell r="AM532" t="str">
            <v/>
          </cell>
          <cell r="AN532" t="str">
            <v/>
          </cell>
          <cell r="AO532">
            <v>1258</v>
          </cell>
          <cell r="AQ532" t="str">
            <v/>
          </cell>
          <cell r="AR532" t="str">
            <v/>
          </cell>
          <cell r="AS532" t="str">
            <v/>
          </cell>
          <cell r="AU532" t="str">
            <v/>
          </cell>
          <cell r="AV532" t="str">
            <v/>
          </cell>
          <cell r="AW532" t="str">
            <v/>
          </cell>
          <cell r="AX532" t="str">
            <v/>
          </cell>
          <cell r="AY532" t="str">
            <v/>
          </cell>
          <cell r="AZ532" t="str">
            <v/>
          </cell>
          <cell r="BA532" t="str">
            <v/>
          </cell>
          <cell r="BB532" t="str">
            <v/>
          </cell>
          <cell r="BC532" t="str">
            <v/>
          </cell>
          <cell r="BD532" t="str">
            <v/>
          </cell>
          <cell r="BE532" t="str">
            <v/>
          </cell>
          <cell r="BF532" t="str">
            <v/>
          </cell>
          <cell r="BG532" t="str">
            <v/>
          </cell>
          <cell r="BH532" t="str">
            <v/>
          </cell>
          <cell r="BI532" t="str">
            <v/>
          </cell>
          <cell r="BJ532" t="str">
            <v/>
          </cell>
        </row>
        <row r="533">
          <cell r="A533" t="str">
            <v>RV5</v>
          </cell>
          <cell r="B533" t="str">
            <v>Q07</v>
          </cell>
          <cell r="C533" t="str">
            <v/>
          </cell>
          <cell r="D533" t="str">
            <v/>
          </cell>
          <cell r="E533" t="str">
            <v/>
          </cell>
          <cell r="F533" t="str">
            <v/>
          </cell>
          <cell r="G533" t="str">
            <v/>
          </cell>
          <cell r="H533" t="str">
            <v/>
          </cell>
          <cell r="J533" t="str">
            <v/>
          </cell>
          <cell r="K533" t="str">
            <v/>
          </cell>
          <cell r="L533" t="str">
            <v/>
          </cell>
          <cell r="M533" t="str">
            <v/>
          </cell>
          <cell r="N533" t="str">
            <v/>
          </cell>
          <cell r="Q533" t="str">
            <v/>
          </cell>
          <cell r="R533" t="str">
            <v/>
          </cell>
          <cell r="S533" t="str">
            <v/>
          </cell>
          <cell r="X533" t="str">
            <v/>
          </cell>
          <cell r="Y533" t="str">
            <v/>
          </cell>
          <cell r="Z533" t="str">
            <v/>
          </cell>
          <cell r="AB533" t="str">
            <v/>
          </cell>
          <cell r="AD533" t="str">
            <v/>
          </cell>
          <cell r="AE533" t="str">
            <v/>
          </cell>
          <cell r="AF533" t="str">
            <v/>
          </cell>
          <cell r="AG533">
            <v>0</v>
          </cell>
          <cell r="AH533" t="str">
            <v/>
          </cell>
          <cell r="AI533" t="str">
            <v/>
          </cell>
          <cell r="AJ533" t="str">
            <v/>
          </cell>
          <cell r="AK533" t="str">
            <v/>
          </cell>
          <cell r="AL533" t="str">
            <v/>
          </cell>
          <cell r="AM533" t="str">
            <v/>
          </cell>
          <cell r="AN533" t="str">
            <v/>
          </cell>
          <cell r="AO533">
            <v>719</v>
          </cell>
          <cell r="AQ533" t="str">
            <v/>
          </cell>
          <cell r="AR533" t="str">
            <v/>
          </cell>
          <cell r="AS533" t="str">
            <v/>
          </cell>
          <cell r="AU533" t="str">
            <v/>
          </cell>
          <cell r="AV533" t="str">
            <v/>
          </cell>
          <cell r="AW533" t="str">
            <v/>
          </cell>
          <cell r="AX533" t="str">
            <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row>
        <row r="534">
          <cell r="A534" t="str">
            <v>RV6</v>
          </cell>
          <cell r="B534" t="str">
            <v>Q24</v>
          </cell>
          <cell r="C534">
            <v>0.76577363618714811</v>
          </cell>
          <cell r="D534">
            <v>0.85554926845040824</v>
          </cell>
          <cell r="E534" t="str">
            <v/>
          </cell>
          <cell r="F534" t="str">
            <v/>
          </cell>
          <cell r="G534" t="str">
            <v/>
          </cell>
          <cell r="H534" t="str">
            <v/>
          </cell>
          <cell r="J534" t="str">
            <v/>
          </cell>
          <cell r="K534" t="str">
            <v/>
          </cell>
          <cell r="L534" t="str">
            <v/>
          </cell>
          <cell r="M534" t="str">
            <v/>
          </cell>
          <cell r="N534" t="str">
            <v/>
          </cell>
          <cell r="Q534" t="str">
            <v/>
          </cell>
          <cell r="R534" t="str">
            <v/>
          </cell>
          <cell r="S534" t="str">
            <v/>
          </cell>
          <cell r="X534" t="str">
            <v/>
          </cell>
          <cell r="Y534" t="str">
            <v/>
          </cell>
          <cell r="Z534" t="str">
            <v/>
          </cell>
          <cell r="AB534" t="str">
            <v/>
          </cell>
          <cell r="AD534" t="str">
            <v/>
          </cell>
          <cell r="AE534" t="str">
            <v/>
          </cell>
          <cell r="AF534" t="str">
            <v/>
          </cell>
          <cell r="AG534" t="str">
            <v/>
          </cell>
          <cell r="AH534" t="str">
            <v/>
          </cell>
          <cell r="AI534" t="str">
            <v/>
          </cell>
          <cell r="AJ534" t="str">
            <v/>
          </cell>
          <cell r="AK534" t="str">
            <v/>
          </cell>
          <cell r="AL534" t="str">
            <v/>
          </cell>
          <cell r="AM534" t="str">
            <v/>
          </cell>
          <cell r="AN534" t="str">
            <v/>
          </cell>
          <cell r="AO534">
            <v>311</v>
          </cell>
          <cell r="AQ534" t="str">
            <v/>
          </cell>
          <cell r="AR534" t="str">
            <v/>
          </cell>
          <cell r="AS534" t="str">
            <v/>
          </cell>
          <cell r="AU534" t="str">
            <v/>
          </cell>
          <cell r="AV534" t="str">
            <v/>
          </cell>
          <cell r="AW534" t="str">
            <v/>
          </cell>
          <cell r="AX534" t="str">
            <v/>
          </cell>
          <cell r="AY534" t="str">
            <v/>
          </cell>
          <cell r="AZ534" t="str">
            <v/>
          </cell>
          <cell r="BA534" t="str">
            <v/>
          </cell>
          <cell r="BB534" t="str">
            <v/>
          </cell>
          <cell r="BC534" t="str">
            <v/>
          </cell>
          <cell r="BD534" t="str">
            <v/>
          </cell>
          <cell r="BE534" t="str">
            <v/>
          </cell>
          <cell r="BF534" t="str">
            <v/>
          </cell>
          <cell r="BG534" t="str">
            <v/>
          </cell>
          <cell r="BH534" t="str">
            <v/>
          </cell>
          <cell r="BI534" t="str">
            <v/>
          </cell>
          <cell r="BJ534" t="str">
            <v/>
          </cell>
        </row>
        <row r="535">
          <cell r="A535" t="str">
            <v>RV7</v>
          </cell>
          <cell r="B535" t="str">
            <v>Q02</v>
          </cell>
          <cell r="C535" t="str">
            <v/>
          </cell>
          <cell r="D535" t="str">
            <v/>
          </cell>
          <cell r="E535" t="str">
            <v/>
          </cell>
          <cell r="F535" t="str">
            <v/>
          </cell>
          <cell r="G535" t="str">
            <v/>
          </cell>
          <cell r="H535" t="str">
            <v/>
          </cell>
          <cell r="J535" t="str">
            <v/>
          </cell>
          <cell r="K535" t="str">
            <v/>
          </cell>
          <cell r="L535" t="str">
            <v/>
          </cell>
          <cell r="M535" t="str">
            <v/>
          </cell>
          <cell r="N535" t="str">
            <v/>
          </cell>
          <cell r="Q535" t="str">
            <v/>
          </cell>
          <cell r="R535" t="str">
            <v/>
          </cell>
          <cell r="S535" t="str">
            <v/>
          </cell>
          <cell r="X535" t="str">
            <v/>
          </cell>
          <cell r="Y535" t="str">
            <v/>
          </cell>
          <cell r="Z535" t="str">
            <v/>
          </cell>
          <cell r="AB535" t="str">
            <v/>
          </cell>
          <cell r="AD535" t="str">
            <v/>
          </cell>
          <cell r="AE535" t="str">
            <v/>
          </cell>
          <cell r="AF535" t="str">
            <v/>
          </cell>
          <cell r="AG535">
            <v>0</v>
          </cell>
          <cell r="AH535" t="str">
            <v/>
          </cell>
          <cell r="AI535" t="str">
            <v/>
          </cell>
          <cell r="AJ535" t="str">
            <v/>
          </cell>
          <cell r="AK535" t="str">
            <v/>
          </cell>
          <cell r="AL535" t="str">
            <v/>
          </cell>
          <cell r="AM535" t="str">
            <v/>
          </cell>
          <cell r="AN535" t="str">
            <v/>
          </cell>
          <cell r="AO535">
            <v>1250</v>
          </cell>
          <cell r="AQ535" t="str">
            <v/>
          </cell>
          <cell r="AR535" t="str">
            <v/>
          </cell>
          <cell r="AS535" t="str">
            <v/>
          </cell>
          <cell r="AU535" t="str">
            <v/>
          </cell>
          <cell r="AV535" t="str">
            <v/>
          </cell>
          <cell r="AW535" t="str">
            <v/>
          </cell>
          <cell r="AX535" t="str">
            <v/>
          </cell>
          <cell r="AY535" t="str">
            <v/>
          </cell>
          <cell r="AZ535" t="str">
            <v/>
          </cell>
          <cell r="BA535" t="str">
            <v/>
          </cell>
          <cell r="BB535" t="str">
            <v/>
          </cell>
          <cell r="BC535" t="str">
            <v/>
          </cell>
          <cell r="BD535" t="str">
            <v/>
          </cell>
          <cell r="BE535" t="str">
            <v/>
          </cell>
          <cell r="BF535" t="str">
            <v/>
          </cell>
          <cell r="BG535" t="str">
            <v/>
          </cell>
          <cell r="BH535" t="str">
            <v/>
          </cell>
          <cell r="BI535" t="str">
            <v/>
          </cell>
          <cell r="BJ535" t="str">
            <v/>
          </cell>
        </row>
        <row r="536">
          <cell r="A536" t="str">
            <v>RV8</v>
          </cell>
          <cell r="B536" t="str">
            <v>Q04</v>
          </cell>
          <cell r="C536" t="str">
            <v/>
          </cell>
          <cell r="D536" t="str">
            <v/>
          </cell>
          <cell r="E536">
            <v>0.95961766868389797</v>
          </cell>
          <cell r="F536" t="str">
            <v/>
          </cell>
          <cell r="G536" t="str">
            <v/>
          </cell>
          <cell r="H536" t="str">
            <v/>
          </cell>
          <cell r="J536" t="str">
            <v/>
          </cell>
          <cell r="K536" t="str">
            <v/>
          </cell>
          <cell r="L536" t="str">
            <v/>
          </cell>
          <cell r="M536">
            <v>5759</v>
          </cell>
          <cell r="N536" t="str">
            <v/>
          </cell>
          <cell r="Q536">
            <v>1</v>
          </cell>
          <cell r="R536">
            <v>1</v>
          </cell>
          <cell r="S536" t="str">
            <v/>
          </cell>
          <cell r="X536" t="str">
            <v/>
          </cell>
          <cell r="Y536" t="str">
            <v/>
          </cell>
          <cell r="Z536" t="str">
            <v/>
          </cell>
          <cell r="AB536">
            <v>1</v>
          </cell>
          <cell r="AD536" t="str">
            <v/>
          </cell>
          <cell r="AE536" t="str">
            <v/>
          </cell>
          <cell r="AF536" t="str">
            <v/>
          </cell>
          <cell r="AG536">
            <v>3.9884393063583816E-2</v>
          </cell>
          <cell r="AH536">
            <v>4.333333333333333</v>
          </cell>
          <cell r="AI536" t="str">
            <v/>
          </cell>
          <cell r="AJ536" t="str">
            <v/>
          </cell>
          <cell r="AK536" t="str">
            <v/>
          </cell>
          <cell r="AL536" t="str">
            <v/>
          </cell>
          <cell r="AM536" t="str">
            <v/>
          </cell>
          <cell r="AN536" t="str">
            <v/>
          </cell>
          <cell r="AO536">
            <v>-24064</v>
          </cell>
          <cell r="AQ536" t="str">
            <v/>
          </cell>
          <cell r="AR536" t="str">
            <v/>
          </cell>
          <cell r="AS536" t="str">
            <v/>
          </cell>
          <cell r="AU536" t="str">
            <v/>
          </cell>
          <cell r="AV536" t="str">
            <v/>
          </cell>
          <cell r="AW536" t="str">
            <v/>
          </cell>
          <cell r="AX536" t="str">
            <v/>
          </cell>
          <cell r="AY536" t="str">
            <v/>
          </cell>
          <cell r="AZ536" t="str">
            <v/>
          </cell>
          <cell r="BA536" t="str">
            <v/>
          </cell>
          <cell r="BB536" t="str">
            <v/>
          </cell>
          <cell r="BC536" t="str">
            <v/>
          </cell>
          <cell r="BD536" t="str">
            <v/>
          </cell>
          <cell r="BE536" t="str">
            <v/>
          </cell>
          <cell r="BF536" t="str">
            <v/>
          </cell>
          <cell r="BG536" t="str">
            <v/>
          </cell>
          <cell r="BH536" t="str">
            <v/>
          </cell>
          <cell r="BI536" t="str">
            <v/>
          </cell>
          <cell r="BJ536" t="str">
            <v/>
          </cell>
        </row>
        <row r="537">
          <cell r="A537" t="str">
            <v>RV9</v>
          </cell>
          <cell r="B537" t="str">
            <v>Q11</v>
          </cell>
          <cell r="C537" t="str">
            <v/>
          </cell>
          <cell r="D537" t="str">
            <v/>
          </cell>
          <cell r="E537" t="str">
            <v/>
          </cell>
          <cell r="F537" t="str">
            <v/>
          </cell>
          <cell r="G537" t="str">
            <v/>
          </cell>
          <cell r="H537" t="str">
            <v/>
          </cell>
          <cell r="J537" t="str">
            <v/>
          </cell>
          <cell r="K537" t="str">
            <v/>
          </cell>
          <cell r="L537" t="str">
            <v/>
          </cell>
          <cell r="M537" t="str">
            <v/>
          </cell>
          <cell r="N537" t="str">
            <v/>
          </cell>
          <cell r="Q537">
            <v>0</v>
          </cell>
          <cell r="R537">
            <v>1</v>
          </cell>
          <cell r="S537" t="str">
            <v/>
          </cell>
          <cell r="X537" t="str">
            <v/>
          </cell>
          <cell r="Y537" t="str">
            <v/>
          </cell>
          <cell r="Z537" t="str">
            <v/>
          </cell>
          <cell r="AB537" t="str">
            <v/>
          </cell>
          <cell r="AD537" t="str">
            <v/>
          </cell>
          <cell r="AE537" t="str">
            <v/>
          </cell>
          <cell r="AF537" t="str">
            <v/>
          </cell>
          <cell r="AG537">
            <v>0</v>
          </cell>
          <cell r="AH537" t="str">
            <v/>
          </cell>
          <cell r="AI537" t="str">
            <v/>
          </cell>
          <cell r="AJ537" t="str">
            <v/>
          </cell>
          <cell r="AK537" t="str">
            <v/>
          </cell>
          <cell r="AL537" t="str">
            <v/>
          </cell>
          <cell r="AM537" t="str">
            <v/>
          </cell>
          <cell r="AN537" t="str">
            <v/>
          </cell>
          <cell r="AO537">
            <v>3</v>
          </cell>
          <cell r="AQ537" t="str">
            <v/>
          </cell>
          <cell r="AR537" t="str">
            <v/>
          </cell>
          <cell r="AS537" t="str">
            <v/>
          </cell>
          <cell r="AU537" t="str">
            <v/>
          </cell>
          <cell r="AV537" t="str">
            <v/>
          </cell>
          <cell r="AW537" t="str">
            <v/>
          </cell>
          <cell r="AX537" t="str">
            <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row>
        <row r="538">
          <cell r="A538" t="str">
            <v>RVJ</v>
          </cell>
          <cell r="B538" t="str">
            <v>Q20</v>
          </cell>
          <cell r="C538" t="str">
            <v/>
          </cell>
          <cell r="D538" t="str">
            <v/>
          </cell>
          <cell r="E538">
            <v>0.96478143774601199</v>
          </cell>
          <cell r="F538" t="str">
            <v/>
          </cell>
          <cell r="G538" t="str">
            <v/>
          </cell>
          <cell r="H538" t="str">
            <v/>
          </cell>
          <cell r="J538" t="str">
            <v/>
          </cell>
          <cell r="K538" t="str">
            <v/>
          </cell>
          <cell r="L538" t="str">
            <v/>
          </cell>
          <cell r="M538">
            <v>9807</v>
          </cell>
          <cell r="N538" t="str">
            <v/>
          </cell>
          <cell r="Q538">
            <v>1</v>
          </cell>
          <cell r="R538">
            <v>1</v>
          </cell>
          <cell r="S538" t="str">
            <v/>
          </cell>
          <cell r="X538" t="str">
            <v/>
          </cell>
          <cell r="Y538" t="str">
            <v/>
          </cell>
          <cell r="Z538" t="str">
            <v/>
          </cell>
          <cell r="AB538">
            <v>0.95108695652173914</v>
          </cell>
          <cell r="AD538" t="str">
            <v/>
          </cell>
          <cell r="AE538" t="str">
            <v/>
          </cell>
          <cell r="AF538" t="str">
            <v/>
          </cell>
          <cell r="AG538">
            <v>1.8893617021276597E-2</v>
          </cell>
          <cell r="AH538">
            <v>9.3333333333333339</v>
          </cell>
          <cell r="AI538" t="str">
            <v/>
          </cell>
          <cell r="AJ538" t="str">
            <v/>
          </cell>
          <cell r="AK538" t="str">
            <v/>
          </cell>
          <cell r="AL538" t="str">
            <v/>
          </cell>
          <cell r="AM538" t="str">
            <v/>
          </cell>
          <cell r="AN538" t="str">
            <v/>
          </cell>
          <cell r="AO538">
            <v>1480</v>
          </cell>
          <cell r="AQ538" t="str">
            <v/>
          </cell>
          <cell r="AR538" t="str">
            <v/>
          </cell>
          <cell r="AS538" t="str">
            <v/>
          </cell>
          <cell r="AU538" t="str">
            <v/>
          </cell>
          <cell r="AV538" t="str">
            <v/>
          </cell>
          <cell r="AW538" t="str">
            <v/>
          </cell>
          <cell r="AX538" t="str">
            <v/>
          </cell>
          <cell r="AY538" t="str">
            <v/>
          </cell>
          <cell r="AZ538" t="str">
            <v/>
          </cell>
          <cell r="BA538" t="str">
            <v/>
          </cell>
          <cell r="BB538" t="str">
            <v/>
          </cell>
          <cell r="BC538" t="str">
            <v/>
          </cell>
          <cell r="BD538" t="str">
            <v/>
          </cell>
          <cell r="BE538" t="str">
            <v/>
          </cell>
          <cell r="BF538" t="str">
            <v/>
          </cell>
          <cell r="BG538" t="str">
            <v/>
          </cell>
          <cell r="BH538" t="str">
            <v/>
          </cell>
          <cell r="BI538" t="str">
            <v/>
          </cell>
          <cell r="BJ538" t="str">
            <v/>
          </cell>
        </row>
        <row r="539">
          <cell r="A539" t="str">
            <v>RVK</v>
          </cell>
          <cell r="B539" t="str">
            <v>Q09</v>
          </cell>
          <cell r="C539">
            <v>0.79778526721232546</v>
          </cell>
          <cell r="D539">
            <v>0.96495720242885363</v>
          </cell>
          <cell r="E539" t="str">
            <v/>
          </cell>
          <cell r="F539" t="str">
            <v/>
          </cell>
          <cell r="G539" t="str">
            <v/>
          </cell>
          <cell r="H539" t="str">
            <v/>
          </cell>
          <cell r="J539" t="str">
            <v/>
          </cell>
          <cell r="K539" t="str">
            <v/>
          </cell>
          <cell r="L539" t="str">
            <v/>
          </cell>
          <cell r="M539" t="str">
            <v/>
          </cell>
          <cell r="N539" t="str">
            <v/>
          </cell>
          <cell r="Q539" t="str">
            <v/>
          </cell>
          <cell r="R539" t="str">
            <v/>
          </cell>
          <cell r="S539" t="str">
            <v/>
          </cell>
          <cell r="X539" t="str">
            <v/>
          </cell>
          <cell r="Y539" t="str">
            <v/>
          </cell>
          <cell r="Z539" t="str">
            <v/>
          </cell>
          <cell r="AB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v>554</v>
          </cell>
          <cell r="AQ539" t="str">
            <v/>
          </cell>
          <cell r="AR539" t="str">
            <v/>
          </cell>
          <cell r="AS539" t="str">
            <v/>
          </cell>
          <cell r="AU539" t="str">
            <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row>
        <row r="540">
          <cell r="A540" t="str">
            <v>RVL</v>
          </cell>
          <cell r="B540" t="str">
            <v>Q05</v>
          </cell>
          <cell r="C540" t="str">
            <v/>
          </cell>
          <cell r="D540" t="str">
            <v/>
          </cell>
          <cell r="E540">
            <v>0.87286936603112575</v>
          </cell>
          <cell r="F540" t="str">
            <v/>
          </cell>
          <cell r="G540" t="str">
            <v/>
          </cell>
          <cell r="H540" t="str">
            <v/>
          </cell>
          <cell r="J540" t="str">
            <v/>
          </cell>
          <cell r="K540" t="str">
            <v/>
          </cell>
          <cell r="L540" t="str">
            <v/>
          </cell>
          <cell r="M540">
            <v>6377</v>
          </cell>
          <cell r="N540" t="str">
            <v/>
          </cell>
          <cell r="Q540">
            <v>0.98991288399816602</v>
          </cell>
          <cell r="R540">
            <v>0.8791377983063895</v>
          </cell>
          <cell r="S540" t="str">
            <v/>
          </cell>
          <cell r="X540" t="str">
            <v/>
          </cell>
          <cell r="Y540" t="str">
            <v/>
          </cell>
          <cell r="Z540" t="str">
            <v/>
          </cell>
          <cell r="AB540">
            <v>1</v>
          </cell>
          <cell r="AD540" t="str">
            <v/>
          </cell>
          <cell r="AE540" t="str">
            <v/>
          </cell>
          <cell r="AF540" t="str">
            <v/>
          </cell>
          <cell r="AG540">
            <v>3.6282306163021867E-2</v>
          </cell>
          <cell r="AH540">
            <v>6.666666666666667</v>
          </cell>
          <cell r="AI540" t="str">
            <v/>
          </cell>
          <cell r="AJ540" t="str">
            <v/>
          </cell>
          <cell r="AK540" t="str">
            <v/>
          </cell>
          <cell r="AL540" t="str">
            <v/>
          </cell>
          <cell r="AM540" t="str">
            <v/>
          </cell>
          <cell r="AN540" t="str">
            <v/>
          </cell>
          <cell r="AO540">
            <v>-8994</v>
          </cell>
          <cell r="AQ540" t="str">
            <v/>
          </cell>
          <cell r="AR540" t="str">
            <v/>
          </cell>
          <cell r="AS540" t="str">
            <v/>
          </cell>
          <cell r="AU540" t="str">
            <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row>
        <row r="541">
          <cell r="A541" t="str">
            <v>RVN</v>
          </cell>
          <cell r="B541" t="str">
            <v>Q20</v>
          </cell>
          <cell r="C541" t="str">
            <v/>
          </cell>
          <cell r="D541" t="str">
            <v/>
          </cell>
          <cell r="E541" t="str">
            <v/>
          </cell>
          <cell r="F541" t="str">
            <v/>
          </cell>
          <cell r="G541" t="str">
            <v/>
          </cell>
          <cell r="H541" t="str">
            <v/>
          </cell>
          <cell r="J541" t="str">
            <v/>
          </cell>
          <cell r="K541" t="str">
            <v/>
          </cell>
          <cell r="L541" t="str">
            <v/>
          </cell>
          <cell r="M541" t="str">
            <v/>
          </cell>
          <cell r="N541" t="str">
            <v/>
          </cell>
          <cell r="Q541" t="str">
            <v/>
          </cell>
          <cell r="R541" t="str">
            <v/>
          </cell>
          <cell r="S541" t="str">
            <v/>
          </cell>
          <cell r="X541" t="str">
            <v/>
          </cell>
          <cell r="Y541" t="str">
            <v/>
          </cell>
          <cell r="Z541" t="str">
            <v/>
          </cell>
          <cell r="AB541" t="str">
            <v/>
          </cell>
          <cell r="AD541" t="str">
            <v/>
          </cell>
          <cell r="AE541" t="str">
            <v/>
          </cell>
          <cell r="AF541" t="str">
            <v/>
          </cell>
          <cell r="AG541" t="str">
            <v/>
          </cell>
          <cell r="AH541" t="str">
            <v/>
          </cell>
          <cell r="AI541" t="str">
            <v/>
          </cell>
          <cell r="AJ541" t="str">
            <v/>
          </cell>
          <cell r="AK541" t="str">
            <v/>
          </cell>
          <cell r="AL541" t="str">
            <v/>
          </cell>
          <cell r="AM541" t="str">
            <v/>
          </cell>
          <cell r="AN541" t="str">
            <v/>
          </cell>
          <cell r="AO541">
            <v>-2789</v>
          </cell>
          <cell r="AQ541" t="str">
            <v/>
          </cell>
          <cell r="AR541" t="str">
            <v/>
          </cell>
          <cell r="AS541" t="str">
            <v/>
          </cell>
          <cell r="AU541" t="str">
            <v/>
          </cell>
          <cell r="AV541" t="str">
            <v/>
          </cell>
          <cell r="AW541" t="str">
            <v/>
          </cell>
          <cell r="AX541" t="str">
            <v/>
          </cell>
          <cell r="AY541" t="str">
            <v/>
          </cell>
          <cell r="AZ541" t="str">
            <v/>
          </cell>
          <cell r="BA541" t="str">
            <v/>
          </cell>
          <cell r="BB541" t="str">
            <v/>
          </cell>
          <cell r="BC541" t="str">
            <v/>
          </cell>
          <cell r="BD541" t="str">
            <v/>
          </cell>
          <cell r="BE541" t="str">
            <v/>
          </cell>
          <cell r="BF541" t="str">
            <v/>
          </cell>
          <cell r="BG541" t="str">
            <v/>
          </cell>
          <cell r="BH541" t="str">
            <v/>
          </cell>
          <cell r="BI541" t="str">
            <v/>
          </cell>
          <cell r="BJ541" t="str">
            <v/>
          </cell>
        </row>
        <row r="542">
          <cell r="A542" t="str">
            <v>RVR</v>
          </cell>
          <cell r="B542" t="str">
            <v>Q08</v>
          </cell>
          <cell r="C542" t="str">
            <v/>
          </cell>
          <cell r="D542" t="str">
            <v/>
          </cell>
          <cell r="E542">
            <v>0.96304634733328154</v>
          </cell>
          <cell r="F542" t="str">
            <v/>
          </cell>
          <cell r="G542" t="str">
            <v/>
          </cell>
          <cell r="H542" t="str">
            <v/>
          </cell>
          <cell r="J542" t="str">
            <v/>
          </cell>
          <cell r="K542" t="str">
            <v/>
          </cell>
          <cell r="L542" t="str">
            <v/>
          </cell>
          <cell r="M542">
            <v>5544</v>
          </cell>
          <cell r="N542" t="str">
            <v/>
          </cell>
          <cell r="Q542">
            <v>1</v>
          </cell>
          <cell r="R542">
            <v>1</v>
          </cell>
          <cell r="S542" t="str">
            <v/>
          </cell>
          <cell r="X542" t="str">
            <v/>
          </cell>
          <cell r="Y542" t="str">
            <v/>
          </cell>
          <cell r="Z542" t="str">
            <v/>
          </cell>
          <cell r="AB542">
            <v>1</v>
          </cell>
          <cell r="AD542" t="str">
            <v/>
          </cell>
          <cell r="AE542" t="str">
            <v/>
          </cell>
          <cell r="AF542" t="str">
            <v/>
          </cell>
          <cell r="AG542">
            <v>3.8479809976247031E-2</v>
          </cell>
          <cell r="AH542">
            <v>6.333333333333333</v>
          </cell>
          <cell r="AI542" t="str">
            <v/>
          </cell>
          <cell r="AJ542" t="str">
            <v/>
          </cell>
          <cell r="AK542" t="str">
            <v/>
          </cell>
          <cell r="AL542" t="str">
            <v/>
          </cell>
          <cell r="AM542" t="str">
            <v/>
          </cell>
          <cell r="AN542" t="str">
            <v/>
          </cell>
          <cell r="AO542">
            <v>229</v>
          </cell>
          <cell r="AQ542" t="str">
            <v/>
          </cell>
          <cell r="AR542" t="str">
            <v/>
          </cell>
          <cell r="AS542" t="str">
            <v/>
          </cell>
          <cell r="AU542" t="str">
            <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row>
        <row r="543">
          <cell r="A543" t="str">
            <v>RVR1</v>
          </cell>
          <cell r="B543" t="str">
            <v>Q08</v>
          </cell>
          <cell r="C543" t="str">
            <v/>
          </cell>
          <cell r="D543" t="str">
            <v/>
          </cell>
          <cell r="E543" t="str">
            <v/>
          </cell>
          <cell r="J543" t="str">
            <v/>
          </cell>
          <cell r="K543" t="str">
            <v/>
          </cell>
          <cell r="L543" t="str">
            <v/>
          </cell>
          <cell r="M543" t="str">
            <v/>
          </cell>
          <cell r="Q543" t="str">
            <v/>
          </cell>
          <cell r="R543" t="str">
            <v/>
          </cell>
          <cell r="X543" t="str">
            <v/>
          </cell>
          <cell r="Y543" t="str">
            <v/>
          </cell>
          <cell r="Z543" t="str">
            <v/>
          </cell>
          <cell r="AB543" t="str">
            <v/>
          </cell>
          <cell r="AD543" t="str">
            <v/>
          </cell>
          <cell r="AE543" t="str">
            <v/>
          </cell>
          <cell r="AF543" t="str">
            <v/>
          </cell>
          <cell r="AG543">
            <v>4.6770601336302897E-2</v>
          </cell>
          <cell r="AH543" t="str">
            <v/>
          </cell>
          <cell r="AI543" t="str">
            <v/>
          </cell>
          <cell r="AJ543" t="str">
            <v/>
          </cell>
          <cell r="AK543" t="str">
            <v/>
          </cell>
          <cell r="AL543" t="str">
            <v/>
          </cell>
          <cell r="AM543" t="str">
            <v/>
          </cell>
          <cell r="AN543" t="str">
            <v/>
          </cell>
          <cell r="AO543" t="str">
            <v/>
          </cell>
          <cell r="AS543" t="str">
            <v/>
          </cell>
          <cell r="BB543" t="str">
            <v/>
          </cell>
          <cell r="BC543" t="str">
            <v/>
          </cell>
          <cell r="BD543" t="str">
            <v/>
          </cell>
          <cell r="BE543" t="str">
            <v/>
          </cell>
          <cell r="BF543" t="str">
            <v/>
          </cell>
          <cell r="BG543" t="str">
            <v/>
          </cell>
          <cell r="BH543" t="str">
            <v/>
          </cell>
          <cell r="BI543" t="str">
            <v/>
          </cell>
          <cell r="BJ543" t="str">
            <v/>
          </cell>
        </row>
        <row r="544">
          <cell r="A544" t="str">
            <v>RVV</v>
          </cell>
          <cell r="B544" t="str">
            <v>Q18</v>
          </cell>
          <cell r="C544" t="str">
            <v/>
          </cell>
          <cell r="D544" t="str">
            <v/>
          </cell>
          <cell r="E544">
            <v>0.98805114111602343</v>
          </cell>
          <cell r="F544" t="str">
            <v/>
          </cell>
          <cell r="G544" t="str">
            <v/>
          </cell>
          <cell r="H544" t="str">
            <v/>
          </cell>
          <cell r="J544" t="str">
            <v/>
          </cell>
          <cell r="K544" t="str">
            <v/>
          </cell>
          <cell r="L544" t="str">
            <v/>
          </cell>
          <cell r="M544">
            <v>9140</v>
          </cell>
          <cell r="N544" t="str">
            <v/>
          </cell>
          <cell r="Q544">
            <v>0.99156582324899156</v>
          </cell>
          <cell r="R544">
            <v>1</v>
          </cell>
          <cell r="S544" t="str">
            <v/>
          </cell>
          <cell r="X544" t="str">
            <v/>
          </cell>
          <cell r="Y544" t="str">
            <v/>
          </cell>
          <cell r="Z544" t="str">
            <v/>
          </cell>
          <cell r="AB544">
            <v>0.89261744966442957</v>
          </cell>
          <cell r="AD544" t="str">
            <v/>
          </cell>
          <cell r="AE544" t="str">
            <v/>
          </cell>
          <cell r="AF544" t="str">
            <v/>
          </cell>
          <cell r="AG544">
            <v>4.0695016003657977E-2</v>
          </cell>
          <cell r="AH544">
            <v>5.333333333333333</v>
          </cell>
          <cell r="AI544" t="str">
            <v/>
          </cell>
          <cell r="AJ544" t="str">
            <v/>
          </cell>
          <cell r="AK544" t="str">
            <v/>
          </cell>
          <cell r="AL544" t="str">
            <v/>
          </cell>
          <cell r="AM544" t="str">
            <v/>
          </cell>
          <cell r="AN544" t="str">
            <v/>
          </cell>
          <cell r="AO544">
            <v>-2606</v>
          </cell>
          <cell r="AQ544" t="str">
            <v/>
          </cell>
          <cell r="AR544" t="str">
            <v/>
          </cell>
          <cell r="AS544" t="str">
            <v/>
          </cell>
          <cell r="AU544" t="str">
            <v/>
          </cell>
          <cell r="AV544" t="str">
            <v/>
          </cell>
          <cell r="AW544" t="str">
            <v/>
          </cell>
          <cell r="AX544" t="str">
            <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row>
        <row r="545">
          <cell r="A545" t="str">
            <v>RVW</v>
          </cell>
          <cell r="B545" t="str">
            <v>Q10</v>
          </cell>
          <cell r="C545" t="str">
            <v/>
          </cell>
          <cell r="D545" t="str">
            <v/>
          </cell>
          <cell r="E545">
            <v>0.98357664233576647</v>
          </cell>
          <cell r="F545" t="str">
            <v/>
          </cell>
          <cell r="G545" t="str">
            <v/>
          </cell>
          <cell r="H545" t="str">
            <v/>
          </cell>
          <cell r="J545" t="str">
            <v/>
          </cell>
          <cell r="K545" t="str">
            <v/>
          </cell>
          <cell r="L545" t="str">
            <v/>
          </cell>
          <cell r="M545">
            <v>2993</v>
          </cell>
          <cell r="N545" t="str">
            <v/>
          </cell>
          <cell r="Q545">
            <v>1</v>
          </cell>
          <cell r="R545">
            <v>1</v>
          </cell>
          <cell r="S545" t="str">
            <v/>
          </cell>
          <cell r="X545" t="str">
            <v/>
          </cell>
          <cell r="Y545" t="str">
            <v/>
          </cell>
          <cell r="Z545" t="str">
            <v/>
          </cell>
          <cell r="AB545">
            <v>0.95167286245353155</v>
          </cell>
          <cell r="AD545" t="str">
            <v/>
          </cell>
          <cell r="AE545" t="str">
            <v/>
          </cell>
          <cell r="AF545" t="str">
            <v/>
          </cell>
          <cell r="AG545">
            <v>8.7560386473429959E-3</v>
          </cell>
          <cell r="AH545">
            <v>3.3333333333333335</v>
          </cell>
          <cell r="AI545" t="str">
            <v/>
          </cell>
          <cell r="AJ545" t="str">
            <v/>
          </cell>
          <cell r="AK545" t="str">
            <v/>
          </cell>
          <cell r="AL545" t="str">
            <v/>
          </cell>
          <cell r="AM545" t="str">
            <v/>
          </cell>
          <cell r="AN545" t="str">
            <v/>
          </cell>
          <cell r="AO545">
            <v>-12812</v>
          </cell>
          <cell r="AQ545" t="str">
            <v/>
          </cell>
          <cell r="AR545" t="str">
            <v/>
          </cell>
          <cell r="AS545" t="str">
            <v/>
          </cell>
          <cell r="AU545" t="str">
            <v/>
          </cell>
          <cell r="AV545" t="str">
            <v/>
          </cell>
          <cell r="AW545" t="str">
            <v/>
          </cell>
          <cell r="AX545" t="str">
            <v/>
          </cell>
          <cell r="AY545" t="str">
            <v/>
          </cell>
          <cell r="AZ545" t="str">
            <v/>
          </cell>
          <cell r="BA545" t="str">
            <v/>
          </cell>
          <cell r="BB545" t="str">
            <v/>
          </cell>
          <cell r="BC545" t="str">
            <v/>
          </cell>
          <cell r="BD545" t="str">
            <v/>
          </cell>
          <cell r="BE545" t="str">
            <v/>
          </cell>
          <cell r="BF545" t="str">
            <v/>
          </cell>
          <cell r="BG545" t="str">
            <v/>
          </cell>
          <cell r="BH545" t="str">
            <v/>
          </cell>
          <cell r="BI545" t="str">
            <v/>
          </cell>
          <cell r="BJ545" t="str">
            <v/>
          </cell>
        </row>
        <row r="546">
          <cell r="A546" t="str">
            <v>RVX</v>
          </cell>
          <cell r="B546" t="str">
            <v>Q10</v>
          </cell>
          <cell r="C546" t="str">
            <v/>
          </cell>
          <cell r="D546" t="str">
            <v/>
          </cell>
          <cell r="E546" t="str">
            <v/>
          </cell>
          <cell r="J546" t="str">
            <v/>
          </cell>
          <cell r="K546" t="str">
            <v/>
          </cell>
          <cell r="L546" t="str">
            <v/>
          </cell>
          <cell r="M546">
            <v>0</v>
          </cell>
          <cell r="Q546" t="str">
            <v/>
          </cell>
          <cell r="R546">
            <v>1</v>
          </cell>
          <cell r="X546" t="str">
            <v/>
          </cell>
          <cell r="Y546" t="str">
            <v/>
          </cell>
          <cell r="Z546" t="str">
            <v/>
          </cell>
          <cell r="AB546" t="str">
            <v/>
          </cell>
          <cell r="AD546" t="str">
            <v/>
          </cell>
          <cell r="AE546" t="str">
            <v/>
          </cell>
          <cell r="AF546" t="str">
            <v/>
          </cell>
          <cell r="AG546">
            <v>0</v>
          </cell>
          <cell r="AH546" t="str">
            <v/>
          </cell>
          <cell r="AI546" t="str">
            <v/>
          </cell>
          <cell r="AJ546" t="str">
            <v/>
          </cell>
          <cell r="AK546" t="str">
            <v/>
          </cell>
          <cell r="AL546" t="str">
            <v/>
          </cell>
          <cell r="AM546" t="str">
            <v/>
          </cell>
          <cell r="AN546" t="str">
            <v/>
          </cell>
          <cell r="AO546">
            <v>315</v>
          </cell>
          <cell r="AS546" t="str">
            <v/>
          </cell>
          <cell r="BB546" t="str">
            <v/>
          </cell>
          <cell r="BC546" t="str">
            <v/>
          </cell>
          <cell r="BD546" t="str">
            <v/>
          </cell>
          <cell r="BE546" t="str">
            <v/>
          </cell>
          <cell r="BF546" t="str">
            <v/>
          </cell>
          <cell r="BG546" t="str">
            <v/>
          </cell>
          <cell r="BH546" t="str">
            <v/>
          </cell>
          <cell r="BI546" t="str">
            <v/>
          </cell>
          <cell r="BJ546" t="str">
            <v/>
          </cell>
        </row>
        <row r="547">
          <cell r="A547" t="str">
            <v>RVY</v>
          </cell>
          <cell r="B547" t="str">
            <v>Q15</v>
          </cell>
          <cell r="C547" t="str">
            <v/>
          </cell>
          <cell r="D547" t="str">
            <v/>
          </cell>
          <cell r="E547">
            <v>0.98616132651789057</v>
          </cell>
          <cell r="F547" t="str">
            <v/>
          </cell>
          <cell r="G547" t="str">
            <v/>
          </cell>
          <cell r="H547" t="str">
            <v/>
          </cell>
          <cell r="J547" t="str">
            <v/>
          </cell>
          <cell r="K547" t="str">
            <v/>
          </cell>
          <cell r="L547" t="str">
            <v/>
          </cell>
          <cell r="M547">
            <v>3048</v>
          </cell>
          <cell r="N547" t="str">
            <v/>
          </cell>
          <cell r="Q547">
            <v>1</v>
          </cell>
          <cell r="R547">
            <v>1</v>
          </cell>
          <cell r="S547" t="str">
            <v/>
          </cell>
          <cell r="X547" t="str">
            <v/>
          </cell>
          <cell r="Y547" t="str">
            <v/>
          </cell>
          <cell r="Z547" t="str">
            <v/>
          </cell>
          <cell r="AB547">
            <v>1</v>
          </cell>
          <cell r="AD547" t="str">
            <v/>
          </cell>
          <cell r="AE547" t="str">
            <v/>
          </cell>
          <cell r="AF547" t="str">
            <v/>
          </cell>
          <cell r="AG547">
            <v>1.2302284710017574E-2</v>
          </cell>
          <cell r="AH547">
            <v>1</v>
          </cell>
          <cell r="AI547" t="str">
            <v/>
          </cell>
          <cell r="AJ547" t="str">
            <v/>
          </cell>
          <cell r="AK547" t="str">
            <v/>
          </cell>
          <cell r="AL547" t="str">
            <v/>
          </cell>
          <cell r="AM547" t="str">
            <v/>
          </cell>
          <cell r="AN547" t="str">
            <v/>
          </cell>
          <cell r="AO547">
            <v>0</v>
          </cell>
          <cell r="AQ547" t="str">
            <v/>
          </cell>
          <cell r="AR547" t="str">
            <v/>
          </cell>
          <cell r="AS547" t="str">
            <v/>
          </cell>
          <cell r="AU547" t="str">
            <v/>
          </cell>
          <cell r="AV547" t="str">
            <v/>
          </cell>
          <cell r="AW547" t="str">
            <v/>
          </cell>
          <cell r="AX547" t="str">
            <v/>
          </cell>
          <cell r="AY547" t="str">
            <v/>
          </cell>
          <cell r="AZ547" t="str">
            <v/>
          </cell>
          <cell r="BA547" t="str">
            <v/>
          </cell>
          <cell r="BB547" t="str">
            <v/>
          </cell>
          <cell r="BC547" t="str">
            <v/>
          </cell>
          <cell r="BD547" t="str">
            <v/>
          </cell>
          <cell r="BE547" t="str">
            <v/>
          </cell>
          <cell r="BF547" t="str">
            <v/>
          </cell>
          <cell r="BG547" t="str">
            <v/>
          </cell>
          <cell r="BH547" t="str">
            <v/>
          </cell>
          <cell r="BI547" t="str">
            <v/>
          </cell>
          <cell r="BJ547" t="str">
            <v/>
          </cell>
        </row>
        <row r="548">
          <cell r="A548" t="str">
            <v>RW1</v>
          </cell>
          <cell r="B548" t="str">
            <v>Q17</v>
          </cell>
          <cell r="C548" t="str">
            <v/>
          </cell>
          <cell r="D548" t="str">
            <v/>
          </cell>
          <cell r="E548" t="str">
            <v/>
          </cell>
          <cell r="F548" t="str">
            <v/>
          </cell>
          <cell r="G548" t="str">
            <v/>
          </cell>
          <cell r="H548" t="str">
            <v/>
          </cell>
          <cell r="J548" t="str">
            <v/>
          </cell>
          <cell r="K548" t="str">
            <v/>
          </cell>
          <cell r="L548" t="str">
            <v/>
          </cell>
          <cell r="M548" t="str">
            <v/>
          </cell>
          <cell r="N548" t="str">
            <v/>
          </cell>
          <cell r="Q548" t="str">
            <v/>
          </cell>
          <cell r="R548">
            <v>0.99682539682539684</v>
          </cell>
          <cell r="S548" t="str">
            <v/>
          </cell>
          <cell r="X548" t="str">
            <v/>
          </cell>
          <cell r="Y548" t="str">
            <v/>
          </cell>
          <cell r="Z548" t="str">
            <v/>
          </cell>
          <cell r="AB548" t="str">
            <v/>
          </cell>
          <cell r="AD548" t="str">
            <v/>
          </cell>
          <cell r="AE548" t="str">
            <v/>
          </cell>
          <cell r="AF548" t="str">
            <v/>
          </cell>
          <cell r="AG548">
            <v>0</v>
          </cell>
          <cell r="AH548" t="str">
            <v/>
          </cell>
          <cell r="AI548" t="str">
            <v/>
          </cell>
          <cell r="AJ548" t="str">
            <v/>
          </cell>
          <cell r="AK548" t="str">
            <v/>
          </cell>
          <cell r="AL548" t="str">
            <v/>
          </cell>
          <cell r="AM548" t="str">
            <v/>
          </cell>
          <cell r="AN548" t="str">
            <v/>
          </cell>
          <cell r="AO548">
            <v>9</v>
          </cell>
          <cell r="AQ548" t="str">
            <v/>
          </cell>
          <cell r="AR548" t="str">
            <v/>
          </cell>
          <cell r="AS548" t="str">
            <v/>
          </cell>
          <cell r="AU548" t="str">
            <v/>
          </cell>
          <cell r="AV548" t="str">
            <v/>
          </cell>
          <cell r="AW548" t="str">
            <v/>
          </cell>
          <cell r="AX548" t="str">
            <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row>
        <row r="549">
          <cell r="A549" t="str">
            <v>RW3</v>
          </cell>
          <cell r="B549" t="str">
            <v>Q14</v>
          </cell>
          <cell r="C549" t="str">
            <v/>
          </cell>
          <cell r="D549" t="str">
            <v/>
          </cell>
          <cell r="E549">
            <v>0.94928850063183345</v>
          </cell>
          <cell r="F549" t="str">
            <v/>
          </cell>
          <cell r="G549" t="str">
            <v/>
          </cell>
          <cell r="H549" t="str">
            <v/>
          </cell>
          <cell r="J549" t="str">
            <v/>
          </cell>
          <cell r="K549" t="str">
            <v/>
          </cell>
          <cell r="L549" t="str">
            <v/>
          </cell>
          <cell r="M549">
            <v>5572</v>
          </cell>
          <cell r="N549" t="str">
            <v/>
          </cell>
          <cell r="Q549">
            <v>1</v>
          </cell>
          <cell r="R549">
            <v>1</v>
          </cell>
          <cell r="S549" t="str">
            <v/>
          </cell>
          <cell r="X549" t="str">
            <v/>
          </cell>
          <cell r="Y549" t="str">
            <v/>
          </cell>
          <cell r="Z549" t="str">
            <v/>
          </cell>
          <cell r="AB549">
            <v>0.875</v>
          </cell>
          <cell r="AD549" t="str">
            <v/>
          </cell>
          <cell r="AE549" t="str">
            <v/>
          </cell>
          <cell r="AF549" t="str">
            <v/>
          </cell>
          <cell r="AG549">
            <v>1.6406049730838246E-2</v>
          </cell>
          <cell r="AH549">
            <v>4</v>
          </cell>
          <cell r="AI549" t="str">
            <v/>
          </cell>
          <cell r="AJ549" t="str">
            <v/>
          </cell>
          <cell r="AK549" t="str">
            <v/>
          </cell>
          <cell r="AL549" t="str">
            <v/>
          </cell>
          <cell r="AM549" t="str">
            <v/>
          </cell>
          <cell r="AN549" t="str">
            <v/>
          </cell>
          <cell r="AO549">
            <v>6472</v>
          </cell>
          <cell r="AQ549" t="str">
            <v/>
          </cell>
          <cell r="AR549" t="str">
            <v/>
          </cell>
          <cell r="AS549" t="str">
            <v/>
          </cell>
          <cell r="AU549" t="str">
            <v/>
          </cell>
          <cell r="AV549" t="str">
            <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row>
        <row r="550">
          <cell r="A550" t="str">
            <v>RW4</v>
          </cell>
          <cell r="B550" t="str">
            <v>Q15</v>
          </cell>
          <cell r="C550" t="str">
            <v/>
          </cell>
          <cell r="D550" t="str">
            <v/>
          </cell>
          <cell r="E550" t="str">
            <v/>
          </cell>
          <cell r="F550" t="str">
            <v/>
          </cell>
          <cell r="G550" t="str">
            <v/>
          </cell>
          <cell r="H550" t="str">
            <v/>
          </cell>
          <cell r="J550" t="str">
            <v/>
          </cell>
          <cell r="K550" t="str">
            <v/>
          </cell>
          <cell r="L550" t="str">
            <v/>
          </cell>
          <cell r="M550" t="str">
            <v/>
          </cell>
          <cell r="N550" t="str">
            <v/>
          </cell>
          <cell r="Q550" t="str">
            <v/>
          </cell>
          <cell r="R550">
            <v>1</v>
          </cell>
          <cell r="S550" t="str">
            <v/>
          </cell>
          <cell r="X550" t="str">
            <v/>
          </cell>
          <cell r="Y550" t="str">
            <v/>
          </cell>
          <cell r="Z550" t="str">
            <v/>
          </cell>
          <cell r="AB550" t="str">
            <v/>
          </cell>
          <cell r="AD550" t="str">
            <v/>
          </cell>
          <cell r="AE550" t="str">
            <v/>
          </cell>
          <cell r="AF550" t="str">
            <v/>
          </cell>
          <cell r="AG550">
            <v>0</v>
          </cell>
          <cell r="AH550" t="str">
            <v/>
          </cell>
          <cell r="AI550" t="str">
            <v/>
          </cell>
          <cell r="AJ550" t="str">
            <v/>
          </cell>
          <cell r="AK550" t="str">
            <v/>
          </cell>
          <cell r="AL550" t="str">
            <v/>
          </cell>
          <cell r="AM550" t="str">
            <v/>
          </cell>
          <cell r="AN550" t="str">
            <v/>
          </cell>
          <cell r="AO550">
            <v>12</v>
          </cell>
          <cell r="AQ550" t="str">
            <v/>
          </cell>
          <cell r="AR550" t="str">
            <v/>
          </cell>
          <cell r="AS550" t="str">
            <v/>
          </cell>
          <cell r="AU550" t="str">
            <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row>
        <row r="551">
          <cell r="A551" t="str">
            <v>RW5</v>
          </cell>
          <cell r="B551" t="str">
            <v>Q13</v>
          </cell>
          <cell r="C551" t="str">
            <v/>
          </cell>
          <cell r="D551" t="str">
            <v/>
          </cell>
          <cell r="E551" t="str">
            <v/>
          </cell>
          <cell r="F551" t="str">
            <v/>
          </cell>
          <cell r="G551" t="str">
            <v/>
          </cell>
          <cell r="H551" t="str">
            <v/>
          </cell>
          <cell r="J551" t="str">
            <v/>
          </cell>
          <cell r="K551" t="str">
            <v/>
          </cell>
          <cell r="L551" t="str">
            <v/>
          </cell>
          <cell r="M551" t="str">
            <v/>
          </cell>
          <cell r="N551" t="str">
            <v/>
          </cell>
          <cell r="Q551" t="str">
            <v/>
          </cell>
          <cell r="R551">
            <v>1</v>
          </cell>
          <cell r="S551" t="str">
            <v/>
          </cell>
          <cell r="X551" t="str">
            <v/>
          </cell>
          <cell r="Y551" t="str">
            <v/>
          </cell>
          <cell r="Z551" t="str">
            <v/>
          </cell>
          <cell r="AB551" t="str">
            <v/>
          </cell>
          <cell r="AD551" t="str">
            <v/>
          </cell>
          <cell r="AE551" t="str">
            <v/>
          </cell>
          <cell r="AF551" t="str">
            <v/>
          </cell>
          <cell r="AG551">
            <v>0</v>
          </cell>
          <cell r="AH551" t="str">
            <v/>
          </cell>
          <cell r="AI551" t="str">
            <v/>
          </cell>
          <cell r="AJ551" t="str">
            <v/>
          </cell>
          <cell r="AK551" t="str">
            <v/>
          </cell>
          <cell r="AL551" t="str">
            <v/>
          </cell>
          <cell r="AM551" t="str">
            <v/>
          </cell>
          <cell r="AN551" t="str">
            <v/>
          </cell>
          <cell r="AO551">
            <v>20</v>
          </cell>
          <cell r="AQ551" t="str">
            <v/>
          </cell>
          <cell r="AR551" t="str">
            <v/>
          </cell>
          <cell r="AS551" t="str">
            <v/>
          </cell>
          <cell r="AU551" t="str">
            <v/>
          </cell>
          <cell r="AV551" t="str">
            <v/>
          </cell>
          <cell r="AW551" t="str">
            <v/>
          </cell>
          <cell r="AX551" t="str">
            <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row>
        <row r="552">
          <cell r="A552" t="str">
            <v>RW6</v>
          </cell>
          <cell r="B552" t="str">
            <v>Q14</v>
          </cell>
          <cell r="C552" t="str">
            <v/>
          </cell>
          <cell r="D552" t="str">
            <v/>
          </cell>
          <cell r="E552">
            <v>0.96001669449081806</v>
          </cell>
          <cell r="F552" t="str">
            <v/>
          </cell>
          <cell r="G552" t="str">
            <v/>
          </cell>
          <cell r="H552" t="str">
            <v/>
          </cell>
          <cell r="J552" t="str">
            <v/>
          </cell>
          <cell r="K552" t="str">
            <v/>
          </cell>
          <cell r="L552" t="str">
            <v/>
          </cell>
          <cell r="M552">
            <v>13812</v>
          </cell>
          <cell r="N552" t="str">
            <v/>
          </cell>
          <cell r="Q552">
            <v>1</v>
          </cell>
          <cell r="R552">
            <v>1</v>
          </cell>
          <cell r="S552" t="str">
            <v/>
          </cell>
          <cell r="X552" t="str">
            <v/>
          </cell>
          <cell r="Y552" t="str">
            <v/>
          </cell>
          <cell r="Z552" t="str">
            <v/>
          </cell>
          <cell r="AB552">
            <v>0.99550561797752812</v>
          </cell>
          <cell r="AD552" t="str">
            <v/>
          </cell>
          <cell r="AE552" t="str">
            <v/>
          </cell>
          <cell r="AF552" t="str">
            <v/>
          </cell>
          <cell r="AG552">
            <v>9.5276983802912753E-3</v>
          </cell>
          <cell r="AH552">
            <v>8</v>
          </cell>
          <cell r="AI552" t="str">
            <v/>
          </cell>
          <cell r="AJ552" t="str">
            <v/>
          </cell>
          <cell r="AK552" t="str">
            <v/>
          </cell>
          <cell r="AL552" t="str">
            <v/>
          </cell>
          <cell r="AM552" t="str">
            <v/>
          </cell>
          <cell r="AN552" t="str">
            <v/>
          </cell>
          <cell r="AO552">
            <v>56</v>
          </cell>
          <cell r="AQ552" t="str">
            <v/>
          </cell>
          <cell r="AR552" t="str">
            <v/>
          </cell>
          <cell r="AS552" t="str">
            <v/>
          </cell>
          <cell r="AU552" t="str">
            <v/>
          </cell>
          <cell r="AV552" t="str">
            <v/>
          </cell>
          <cell r="AW552" t="str">
            <v/>
          </cell>
          <cell r="AX552" t="str">
            <v/>
          </cell>
          <cell r="AY552" t="str">
            <v/>
          </cell>
          <cell r="AZ552" t="str">
            <v/>
          </cell>
          <cell r="BA552" t="str">
            <v/>
          </cell>
          <cell r="BB552" t="str">
            <v/>
          </cell>
          <cell r="BC552" t="str">
            <v/>
          </cell>
          <cell r="BD552" t="str">
            <v/>
          </cell>
          <cell r="BE552" t="str">
            <v/>
          </cell>
          <cell r="BF552" t="str">
            <v/>
          </cell>
          <cell r="BG552" t="str">
            <v/>
          </cell>
          <cell r="BH552" t="str">
            <v/>
          </cell>
          <cell r="BI552" t="str">
            <v/>
          </cell>
          <cell r="BJ552" t="str">
            <v/>
          </cell>
        </row>
        <row r="553">
          <cell r="A553" t="str">
            <v>RW8</v>
          </cell>
          <cell r="B553" t="str">
            <v>Q19</v>
          </cell>
          <cell r="J553" t="str">
            <v/>
          </cell>
          <cell r="K553" t="str">
            <v/>
          </cell>
          <cell r="L553" t="str">
            <v/>
          </cell>
          <cell r="Q553" t="str">
            <v/>
          </cell>
          <cell r="R553" t="str">
            <v/>
          </cell>
          <cell r="AH553" t="str">
            <v/>
          </cell>
          <cell r="AK553" t="str">
            <v/>
          </cell>
          <cell r="AO553">
            <v>2089</v>
          </cell>
        </row>
        <row r="554">
          <cell r="A554" t="str">
            <v>RW9</v>
          </cell>
          <cell r="B554" t="str">
            <v>Q09</v>
          </cell>
          <cell r="C554" t="str">
            <v/>
          </cell>
          <cell r="D554" t="str">
            <v/>
          </cell>
          <cell r="E554" t="str">
            <v/>
          </cell>
          <cell r="J554" t="str">
            <v/>
          </cell>
          <cell r="K554" t="str">
            <v/>
          </cell>
          <cell r="L554" t="str">
            <v/>
          </cell>
          <cell r="M554" t="str">
            <v/>
          </cell>
          <cell r="Q554" t="str">
            <v/>
          </cell>
          <cell r="R554">
            <v>1</v>
          </cell>
          <cell r="X554" t="str">
            <v/>
          </cell>
          <cell r="Y554" t="str">
            <v/>
          </cell>
          <cell r="Z554" t="str">
            <v/>
          </cell>
          <cell r="AB554" t="str">
            <v/>
          </cell>
          <cell r="AD554" t="str">
            <v/>
          </cell>
          <cell r="AE554" t="str">
            <v/>
          </cell>
          <cell r="AF554" t="str">
            <v/>
          </cell>
          <cell r="AG554">
            <v>0</v>
          </cell>
          <cell r="AH554" t="str">
            <v/>
          </cell>
          <cell r="AI554" t="str">
            <v/>
          </cell>
          <cell r="AJ554" t="str">
            <v/>
          </cell>
          <cell r="AK554" t="str">
            <v/>
          </cell>
          <cell r="AL554" t="str">
            <v/>
          </cell>
          <cell r="AM554" t="str">
            <v/>
          </cell>
          <cell r="AN554" t="str">
            <v/>
          </cell>
          <cell r="AO554">
            <v>29</v>
          </cell>
          <cell r="AS554" t="str">
            <v/>
          </cell>
          <cell r="BB554" t="str">
            <v/>
          </cell>
          <cell r="BC554" t="str">
            <v/>
          </cell>
          <cell r="BD554" t="str">
            <v/>
          </cell>
          <cell r="BE554" t="str">
            <v/>
          </cell>
          <cell r="BF554" t="str">
            <v/>
          </cell>
          <cell r="BG554" t="str">
            <v/>
          </cell>
          <cell r="BH554" t="str">
            <v/>
          </cell>
          <cell r="BI554" t="str">
            <v/>
          </cell>
          <cell r="BJ554" t="str">
            <v/>
          </cell>
        </row>
        <row r="555">
          <cell r="A555" t="str">
            <v>RWA</v>
          </cell>
          <cell r="B555" t="str">
            <v>Q11</v>
          </cell>
          <cell r="C555" t="str">
            <v/>
          </cell>
          <cell r="D555" t="str">
            <v/>
          </cell>
          <cell r="E555">
            <v>0.96109321960135785</v>
          </cell>
          <cell r="F555" t="str">
            <v/>
          </cell>
          <cell r="G555" t="str">
            <v/>
          </cell>
          <cell r="H555" t="str">
            <v/>
          </cell>
          <cell r="J555" t="str">
            <v/>
          </cell>
          <cell r="K555" t="str">
            <v/>
          </cell>
          <cell r="L555" t="str">
            <v/>
          </cell>
          <cell r="M555">
            <v>8211</v>
          </cell>
          <cell r="N555" t="str">
            <v/>
          </cell>
          <cell r="Q555">
            <v>1</v>
          </cell>
          <cell r="R555">
            <v>1</v>
          </cell>
          <cell r="S555" t="str">
            <v/>
          </cell>
          <cell r="X555" t="str">
            <v/>
          </cell>
          <cell r="Y555" t="str">
            <v/>
          </cell>
          <cell r="Z555" t="str">
            <v/>
          </cell>
          <cell r="AB555">
            <v>1</v>
          </cell>
          <cell r="AD555" t="str">
            <v/>
          </cell>
          <cell r="AE555" t="str">
            <v/>
          </cell>
          <cell r="AF555" t="str">
            <v/>
          </cell>
          <cell r="AG555">
            <v>1.3228399196249163E-2</v>
          </cell>
          <cell r="AH555">
            <v>7</v>
          </cell>
          <cell r="AI555" t="str">
            <v/>
          </cell>
          <cell r="AJ555" t="str">
            <v/>
          </cell>
          <cell r="AK555" t="str">
            <v/>
          </cell>
          <cell r="AL555" t="str">
            <v/>
          </cell>
          <cell r="AM555" t="str">
            <v/>
          </cell>
          <cell r="AN555" t="str">
            <v/>
          </cell>
          <cell r="AO555">
            <v>-12268</v>
          </cell>
          <cell r="AQ555" t="str">
            <v/>
          </cell>
          <cell r="AR555" t="str">
            <v/>
          </cell>
          <cell r="AS555" t="str">
            <v/>
          </cell>
          <cell r="AU555" t="str">
            <v/>
          </cell>
          <cell r="AV555" t="str">
            <v/>
          </cell>
          <cell r="AW555" t="str">
            <v/>
          </cell>
          <cell r="AX555" t="str">
            <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row>
        <row r="556">
          <cell r="A556" t="str">
            <v>RWD</v>
          </cell>
          <cell r="B556" t="str">
            <v>Q24</v>
          </cell>
          <cell r="C556" t="str">
            <v/>
          </cell>
          <cell r="D556" t="str">
            <v/>
          </cell>
          <cell r="E556">
            <v>0.9617518248175182</v>
          </cell>
          <cell r="F556" t="str">
            <v/>
          </cell>
          <cell r="G556" t="str">
            <v/>
          </cell>
          <cell r="H556" t="str">
            <v/>
          </cell>
          <cell r="J556" t="str">
            <v/>
          </cell>
          <cell r="K556" t="str">
            <v/>
          </cell>
          <cell r="L556" t="str">
            <v/>
          </cell>
          <cell r="M556">
            <v>8793</v>
          </cell>
          <cell r="N556" t="str">
            <v/>
          </cell>
          <cell r="Q556">
            <v>1</v>
          </cell>
          <cell r="R556">
            <v>0.99706787861017443</v>
          </cell>
          <cell r="S556" t="str">
            <v/>
          </cell>
          <cell r="X556" t="str">
            <v/>
          </cell>
          <cell r="Y556" t="str">
            <v/>
          </cell>
          <cell r="Z556" t="str">
            <v/>
          </cell>
          <cell r="AB556">
            <v>1</v>
          </cell>
          <cell r="AD556" t="str">
            <v/>
          </cell>
          <cell r="AE556" t="str">
            <v/>
          </cell>
          <cell r="AF556" t="str">
            <v/>
          </cell>
          <cell r="AG556">
            <v>2.5110782865583457E-2</v>
          </cell>
          <cell r="AH556">
            <v>7.333333333333333</v>
          </cell>
          <cell r="AI556" t="str">
            <v/>
          </cell>
          <cell r="AJ556" t="str">
            <v/>
          </cell>
          <cell r="AK556" t="str">
            <v/>
          </cell>
          <cell r="AL556" t="str">
            <v/>
          </cell>
          <cell r="AM556" t="str">
            <v/>
          </cell>
          <cell r="AN556" t="str">
            <v/>
          </cell>
          <cell r="AO556">
            <v>-15145</v>
          </cell>
          <cell r="AQ556" t="str">
            <v/>
          </cell>
          <cell r="AR556" t="str">
            <v/>
          </cell>
          <cell r="AS556" t="str">
            <v/>
          </cell>
          <cell r="AU556" t="str">
            <v/>
          </cell>
          <cell r="AV556" t="str">
            <v/>
          </cell>
          <cell r="AW556" t="str">
            <v/>
          </cell>
          <cell r="AX556" t="str">
            <v/>
          </cell>
          <cell r="AY556" t="str">
            <v/>
          </cell>
          <cell r="AZ556" t="str">
            <v/>
          </cell>
          <cell r="BA556" t="str">
            <v/>
          </cell>
          <cell r="BB556" t="str">
            <v/>
          </cell>
          <cell r="BC556" t="str">
            <v/>
          </cell>
          <cell r="BD556" t="str">
            <v/>
          </cell>
          <cell r="BE556" t="str">
            <v/>
          </cell>
          <cell r="BF556" t="str">
            <v/>
          </cell>
          <cell r="BG556" t="str">
            <v/>
          </cell>
          <cell r="BH556" t="str">
            <v/>
          </cell>
          <cell r="BI556" t="str">
            <v/>
          </cell>
          <cell r="BJ556" t="str">
            <v/>
          </cell>
        </row>
        <row r="557">
          <cell r="A557" t="str">
            <v>RWE</v>
          </cell>
          <cell r="B557" t="str">
            <v>Q25</v>
          </cell>
          <cell r="C557" t="str">
            <v/>
          </cell>
          <cell r="D557" t="str">
            <v/>
          </cell>
          <cell r="E557">
            <v>0.97954758057657965</v>
          </cell>
          <cell r="F557" t="str">
            <v/>
          </cell>
          <cell r="G557" t="str">
            <v/>
          </cell>
          <cell r="H557" t="str">
            <v/>
          </cell>
          <cell r="J557" t="str">
            <v/>
          </cell>
          <cell r="K557" t="str">
            <v/>
          </cell>
          <cell r="L557" t="str">
            <v/>
          </cell>
          <cell r="M557">
            <v>14176</v>
          </cell>
          <cell r="N557" t="str">
            <v/>
          </cell>
          <cell r="Q557">
            <v>1</v>
          </cell>
          <cell r="R557">
            <v>1</v>
          </cell>
          <cell r="S557" t="str">
            <v/>
          </cell>
          <cell r="X557" t="str">
            <v/>
          </cell>
          <cell r="Y557" t="str">
            <v/>
          </cell>
          <cell r="Z557" t="str">
            <v/>
          </cell>
          <cell r="AB557">
            <v>1</v>
          </cell>
          <cell r="AD557" t="str">
            <v/>
          </cell>
          <cell r="AE557" t="str">
            <v/>
          </cell>
          <cell r="AF557" t="str">
            <v/>
          </cell>
          <cell r="AG557">
            <v>4.2142619496506599E-2</v>
          </cell>
          <cell r="AH557">
            <v>9.3333333333333339</v>
          </cell>
          <cell r="AI557" t="str">
            <v/>
          </cell>
          <cell r="AJ557" t="str">
            <v/>
          </cell>
          <cell r="AK557" t="str">
            <v/>
          </cell>
          <cell r="AL557" t="str">
            <v/>
          </cell>
          <cell r="AM557" t="str">
            <v/>
          </cell>
          <cell r="AN557" t="str">
            <v/>
          </cell>
          <cell r="AO557">
            <v>60</v>
          </cell>
          <cell r="AQ557" t="str">
            <v/>
          </cell>
          <cell r="AR557" t="str">
            <v/>
          </cell>
          <cell r="AS557" t="str">
            <v/>
          </cell>
          <cell r="AU557" t="str">
            <v/>
          </cell>
          <cell r="AV557" t="str">
            <v/>
          </cell>
          <cell r="AW557" t="str">
            <v/>
          </cell>
          <cell r="AX557" t="str">
            <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row>
        <row r="558">
          <cell r="A558" t="str">
            <v>RWF</v>
          </cell>
          <cell r="B558" t="str">
            <v>Q18</v>
          </cell>
          <cell r="C558" t="str">
            <v/>
          </cell>
          <cell r="D558" t="str">
            <v/>
          </cell>
          <cell r="E558">
            <v>0.98089808980898086</v>
          </cell>
          <cell r="F558" t="str">
            <v/>
          </cell>
          <cell r="G558" t="str">
            <v/>
          </cell>
          <cell r="H558" t="str">
            <v/>
          </cell>
          <cell r="J558" t="str">
            <v/>
          </cell>
          <cell r="K558" t="str">
            <v/>
          </cell>
          <cell r="L558" t="str">
            <v/>
          </cell>
          <cell r="M558">
            <v>6040</v>
          </cell>
          <cell r="N558" t="str">
            <v/>
          </cell>
          <cell r="Q558">
            <v>1</v>
          </cell>
          <cell r="R558">
            <v>0.99221323749625634</v>
          </cell>
          <cell r="S558" t="str">
            <v/>
          </cell>
          <cell r="X558" t="str">
            <v/>
          </cell>
          <cell r="Y558" t="str">
            <v/>
          </cell>
          <cell r="Z558" t="str">
            <v/>
          </cell>
          <cell r="AB558">
            <v>0.9965397923875432</v>
          </cell>
          <cell r="AD558" t="str">
            <v/>
          </cell>
          <cell r="AE558" t="str">
            <v/>
          </cell>
          <cell r="AF558" t="str">
            <v/>
          </cell>
          <cell r="AG558">
            <v>3.1962025316455693E-2</v>
          </cell>
          <cell r="AH558">
            <v>4.333333333333333</v>
          </cell>
          <cell r="AI558" t="str">
            <v/>
          </cell>
          <cell r="AJ558" t="str">
            <v/>
          </cell>
          <cell r="AK558" t="str">
            <v/>
          </cell>
          <cell r="AL558" t="str">
            <v/>
          </cell>
          <cell r="AM558" t="str">
            <v/>
          </cell>
          <cell r="AN558" t="str">
            <v/>
          </cell>
          <cell r="AO558">
            <v>113.04038000002301</v>
          </cell>
          <cell r="AQ558" t="str">
            <v/>
          </cell>
          <cell r="AR558" t="str">
            <v/>
          </cell>
          <cell r="AS558" t="str">
            <v/>
          </cell>
          <cell r="AU558" t="str">
            <v/>
          </cell>
          <cell r="AV558" t="str">
            <v/>
          </cell>
          <cell r="AW558" t="str">
            <v/>
          </cell>
          <cell r="AX558" t="str">
            <v/>
          </cell>
          <cell r="AY558" t="str">
            <v/>
          </cell>
          <cell r="AZ558" t="str">
            <v/>
          </cell>
          <cell r="BA558" t="str">
            <v/>
          </cell>
          <cell r="BB558" t="str">
            <v/>
          </cell>
          <cell r="BC558" t="str">
            <v/>
          </cell>
          <cell r="BD558" t="str">
            <v/>
          </cell>
          <cell r="BE558" t="str">
            <v/>
          </cell>
          <cell r="BF558" t="str">
            <v/>
          </cell>
          <cell r="BG558" t="str">
            <v/>
          </cell>
          <cell r="BH558" t="str">
            <v/>
          </cell>
          <cell r="BI558" t="str">
            <v/>
          </cell>
          <cell r="BJ558" t="str">
            <v/>
          </cell>
        </row>
        <row r="559">
          <cell r="A559" t="str">
            <v>RWG</v>
          </cell>
          <cell r="B559" t="str">
            <v>Q02</v>
          </cell>
          <cell r="C559" t="str">
            <v/>
          </cell>
          <cell r="D559" t="str">
            <v/>
          </cell>
          <cell r="E559">
            <v>0.95683575494944351</v>
          </cell>
          <cell r="F559" t="str">
            <v/>
          </cell>
          <cell r="G559" t="str">
            <v/>
          </cell>
          <cell r="H559" t="str">
            <v/>
          </cell>
          <cell r="J559" t="str">
            <v/>
          </cell>
          <cell r="K559" t="str">
            <v/>
          </cell>
          <cell r="L559" t="str">
            <v/>
          </cell>
          <cell r="M559">
            <v>8372</v>
          </cell>
          <cell r="N559" t="str">
            <v/>
          </cell>
          <cell r="Q559">
            <v>0.9990026595744681</v>
          </cell>
          <cell r="R559">
            <v>0.99984500929944198</v>
          </cell>
          <cell r="S559" t="str">
            <v/>
          </cell>
          <cell r="X559" t="str">
            <v/>
          </cell>
          <cell r="Y559" t="str">
            <v/>
          </cell>
          <cell r="Z559" t="str">
            <v/>
          </cell>
          <cell r="AB559">
            <v>0.91284403669724767</v>
          </cell>
          <cell r="AD559" t="str">
            <v/>
          </cell>
          <cell r="AE559" t="str">
            <v/>
          </cell>
          <cell r="AF559" t="str">
            <v/>
          </cell>
          <cell r="AG559">
            <v>6.1553985872855703E-2</v>
          </cell>
          <cell r="AH559">
            <v>4.333333333333333</v>
          </cell>
          <cell r="AI559" t="str">
            <v/>
          </cell>
          <cell r="AJ559" t="str">
            <v/>
          </cell>
          <cell r="AK559" t="str">
            <v/>
          </cell>
          <cell r="AL559" t="str">
            <v/>
          </cell>
          <cell r="AM559" t="str">
            <v/>
          </cell>
          <cell r="AN559" t="str">
            <v/>
          </cell>
          <cell r="AO559">
            <v>-28284</v>
          </cell>
          <cell r="AQ559" t="str">
            <v/>
          </cell>
          <cell r="AR559" t="str">
            <v/>
          </cell>
          <cell r="AS559" t="str">
            <v/>
          </cell>
          <cell r="AU559" t="str">
            <v/>
          </cell>
          <cell r="AV559" t="str">
            <v/>
          </cell>
          <cell r="AW559" t="str">
            <v/>
          </cell>
          <cell r="AX559" t="str">
            <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row>
        <row r="560">
          <cell r="A560" t="str">
            <v>RWH</v>
          </cell>
          <cell r="B560" t="str">
            <v>Q02</v>
          </cell>
          <cell r="C560" t="str">
            <v/>
          </cell>
          <cell r="D560" t="str">
            <v/>
          </cell>
          <cell r="E560">
            <v>0.94779700450777959</v>
          </cell>
          <cell r="F560" t="str">
            <v/>
          </cell>
          <cell r="G560" t="str">
            <v/>
          </cell>
          <cell r="H560" t="str">
            <v/>
          </cell>
          <cell r="J560" t="str">
            <v/>
          </cell>
          <cell r="K560" t="str">
            <v/>
          </cell>
          <cell r="L560" t="str">
            <v/>
          </cell>
          <cell r="M560">
            <v>7098</v>
          </cell>
          <cell r="N560" t="str">
            <v/>
          </cell>
          <cell r="Q560">
            <v>0.9717755169018707</v>
          </cell>
          <cell r="R560">
            <v>0.8713701032937049</v>
          </cell>
          <cell r="S560" t="str">
            <v/>
          </cell>
          <cell r="X560" t="str">
            <v/>
          </cell>
          <cell r="Y560" t="str">
            <v/>
          </cell>
          <cell r="Z560" t="str">
            <v/>
          </cell>
          <cell r="AB560">
            <v>0.40229885057471265</v>
          </cell>
          <cell r="AD560" t="str">
            <v/>
          </cell>
          <cell r="AE560" t="str">
            <v/>
          </cell>
          <cell r="AF560" t="str">
            <v/>
          </cell>
          <cell r="AG560">
            <v>3.9900935608145296E-2</v>
          </cell>
          <cell r="AH560">
            <v>5.666666666666667</v>
          </cell>
          <cell r="AI560" t="str">
            <v/>
          </cell>
          <cell r="AJ560" t="str">
            <v/>
          </cell>
          <cell r="AK560" t="str">
            <v/>
          </cell>
          <cell r="AL560" t="str">
            <v/>
          </cell>
          <cell r="AM560" t="str">
            <v/>
          </cell>
          <cell r="AN560" t="str">
            <v/>
          </cell>
          <cell r="AO560">
            <v>-22380</v>
          </cell>
          <cell r="AQ560" t="str">
            <v/>
          </cell>
          <cell r="AR560" t="str">
            <v/>
          </cell>
          <cell r="AS560" t="str">
            <v/>
          </cell>
          <cell r="AU560" t="str">
            <v/>
          </cell>
          <cell r="AV560" t="str">
            <v/>
          </cell>
          <cell r="AW560" t="str">
            <v/>
          </cell>
          <cell r="AX560" t="str">
            <v/>
          </cell>
          <cell r="AY560" t="str">
            <v/>
          </cell>
          <cell r="AZ560" t="str">
            <v/>
          </cell>
          <cell r="BA560" t="str">
            <v/>
          </cell>
          <cell r="BB560" t="str">
            <v/>
          </cell>
          <cell r="BC560" t="str">
            <v/>
          </cell>
          <cell r="BD560" t="str">
            <v/>
          </cell>
          <cell r="BE560" t="str">
            <v/>
          </cell>
          <cell r="BF560" t="str">
            <v/>
          </cell>
          <cell r="BG560" t="str">
            <v/>
          </cell>
          <cell r="BH560" t="str">
            <v/>
          </cell>
          <cell r="BI560" t="str">
            <v/>
          </cell>
          <cell r="BJ560" t="str">
            <v/>
          </cell>
        </row>
        <row r="561">
          <cell r="A561" t="str">
            <v>RWJ</v>
          </cell>
          <cell r="B561" t="str">
            <v>Q14</v>
          </cell>
          <cell r="C561" t="str">
            <v/>
          </cell>
          <cell r="D561" t="str">
            <v/>
          </cell>
          <cell r="E561">
            <v>0.97680275715800635</v>
          </cell>
          <cell r="F561" t="str">
            <v/>
          </cell>
          <cell r="G561" t="str">
            <v/>
          </cell>
          <cell r="H561" t="str">
            <v/>
          </cell>
          <cell r="J561" t="str">
            <v/>
          </cell>
          <cell r="K561" t="str">
            <v/>
          </cell>
          <cell r="L561" t="str">
            <v/>
          </cell>
          <cell r="M561">
            <v>5412</v>
          </cell>
          <cell r="N561" t="str">
            <v/>
          </cell>
          <cell r="Q561">
            <v>1</v>
          </cell>
          <cell r="R561">
            <v>0.94455517303859393</v>
          </cell>
          <cell r="S561" t="str">
            <v/>
          </cell>
          <cell r="X561" t="str">
            <v/>
          </cell>
          <cell r="Y561" t="str">
            <v/>
          </cell>
          <cell r="Z561" t="str">
            <v/>
          </cell>
          <cell r="AB561">
            <v>1</v>
          </cell>
          <cell r="AD561" t="str">
            <v/>
          </cell>
          <cell r="AE561" t="str">
            <v/>
          </cell>
          <cell r="AF561" t="str">
            <v/>
          </cell>
          <cell r="AG561">
            <v>2.09351011863224E-2</v>
          </cell>
          <cell r="AH561">
            <v>3</v>
          </cell>
          <cell r="AI561" t="str">
            <v/>
          </cell>
          <cell r="AJ561" t="str">
            <v/>
          </cell>
          <cell r="AK561" t="str">
            <v/>
          </cell>
          <cell r="AL561" t="str">
            <v/>
          </cell>
          <cell r="AM561" t="str">
            <v/>
          </cell>
          <cell r="AN561" t="str">
            <v/>
          </cell>
          <cell r="AO561" t="str">
            <v/>
          </cell>
          <cell r="AQ561" t="str">
            <v/>
          </cell>
          <cell r="AR561" t="str">
            <v/>
          </cell>
          <cell r="AS561" t="str">
            <v/>
          </cell>
          <cell r="AU561" t="str">
            <v/>
          </cell>
          <cell r="AV561" t="str">
            <v/>
          </cell>
          <cell r="AW561" t="str">
            <v/>
          </cell>
          <cell r="AX561" t="str">
            <v/>
          </cell>
          <cell r="AY561" t="str">
            <v/>
          </cell>
          <cell r="AZ561" t="str">
            <v/>
          </cell>
          <cell r="BA561" t="str">
            <v/>
          </cell>
          <cell r="BB561" t="str">
            <v/>
          </cell>
          <cell r="BC561" t="str">
            <v/>
          </cell>
          <cell r="BD561" t="str">
            <v/>
          </cell>
          <cell r="BE561" t="str">
            <v/>
          </cell>
          <cell r="BF561" t="str">
            <v/>
          </cell>
          <cell r="BG561" t="str">
            <v/>
          </cell>
          <cell r="BH561" t="str">
            <v/>
          </cell>
          <cell r="BI561" t="str">
            <v/>
          </cell>
          <cell r="BJ561" t="str">
            <v/>
          </cell>
        </row>
        <row r="562">
          <cell r="A562" t="str">
            <v>RWK</v>
          </cell>
          <cell r="B562" t="str">
            <v>Q06</v>
          </cell>
          <cell r="C562" t="str">
            <v/>
          </cell>
          <cell r="D562" t="str">
            <v/>
          </cell>
          <cell r="E562" t="str">
            <v/>
          </cell>
          <cell r="F562" t="str">
            <v/>
          </cell>
          <cell r="G562" t="str">
            <v/>
          </cell>
          <cell r="H562" t="str">
            <v/>
          </cell>
          <cell r="J562" t="str">
            <v/>
          </cell>
          <cell r="K562" t="str">
            <v/>
          </cell>
          <cell r="L562" t="str">
            <v/>
          </cell>
          <cell r="M562" t="str">
            <v/>
          </cell>
          <cell r="N562" t="str">
            <v/>
          </cell>
          <cell r="Q562" t="str">
            <v/>
          </cell>
          <cell r="R562">
            <v>0.99484536082474229</v>
          </cell>
          <cell r="S562" t="str">
            <v/>
          </cell>
          <cell r="X562" t="str">
            <v/>
          </cell>
          <cell r="Y562" t="str">
            <v/>
          </cell>
          <cell r="Z562" t="str">
            <v/>
          </cell>
          <cell r="AB562" t="str">
            <v/>
          </cell>
          <cell r="AD562" t="str">
            <v/>
          </cell>
          <cell r="AE562" t="str">
            <v/>
          </cell>
          <cell r="AF562" t="str">
            <v/>
          </cell>
          <cell r="AG562">
            <v>0</v>
          </cell>
          <cell r="AH562" t="str">
            <v/>
          </cell>
          <cell r="AI562" t="str">
            <v/>
          </cell>
          <cell r="AJ562" t="str">
            <v/>
          </cell>
          <cell r="AK562" t="str">
            <v/>
          </cell>
          <cell r="AL562" t="str">
            <v/>
          </cell>
          <cell r="AM562" t="str">
            <v/>
          </cell>
          <cell r="AN562" t="str">
            <v/>
          </cell>
          <cell r="AO562">
            <v>3553</v>
          </cell>
          <cell r="AQ562" t="str">
            <v/>
          </cell>
          <cell r="AR562" t="str">
            <v/>
          </cell>
          <cell r="AS562" t="str">
            <v/>
          </cell>
          <cell r="AU562" t="str">
            <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cell r="BJ562" t="str">
            <v/>
          </cell>
        </row>
        <row r="563">
          <cell r="A563" t="str">
            <v>RWN</v>
          </cell>
          <cell r="B563" t="str">
            <v>Q03</v>
          </cell>
          <cell r="C563" t="str">
            <v/>
          </cell>
          <cell r="D563" t="str">
            <v/>
          </cell>
          <cell r="E563" t="str">
            <v/>
          </cell>
          <cell r="F563" t="str">
            <v/>
          </cell>
          <cell r="G563" t="str">
            <v/>
          </cell>
          <cell r="H563" t="str">
            <v/>
          </cell>
          <cell r="J563" t="str">
            <v/>
          </cell>
          <cell r="K563" t="str">
            <v/>
          </cell>
          <cell r="L563" t="str">
            <v/>
          </cell>
          <cell r="M563" t="str">
            <v/>
          </cell>
          <cell r="N563" t="str">
            <v/>
          </cell>
          <cell r="Q563" t="str">
            <v/>
          </cell>
          <cell r="R563">
            <v>1</v>
          </cell>
          <cell r="S563" t="str">
            <v/>
          </cell>
          <cell r="X563" t="str">
            <v/>
          </cell>
          <cell r="Y563" t="str">
            <v/>
          </cell>
          <cell r="Z563" t="str">
            <v/>
          </cell>
          <cell r="AB563" t="str">
            <v/>
          </cell>
          <cell r="AD563" t="str">
            <v/>
          </cell>
          <cell r="AE563" t="str">
            <v/>
          </cell>
          <cell r="AF563" t="str">
            <v/>
          </cell>
          <cell r="AG563">
            <v>0</v>
          </cell>
          <cell r="AH563" t="str">
            <v/>
          </cell>
          <cell r="AI563" t="str">
            <v/>
          </cell>
          <cell r="AJ563" t="str">
            <v/>
          </cell>
          <cell r="AK563" t="str">
            <v/>
          </cell>
          <cell r="AL563" t="str">
            <v/>
          </cell>
          <cell r="AM563" t="str">
            <v/>
          </cell>
          <cell r="AN563" t="str">
            <v/>
          </cell>
          <cell r="AO563">
            <v>1377</v>
          </cell>
          <cell r="AQ563" t="str">
            <v/>
          </cell>
          <cell r="AR563" t="str">
            <v/>
          </cell>
          <cell r="AS563" t="str">
            <v/>
          </cell>
          <cell r="AU563" t="str">
            <v/>
          </cell>
          <cell r="AV563" t="str">
            <v/>
          </cell>
          <cell r="AW563" t="str">
            <v/>
          </cell>
          <cell r="AX563" t="str">
            <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row>
        <row r="564">
          <cell r="A564" t="str">
            <v>RWP</v>
          </cell>
          <cell r="B564" t="str">
            <v>Q28</v>
          </cell>
          <cell r="C564" t="str">
            <v/>
          </cell>
          <cell r="D564" t="str">
            <v/>
          </cell>
          <cell r="E564">
            <v>0.95506164828033746</v>
          </cell>
          <cell r="F564" t="str">
            <v/>
          </cell>
          <cell r="G564" t="str">
            <v/>
          </cell>
          <cell r="H564" t="str">
            <v/>
          </cell>
          <cell r="J564" t="str">
            <v/>
          </cell>
          <cell r="K564" t="str">
            <v/>
          </cell>
          <cell r="L564" t="str">
            <v/>
          </cell>
          <cell r="M564">
            <v>8129</v>
          </cell>
          <cell r="N564" t="str">
            <v/>
          </cell>
          <cell r="Q564">
            <v>1</v>
          </cell>
          <cell r="R564">
            <v>0.99616336633663372</v>
          </cell>
          <cell r="S564" t="str">
            <v/>
          </cell>
          <cell r="X564" t="str">
            <v/>
          </cell>
          <cell r="Y564" t="str">
            <v/>
          </cell>
          <cell r="Z564" t="str">
            <v/>
          </cell>
          <cell r="AB564">
            <v>0.93165467625899279</v>
          </cell>
          <cell r="AD564" t="str">
            <v/>
          </cell>
          <cell r="AE564" t="str">
            <v/>
          </cell>
          <cell r="AF564" t="str">
            <v/>
          </cell>
          <cell r="AG564">
            <v>2.6840490797546013E-2</v>
          </cell>
          <cell r="AH564">
            <v>2.6666666666666665</v>
          </cell>
          <cell r="AI564" t="str">
            <v/>
          </cell>
          <cell r="AJ564" t="str">
            <v/>
          </cell>
          <cell r="AK564" t="str">
            <v/>
          </cell>
          <cell r="AL564" t="str">
            <v/>
          </cell>
          <cell r="AM564" t="str">
            <v/>
          </cell>
          <cell r="AN564" t="str">
            <v/>
          </cell>
          <cell r="AO564">
            <v>-4975</v>
          </cell>
          <cell r="AQ564" t="str">
            <v/>
          </cell>
          <cell r="AR564" t="str">
            <v/>
          </cell>
          <cell r="AS564" t="str">
            <v/>
          </cell>
          <cell r="AU564" t="str">
            <v/>
          </cell>
          <cell r="AV564" t="str">
            <v/>
          </cell>
          <cell r="AW564" t="str">
            <v/>
          </cell>
          <cell r="AX564" t="str">
            <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row>
        <row r="565">
          <cell r="A565" t="str">
            <v>RWQ</v>
          </cell>
          <cell r="B565" t="str">
            <v>Q28</v>
          </cell>
          <cell r="C565" t="str">
            <v/>
          </cell>
          <cell r="D565" t="str">
            <v/>
          </cell>
          <cell r="E565" t="str">
            <v/>
          </cell>
          <cell r="F565" t="str">
            <v/>
          </cell>
          <cell r="G565" t="str">
            <v/>
          </cell>
          <cell r="H565" t="str">
            <v/>
          </cell>
          <cell r="J565" t="str">
            <v/>
          </cell>
          <cell r="K565" t="str">
            <v/>
          </cell>
          <cell r="L565" t="str">
            <v/>
          </cell>
          <cell r="M565" t="str">
            <v/>
          </cell>
          <cell r="N565" t="str">
            <v/>
          </cell>
          <cell r="Q565" t="str">
            <v/>
          </cell>
          <cell r="R565">
            <v>0.85066666666666668</v>
          </cell>
          <cell r="S565" t="str">
            <v/>
          </cell>
          <cell r="X565" t="str">
            <v/>
          </cell>
          <cell r="Y565" t="str">
            <v/>
          </cell>
          <cell r="Z565" t="str">
            <v/>
          </cell>
          <cell r="AB565" t="str">
            <v/>
          </cell>
          <cell r="AD565" t="str">
            <v/>
          </cell>
          <cell r="AE565" t="str">
            <v/>
          </cell>
          <cell r="AF565" t="str">
            <v/>
          </cell>
          <cell r="AG565">
            <v>0</v>
          </cell>
          <cell r="AH565" t="str">
            <v/>
          </cell>
          <cell r="AI565" t="str">
            <v/>
          </cell>
          <cell r="AJ565" t="str">
            <v/>
          </cell>
          <cell r="AK565" t="str">
            <v/>
          </cell>
          <cell r="AL565" t="str">
            <v/>
          </cell>
          <cell r="AM565" t="str">
            <v/>
          </cell>
          <cell r="AN565" t="str">
            <v/>
          </cell>
          <cell r="AO565">
            <v>-1585</v>
          </cell>
          <cell r="AQ565" t="str">
            <v/>
          </cell>
          <cell r="AR565" t="str">
            <v/>
          </cell>
          <cell r="AS565" t="str">
            <v/>
          </cell>
          <cell r="AU565" t="str">
            <v/>
          </cell>
          <cell r="AV565" t="str">
            <v/>
          </cell>
          <cell r="AW565" t="str">
            <v/>
          </cell>
          <cell r="AX565" t="str">
            <v/>
          </cell>
          <cell r="AY565" t="str">
            <v/>
          </cell>
          <cell r="AZ565" t="str">
            <v/>
          </cell>
          <cell r="BA565" t="str">
            <v/>
          </cell>
          <cell r="BB565" t="str">
            <v/>
          </cell>
          <cell r="BC565" t="str">
            <v/>
          </cell>
          <cell r="BD565" t="str">
            <v/>
          </cell>
          <cell r="BE565" t="str">
            <v/>
          </cell>
          <cell r="BF565" t="str">
            <v/>
          </cell>
          <cell r="BG565" t="str">
            <v/>
          </cell>
          <cell r="BH565" t="str">
            <v/>
          </cell>
          <cell r="BI565" t="str">
            <v/>
          </cell>
          <cell r="BJ565" t="str">
            <v/>
          </cell>
        </row>
        <row r="566">
          <cell r="A566" t="str">
            <v>RWR</v>
          </cell>
          <cell r="B566" t="str">
            <v>Q02</v>
          </cell>
          <cell r="C566" t="str">
            <v/>
          </cell>
          <cell r="D566" t="str">
            <v/>
          </cell>
          <cell r="E566" t="str">
            <v/>
          </cell>
          <cell r="F566" t="str">
            <v/>
          </cell>
          <cell r="G566" t="str">
            <v/>
          </cell>
          <cell r="H566" t="str">
            <v/>
          </cell>
          <cell r="J566" t="str">
            <v/>
          </cell>
          <cell r="K566" t="str">
            <v/>
          </cell>
          <cell r="L566" t="str">
            <v/>
          </cell>
          <cell r="M566" t="str">
            <v/>
          </cell>
          <cell r="N566" t="str">
            <v/>
          </cell>
          <cell r="Q566" t="str">
            <v/>
          </cell>
          <cell r="R566">
            <v>1</v>
          </cell>
          <cell r="S566" t="str">
            <v/>
          </cell>
          <cell r="X566" t="str">
            <v/>
          </cell>
          <cell r="Y566" t="str">
            <v/>
          </cell>
          <cell r="Z566" t="str">
            <v/>
          </cell>
          <cell r="AB566" t="str">
            <v/>
          </cell>
          <cell r="AD566" t="str">
            <v/>
          </cell>
          <cell r="AE566" t="str">
            <v/>
          </cell>
          <cell r="AF566" t="str">
            <v/>
          </cell>
          <cell r="AG566">
            <v>0</v>
          </cell>
          <cell r="AH566" t="str">
            <v/>
          </cell>
          <cell r="AI566" t="str">
            <v/>
          </cell>
          <cell r="AJ566" t="str">
            <v/>
          </cell>
          <cell r="AK566" t="str">
            <v/>
          </cell>
          <cell r="AL566" t="str">
            <v/>
          </cell>
          <cell r="AM566" t="str">
            <v/>
          </cell>
          <cell r="AN566" t="str">
            <v/>
          </cell>
          <cell r="AO566">
            <v>55</v>
          </cell>
          <cell r="AQ566" t="str">
            <v/>
          </cell>
          <cell r="AR566" t="str">
            <v/>
          </cell>
          <cell r="AS566" t="str">
            <v/>
          </cell>
          <cell r="AU566" t="str">
            <v/>
          </cell>
          <cell r="AV566" t="str">
            <v/>
          </cell>
          <cell r="AW566" t="str">
            <v/>
          </cell>
          <cell r="AX566" t="str">
            <v/>
          </cell>
          <cell r="AY566" t="str">
            <v/>
          </cell>
          <cell r="AZ566" t="str">
            <v/>
          </cell>
          <cell r="BA566" t="str">
            <v/>
          </cell>
          <cell r="BB566" t="str">
            <v/>
          </cell>
          <cell r="BC566" t="str">
            <v/>
          </cell>
          <cell r="BD566" t="str">
            <v/>
          </cell>
          <cell r="BE566" t="str">
            <v/>
          </cell>
          <cell r="BF566" t="str">
            <v/>
          </cell>
          <cell r="BG566" t="str">
            <v/>
          </cell>
          <cell r="BH566" t="str">
            <v/>
          </cell>
          <cell r="BI566" t="str">
            <v/>
          </cell>
          <cell r="BJ566" t="str">
            <v/>
          </cell>
        </row>
        <row r="567">
          <cell r="A567" t="str">
            <v>RWT</v>
          </cell>
          <cell r="B567" t="str">
            <v>Q16</v>
          </cell>
          <cell r="C567" t="str">
            <v/>
          </cell>
          <cell r="D567" t="str">
            <v/>
          </cell>
          <cell r="E567" t="str">
            <v/>
          </cell>
          <cell r="J567" t="str">
            <v/>
          </cell>
          <cell r="K567" t="str">
            <v/>
          </cell>
          <cell r="L567" t="str">
            <v/>
          </cell>
          <cell r="M567" t="str">
            <v/>
          </cell>
          <cell r="Q567" t="str">
            <v/>
          </cell>
          <cell r="R567">
            <v>1</v>
          </cell>
          <cell r="X567" t="str">
            <v/>
          </cell>
          <cell r="Y567" t="str">
            <v/>
          </cell>
          <cell r="Z567" t="str">
            <v/>
          </cell>
          <cell r="AB567" t="str">
            <v/>
          </cell>
          <cell r="AD567" t="str">
            <v/>
          </cell>
          <cell r="AE567" t="str">
            <v/>
          </cell>
          <cell r="AF567" t="str">
            <v/>
          </cell>
          <cell r="AG567">
            <v>0</v>
          </cell>
          <cell r="AH567" t="str">
            <v/>
          </cell>
          <cell r="AI567" t="str">
            <v/>
          </cell>
          <cell r="AJ567" t="str">
            <v/>
          </cell>
          <cell r="AK567" t="str">
            <v/>
          </cell>
          <cell r="AL567" t="str">
            <v/>
          </cell>
          <cell r="AM567" t="str">
            <v/>
          </cell>
          <cell r="AN567" t="str">
            <v/>
          </cell>
          <cell r="AO567">
            <v>-461</v>
          </cell>
          <cell r="AS567" t="str">
            <v/>
          </cell>
          <cell r="BB567" t="str">
            <v/>
          </cell>
          <cell r="BC567" t="str">
            <v/>
          </cell>
          <cell r="BD567" t="str">
            <v/>
          </cell>
          <cell r="BE567" t="str">
            <v/>
          </cell>
          <cell r="BF567" t="str">
            <v/>
          </cell>
          <cell r="BG567" t="str">
            <v/>
          </cell>
          <cell r="BH567" t="str">
            <v/>
          </cell>
          <cell r="BI567" t="str">
            <v/>
          </cell>
          <cell r="BJ567" t="str">
            <v/>
          </cell>
        </row>
        <row r="568">
          <cell r="A568" t="str">
            <v>RWV</v>
          </cell>
          <cell r="B568" t="str">
            <v>Q21</v>
          </cell>
          <cell r="C568" t="str">
            <v/>
          </cell>
          <cell r="D568" t="str">
            <v/>
          </cell>
          <cell r="E568" t="str">
            <v/>
          </cell>
          <cell r="F568" t="str">
            <v/>
          </cell>
          <cell r="G568" t="str">
            <v/>
          </cell>
          <cell r="H568" t="str">
            <v/>
          </cell>
          <cell r="J568" t="str">
            <v/>
          </cell>
          <cell r="K568" t="str">
            <v/>
          </cell>
          <cell r="L568" t="str">
            <v/>
          </cell>
          <cell r="M568" t="str">
            <v/>
          </cell>
          <cell r="N568" t="str">
            <v/>
          </cell>
          <cell r="Q568" t="str">
            <v/>
          </cell>
          <cell r="R568" t="str">
            <v/>
          </cell>
          <cell r="S568" t="str">
            <v/>
          </cell>
          <cell r="X568" t="str">
            <v/>
          </cell>
          <cell r="Y568" t="str">
            <v/>
          </cell>
          <cell r="Z568" t="str">
            <v/>
          </cell>
          <cell r="AB568" t="str">
            <v/>
          </cell>
          <cell r="AD568" t="str">
            <v/>
          </cell>
          <cell r="AE568" t="str">
            <v/>
          </cell>
          <cell r="AF568" t="str">
            <v/>
          </cell>
          <cell r="AG568">
            <v>0</v>
          </cell>
          <cell r="AH568" t="str">
            <v/>
          </cell>
          <cell r="AI568" t="str">
            <v/>
          </cell>
          <cell r="AJ568" t="str">
            <v/>
          </cell>
          <cell r="AK568" t="str">
            <v/>
          </cell>
          <cell r="AL568" t="str">
            <v/>
          </cell>
          <cell r="AM568" t="str">
            <v/>
          </cell>
          <cell r="AN568" t="str">
            <v/>
          </cell>
          <cell r="AO568">
            <v>-1720</v>
          </cell>
          <cell r="AQ568" t="str">
            <v/>
          </cell>
          <cell r="AR568" t="str">
            <v/>
          </cell>
          <cell r="AS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row>
        <row r="569">
          <cell r="A569" t="str">
            <v>RWW</v>
          </cell>
          <cell r="B569" t="str">
            <v>Q15</v>
          </cell>
          <cell r="C569" t="str">
            <v/>
          </cell>
          <cell r="D569" t="str">
            <v/>
          </cell>
          <cell r="E569">
            <v>0.97480193661971826</v>
          </cell>
          <cell r="F569" t="str">
            <v/>
          </cell>
          <cell r="G569" t="str">
            <v/>
          </cell>
          <cell r="H569" t="str">
            <v/>
          </cell>
          <cell r="J569" t="str">
            <v/>
          </cell>
          <cell r="K569" t="str">
            <v/>
          </cell>
          <cell r="L569" t="str">
            <v/>
          </cell>
          <cell r="M569">
            <v>4507</v>
          </cell>
          <cell r="N569" t="str">
            <v/>
          </cell>
          <cell r="Q569">
            <v>0.99819711538461542</v>
          </cell>
          <cell r="R569">
            <v>1</v>
          </cell>
          <cell r="S569" t="str">
            <v/>
          </cell>
          <cell r="X569" t="str">
            <v/>
          </cell>
          <cell r="Y569" t="str">
            <v/>
          </cell>
          <cell r="Z569" t="str">
            <v/>
          </cell>
          <cell r="AB569">
            <v>0.98148148148148151</v>
          </cell>
          <cell r="AD569" t="str">
            <v/>
          </cell>
          <cell r="AE569" t="str">
            <v/>
          </cell>
          <cell r="AF569" t="str">
            <v/>
          </cell>
          <cell r="AG569">
            <v>1.0917674830333431E-2</v>
          </cell>
          <cell r="AH569">
            <v>3.3333333333333335</v>
          </cell>
          <cell r="AI569" t="str">
            <v/>
          </cell>
          <cell r="AJ569" t="str">
            <v/>
          </cell>
          <cell r="AK569" t="str">
            <v/>
          </cell>
          <cell r="AL569" t="str">
            <v/>
          </cell>
          <cell r="AM569" t="str">
            <v/>
          </cell>
          <cell r="AN569" t="str">
            <v/>
          </cell>
          <cell r="AO569">
            <v>83</v>
          </cell>
          <cell r="AQ569" t="str">
            <v/>
          </cell>
          <cell r="AR569" t="str">
            <v/>
          </cell>
          <cell r="AS569" t="str">
            <v/>
          </cell>
          <cell r="AU569" t="str">
            <v/>
          </cell>
          <cell r="AV569" t="str">
            <v/>
          </cell>
          <cell r="AW569" t="str">
            <v/>
          </cell>
          <cell r="AX569" t="str">
            <v/>
          </cell>
          <cell r="AY569" t="str">
            <v/>
          </cell>
          <cell r="AZ569" t="str">
            <v/>
          </cell>
          <cell r="BA569" t="str">
            <v/>
          </cell>
          <cell r="BB569" t="str">
            <v/>
          </cell>
          <cell r="BC569" t="str">
            <v/>
          </cell>
          <cell r="BD569" t="str">
            <v/>
          </cell>
          <cell r="BE569" t="str">
            <v/>
          </cell>
          <cell r="BF569" t="str">
            <v/>
          </cell>
          <cell r="BG569" t="str">
            <v/>
          </cell>
          <cell r="BH569" t="str">
            <v/>
          </cell>
          <cell r="BI569" t="str">
            <v/>
          </cell>
          <cell r="BJ569" t="str">
            <v/>
          </cell>
        </row>
        <row r="570">
          <cell r="A570" t="str">
            <v>RWX</v>
          </cell>
          <cell r="B570" t="str">
            <v>Q16</v>
          </cell>
          <cell r="C570" t="str">
            <v/>
          </cell>
          <cell r="D570" t="str">
            <v/>
          </cell>
          <cell r="E570" t="str">
            <v/>
          </cell>
          <cell r="F570" t="str">
            <v/>
          </cell>
          <cell r="G570" t="str">
            <v/>
          </cell>
          <cell r="H570" t="str">
            <v/>
          </cell>
          <cell r="J570" t="str">
            <v/>
          </cell>
          <cell r="K570" t="str">
            <v/>
          </cell>
          <cell r="L570" t="str">
            <v/>
          </cell>
          <cell r="M570" t="str">
            <v/>
          </cell>
          <cell r="N570" t="str">
            <v/>
          </cell>
          <cell r="Q570" t="str">
            <v/>
          </cell>
          <cell r="R570">
            <v>1</v>
          </cell>
          <cell r="S570" t="str">
            <v/>
          </cell>
          <cell r="X570" t="str">
            <v/>
          </cell>
          <cell r="Y570" t="str">
            <v/>
          </cell>
          <cell r="Z570" t="str">
            <v/>
          </cell>
          <cell r="AB570" t="str">
            <v/>
          </cell>
          <cell r="AD570" t="str">
            <v/>
          </cell>
          <cell r="AE570" t="str">
            <v/>
          </cell>
          <cell r="AF570" t="str">
            <v/>
          </cell>
          <cell r="AG570">
            <v>0</v>
          </cell>
          <cell r="AH570" t="str">
            <v/>
          </cell>
          <cell r="AI570" t="str">
            <v/>
          </cell>
          <cell r="AJ570" t="str">
            <v/>
          </cell>
          <cell r="AK570" t="str">
            <v/>
          </cell>
          <cell r="AL570" t="str">
            <v/>
          </cell>
          <cell r="AM570" t="str">
            <v/>
          </cell>
          <cell r="AN570" t="str">
            <v/>
          </cell>
          <cell r="AO570">
            <v>5102.2559999999903</v>
          </cell>
          <cell r="AQ570" t="str">
            <v/>
          </cell>
          <cell r="AR570" t="str">
            <v/>
          </cell>
          <cell r="AS570" t="str">
            <v/>
          </cell>
          <cell r="AU570" t="str">
            <v/>
          </cell>
          <cell r="AV570" t="str">
            <v/>
          </cell>
          <cell r="AW570" t="str">
            <v/>
          </cell>
          <cell r="AX570" t="str">
            <v/>
          </cell>
          <cell r="AY570" t="str">
            <v/>
          </cell>
          <cell r="AZ570" t="str">
            <v/>
          </cell>
          <cell r="BA570" t="str">
            <v/>
          </cell>
          <cell r="BB570" t="str">
            <v/>
          </cell>
          <cell r="BC570" t="str">
            <v/>
          </cell>
          <cell r="BD570" t="str">
            <v/>
          </cell>
          <cell r="BE570" t="str">
            <v/>
          </cell>
          <cell r="BF570" t="str">
            <v/>
          </cell>
          <cell r="BG570" t="str">
            <v/>
          </cell>
          <cell r="BH570" t="str">
            <v/>
          </cell>
          <cell r="BI570" t="str">
            <v/>
          </cell>
          <cell r="BJ570" t="str">
            <v/>
          </cell>
        </row>
        <row r="571">
          <cell r="A571" t="str">
            <v>RWY</v>
          </cell>
          <cell r="B571" t="str">
            <v>Q12</v>
          </cell>
          <cell r="C571" t="str">
            <v/>
          </cell>
          <cell r="D571" t="str">
            <v/>
          </cell>
          <cell r="E571">
            <v>0.9773191021817611</v>
          </cell>
          <cell r="F571" t="str">
            <v/>
          </cell>
          <cell r="G571" t="str">
            <v/>
          </cell>
          <cell r="H571" t="str">
            <v/>
          </cell>
          <cell r="J571" t="str">
            <v/>
          </cell>
          <cell r="K571" t="str">
            <v/>
          </cell>
          <cell r="L571" t="str">
            <v/>
          </cell>
          <cell r="M571">
            <v>6267</v>
          </cell>
          <cell r="N571" t="str">
            <v/>
          </cell>
          <cell r="Q571">
            <v>1</v>
          </cell>
          <cell r="R571">
            <v>1</v>
          </cell>
          <cell r="S571" t="str">
            <v/>
          </cell>
          <cell r="X571" t="str">
            <v/>
          </cell>
          <cell r="Y571" t="str">
            <v/>
          </cell>
          <cell r="Z571" t="str">
            <v/>
          </cell>
          <cell r="AB571">
            <v>1</v>
          </cell>
          <cell r="AD571" t="str">
            <v/>
          </cell>
          <cell r="AE571" t="str">
            <v/>
          </cell>
          <cell r="AF571" t="str">
            <v/>
          </cell>
          <cell r="AG571">
            <v>2.4623803009575923E-3</v>
          </cell>
          <cell r="AH571">
            <v>2.3333333333333335</v>
          </cell>
          <cell r="AI571" t="str">
            <v/>
          </cell>
          <cell r="AJ571" t="str">
            <v/>
          </cell>
          <cell r="AK571" t="str">
            <v/>
          </cell>
          <cell r="AL571" t="str">
            <v/>
          </cell>
          <cell r="AM571" t="str">
            <v/>
          </cell>
          <cell r="AN571" t="str">
            <v/>
          </cell>
          <cell r="AO571">
            <v>166</v>
          </cell>
          <cell r="AQ571" t="str">
            <v/>
          </cell>
          <cell r="AR571" t="str">
            <v/>
          </cell>
          <cell r="AS571" t="str">
            <v/>
          </cell>
          <cell r="AU571" t="str">
            <v/>
          </cell>
          <cell r="AV571" t="str">
            <v/>
          </cell>
          <cell r="AW571" t="str">
            <v/>
          </cell>
          <cell r="AX571" t="str">
            <v/>
          </cell>
          <cell r="AY571" t="str">
            <v/>
          </cell>
          <cell r="AZ571" t="str">
            <v/>
          </cell>
          <cell r="BA571" t="str">
            <v/>
          </cell>
          <cell r="BB571" t="str">
            <v/>
          </cell>
          <cell r="BC571" t="str">
            <v/>
          </cell>
          <cell r="BD571" t="str">
            <v/>
          </cell>
          <cell r="BE571" t="str">
            <v/>
          </cell>
          <cell r="BF571" t="str">
            <v/>
          </cell>
          <cell r="BG571" t="str">
            <v/>
          </cell>
          <cell r="BH571" t="str">
            <v/>
          </cell>
          <cell r="BI571" t="str">
            <v/>
          </cell>
          <cell r="BJ571" t="str">
            <v/>
          </cell>
        </row>
        <row r="572">
          <cell r="A572" t="str">
            <v>RX1</v>
          </cell>
          <cell r="B572" t="str">
            <v>Q24</v>
          </cell>
          <cell r="C572" t="str">
            <v/>
          </cell>
          <cell r="D572" t="str">
            <v/>
          </cell>
          <cell r="E572" t="str">
            <v/>
          </cell>
          <cell r="F572" t="str">
            <v/>
          </cell>
          <cell r="G572" t="str">
            <v/>
          </cell>
          <cell r="H572" t="str">
            <v/>
          </cell>
          <cell r="J572" t="str">
            <v/>
          </cell>
          <cell r="K572" t="str">
            <v/>
          </cell>
          <cell r="L572" t="str">
            <v/>
          </cell>
          <cell r="M572" t="str">
            <v/>
          </cell>
          <cell r="N572" t="str">
            <v/>
          </cell>
          <cell r="Q572" t="str">
            <v/>
          </cell>
          <cell r="R572" t="str">
            <v/>
          </cell>
          <cell r="S572" t="str">
            <v/>
          </cell>
          <cell r="X572" t="str">
            <v/>
          </cell>
          <cell r="Y572" t="str">
            <v/>
          </cell>
          <cell r="Z572" t="str">
            <v/>
          </cell>
          <cell r="AB572" t="str">
            <v/>
          </cell>
          <cell r="AD572" t="str">
            <v/>
          </cell>
          <cell r="AE572" t="str">
            <v/>
          </cell>
          <cell r="AF572" t="str">
            <v/>
          </cell>
          <cell r="AG572" t="str">
            <v/>
          </cell>
          <cell r="AH572">
            <v>5</v>
          </cell>
          <cell r="AI572" t="str">
            <v/>
          </cell>
          <cell r="AJ572" t="str">
            <v/>
          </cell>
          <cell r="AK572" t="str">
            <v/>
          </cell>
          <cell r="AL572" t="str">
            <v/>
          </cell>
          <cell r="AM572" t="str">
            <v/>
          </cell>
          <cell r="AN572" t="str">
            <v/>
          </cell>
          <cell r="AO572" t="str">
            <v/>
          </cell>
          <cell r="AQ572" t="str">
            <v/>
          </cell>
          <cell r="AR572" t="str">
            <v/>
          </cell>
          <cell r="AS572" t="str">
            <v/>
          </cell>
          <cell r="AU572" t="str">
            <v/>
          </cell>
          <cell r="AV572" t="str">
            <v/>
          </cell>
          <cell r="AW572" t="str">
            <v/>
          </cell>
          <cell r="AX572" t="str">
            <v/>
          </cell>
          <cell r="AY572" t="str">
            <v/>
          </cell>
          <cell r="AZ572" t="str">
            <v/>
          </cell>
          <cell r="BA572" t="str">
            <v/>
          </cell>
          <cell r="BB572" t="str">
            <v/>
          </cell>
          <cell r="BC572" t="str">
            <v/>
          </cell>
          <cell r="BD572" t="str">
            <v/>
          </cell>
          <cell r="BE572" t="str">
            <v/>
          </cell>
          <cell r="BF572" t="str">
            <v/>
          </cell>
          <cell r="BG572" t="str">
            <v/>
          </cell>
          <cell r="BH572" t="str">
            <v/>
          </cell>
          <cell r="BI572" t="str">
            <v/>
          </cell>
          <cell r="BJ572" t="str">
            <v/>
          </cell>
        </row>
        <row r="573">
          <cell r="A573" t="str">
            <v>RX2</v>
          </cell>
          <cell r="B573" t="str">
            <v>Q19</v>
          </cell>
          <cell r="C573" t="str">
            <v/>
          </cell>
          <cell r="D573" t="str">
            <v/>
          </cell>
          <cell r="E573" t="str">
            <v/>
          </cell>
          <cell r="F573" t="str">
            <v/>
          </cell>
          <cell r="G573" t="str">
            <v/>
          </cell>
          <cell r="H573" t="str">
            <v/>
          </cell>
          <cell r="J573" t="str">
            <v/>
          </cell>
          <cell r="K573" t="str">
            <v/>
          </cell>
          <cell r="L573" t="str">
            <v/>
          </cell>
          <cell r="M573" t="str">
            <v/>
          </cell>
          <cell r="N573" t="str">
            <v/>
          </cell>
          <cell r="Q573" t="str">
            <v/>
          </cell>
          <cell r="R573" t="str">
            <v/>
          </cell>
          <cell r="S573" t="str">
            <v/>
          </cell>
          <cell r="X573" t="str">
            <v/>
          </cell>
          <cell r="Y573" t="str">
            <v/>
          </cell>
          <cell r="Z573" t="str">
            <v/>
          </cell>
          <cell r="AB573" t="str">
            <v/>
          </cell>
          <cell r="AD573" t="str">
            <v/>
          </cell>
          <cell r="AE573" t="str">
            <v/>
          </cell>
          <cell r="AF573" t="str">
            <v/>
          </cell>
          <cell r="AG573" t="str">
            <v/>
          </cell>
          <cell r="AH573" t="str">
            <v/>
          </cell>
          <cell r="AI573" t="str">
            <v/>
          </cell>
          <cell r="AJ573" t="str">
            <v/>
          </cell>
          <cell r="AK573" t="str">
            <v/>
          </cell>
          <cell r="AL573" t="str">
            <v/>
          </cell>
          <cell r="AM573" t="str">
            <v/>
          </cell>
          <cell r="AN573" t="str">
            <v/>
          </cell>
          <cell r="AO573" t="str">
            <v/>
          </cell>
          <cell r="AQ573" t="str">
            <v/>
          </cell>
          <cell r="AR573" t="str">
            <v/>
          </cell>
          <cell r="AS573" t="str">
            <v/>
          </cell>
          <cell r="AU573" t="str">
            <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cell r="BJ573" t="str">
            <v/>
          </cell>
        </row>
        <row r="574">
          <cell r="A574" t="str">
            <v>RX3</v>
          </cell>
          <cell r="B574" t="str">
            <v>Q10</v>
          </cell>
          <cell r="C574" t="str">
            <v/>
          </cell>
          <cell r="D574" t="str">
            <v/>
          </cell>
          <cell r="E574" t="str">
            <v/>
          </cell>
          <cell r="F574" t="str">
            <v/>
          </cell>
          <cell r="G574" t="str">
            <v/>
          </cell>
          <cell r="H574" t="str">
            <v/>
          </cell>
          <cell r="J574" t="str">
            <v/>
          </cell>
          <cell r="K574" t="str">
            <v/>
          </cell>
          <cell r="L574" t="str">
            <v/>
          </cell>
          <cell r="M574" t="str">
            <v/>
          </cell>
          <cell r="N574" t="str">
            <v/>
          </cell>
          <cell r="Q574" t="str">
            <v/>
          </cell>
          <cell r="R574" t="str">
            <v/>
          </cell>
          <cell r="S574" t="str">
            <v/>
          </cell>
          <cell r="X574" t="str">
            <v/>
          </cell>
          <cell r="Y574" t="str">
            <v/>
          </cell>
          <cell r="Z574" t="str">
            <v/>
          </cell>
          <cell r="AB574" t="str">
            <v/>
          </cell>
          <cell r="AD574" t="str">
            <v/>
          </cell>
          <cell r="AE574" t="str">
            <v/>
          </cell>
          <cell r="AF574" t="str">
            <v/>
          </cell>
          <cell r="AG574" t="str">
            <v/>
          </cell>
          <cell r="AH574" t="str">
            <v/>
          </cell>
          <cell r="AI574" t="str">
            <v/>
          </cell>
          <cell r="AJ574" t="str">
            <v/>
          </cell>
          <cell r="AK574" t="str">
            <v/>
          </cell>
          <cell r="AL574" t="str">
            <v/>
          </cell>
          <cell r="AM574" t="str">
            <v/>
          </cell>
          <cell r="AN574" t="str">
            <v/>
          </cell>
          <cell r="AO574" t="str">
            <v/>
          </cell>
          <cell r="AQ574" t="str">
            <v/>
          </cell>
          <cell r="AR574" t="str">
            <v/>
          </cell>
          <cell r="AS574" t="str">
            <v/>
          </cell>
          <cell r="AU574" t="str">
            <v/>
          </cell>
          <cell r="AV574" t="str">
            <v/>
          </cell>
          <cell r="AW574" t="str">
            <v/>
          </cell>
          <cell r="AX574" t="str">
            <v/>
          </cell>
          <cell r="AY574" t="str">
            <v/>
          </cell>
          <cell r="AZ574" t="str">
            <v/>
          </cell>
          <cell r="BA574" t="str">
            <v/>
          </cell>
          <cell r="BB574" t="str">
            <v/>
          </cell>
          <cell r="BC574" t="str">
            <v/>
          </cell>
          <cell r="BD574" t="str">
            <v/>
          </cell>
          <cell r="BE574" t="str">
            <v/>
          </cell>
          <cell r="BF574" t="str">
            <v/>
          </cell>
          <cell r="BG574" t="str">
            <v/>
          </cell>
          <cell r="BH574" t="str">
            <v/>
          </cell>
          <cell r="BI574" t="str">
            <v/>
          </cell>
          <cell r="BJ574" t="str">
            <v/>
          </cell>
        </row>
        <row r="575">
          <cell r="A575" t="str">
            <v>RX4</v>
          </cell>
          <cell r="B575" t="str">
            <v>Q09</v>
          </cell>
          <cell r="C575" t="str">
            <v/>
          </cell>
          <cell r="D575" t="str">
            <v/>
          </cell>
          <cell r="E575" t="str">
            <v/>
          </cell>
          <cell r="F575" t="str">
            <v/>
          </cell>
          <cell r="G575" t="str">
            <v/>
          </cell>
          <cell r="H575" t="str">
            <v/>
          </cell>
          <cell r="J575" t="str">
            <v/>
          </cell>
          <cell r="K575" t="str">
            <v/>
          </cell>
          <cell r="L575" t="str">
            <v/>
          </cell>
          <cell r="M575" t="str">
            <v/>
          </cell>
          <cell r="N575" t="str">
            <v/>
          </cell>
          <cell r="Q575" t="str">
            <v/>
          </cell>
          <cell r="R575" t="str">
            <v/>
          </cell>
          <cell r="S575" t="str">
            <v/>
          </cell>
          <cell r="X575" t="str">
            <v/>
          </cell>
          <cell r="Y575" t="str">
            <v/>
          </cell>
          <cell r="Z575" t="str">
            <v/>
          </cell>
          <cell r="AB575" t="str">
            <v/>
          </cell>
          <cell r="AD575" t="str">
            <v/>
          </cell>
          <cell r="AE575" t="str">
            <v/>
          </cell>
          <cell r="AF575" t="str">
            <v/>
          </cell>
          <cell r="AG575" t="str">
            <v/>
          </cell>
          <cell r="AH575" t="str">
            <v/>
          </cell>
          <cell r="AI575" t="str">
            <v/>
          </cell>
          <cell r="AJ575" t="str">
            <v/>
          </cell>
          <cell r="AK575" t="str">
            <v/>
          </cell>
          <cell r="AL575" t="str">
            <v/>
          </cell>
          <cell r="AM575" t="str">
            <v/>
          </cell>
          <cell r="AN575" t="str">
            <v/>
          </cell>
          <cell r="AO575" t="str">
            <v/>
          </cell>
          <cell r="AQ575" t="str">
            <v/>
          </cell>
          <cell r="AR575" t="str">
            <v/>
          </cell>
          <cell r="AS575" t="str">
            <v/>
          </cell>
          <cell r="AU575" t="str">
            <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cell r="BJ575" t="str">
            <v/>
          </cell>
        </row>
        <row r="576">
          <cell r="A576" t="str">
            <v>RX5</v>
          </cell>
          <cell r="B576" t="str">
            <v>Q20</v>
          </cell>
          <cell r="C576" t="str">
            <v/>
          </cell>
          <cell r="D576" t="str">
            <v/>
          </cell>
          <cell r="E576" t="str">
            <v/>
          </cell>
          <cell r="F576" t="str">
            <v/>
          </cell>
          <cell r="G576" t="str">
            <v/>
          </cell>
          <cell r="H576" t="str">
            <v/>
          </cell>
          <cell r="J576" t="str">
            <v/>
          </cell>
          <cell r="K576" t="str">
            <v/>
          </cell>
          <cell r="L576" t="str">
            <v/>
          </cell>
          <cell r="M576" t="str">
            <v/>
          </cell>
          <cell r="N576" t="str">
            <v/>
          </cell>
          <cell r="Q576" t="str">
            <v/>
          </cell>
          <cell r="R576" t="str">
            <v/>
          </cell>
          <cell r="S576" t="str">
            <v/>
          </cell>
          <cell r="X576" t="str">
            <v/>
          </cell>
          <cell r="Y576" t="str">
            <v/>
          </cell>
          <cell r="Z576" t="str">
            <v/>
          </cell>
          <cell r="AB576" t="str">
            <v/>
          </cell>
          <cell r="AD576" t="str">
            <v/>
          </cell>
          <cell r="AE576" t="str">
            <v/>
          </cell>
          <cell r="AF576" t="str">
            <v/>
          </cell>
          <cell r="AG576" t="str">
            <v/>
          </cell>
          <cell r="AH576" t="str">
            <v/>
          </cell>
          <cell r="AI576" t="str">
            <v/>
          </cell>
          <cell r="AJ576" t="str">
            <v/>
          </cell>
          <cell r="AK576" t="str">
            <v/>
          </cell>
          <cell r="AL576" t="str">
            <v/>
          </cell>
          <cell r="AM576" t="str">
            <v/>
          </cell>
          <cell r="AN576" t="str">
            <v/>
          </cell>
          <cell r="AO576" t="str">
            <v/>
          </cell>
          <cell r="AQ576" t="str">
            <v/>
          </cell>
          <cell r="AR576" t="str">
            <v/>
          </cell>
          <cell r="AS576" t="str">
            <v/>
          </cell>
          <cell r="AU576" t="str">
            <v/>
          </cell>
          <cell r="AV576" t="str">
            <v/>
          </cell>
          <cell r="AW576" t="str">
            <v/>
          </cell>
          <cell r="AX576" t="str">
            <v/>
          </cell>
          <cell r="AY576" t="str">
            <v/>
          </cell>
          <cell r="AZ576" t="str">
            <v/>
          </cell>
          <cell r="BA576" t="str">
            <v/>
          </cell>
          <cell r="BB576" t="str">
            <v/>
          </cell>
          <cell r="BC576" t="str">
            <v/>
          </cell>
          <cell r="BD576" t="str">
            <v/>
          </cell>
          <cell r="BE576" t="str">
            <v/>
          </cell>
          <cell r="BF576" t="str">
            <v/>
          </cell>
          <cell r="BG576" t="str">
            <v/>
          </cell>
          <cell r="BH576" t="str">
            <v/>
          </cell>
          <cell r="BI576" t="str">
            <v/>
          </cell>
          <cell r="BJ576" t="str">
            <v/>
          </cell>
        </row>
        <row r="577">
          <cell r="A577" t="str">
            <v>RXA</v>
          </cell>
          <cell r="B577" t="str">
            <v>Q15</v>
          </cell>
          <cell r="C577" t="str">
            <v/>
          </cell>
          <cell r="D577" t="str">
            <v/>
          </cell>
          <cell r="E577" t="str">
            <v/>
          </cell>
          <cell r="F577" t="str">
            <v/>
          </cell>
          <cell r="G577" t="str">
            <v/>
          </cell>
          <cell r="H577" t="str">
            <v/>
          </cell>
          <cell r="J577" t="str">
            <v/>
          </cell>
          <cell r="K577" t="str">
            <v/>
          </cell>
          <cell r="L577" t="str">
            <v/>
          </cell>
          <cell r="M577" t="str">
            <v/>
          </cell>
          <cell r="N577" t="str">
            <v/>
          </cell>
          <cell r="Q577" t="str">
            <v/>
          </cell>
          <cell r="R577">
            <v>1</v>
          </cell>
          <cell r="S577" t="str">
            <v/>
          </cell>
          <cell r="X577" t="str">
            <v/>
          </cell>
          <cell r="Y577" t="str">
            <v/>
          </cell>
          <cell r="Z577" t="str">
            <v/>
          </cell>
          <cell r="AB577" t="str">
            <v/>
          </cell>
          <cell r="AD577" t="str">
            <v/>
          </cell>
          <cell r="AE577" t="str">
            <v/>
          </cell>
          <cell r="AF577" t="str">
            <v/>
          </cell>
          <cell r="AG577">
            <v>0</v>
          </cell>
          <cell r="AH577" t="str">
            <v/>
          </cell>
          <cell r="AI577" t="str">
            <v/>
          </cell>
          <cell r="AJ577" t="str">
            <v/>
          </cell>
          <cell r="AK577" t="str">
            <v/>
          </cell>
          <cell r="AL577" t="str">
            <v/>
          </cell>
          <cell r="AM577" t="str">
            <v/>
          </cell>
          <cell r="AN577" t="str">
            <v/>
          </cell>
          <cell r="AO577">
            <v>38</v>
          </cell>
          <cell r="AQ577" t="str">
            <v/>
          </cell>
          <cell r="AR577" t="str">
            <v/>
          </cell>
          <cell r="AS577" t="str">
            <v/>
          </cell>
          <cell r="AU577" t="str">
            <v/>
          </cell>
          <cell r="AV577" t="str">
            <v/>
          </cell>
          <cell r="AW577" t="str">
            <v/>
          </cell>
          <cell r="AX577" t="str">
            <v/>
          </cell>
          <cell r="AY577" t="str">
            <v/>
          </cell>
          <cell r="AZ577" t="str">
            <v/>
          </cell>
          <cell r="BA577" t="str">
            <v/>
          </cell>
          <cell r="BB577" t="str">
            <v/>
          </cell>
          <cell r="BC577" t="str">
            <v/>
          </cell>
          <cell r="BD577" t="str">
            <v/>
          </cell>
          <cell r="BE577" t="str">
            <v/>
          </cell>
          <cell r="BF577" t="str">
            <v/>
          </cell>
          <cell r="BG577" t="str">
            <v/>
          </cell>
          <cell r="BH577" t="str">
            <v/>
          </cell>
          <cell r="BI577" t="str">
            <v/>
          </cell>
          <cell r="BJ577" t="str">
            <v/>
          </cell>
        </row>
        <row r="578">
          <cell r="A578" t="str">
            <v>RXC</v>
          </cell>
          <cell r="B578" t="str">
            <v>Q19</v>
          </cell>
          <cell r="C578" t="str">
            <v/>
          </cell>
          <cell r="D578" t="str">
            <v/>
          </cell>
          <cell r="E578">
            <v>0.9839269768826272</v>
          </cell>
          <cell r="F578" t="str">
            <v/>
          </cell>
          <cell r="G578" t="str">
            <v/>
          </cell>
          <cell r="H578" t="str">
            <v/>
          </cell>
          <cell r="J578" t="str">
            <v/>
          </cell>
          <cell r="K578" t="str">
            <v/>
          </cell>
          <cell r="L578" t="str">
            <v/>
          </cell>
          <cell r="M578">
            <v>5113</v>
          </cell>
          <cell r="N578" t="str">
            <v/>
          </cell>
          <cell r="Q578">
            <v>1</v>
          </cell>
          <cell r="R578">
            <v>1</v>
          </cell>
          <cell r="S578" t="str">
            <v/>
          </cell>
          <cell r="X578" t="str">
            <v/>
          </cell>
          <cell r="Y578" t="str">
            <v/>
          </cell>
          <cell r="Z578" t="str">
            <v/>
          </cell>
          <cell r="AB578">
            <v>0.8968481375358166</v>
          </cell>
          <cell r="AD578" t="str">
            <v/>
          </cell>
          <cell r="AE578" t="str">
            <v/>
          </cell>
          <cell r="AF578" t="str">
            <v/>
          </cell>
          <cell r="AG578">
            <v>6.8688260969446358E-2</v>
          </cell>
          <cell r="AH578">
            <v>5.333333333333333</v>
          </cell>
          <cell r="AI578" t="str">
            <v/>
          </cell>
          <cell r="AJ578" t="str">
            <v/>
          </cell>
          <cell r="AK578" t="str">
            <v/>
          </cell>
          <cell r="AL578" t="str">
            <v/>
          </cell>
          <cell r="AM578" t="str">
            <v/>
          </cell>
          <cell r="AN578" t="str">
            <v/>
          </cell>
          <cell r="AO578">
            <v>-4864</v>
          </cell>
          <cell r="AQ578" t="str">
            <v/>
          </cell>
          <cell r="AR578" t="str">
            <v/>
          </cell>
          <cell r="AS578" t="str">
            <v/>
          </cell>
          <cell r="AU578" t="str">
            <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row>
        <row r="579">
          <cell r="A579" t="str">
            <v>RXD</v>
          </cell>
          <cell r="B579" t="str">
            <v>Q19</v>
          </cell>
          <cell r="J579" t="str">
            <v/>
          </cell>
          <cell r="K579" t="str">
            <v/>
          </cell>
          <cell r="L579" t="str">
            <v/>
          </cell>
          <cell r="Q579" t="str">
            <v/>
          </cell>
          <cell r="R579" t="str">
            <v/>
          </cell>
          <cell r="AH579" t="str">
            <v/>
          </cell>
          <cell r="AK579" t="str">
            <v/>
          </cell>
          <cell r="AO579">
            <v>1330</v>
          </cell>
        </row>
        <row r="580">
          <cell r="A580" t="str">
            <v>RXE</v>
          </cell>
          <cell r="B580" t="str">
            <v>Q23</v>
          </cell>
          <cell r="C580" t="str">
            <v/>
          </cell>
          <cell r="D580" t="str">
            <v/>
          </cell>
          <cell r="E580" t="str">
            <v/>
          </cell>
          <cell r="F580" t="str">
            <v/>
          </cell>
          <cell r="G580" t="str">
            <v/>
          </cell>
          <cell r="H580" t="str">
            <v/>
          </cell>
          <cell r="J580" t="str">
            <v/>
          </cell>
          <cell r="K580" t="str">
            <v/>
          </cell>
          <cell r="L580" t="str">
            <v/>
          </cell>
          <cell r="M580">
            <v>1</v>
          </cell>
          <cell r="N580" t="str">
            <v/>
          </cell>
          <cell r="Q580">
            <v>1</v>
          </cell>
          <cell r="R580">
            <v>1</v>
          </cell>
          <cell r="S580" t="str">
            <v/>
          </cell>
          <cell r="X580" t="str">
            <v/>
          </cell>
          <cell r="Y580" t="str">
            <v/>
          </cell>
          <cell r="Z580" t="str">
            <v/>
          </cell>
          <cell r="AB580" t="str">
            <v/>
          </cell>
          <cell r="AD580" t="str">
            <v/>
          </cell>
          <cell r="AE580" t="str">
            <v/>
          </cell>
          <cell r="AF580" t="str">
            <v/>
          </cell>
          <cell r="AG580">
            <v>0</v>
          </cell>
          <cell r="AH580" t="str">
            <v/>
          </cell>
          <cell r="AI580" t="str">
            <v/>
          </cell>
          <cell r="AJ580" t="str">
            <v/>
          </cell>
          <cell r="AK580" t="str">
            <v/>
          </cell>
          <cell r="AL580" t="str">
            <v/>
          </cell>
          <cell r="AM580" t="str">
            <v/>
          </cell>
          <cell r="AN580" t="str">
            <v/>
          </cell>
          <cell r="AO580">
            <v>349</v>
          </cell>
          <cell r="AQ580" t="str">
            <v/>
          </cell>
          <cell r="AR580" t="str">
            <v/>
          </cell>
          <cell r="AS580" t="str">
            <v/>
          </cell>
          <cell r="AU580" t="str">
            <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row>
        <row r="581">
          <cell r="A581" t="str">
            <v>RXF</v>
          </cell>
          <cell r="B581" t="str">
            <v>Q12</v>
          </cell>
          <cell r="C581" t="str">
            <v/>
          </cell>
          <cell r="D581" t="str">
            <v/>
          </cell>
          <cell r="E581">
            <v>0.99311264163519219</v>
          </cell>
          <cell r="F581" t="str">
            <v/>
          </cell>
          <cell r="G581" t="str">
            <v/>
          </cell>
          <cell r="H581" t="str">
            <v/>
          </cell>
          <cell r="J581" t="str">
            <v/>
          </cell>
          <cell r="K581" t="str">
            <v/>
          </cell>
          <cell r="L581" t="str">
            <v/>
          </cell>
          <cell r="M581">
            <v>9046</v>
          </cell>
          <cell r="N581" t="str">
            <v/>
          </cell>
          <cell r="Q581">
            <v>0.82666070230373523</v>
          </cell>
          <cell r="R581">
            <v>0.9552696078431373</v>
          </cell>
          <cell r="S581" t="str">
            <v/>
          </cell>
          <cell r="X581" t="str">
            <v/>
          </cell>
          <cell r="Y581" t="str">
            <v/>
          </cell>
          <cell r="Z581" t="str">
            <v/>
          </cell>
          <cell r="AB581">
            <v>0.94029850746268662</v>
          </cell>
          <cell r="AD581" t="str">
            <v/>
          </cell>
          <cell r="AE581" t="str">
            <v/>
          </cell>
          <cell r="AF581" t="str">
            <v/>
          </cell>
          <cell r="AG581">
            <v>1.9795103316548011E-2</v>
          </cell>
          <cell r="AH581">
            <v>5</v>
          </cell>
          <cell r="AI581" t="str">
            <v/>
          </cell>
          <cell r="AJ581" t="str">
            <v/>
          </cell>
          <cell r="AK581" t="str">
            <v/>
          </cell>
          <cell r="AL581" t="str">
            <v/>
          </cell>
          <cell r="AM581" t="str">
            <v/>
          </cell>
          <cell r="AN581" t="str">
            <v/>
          </cell>
          <cell r="AO581">
            <v>-14589</v>
          </cell>
          <cell r="AQ581" t="str">
            <v/>
          </cell>
          <cell r="AR581" t="str">
            <v/>
          </cell>
          <cell r="AS581" t="str">
            <v/>
          </cell>
          <cell r="AU581" t="str">
            <v/>
          </cell>
          <cell r="AV581" t="str">
            <v/>
          </cell>
          <cell r="AW581" t="str">
            <v/>
          </cell>
          <cell r="AX581" t="str">
            <v/>
          </cell>
          <cell r="AY581" t="str">
            <v/>
          </cell>
          <cell r="AZ581" t="str">
            <v/>
          </cell>
          <cell r="BA581" t="str">
            <v/>
          </cell>
          <cell r="BB581" t="str">
            <v/>
          </cell>
          <cell r="BC581" t="str">
            <v/>
          </cell>
          <cell r="BD581" t="str">
            <v/>
          </cell>
          <cell r="BE581" t="str">
            <v/>
          </cell>
          <cell r="BF581" t="str">
            <v/>
          </cell>
          <cell r="BG581" t="str">
            <v/>
          </cell>
          <cell r="BH581" t="str">
            <v/>
          </cell>
          <cell r="BI581" t="str">
            <v/>
          </cell>
          <cell r="BJ581" t="str">
            <v/>
          </cell>
        </row>
        <row r="582">
          <cell r="A582" t="str">
            <v>RXG</v>
          </cell>
          <cell r="B582" t="str">
            <v>Q12</v>
          </cell>
          <cell r="C582" t="str">
            <v/>
          </cell>
          <cell r="D582" t="str">
            <v/>
          </cell>
          <cell r="E582" t="str">
            <v/>
          </cell>
          <cell r="F582" t="str">
            <v/>
          </cell>
          <cell r="G582" t="str">
            <v/>
          </cell>
          <cell r="H582" t="str">
            <v/>
          </cell>
          <cell r="J582" t="str">
            <v/>
          </cell>
          <cell r="K582" t="str">
            <v/>
          </cell>
          <cell r="L582" t="str">
            <v/>
          </cell>
          <cell r="M582" t="str">
            <v/>
          </cell>
          <cell r="N582" t="str">
            <v/>
          </cell>
          <cell r="Q582" t="str">
            <v/>
          </cell>
          <cell r="R582" t="str">
            <v/>
          </cell>
          <cell r="S582" t="str">
            <v/>
          </cell>
          <cell r="X582" t="str">
            <v/>
          </cell>
          <cell r="Y582" t="str">
            <v/>
          </cell>
          <cell r="Z582" t="str">
            <v/>
          </cell>
          <cell r="AB582" t="str">
            <v/>
          </cell>
          <cell r="AD582" t="str">
            <v/>
          </cell>
          <cell r="AE582" t="str">
            <v/>
          </cell>
          <cell r="AF582" t="str">
            <v/>
          </cell>
          <cell r="AG582">
            <v>0</v>
          </cell>
          <cell r="AH582" t="str">
            <v/>
          </cell>
          <cell r="AI582" t="str">
            <v/>
          </cell>
          <cell r="AJ582" t="str">
            <v/>
          </cell>
          <cell r="AK582" t="str">
            <v/>
          </cell>
          <cell r="AL582" t="str">
            <v/>
          </cell>
          <cell r="AM582" t="str">
            <v/>
          </cell>
          <cell r="AN582" t="str">
            <v/>
          </cell>
          <cell r="AO582">
            <v>172</v>
          </cell>
          <cell r="AQ582" t="str">
            <v/>
          </cell>
          <cell r="AR582" t="str">
            <v/>
          </cell>
          <cell r="AS582" t="str">
            <v/>
          </cell>
          <cell r="AU582" t="str">
            <v/>
          </cell>
          <cell r="AV582" t="str">
            <v/>
          </cell>
          <cell r="AW582" t="str">
            <v/>
          </cell>
          <cell r="AX582" t="str">
            <v/>
          </cell>
          <cell r="AY582" t="str">
            <v/>
          </cell>
          <cell r="AZ582" t="str">
            <v/>
          </cell>
          <cell r="BA582" t="str">
            <v/>
          </cell>
          <cell r="BB582" t="str">
            <v/>
          </cell>
          <cell r="BC582" t="str">
            <v/>
          </cell>
          <cell r="BD582" t="str">
            <v/>
          </cell>
          <cell r="BE582" t="str">
            <v/>
          </cell>
          <cell r="BF582" t="str">
            <v/>
          </cell>
          <cell r="BG582" t="str">
            <v/>
          </cell>
          <cell r="BH582" t="str">
            <v/>
          </cell>
          <cell r="BI582" t="str">
            <v/>
          </cell>
          <cell r="BJ582" t="str">
            <v/>
          </cell>
        </row>
        <row r="583">
          <cell r="A583" t="str">
            <v>RXH</v>
          </cell>
          <cell r="B583" t="str">
            <v>Q19</v>
          </cell>
          <cell r="C583" t="str">
            <v/>
          </cell>
          <cell r="D583" t="str">
            <v/>
          </cell>
          <cell r="E583">
            <v>0.92274464196710415</v>
          </cell>
          <cell r="F583" t="str">
            <v/>
          </cell>
          <cell r="G583" t="str">
            <v/>
          </cell>
          <cell r="H583" t="str">
            <v/>
          </cell>
          <cell r="J583" t="str">
            <v/>
          </cell>
          <cell r="K583" t="str">
            <v/>
          </cell>
          <cell r="L583" t="str">
            <v/>
          </cell>
          <cell r="M583">
            <v>6517</v>
          </cell>
          <cell r="N583" t="str">
            <v/>
          </cell>
          <cell r="Q583">
            <v>1</v>
          </cell>
          <cell r="R583">
            <v>1</v>
          </cell>
          <cell r="S583" t="str">
            <v/>
          </cell>
          <cell r="X583" t="str">
            <v/>
          </cell>
          <cell r="Y583" t="str">
            <v/>
          </cell>
          <cell r="Z583" t="str">
            <v/>
          </cell>
          <cell r="AB583">
            <v>1</v>
          </cell>
          <cell r="AD583" t="str">
            <v/>
          </cell>
          <cell r="AE583" t="str">
            <v/>
          </cell>
          <cell r="AF583" t="str">
            <v/>
          </cell>
          <cell r="AG583">
            <v>2.0441347270615563E-2</v>
          </cell>
          <cell r="AH583">
            <v>14</v>
          </cell>
          <cell r="AI583" t="str">
            <v/>
          </cell>
          <cell r="AJ583" t="str">
            <v/>
          </cell>
          <cell r="AK583" t="str">
            <v/>
          </cell>
          <cell r="AL583" t="str">
            <v/>
          </cell>
          <cell r="AM583" t="str">
            <v/>
          </cell>
          <cell r="AN583" t="str">
            <v/>
          </cell>
          <cell r="AO583">
            <v>-11290</v>
          </cell>
          <cell r="AQ583" t="str">
            <v/>
          </cell>
          <cell r="AR583" t="str">
            <v/>
          </cell>
          <cell r="AS583" t="str">
            <v/>
          </cell>
          <cell r="AU583" t="str">
            <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row>
        <row r="584">
          <cell r="A584" t="str">
            <v>RXJ</v>
          </cell>
          <cell r="B584" t="str">
            <v>Q18</v>
          </cell>
          <cell r="J584" t="str">
            <v/>
          </cell>
          <cell r="K584" t="str">
            <v/>
          </cell>
          <cell r="L584" t="str">
            <v/>
          </cell>
          <cell r="Q584" t="str">
            <v/>
          </cell>
          <cell r="R584" t="str">
            <v/>
          </cell>
          <cell r="AH584" t="str">
            <v/>
          </cell>
          <cell r="AK584" t="str">
            <v/>
          </cell>
          <cell r="AO584">
            <v>-210</v>
          </cell>
        </row>
        <row r="585">
          <cell r="A585" t="str">
            <v>RXK</v>
          </cell>
          <cell r="B585" t="str">
            <v>Q27</v>
          </cell>
          <cell r="C585" t="str">
            <v/>
          </cell>
          <cell r="D585" t="str">
            <v/>
          </cell>
          <cell r="E585">
            <v>0.97571267816954244</v>
          </cell>
          <cell r="F585" t="str">
            <v/>
          </cell>
          <cell r="G585" t="str">
            <v/>
          </cell>
          <cell r="H585" t="str">
            <v/>
          </cell>
          <cell r="J585" t="str">
            <v/>
          </cell>
          <cell r="K585" t="str">
            <v/>
          </cell>
          <cell r="L585" t="str">
            <v/>
          </cell>
          <cell r="M585">
            <v>5670</v>
          </cell>
          <cell r="N585" t="str">
            <v/>
          </cell>
          <cell r="Q585">
            <v>1</v>
          </cell>
          <cell r="R585">
            <v>1</v>
          </cell>
          <cell r="S585" t="str">
            <v/>
          </cell>
          <cell r="X585" t="str">
            <v/>
          </cell>
          <cell r="Y585" t="str">
            <v/>
          </cell>
          <cell r="Z585" t="str">
            <v/>
          </cell>
          <cell r="AB585">
            <v>1</v>
          </cell>
          <cell r="AD585" t="str">
            <v/>
          </cell>
          <cell r="AE585" t="str">
            <v/>
          </cell>
          <cell r="AF585" t="str">
            <v/>
          </cell>
          <cell r="AG585">
            <v>4.3780032034169782E-2</v>
          </cell>
          <cell r="AH585">
            <v>10.333333333333334</v>
          </cell>
          <cell r="AI585" t="str">
            <v/>
          </cell>
          <cell r="AJ585" t="str">
            <v/>
          </cell>
          <cell r="AK585" t="str">
            <v/>
          </cell>
          <cell r="AL585" t="str">
            <v/>
          </cell>
          <cell r="AM585" t="str">
            <v/>
          </cell>
          <cell r="AN585" t="str">
            <v/>
          </cell>
          <cell r="AO585">
            <v>-5737</v>
          </cell>
          <cell r="AQ585" t="str">
            <v/>
          </cell>
          <cell r="AR585" t="str">
            <v/>
          </cell>
          <cell r="AS585" t="str">
            <v/>
          </cell>
          <cell r="AU585" t="str">
            <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row>
        <row r="586">
          <cell r="A586" t="str">
            <v>RXL</v>
          </cell>
          <cell r="B586" t="str">
            <v>Q13</v>
          </cell>
          <cell r="C586" t="str">
            <v/>
          </cell>
          <cell r="D586" t="str">
            <v/>
          </cell>
          <cell r="E586">
            <v>0.9916397945778096</v>
          </cell>
          <cell r="F586" t="str">
            <v/>
          </cell>
          <cell r="G586" t="str">
            <v/>
          </cell>
          <cell r="H586" t="str">
            <v/>
          </cell>
          <cell r="J586" t="str">
            <v/>
          </cell>
          <cell r="K586" t="str">
            <v/>
          </cell>
          <cell r="L586" t="str">
            <v/>
          </cell>
          <cell r="M586">
            <v>4964</v>
          </cell>
          <cell r="N586" t="str">
            <v/>
          </cell>
          <cell r="Q586">
            <v>0.98582261787009562</v>
          </cell>
          <cell r="R586">
            <v>1</v>
          </cell>
          <cell r="S586" t="str">
            <v/>
          </cell>
          <cell r="X586" t="str">
            <v/>
          </cell>
          <cell r="Y586" t="str">
            <v/>
          </cell>
          <cell r="Z586" t="str">
            <v/>
          </cell>
          <cell r="AB586">
            <v>1</v>
          </cell>
          <cell r="AD586" t="str">
            <v/>
          </cell>
          <cell r="AE586" t="str">
            <v/>
          </cell>
          <cell r="AF586" t="str">
            <v/>
          </cell>
          <cell r="AG586">
            <v>1.5695744038635679E-2</v>
          </cell>
          <cell r="AH586">
            <v>5</v>
          </cell>
          <cell r="AI586" t="str">
            <v/>
          </cell>
          <cell r="AJ586" t="str">
            <v/>
          </cell>
          <cell r="AK586" t="str">
            <v/>
          </cell>
          <cell r="AL586" t="str">
            <v/>
          </cell>
          <cell r="AM586" t="str">
            <v/>
          </cell>
          <cell r="AN586" t="str">
            <v/>
          </cell>
          <cell r="AO586">
            <v>23</v>
          </cell>
          <cell r="AQ586" t="str">
            <v/>
          </cell>
          <cell r="AR586" t="str">
            <v/>
          </cell>
          <cell r="AS586" t="str">
            <v/>
          </cell>
          <cell r="AU586" t="str">
            <v/>
          </cell>
          <cell r="AV586" t="str">
            <v/>
          </cell>
          <cell r="AW586" t="str">
            <v/>
          </cell>
          <cell r="AX586" t="str">
            <v/>
          </cell>
          <cell r="AY586" t="str">
            <v/>
          </cell>
          <cell r="AZ586" t="str">
            <v/>
          </cell>
          <cell r="BA586" t="str">
            <v/>
          </cell>
          <cell r="BB586" t="str">
            <v/>
          </cell>
          <cell r="BC586" t="str">
            <v/>
          </cell>
          <cell r="BD586" t="str">
            <v/>
          </cell>
          <cell r="BE586" t="str">
            <v/>
          </cell>
          <cell r="BF586" t="str">
            <v/>
          </cell>
          <cell r="BG586" t="str">
            <v/>
          </cell>
          <cell r="BH586" t="str">
            <v/>
          </cell>
          <cell r="BI586" t="str">
            <v/>
          </cell>
          <cell r="BJ586" t="str">
            <v/>
          </cell>
        </row>
        <row r="587">
          <cell r="A587" t="str">
            <v>RXM</v>
          </cell>
          <cell r="B587" t="str">
            <v>Q24</v>
          </cell>
          <cell r="C587" t="str">
            <v/>
          </cell>
          <cell r="D587" t="str">
            <v/>
          </cell>
          <cell r="E587" t="str">
            <v/>
          </cell>
          <cell r="F587" t="str">
            <v/>
          </cell>
          <cell r="G587" t="str">
            <v/>
          </cell>
          <cell r="H587" t="str">
            <v/>
          </cell>
          <cell r="J587" t="str">
            <v/>
          </cell>
          <cell r="K587" t="str">
            <v/>
          </cell>
          <cell r="L587" t="str">
            <v/>
          </cell>
          <cell r="M587" t="str">
            <v/>
          </cell>
          <cell r="N587" t="str">
            <v/>
          </cell>
          <cell r="Q587" t="str">
            <v/>
          </cell>
          <cell r="R587">
            <v>1</v>
          </cell>
          <cell r="S587" t="str">
            <v/>
          </cell>
          <cell r="X587" t="str">
            <v/>
          </cell>
          <cell r="Y587" t="str">
            <v/>
          </cell>
          <cell r="Z587" t="str">
            <v/>
          </cell>
          <cell r="AB587" t="str">
            <v/>
          </cell>
          <cell r="AD587" t="str">
            <v/>
          </cell>
          <cell r="AE587" t="str">
            <v/>
          </cell>
          <cell r="AF587" t="str">
            <v/>
          </cell>
          <cell r="AG587">
            <v>0</v>
          </cell>
          <cell r="AH587" t="str">
            <v/>
          </cell>
          <cell r="AI587" t="str">
            <v/>
          </cell>
          <cell r="AJ587" t="str">
            <v/>
          </cell>
          <cell r="AK587" t="str">
            <v/>
          </cell>
          <cell r="AL587" t="str">
            <v/>
          </cell>
          <cell r="AM587" t="str">
            <v/>
          </cell>
          <cell r="AN587" t="str">
            <v/>
          </cell>
          <cell r="AO587">
            <v>0</v>
          </cell>
          <cell r="AQ587" t="str">
            <v/>
          </cell>
          <cell r="AR587" t="str">
            <v/>
          </cell>
          <cell r="AS587" t="str">
            <v/>
          </cell>
          <cell r="AU587" t="str">
            <v/>
          </cell>
          <cell r="AV587" t="str">
            <v/>
          </cell>
          <cell r="AW587" t="str">
            <v/>
          </cell>
          <cell r="AX587" t="str">
            <v/>
          </cell>
          <cell r="AY587" t="str">
            <v/>
          </cell>
          <cell r="AZ587" t="str">
            <v/>
          </cell>
          <cell r="BA587" t="str">
            <v/>
          </cell>
          <cell r="BB587" t="str">
            <v/>
          </cell>
          <cell r="BC587" t="str">
            <v/>
          </cell>
          <cell r="BD587" t="str">
            <v/>
          </cell>
          <cell r="BE587" t="str">
            <v/>
          </cell>
          <cell r="BF587" t="str">
            <v/>
          </cell>
          <cell r="BG587" t="str">
            <v/>
          </cell>
          <cell r="BH587" t="str">
            <v/>
          </cell>
          <cell r="BI587" t="str">
            <v/>
          </cell>
          <cell r="BJ587" t="str">
            <v/>
          </cell>
        </row>
        <row r="588">
          <cell r="A588" t="str">
            <v>RXN</v>
          </cell>
          <cell r="B588" t="str">
            <v>Q13</v>
          </cell>
          <cell r="C588" t="str">
            <v/>
          </cell>
          <cell r="D588" t="str">
            <v/>
          </cell>
          <cell r="E588">
            <v>0.96471247199402543</v>
          </cell>
          <cell r="F588" t="str">
            <v/>
          </cell>
          <cell r="G588" t="str">
            <v/>
          </cell>
          <cell r="H588" t="str">
            <v/>
          </cell>
          <cell r="J588" t="str">
            <v/>
          </cell>
          <cell r="K588" t="str">
            <v/>
          </cell>
          <cell r="L588" t="str">
            <v/>
          </cell>
          <cell r="M588">
            <v>8098</v>
          </cell>
          <cell r="N588" t="str">
            <v/>
          </cell>
          <cell r="Q588">
            <v>0.95588734306073975</v>
          </cell>
          <cell r="R588">
            <v>1</v>
          </cell>
          <cell r="S588" t="str">
            <v/>
          </cell>
          <cell r="X588" t="str">
            <v/>
          </cell>
          <cell r="Y588" t="str">
            <v/>
          </cell>
          <cell r="Z588" t="str">
            <v/>
          </cell>
          <cell r="AB588">
            <v>1</v>
          </cell>
          <cell r="AD588" t="str">
            <v/>
          </cell>
          <cell r="AE588" t="str">
            <v/>
          </cell>
          <cell r="AF588" t="str">
            <v/>
          </cell>
          <cell r="AG588">
            <v>1.4876801487680148E-2</v>
          </cell>
          <cell r="AH588">
            <v>6</v>
          </cell>
          <cell r="AI588" t="str">
            <v/>
          </cell>
          <cell r="AJ588" t="str">
            <v/>
          </cell>
          <cell r="AK588" t="str">
            <v/>
          </cell>
          <cell r="AL588" t="str">
            <v/>
          </cell>
          <cell r="AM588" t="str">
            <v/>
          </cell>
          <cell r="AN588" t="str">
            <v/>
          </cell>
          <cell r="AO588" t="str">
            <v/>
          </cell>
          <cell r="AQ588" t="str">
            <v/>
          </cell>
          <cell r="AR588" t="str">
            <v/>
          </cell>
          <cell r="AS588" t="str">
            <v/>
          </cell>
          <cell r="AU588" t="str">
            <v/>
          </cell>
          <cell r="AV588" t="str">
            <v/>
          </cell>
          <cell r="AW588" t="str">
            <v/>
          </cell>
          <cell r="AX588" t="str">
            <v/>
          </cell>
          <cell r="AY588" t="str">
            <v/>
          </cell>
          <cell r="AZ588" t="str">
            <v/>
          </cell>
          <cell r="BA588" t="str">
            <v/>
          </cell>
          <cell r="BB588" t="str">
            <v/>
          </cell>
          <cell r="BC588" t="str">
            <v/>
          </cell>
          <cell r="BD588" t="str">
            <v/>
          </cell>
          <cell r="BE588" t="str">
            <v/>
          </cell>
          <cell r="BF588" t="str">
            <v/>
          </cell>
          <cell r="BG588" t="str">
            <v/>
          </cell>
          <cell r="BH588" t="str">
            <v/>
          </cell>
          <cell r="BI588" t="str">
            <v/>
          </cell>
          <cell r="BJ588" t="str">
            <v/>
          </cell>
        </row>
        <row r="589">
          <cell r="A589" t="str">
            <v>RXP</v>
          </cell>
          <cell r="B589" t="str">
            <v>Q10</v>
          </cell>
          <cell r="C589" t="str">
            <v/>
          </cell>
          <cell r="D589" t="str">
            <v/>
          </cell>
          <cell r="E589">
            <v>0.98339147580767483</v>
          </cell>
          <cell r="F589" t="str">
            <v/>
          </cell>
          <cell r="G589" t="str">
            <v/>
          </cell>
          <cell r="H589" t="str">
            <v/>
          </cell>
          <cell r="J589" t="str">
            <v/>
          </cell>
          <cell r="K589" t="str">
            <v/>
          </cell>
          <cell r="L589" t="str">
            <v/>
          </cell>
          <cell r="M589">
            <v>4809</v>
          </cell>
          <cell r="N589" t="str">
            <v/>
          </cell>
          <cell r="Q589">
            <v>1</v>
          </cell>
          <cell r="R589">
            <v>1</v>
          </cell>
          <cell r="S589" t="str">
            <v/>
          </cell>
          <cell r="X589" t="str">
            <v/>
          </cell>
          <cell r="Y589" t="str">
            <v/>
          </cell>
          <cell r="Z589" t="str">
            <v/>
          </cell>
          <cell r="AB589">
            <v>1</v>
          </cell>
          <cell r="AD589" t="str">
            <v/>
          </cell>
          <cell r="AE589" t="str">
            <v/>
          </cell>
          <cell r="AF589" t="str">
            <v/>
          </cell>
          <cell r="AG589">
            <v>2.8946782453796484E-3</v>
          </cell>
          <cell r="AH589">
            <v>4.333333333333333</v>
          </cell>
          <cell r="AI589" t="str">
            <v/>
          </cell>
          <cell r="AJ589" t="str">
            <v/>
          </cell>
          <cell r="AK589" t="str">
            <v/>
          </cell>
          <cell r="AL589" t="str">
            <v/>
          </cell>
          <cell r="AM589" t="str">
            <v/>
          </cell>
          <cell r="AN589" t="str">
            <v/>
          </cell>
          <cell r="AO589">
            <v>114</v>
          </cell>
          <cell r="AQ589" t="str">
            <v/>
          </cell>
          <cell r="AR589" t="str">
            <v/>
          </cell>
          <cell r="AS589" t="str">
            <v/>
          </cell>
          <cell r="AU589" t="str">
            <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row>
        <row r="590">
          <cell r="A590" t="str">
            <v>RXQ</v>
          </cell>
          <cell r="B590" t="str">
            <v>Q16</v>
          </cell>
          <cell r="C590" t="str">
            <v/>
          </cell>
          <cell r="D590" t="str">
            <v/>
          </cell>
          <cell r="E590">
            <v>0.95485796996562333</v>
          </cell>
          <cell r="F590" t="str">
            <v/>
          </cell>
          <cell r="G590" t="str">
            <v/>
          </cell>
          <cell r="H590" t="str">
            <v/>
          </cell>
          <cell r="J590" t="str">
            <v/>
          </cell>
          <cell r="K590" t="str">
            <v/>
          </cell>
          <cell r="L590" t="str">
            <v/>
          </cell>
          <cell r="M590">
            <v>5517</v>
          </cell>
          <cell r="N590" t="str">
            <v/>
          </cell>
          <cell r="Q590">
            <v>1</v>
          </cell>
          <cell r="R590">
            <v>1</v>
          </cell>
          <cell r="S590" t="str">
            <v/>
          </cell>
          <cell r="X590" t="str">
            <v/>
          </cell>
          <cell r="Y590" t="str">
            <v/>
          </cell>
          <cell r="Z590" t="str">
            <v/>
          </cell>
          <cell r="AB590">
            <v>0.84074074074074079</v>
          </cell>
          <cell r="AD590" t="str">
            <v/>
          </cell>
          <cell r="AE590" t="str">
            <v/>
          </cell>
          <cell r="AF590" t="str">
            <v/>
          </cell>
          <cell r="AG590">
            <v>2.0469596628537028E-2</v>
          </cell>
          <cell r="AH590">
            <v>2.6666666666666665</v>
          </cell>
          <cell r="AI590" t="str">
            <v/>
          </cell>
          <cell r="AJ590" t="str">
            <v/>
          </cell>
          <cell r="AK590" t="str">
            <v/>
          </cell>
          <cell r="AL590" t="str">
            <v/>
          </cell>
          <cell r="AM590" t="str">
            <v/>
          </cell>
          <cell r="AN590" t="str">
            <v/>
          </cell>
          <cell r="AO590">
            <v>28</v>
          </cell>
          <cell r="AQ590" t="str">
            <v/>
          </cell>
          <cell r="AR590" t="str">
            <v/>
          </cell>
          <cell r="AS590" t="str">
            <v/>
          </cell>
          <cell r="AU590" t="str">
            <v/>
          </cell>
          <cell r="AV590" t="str">
            <v/>
          </cell>
          <cell r="AW590" t="str">
            <v/>
          </cell>
          <cell r="AX590" t="str">
            <v/>
          </cell>
          <cell r="AY590" t="str">
            <v/>
          </cell>
          <cell r="AZ590" t="str">
            <v/>
          </cell>
          <cell r="BA590" t="str">
            <v/>
          </cell>
          <cell r="BB590" t="str">
            <v/>
          </cell>
          <cell r="BC590" t="str">
            <v/>
          </cell>
          <cell r="BD590" t="str">
            <v/>
          </cell>
          <cell r="BE590" t="str">
            <v/>
          </cell>
          <cell r="BF590" t="str">
            <v/>
          </cell>
          <cell r="BG590" t="str">
            <v/>
          </cell>
          <cell r="BH590" t="str">
            <v/>
          </cell>
          <cell r="BI590" t="str">
            <v/>
          </cell>
          <cell r="BJ590" t="str">
            <v/>
          </cell>
        </row>
        <row r="591">
          <cell r="A591" t="str">
            <v>RXR</v>
          </cell>
          <cell r="B591" t="str">
            <v>Q13</v>
          </cell>
          <cell r="C591" t="str">
            <v/>
          </cell>
          <cell r="D591" t="str">
            <v/>
          </cell>
          <cell r="E591">
            <v>0.95875198307773668</v>
          </cell>
          <cell r="F591" t="str">
            <v/>
          </cell>
          <cell r="G591" t="str">
            <v/>
          </cell>
          <cell r="H591" t="str">
            <v/>
          </cell>
          <cell r="J591" t="str">
            <v/>
          </cell>
          <cell r="K591" t="str">
            <v/>
          </cell>
          <cell r="L591" t="str">
            <v/>
          </cell>
          <cell r="M591">
            <v>5454</v>
          </cell>
          <cell r="N591" t="str">
            <v/>
          </cell>
          <cell r="Q591">
            <v>1</v>
          </cell>
          <cell r="R591">
            <v>1</v>
          </cell>
          <cell r="S591" t="str">
            <v/>
          </cell>
          <cell r="X591" t="str">
            <v/>
          </cell>
          <cell r="Y591" t="str">
            <v/>
          </cell>
          <cell r="Z591" t="str">
            <v/>
          </cell>
          <cell r="AB591">
            <v>1</v>
          </cell>
          <cell r="AD591" t="str">
            <v/>
          </cell>
          <cell r="AE591" t="str">
            <v/>
          </cell>
          <cell r="AF591" t="str">
            <v/>
          </cell>
          <cell r="AG591">
            <v>1.9377447948876522E-2</v>
          </cell>
          <cell r="AH591">
            <v>3.6666666666666665</v>
          </cell>
          <cell r="AI591" t="str">
            <v/>
          </cell>
          <cell r="AJ591" t="str">
            <v/>
          </cell>
          <cell r="AK591" t="str">
            <v/>
          </cell>
          <cell r="AL591" t="str">
            <v/>
          </cell>
          <cell r="AM591" t="str">
            <v/>
          </cell>
          <cell r="AN591" t="str">
            <v/>
          </cell>
          <cell r="AO591">
            <v>153</v>
          </cell>
          <cell r="AQ591" t="str">
            <v/>
          </cell>
          <cell r="AR591" t="str">
            <v/>
          </cell>
          <cell r="AS591" t="str">
            <v/>
          </cell>
          <cell r="AU591" t="str">
            <v/>
          </cell>
          <cell r="AV591" t="str">
            <v/>
          </cell>
          <cell r="AW591" t="str">
            <v/>
          </cell>
          <cell r="AX591" t="str">
            <v/>
          </cell>
          <cell r="AY591" t="str">
            <v/>
          </cell>
          <cell r="AZ591" t="str">
            <v/>
          </cell>
          <cell r="BA591" t="str">
            <v/>
          </cell>
          <cell r="BB591" t="str">
            <v/>
          </cell>
          <cell r="BC591" t="str">
            <v/>
          </cell>
          <cell r="BD591" t="str">
            <v/>
          </cell>
          <cell r="BE591" t="str">
            <v/>
          </cell>
          <cell r="BF591" t="str">
            <v/>
          </cell>
          <cell r="BG591" t="str">
            <v/>
          </cell>
          <cell r="BH591" t="str">
            <v/>
          </cell>
          <cell r="BI591" t="str">
            <v/>
          </cell>
          <cell r="BJ591" t="str">
            <v/>
          </cell>
        </row>
        <row r="592">
          <cell r="A592" t="str">
            <v>RXT</v>
          </cell>
          <cell r="B592" t="str">
            <v>Q27</v>
          </cell>
          <cell r="C592" t="str">
            <v/>
          </cell>
          <cell r="D592" t="str">
            <v/>
          </cell>
          <cell r="E592" t="str">
            <v/>
          </cell>
          <cell r="F592" t="str">
            <v/>
          </cell>
          <cell r="G592" t="str">
            <v/>
          </cell>
          <cell r="H592" t="str">
            <v/>
          </cell>
          <cell r="J592" t="str">
            <v/>
          </cell>
          <cell r="K592" t="str">
            <v/>
          </cell>
          <cell r="L592" t="str">
            <v/>
          </cell>
          <cell r="M592" t="str">
            <v/>
          </cell>
          <cell r="N592" t="str">
            <v/>
          </cell>
          <cell r="Q592" t="str">
            <v/>
          </cell>
          <cell r="R592">
            <v>1</v>
          </cell>
          <cell r="S592" t="str">
            <v/>
          </cell>
          <cell r="X592" t="str">
            <v/>
          </cell>
          <cell r="Y592" t="str">
            <v/>
          </cell>
          <cell r="Z592" t="str">
            <v/>
          </cell>
          <cell r="AB592" t="str">
            <v/>
          </cell>
          <cell r="AD592" t="str">
            <v/>
          </cell>
          <cell r="AE592" t="str">
            <v/>
          </cell>
          <cell r="AF592" t="str">
            <v/>
          </cell>
          <cell r="AG592">
            <v>0</v>
          </cell>
          <cell r="AH592" t="str">
            <v/>
          </cell>
          <cell r="AI592" t="str">
            <v/>
          </cell>
          <cell r="AJ592" t="str">
            <v/>
          </cell>
          <cell r="AK592" t="str">
            <v/>
          </cell>
          <cell r="AL592" t="str">
            <v/>
          </cell>
          <cell r="AM592" t="str">
            <v/>
          </cell>
          <cell r="AN592" t="str">
            <v/>
          </cell>
          <cell r="AO592">
            <v>0</v>
          </cell>
          <cell r="AQ592" t="str">
            <v/>
          </cell>
          <cell r="AR592" t="str">
            <v/>
          </cell>
          <cell r="AS592" t="str">
            <v/>
          </cell>
          <cell r="AU592" t="str">
            <v/>
          </cell>
          <cell r="AV592" t="str">
            <v/>
          </cell>
          <cell r="AW592" t="str">
            <v/>
          </cell>
          <cell r="AX592" t="str">
            <v/>
          </cell>
          <cell r="AY592" t="str">
            <v/>
          </cell>
          <cell r="AZ592" t="str">
            <v/>
          </cell>
          <cell r="BA592" t="str">
            <v/>
          </cell>
          <cell r="BB592" t="str">
            <v/>
          </cell>
          <cell r="BC592" t="str">
            <v/>
          </cell>
          <cell r="BD592" t="str">
            <v/>
          </cell>
          <cell r="BE592" t="str">
            <v/>
          </cell>
          <cell r="BF592" t="str">
            <v/>
          </cell>
          <cell r="BG592" t="str">
            <v/>
          </cell>
          <cell r="BH592" t="str">
            <v/>
          </cell>
          <cell r="BI592" t="str">
            <v/>
          </cell>
          <cell r="BJ592" t="str">
            <v/>
          </cell>
        </row>
        <row r="593">
          <cell r="A593" t="str">
            <v>RXV</v>
          </cell>
          <cell r="B593" t="str">
            <v>Q14</v>
          </cell>
          <cell r="C593" t="str">
            <v/>
          </cell>
          <cell r="D593" t="str">
            <v/>
          </cell>
          <cell r="E593" t="str">
            <v/>
          </cell>
          <cell r="F593" t="str">
            <v/>
          </cell>
          <cell r="G593" t="str">
            <v/>
          </cell>
          <cell r="H593" t="str">
            <v/>
          </cell>
          <cell r="J593" t="str">
            <v/>
          </cell>
          <cell r="K593" t="str">
            <v/>
          </cell>
          <cell r="L593" t="str">
            <v/>
          </cell>
          <cell r="M593">
            <v>50</v>
          </cell>
          <cell r="N593" t="str">
            <v/>
          </cell>
          <cell r="Q593" t="str">
            <v/>
          </cell>
          <cell r="R593">
            <v>1</v>
          </cell>
          <cell r="S593" t="str">
            <v/>
          </cell>
          <cell r="X593" t="str">
            <v/>
          </cell>
          <cell r="Y593" t="str">
            <v/>
          </cell>
          <cell r="Z593" t="str">
            <v/>
          </cell>
          <cell r="AB593" t="str">
            <v/>
          </cell>
          <cell r="AD593" t="str">
            <v/>
          </cell>
          <cell r="AE593" t="str">
            <v/>
          </cell>
          <cell r="AF593" t="str">
            <v/>
          </cell>
          <cell r="AG593">
            <v>0</v>
          </cell>
          <cell r="AH593" t="str">
            <v/>
          </cell>
          <cell r="AI593" t="str">
            <v/>
          </cell>
          <cell r="AJ593" t="str">
            <v/>
          </cell>
          <cell r="AK593" t="str">
            <v/>
          </cell>
          <cell r="AL593" t="str">
            <v/>
          </cell>
          <cell r="AM593" t="str">
            <v/>
          </cell>
          <cell r="AN593" t="str">
            <v/>
          </cell>
          <cell r="AO593">
            <v>271</v>
          </cell>
          <cell r="AQ593" t="str">
            <v/>
          </cell>
          <cell r="AR593" t="str">
            <v/>
          </cell>
          <cell r="AS593" t="str">
            <v/>
          </cell>
          <cell r="AU593" t="str">
            <v/>
          </cell>
          <cell r="AV593" t="str">
            <v/>
          </cell>
          <cell r="AW593" t="str">
            <v/>
          </cell>
          <cell r="AX593" t="str">
            <v/>
          </cell>
          <cell r="AY593" t="str">
            <v/>
          </cell>
          <cell r="AZ593" t="str">
            <v/>
          </cell>
          <cell r="BA593" t="str">
            <v/>
          </cell>
          <cell r="BB593" t="str">
            <v/>
          </cell>
          <cell r="BC593" t="str">
            <v/>
          </cell>
          <cell r="BD593" t="str">
            <v/>
          </cell>
          <cell r="BE593" t="str">
            <v/>
          </cell>
          <cell r="BF593" t="str">
            <v/>
          </cell>
          <cell r="BG593" t="str">
            <v/>
          </cell>
          <cell r="BH593" t="str">
            <v/>
          </cell>
          <cell r="BI593" t="str">
            <v/>
          </cell>
          <cell r="BJ593" t="str">
            <v/>
          </cell>
        </row>
        <row r="594">
          <cell r="A594" t="str">
            <v>RXW</v>
          </cell>
          <cell r="B594" t="str">
            <v>Q26</v>
          </cell>
          <cell r="C594" t="str">
            <v/>
          </cell>
          <cell r="D594" t="str">
            <v/>
          </cell>
          <cell r="E594">
            <v>0.98445330878592618</v>
          </cell>
          <cell r="F594" t="str">
            <v/>
          </cell>
          <cell r="G594" t="str">
            <v/>
          </cell>
          <cell r="H594" t="str">
            <v/>
          </cell>
          <cell r="J594" t="str">
            <v/>
          </cell>
          <cell r="K594" t="str">
            <v/>
          </cell>
          <cell r="L594" t="str">
            <v/>
          </cell>
          <cell r="M594">
            <v>4981</v>
          </cell>
          <cell r="N594" t="str">
            <v/>
          </cell>
          <cell r="Q594">
            <v>1</v>
          </cell>
          <cell r="R594">
            <v>1</v>
          </cell>
          <cell r="S594" t="str">
            <v/>
          </cell>
          <cell r="X594" t="str">
            <v/>
          </cell>
          <cell r="Y594" t="str">
            <v/>
          </cell>
          <cell r="Z594" t="str">
            <v/>
          </cell>
          <cell r="AB594">
            <v>1</v>
          </cell>
          <cell r="AD594" t="str">
            <v/>
          </cell>
          <cell r="AE594" t="str">
            <v/>
          </cell>
          <cell r="AF594" t="str">
            <v/>
          </cell>
          <cell r="AG594">
            <v>1.0540915395284327E-2</v>
          </cell>
          <cell r="AH594">
            <v>3</v>
          </cell>
          <cell r="AI594" t="str">
            <v/>
          </cell>
          <cell r="AJ594" t="str">
            <v/>
          </cell>
          <cell r="AK594" t="str">
            <v/>
          </cell>
          <cell r="AL594" t="str">
            <v/>
          </cell>
          <cell r="AM594" t="str">
            <v/>
          </cell>
          <cell r="AN594" t="str">
            <v/>
          </cell>
          <cell r="AO594">
            <v>-12142</v>
          </cell>
          <cell r="AQ594" t="str">
            <v/>
          </cell>
          <cell r="AR594" t="str">
            <v/>
          </cell>
          <cell r="AS594" t="str">
            <v/>
          </cell>
          <cell r="AU594" t="str">
            <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row>
        <row r="595">
          <cell r="A595" t="str">
            <v>RXX</v>
          </cell>
          <cell r="B595" t="str">
            <v>Q19</v>
          </cell>
          <cell r="C595" t="str">
            <v/>
          </cell>
          <cell r="D595" t="str">
            <v/>
          </cell>
          <cell r="E595" t="str">
            <v/>
          </cell>
          <cell r="F595" t="str">
            <v/>
          </cell>
          <cell r="G595" t="str">
            <v/>
          </cell>
          <cell r="H595" t="str">
            <v/>
          </cell>
          <cell r="J595" t="str">
            <v/>
          </cell>
          <cell r="K595" t="str">
            <v/>
          </cell>
          <cell r="L595" t="str">
            <v/>
          </cell>
          <cell r="M595" t="str">
            <v/>
          </cell>
          <cell r="N595" t="str">
            <v/>
          </cell>
          <cell r="Q595" t="str">
            <v/>
          </cell>
          <cell r="R595">
            <v>1</v>
          </cell>
          <cell r="S595" t="str">
            <v/>
          </cell>
          <cell r="X595" t="str">
            <v/>
          </cell>
          <cell r="Y595" t="str">
            <v/>
          </cell>
          <cell r="Z595" t="str">
            <v/>
          </cell>
          <cell r="AB595" t="str">
            <v/>
          </cell>
          <cell r="AD595" t="str">
            <v/>
          </cell>
          <cell r="AE595" t="str">
            <v/>
          </cell>
          <cell r="AF595" t="str">
            <v/>
          </cell>
          <cell r="AG595">
            <v>0</v>
          </cell>
          <cell r="AH595" t="str">
            <v/>
          </cell>
          <cell r="AI595" t="str">
            <v/>
          </cell>
          <cell r="AJ595" t="str">
            <v/>
          </cell>
          <cell r="AK595" t="str">
            <v/>
          </cell>
          <cell r="AL595" t="str">
            <v/>
          </cell>
          <cell r="AM595" t="str">
            <v/>
          </cell>
          <cell r="AN595" t="str">
            <v/>
          </cell>
          <cell r="AO595">
            <v>70</v>
          </cell>
          <cell r="AQ595" t="str">
            <v/>
          </cell>
          <cell r="AR595" t="str">
            <v/>
          </cell>
          <cell r="AS595" t="str">
            <v/>
          </cell>
          <cell r="AU595" t="str">
            <v/>
          </cell>
          <cell r="AV595" t="str">
            <v/>
          </cell>
          <cell r="AW595" t="str">
            <v/>
          </cell>
          <cell r="AX595" t="str">
            <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row>
        <row r="596">
          <cell r="A596" t="str">
            <v>RXY</v>
          </cell>
          <cell r="B596" t="str">
            <v>Q18</v>
          </cell>
          <cell r="C596" t="str">
            <v/>
          </cell>
          <cell r="D596" t="str">
            <v/>
          </cell>
          <cell r="E596" t="str">
            <v/>
          </cell>
          <cell r="F596" t="str">
            <v/>
          </cell>
          <cell r="G596" t="str">
            <v/>
          </cell>
          <cell r="H596" t="str">
            <v/>
          </cell>
          <cell r="J596" t="str">
            <v/>
          </cell>
          <cell r="K596" t="str">
            <v/>
          </cell>
          <cell r="L596" t="str">
            <v/>
          </cell>
          <cell r="M596" t="str">
            <v/>
          </cell>
          <cell r="N596" t="str">
            <v/>
          </cell>
          <cell r="Q596" t="str">
            <v/>
          </cell>
          <cell r="R596" t="str">
            <v/>
          </cell>
          <cell r="S596" t="str">
            <v/>
          </cell>
          <cell r="X596" t="str">
            <v/>
          </cell>
          <cell r="Y596" t="str">
            <v/>
          </cell>
          <cell r="Z596" t="str">
            <v/>
          </cell>
          <cell r="AB596" t="str">
            <v/>
          </cell>
          <cell r="AD596" t="str">
            <v/>
          </cell>
          <cell r="AE596" t="str">
            <v/>
          </cell>
          <cell r="AF596" t="str">
            <v/>
          </cell>
          <cell r="AG596" t="str">
            <v/>
          </cell>
          <cell r="AH596" t="str">
            <v/>
          </cell>
          <cell r="AI596" t="str">
            <v/>
          </cell>
          <cell r="AJ596" t="str">
            <v/>
          </cell>
          <cell r="AK596" t="str">
            <v/>
          </cell>
          <cell r="AL596" t="str">
            <v/>
          </cell>
          <cell r="AM596" t="str">
            <v/>
          </cell>
          <cell r="AN596" t="str">
            <v/>
          </cell>
          <cell r="AO596" t="str">
            <v/>
          </cell>
          <cell r="AQ596" t="str">
            <v/>
          </cell>
          <cell r="AR596" t="str">
            <v/>
          </cell>
          <cell r="AS596" t="str">
            <v/>
          </cell>
          <cell r="AU596" t="str">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row>
        <row r="597">
          <cell r="A597" t="str">
            <v>TAA</v>
          </cell>
          <cell r="B597" t="str">
            <v>Q14</v>
          </cell>
          <cell r="C597" t="str">
            <v/>
          </cell>
          <cell r="D597" t="str">
            <v/>
          </cell>
          <cell r="E597" t="str">
            <v/>
          </cell>
          <cell r="F597" t="str">
            <v/>
          </cell>
          <cell r="G597" t="str">
            <v/>
          </cell>
          <cell r="H597" t="str">
            <v/>
          </cell>
          <cell r="J597" t="str">
            <v/>
          </cell>
          <cell r="K597" t="str">
            <v/>
          </cell>
          <cell r="L597" t="str">
            <v/>
          </cell>
          <cell r="M597" t="str">
            <v/>
          </cell>
          <cell r="N597" t="str">
            <v/>
          </cell>
          <cell r="Q597" t="str">
            <v/>
          </cell>
          <cell r="R597" t="str">
            <v/>
          </cell>
          <cell r="S597" t="str">
            <v/>
          </cell>
          <cell r="X597" t="str">
            <v/>
          </cell>
          <cell r="Y597" t="str">
            <v/>
          </cell>
          <cell r="Z597" t="str">
            <v/>
          </cell>
          <cell r="AB597" t="str">
            <v/>
          </cell>
          <cell r="AD597" t="str">
            <v/>
          </cell>
          <cell r="AE597" t="str">
            <v/>
          </cell>
          <cell r="AF597" t="str">
            <v/>
          </cell>
          <cell r="AG597" t="str">
            <v/>
          </cell>
          <cell r="AH597" t="str">
            <v/>
          </cell>
          <cell r="AI597" t="str">
            <v/>
          </cell>
          <cell r="AJ597" t="str">
            <v/>
          </cell>
          <cell r="AK597" t="str">
            <v/>
          </cell>
          <cell r="AL597" t="str">
            <v/>
          </cell>
          <cell r="AM597" t="str">
            <v/>
          </cell>
          <cell r="AN597" t="str">
            <v/>
          </cell>
          <cell r="AO597" t="str">
            <v/>
          </cell>
          <cell r="AQ597" t="str">
            <v/>
          </cell>
          <cell r="AR597" t="str">
            <v/>
          </cell>
          <cell r="AS597" t="str">
            <v/>
          </cell>
          <cell r="AU597" t="str">
            <v/>
          </cell>
          <cell r="AV597" t="str">
            <v/>
          </cell>
          <cell r="AW597" t="str">
            <v/>
          </cell>
          <cell r="AX597" t="str">
            <v/>
          </cell>
          <cell r="AY597" t="str">
            <v/>
          </cell>
          <cell r="AZ597" t="str">
            <v/>
          </cell>
          <cell r="BA597" t="str">
            <v/>
          </cell>
          <cell r="BB597" t="str">
            <v/>
          </cell>
          <cell r="BC597" t="str">
            <v/>
          </cell>
          <cell r="BD597" t="str">
            <v/>
          </cell>
          <cell r="BE597" t="str">
            <v/>
          </cell>
          <cell r="BF597" t="str">
            <v/>
          </cell>
          <cell r="BG597" t="str">
            <v/>
          </cell>
          <cell r="BH597" t="str">
            <v/>
          </cell>
          <cell r="BI597" t="str">
            <v/>
          </cell>
          <cell r="BJ597" t="str">
            <v/>
          </cell>
        </row>
        <row r="598">
          <cell r="A598" t="str">
            <v>TAC</v>
          </cell>
          <cell r="B598" t="str">
            <v>Q09</v>
          </cell>
          <cell r="C598" t="str">
            <v/>
          </cell>
          <cell r="D598" t="str">
            <v/>
          </cell>
          <cell r="E598" t="str">
            <v/>
          </cell>
          <cell r="F598">
            <v>1</v>
          </cell>
          <cell r="G598">
            <v>1</v>
          </cell>
          <cell r="H598">
            <v>0</v>
          </cell>
          <cell r="J598">
            <v>0</v>
          </cell>
          <cell r="K598">
            <v>99</v>
          </cell>
          <cell r="L598">
            <v>542</v>
          </cell>
          <cell r="M598" t="str">
            <v/>
          </cell>
          <cell r="N598">
            <v>0</v>
          </cell>
          <cell r="Q598" t="str">
            <v/>
          </cell>
          <cell r="R598">
            <v>1</v>
          </cell>
          <cell r="S598">
            <v>50</v>
          </cell>
          <cell r="X598">
            <v>1</v>
          </cell>
          <cell r="Y598">
            <v>0.99319727891156462</v>
          </cell>
          <cell r="Z598">
            <v>0.97674418604651159</v>
          </cell>
          <cell r="AA598">
            <v>0</v>
          </cell>
          <cell r="AB598" t="str">
            <v/>
          </cell>
          <cell r="AD598">
            <v>100</v>
          </cell>
          <cell r="AE598">
            <v>1033</v>
          </cell>
          <cell r="AF598">
            <v>0.8220425407925408</v>
          </cell>
          <cell r="AG598">
            <v>0</v>
          </cell>
          <cell r="AH598" t="str">
            <v/>
          </cell>
          <cell r="AI598">
            <v>11</v>
          </cell>
          <cell r="AJ598">
            <v>45</v>
          </cell>
          <cell r="AK598">
            <v>941.74452382821698</v>
          </cell>
          <cell r="AL598" t="str">
            <v/>
          </cell>
          <cell r="AM598">
            <v>0.24643181563654915</v>
          </cell>
          <cell r="AN598">
            <v>0.41791044776119401</v>
          </cell>
          <cell r="AO598">
            <v>814</v>
          </cell>
          <cell r="AQ598">
            <v>62000</v>
          </cell>
          <cell r="AR598" t="str">
            <v/>
          </cell>
          <cell r="AS598">
            <v>32409</v>
          </cell>
          <cell r="AU598">
            <v>53580</v>
          </cell>
          <cell r="AV598" t="str">
            <v/>
          </cell>
          <cell r="AW598">
            <v>59537</v>
          </cell>
          <cell r="AX598" t="str">
            <v/>
          </cell>
          <cell r="AY598" t="str">
            <v/>
          </cell>
          <cell r="AZ598">
            <v>37310</v>
          </cell>
          <cell r="BA598" t="str">
            <v/>
          </cell>
          <cell r="BB598">
            <v>607.19880002600007</v>
          </cell>
          <cell r="BC598">
            <v>279</v>
          </cell>
          <cell r="BD598">
            <v>1018.3468000309999</v>
          </cell>
          <cell r="BE598" t="str">
            <v/>
          </cell>
          <cell r="BF598">
            <v>2248.4484000699999</v>
          </cell>
          <cell r="BG598" t="str">
            <v/>
          </cell>
          <cell r="BH598">
            <v>293</v>
          </cell>
          <cell r="BI598">
            <v>293</v>
          </cell>
          <cell r="BJ598">
            <v>36</v>
          </cell>
        </row>
        <row r="599">
          <cell r="A599" t="str">
            <v>TAD</v>
          </cell>
          <cell r="B599" t="str">
            <v>Q12</v>
          </cell>
          <cell r="C599" t="str">
            <v/>
          </cell>
          <cell r="D599" t="str">
            <v/>
          </cell>
          <cell r="E599" t="str">
            <v/>
          </cell>
          <cell r="F599" t="str">
            <v/>
          </cell>
          <cell r="G599" t="str">
            <v/>
          </cell>
          <cell r="H599" t="str">
            <v/>
          </cell>
          <cell r="J599" t="str">
            <v/>
          </cell>
          <cell r="K599" t="str">
            <v/>
          </cell>
          <cell r="L599" t="str">
            <v/>
          </cell>
          <cell r="M599" t="str">
            <v/>
          </cell>
          <cell r="N599" t="str">
            <v/>
          </cell>
          <cell r="Q599" t="str">
            <v/>
          </cell>
          <cell r="R599">
            <v>0.8</v>
          </cell>
          <cell r="S599" t="str">
            <v/>
          </cell>
          <cell r="X599" t="str">
            <v/>
          </cell>
          <cell r="Y599" t="str">
            <v/>
          </cell>
          <cell r="Z599" t="str">
            <v/>
          </cell>
          <cell r="AB599" t="str">
            <v/>
          </cell>
          <cell r="AD599" t="str">
            <v/>
          </cell>
          <cell r="AE599" t="str">
            <v/>
          </cell>
          <cell r="AF599" t="str">
            <v/>
          </cell>
          <cell r="AG599">
            <v>0</v>
          </cell>
          <cell r="AH599" t="str">
            <v/>
          </cell>
          <cell r="AI599" t="str">
            <v/>
          </cell>
          <cell r="AJ599" t="str">
            <v/>
          </cell>
          <cell r="AK599" t="str">
            <v/>
          </cell>
          <cell r="AL599" t="str">
            <v/>
          </cell>
          <cell r="AM599" t="str">
            <v/>
          </cell>
          <cell r="AN599" t="str">
            <v/>
          </cell>
          <cell r="AO599">
            <v>1992</v>
          </cell>
          <cell r="AQ599" t="str">
            <v/>
          </cell>
          <cell r="AR599" t="str">
            <v/>
          </cell>
          <cell r="AS599" t="str">
            <v/>
          </cell>
          <cell r="AU599" t="str">
            <v/>
          </cell>
          <cell r="AV599" t="str">
            <v/>
          </cell>
          <cell r="AW599" t="str">
            <v/>
          </cell>
          <cell r="AX599" t="str">
            <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row>
        <row r="600">
          <cell r="A600" t="str">
            <v>TAE</v>
          </cell>
          <cell r="B600" t="str">
            <v>Q14</v>
          </cell>
          <cell r="C600" t="str">
            <v/>
          </cell>
          <cell r="D600" t="str">
            <v/>
          </cell>
          <cell r="E600" t="str">
            <v/>
          </cell>
          <cell r="F600" t="str">
            <v/>
          </cell>
          <cell r="G600" t="str">
            <v/>
          </cell>
          <cell r="H600" t="str">
            <v/>
          </cell>
          <cell r="J600" t="str">
            <v/>
          </cell>
          <cell r="K600" t="str">
            <v/>
          </cell>
          <cell r="L600" t="str">
            <v/>
          </cell>
          <cell r="M600" t="str">
            <v/>
          </cell>
          <cell r="N600" t="str">
            <v/>
          </cell>
          <cell r="Q600" t="str">
            <v/>
          </cell>
          <cell r="R600">
            <v>1</v>
          </cell>
          <cell r="S600" t="str">
            <v/>
          </cell>
          <cell r="X600" t="str">
            <v/>
          </cell>
          <cell r="Y600" t="str">
            <v/>
          </cell>
          <cell r="Z600" t="str">
            <v/>
          </cell>
          <cell r="AB600" t="str">
            <v/>
          </cell>
          <cell r="AD600" t="str">
            <v/>
          </cell>
          <cell r="AE600" t="str">
            <v/>
          </cell>
          <cell r="AF600" t="str">
            <v/>
          </cell>
          <cell r="AG600">
            <v>0</v>
          </cell>
          <cell r="AH600" t="str">
            <v/>
          </cell>
          <cell r="AI600" t="str">
            <v/>
          </cell>
          <cell r="AJ600" t="str">
            <v/>
          </cell>
          <cell r="AK600" t="str">
            <v/>
          </cell>
          <cell r="AL600" t="str">
            <v/>
          </cell>
          <cell r="AM600" t="str">
            <v/>
          </cell>
          <cell r="AN600" t="str">
            <v/>
          </cell>
          <cell r="AO600">
            <v>66</v>
          </cell>
          <cell r="AQ600" t="str">
            <v/>
          </cell>
          <cell r="AR600" t="str">
            <v/>
          </cell>
          <cell r="AS600" t="str">
            <v/>
          </cell>
          <cell r="AU600" t="str">
            <v/>
          </cell>
          <cell r="AV600" t="str">
            <v/>
          </cell>
          <cell r="AW600" t="str">
            <v/>
          </cell>
          <cell r="AX600" t="str">
            <v/>
          </cell>
          <cell r="AY600" t="str">
            <v/>
          </cell>
          <cell r="AZ600" t="str">
            <v/>
          </cell>
          <cell r="BA600" t="str">
            <v/>
          </cell>
          <cell r="BB600" t="str">
            <v/>
          </cell>
          <cell r="BC600" t="str">
            <v/>
          </cell>
          <cell r="BD600" t="str">
            <v/>
          </cell>
          <cell r="BE600" t="str">
            <v/>
          </cell>
          <cell r="BF600" t="str">
            <v/>
          </cell>
          <cell r="BG600" t="str">
            <v/>
          </cell>
          <cell r="BH600" t="str">
            <v/>
          </cell>
          <cell r="BI600" t="str">
            <v/>
          </cell>
          <cell r="BJ600" t="str">
            <v/>
          </cell>
        </row>
        <row r="601">
          <cell r="A601" t="str">
            <v>TAF</v>
          </cell>
          <cell r="B601" t="str">
            <v>Q05</v>
          </cell>
          <cell r="C601" t="str">
            <v/>
          </cell>
          <cell r="D601" t="str">
            <v/>
          </cell>
          <cell r="E601" t="str">
            <v/>
          </cell>
          <cell r="F601" t="str">
            <v/>
          </cell>
          <cell r="G601" t="str">
            <v/>
          </cell>
          <cell r="H601" t="str">
            <v/>
          </cell>
          <cell r="J601" t="str">
            <v/>
          </cell>
          <cell r="K601" t="str">
            <v/>
          </cell>
          <cell r="L601" t="str">
            <v/>
          </cell>
          <cell r="M601" t="str">
            <v/>
          </cell>
          <cell r="N601" t="str">
            <v/>
          </cell>
          <cell r="Q601" t="str">
            <v/>
          </cell>
          <cell r="R601" t="str">
            <v/>
          </cell>
          <cell r="S601" t="str">
            <v/>
          </cell>
          <cell r="X601" t="str">
            <v/>
          </cell>
          <cell r="Y601" t="str">
            <v/>
          </cell>
          <cell r="Z601" t="str">
            <v/>
          </cell>
          <cell r="AB601" t="str">
            <v/>
          </cell>
          <cell r="AD601" t="str">
            <v/>
          </cell>
          <cell r="AE601" t="str">
            <v/>
          </cell>
          <cell r="AF601" t="str">
            <v/>
          </cell>
          <cell r="AG601">
            <v>0</v>
          </cell>
          <cell r="AH601" t="str">
            <v/>
          </cell>
          <cell r="AI601" t="str">
            <v/>
          </cell>
          <cell r="AJ601" t="str">
            <v/>
          </cell>
          <cell r="AK601" t="str">
            <v/>
          </cell>
          <cell r="AL601" t="str">
            <v/>
          </cell>
          <cell r="AM601" t="str">
            <v/>
          </cell>
          <cell r="AN601" t="str">
            <v/>
          </cell>
          <cell r="AO601">
            <v>2449</v>
          </cell>
          <cell r="AQ601" t="str">
            <v/>
          </cell>
          <cell r="AR601" t="str">
            <v/>
          </cell>
          <cell r="AS601" t="str">
            <v/>
          </cell>
          <cell r="AU601" t="str">
            <v/>
          </cell>
          <cell r="AV601" t="str">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row>
        <row r="602">
          <cell r="A602" t="str">
            <v>TAG</v>
          </cell>
          <cell r="B602" t="str">
            <v>Q03</v>
          </cell>
          <cell r="C602" t="str">
            <v/>
          </cell>
          <cell r="D602" t="str">
            <v/>
          </cell>
          <cell r="E602" t="str">
            <v/>
          </cell>
          <cell r="F602">
            <v>1</v>
          </cell>
          <cell r="G602">
            <v>1</v>
          </cell>
          <cell r="H602">
            <v>0</v>
          </cell>
          <cell r="J602">
            <v>0</v>
          </cell>
          <cell r="K602">
            <v>72.012</v>
          </cell>
          <cell r="L602">
            <v>155.754790649</v>
          </cell>
          <cell r="M602" t="str">
            <v/>
          </cell>
          <cell r="N602">
            <v>0</v>
          </cell>
          <cell r="Q602" t="str">
            <v/>
          </cell>
          <cell r="R602" t="str">
            <v/>
          </cell>
          <cell r="S602">
            <v>69</v>
          </cell>
          <cell r="X602">
            <v>1</v>
          </cell>
          <cell r="Y602">
            <v>1</v>
          </cell>
          <cell r="Z602">
            <v>1</v>
          </cell>
          <cell r="AA602">
            <v>0</v>
          </cell>
          <cell r="AB602" t="str">
            <v/>
          </cell>
          <cell r="AD602">
            <v>7</v>
          </cell>
          <cell r="AE602">
            <v>271</v>
          </cell>
          <cell r="AF602">
            <v>0.7993814432989691</v>
          </cell>
          <cell r="AG602">
            <v>0</v>
          </cell>
          <cell r="AH602" t="str">
            <v/>
          </cell>
          <cell r="AI602">
            <v>3</v>
          </cell>
          <cell r="AJ602">
            <v>35</v>
          </cell>
          <cell r="AK602">
            <v>781.99779668057283</v>
          </cell>
          <cell r="AL602" t="str">
            <v/>
          </cell>
          <cell r="AM602">
            <v>0.27932404666865795</v>
          </cell>
          <cell r="AN602">
            <v>0.5</v>
          </cell>
          <cell r="AO602">
            <v>-5156</v>
          </cell>
          <cell r="AQ602">
            <v>16925</v>
          </cell>
          <cell r="AR602" t="str">
            <v/>
          </cell>
          <cell r="AS602">
            <v>15158</v>
          </cell>
          <cell r="AU602">
            <v>18471</v>
          </cell>
          <cell r="AV602" t="str">
            <v/>
          </cell>
          <cell r="AW602">
            <v>10733</v>
          </cell>
          <cell r="AX602" t="str">
            <v/>
          </cell>
          <cell r="AY602" t="str">
            <v/>
          </cell>
          <cell r="AZ602">
            <v>11111</v>
          </cell>
          <cell r="BA602" t="str">
            <v/>
          </cell>
          <cell r="BB602">
            <v>262.33196800399998</v>
          </cell>
          <cell r="BC602" t="str">
            <v/>
          </cell>
          <cell r="BD602">
            <v>348.24694047399998</v>
          </cell>
          <cell r="BE602" t="str">
            <v/>
          </cell>
          <cell r="BF602">
            <v>599.76851403499995</v>
          </cell>
          <cell r="BG602" t="str">
            <v/>
          </cell>
          <cell r="BH602">
            <v>155</v>
          </cell>
          <cell r="BI602">
            <v>155</v>
          </cell>
          <cell r="BJ602">
            <v>0</v>
          </cell>
        </row>
        <row r="603">
          <cell r="A603" t="str">
            <v>TAH</v>
          </cell>
          <cell r="B603" t="str">
            <v>Q23</v>
          </cell>
          <cell r="C603" t="str">
            <v/>
          </cell>
          <cell r="D603" t="str">
            <v/>
          </cell>
          <cell r="E603" t="str">
            <v/>
          </cell>
          <cell r="F603" t="str">
            <v/>
          </cell>
          <cell r="G603" t="str">
            <v/>
          </cell>
          <cell r="H603" t="str">
            <v/>
          </cell>
          <cell r="J603" t="str">
            <v/>
          </cell>
          <cell r="K603" t="str">
            <v/>
          </cell>
          <cell r="L603" t="str">
            <v/>
          </cell>
          <cell r="M603">
            <v>0</v>
          </cell>
          <cell r="N603" t="str">
            <v/>
          </cell>
          <cell r="Q603" t="str">
            <v/>
          </cell>
          <cell r="R603" t="str">
            <v/>
          </cell>
          <cell r="S603" t="str">
            <v/>
          </cell>
          <cell r="X603" t="str">
            <v/>
          </cell>
          <cell r="Y603" t="str">
            <v/>
          </cell>
          <cell r="Z603" t="str">
            <v/>
          </cell>
          <cell r="AB603" t="str">
            <v/>
          </cell>
          <cell r="AD603" t="str">
            <v/>
          </cell>
          <cell r="AE603" t="str">
            <v/>
          </cell>
          <cell r="AF603" t="str">
            <v/>
          </cell>
          <cell r="AG603" t="str">
            <v/>
          </cell>
          <cell r="AH603" t="str">
            <v/>
          </cell>
          <cell r="AI603" t="str">
            <v/>
          </cell>
          <cell r="AJ603" t="str">
            <v/>
          </cell>
          <cell r="AK603" t="str">
            <v/>
          </cell>
          <cell r="AL603" t="str">
            <v/>
          </cell>
          <cell r="AM603" t="str">
            <v/>
          </cell>
          <cell r="AN603" t="str">
            <v/>
          </cell>
          <cell r="AO603">
            <v>570</v>
          </cell>
          <cell r="AQ603" t="str">
            <v/>
          </cell>
          <cell r="AR603" t="str">
            <v/>
          </cell>
          <cell r="AS603" t="str">
            <v/>
          </cell>
          <cell r="AU603" t="str">
            <v/>
          </cell>
          <cell r="AV603" t="str">
            <v/>
          </cell>
          <cell r="AW603" t="str">
            <v/>
          </cell>
          <cell r="AX603" t="str">
            <v/>
          </cell>
          <cell r="AY603" t="str">
            <v/>
          </cell>
          <cell r="AZ603" t="str">
            <v/>
          </cell>
          <cell r="BA603" t="str">
            <v/>
          </cell>
          <cell r="BB603" t="str">
            <v/>
          </cell>
          <cell r="BC603" t="str">
            <v/>
          </cell>
          <cell r="BD603" t="str">
            <v/>
          </cell>
          <cell r="BE603" t="str">
            <v/>
          </cell>
          <cell r="BF603" t="str">
            <v/>
          </cell>
          <cell r="BG603" t="str">
            <v/>
          </cell>
          <cell r="BH603" t="str">
            <v/>
          </cell>
          <cell r="BI603" t="str">
            <v/>
          </cell>
          <cell r="BJ603" t="str">
            <v/>
          </cell>
        </row>
        <row r="604">
          <cell r="A604" t="str">
            <v>TAJ</v>
          </cell>
          <cell r="B604" t="str">
            <v>Q27</v>
          </cell>
          <cell r="C604" t="str">
            <v/>
          </cell>
          <cell r="D604" t="str">
            <v/>
          </cell>
          <cell r="E604" t="str">
            <v/>
          </cell>
          <cell r="F604" t="str">
            <v/>
          </cell>
          <cell r="G604" t="str">
            <v/>
          </cell>
          <cell r="H604" t="str">
            <v/>
          </cell>
          <cell r="J604" t="str">
            <v/>
          </cell>
          <cell r="K604" t="str">
            <v/>
          </cell>
          <cell r="L604" t="str">
            <v/>
          </cell>
          <cell r="M604" t="str">
            <v/>
          </cell>
          <cell r="N604" t="str">
            <v/>
          </cell>
          <cell r="Q604" t="str">
            <v/>
          </cell>
          <cell r="R604">
            <v>1</v>
          </cell>
          <cell r="S604" t="str">
            <v/>
          </cell>
          <cell r="X604" t="str">
            <v/>
          </cell>
          <cell r="Y604" t="str">
            <v/>
          </cell>
          <cell r="Z604" t="str">
            <v/>
          </cell>
          <cell r="AB604" t="str">
            <v/>
          </cell>
          <cell r="AD604" t="str">
            <v/>
          </cell>
          <cell r="AE604" t="str">
            <v/>
          </cell>
          <cell r="AF604" t="str">
            <v/>
          </cell>
          <cell r="AG604" t="str">
            <v/>
          </cell>
          <cell r="AH604" t="str">
            <v/>
          </cell>
          <cell r="AI604" t="str">
            <v/>
          </cell>
          <cell r="AJ604" t="str">
            <v/>
          </cell>
          <cell r="AK604" t="str">
            <v/>
          </cell>
          <cell r="AL604" t="str">
            <v/>
          </cell>
          <cell r="AM604" t="str">
            <v/>
          </cell>
          <cell r="AN604" t="str">
            <v/>
          </cell>
          <cell r="AO604">
            <v>30</v>
          </cell>
          <cell r="AQ604" t="str">
            <v/>
          </cell>
          <cell r="AR604" t="str">
            <v/>
          </cell>
          <cell r="AS604" t="str">
            <v/>
          </cell>
          <cell r="AU604" t="str">
            <v/>
          </cell>
          <cell r="AV604" t="str">
            <v/>
          </cell>
          <cell r="AW604" t="str">
            <v/>
          </cell>
          <cell r="AX604" t="str">
            <v/>
          </cell>
          <cell r="AY604" t="str">
            <v/>
          </cell>
          <cell r="AZ604" t="str">
            <v/>
          </cell>
          <cell r="BA604" t="str">
            <v/>
          </cell>
          <cell r="BB604" t="str">
            <v/>
          </cell>
          <cell r="BC604" t="str">
            <v/>
          </cell>
          <cell r="BD604" t="str">
            <v/>
          </cell>
          <cell r="BE604" t="str">
            <v/>
          </cell>
          <cell r="BF604" t="str">
            <v/>
          </cell>
          <cell r="BG604" t="str">
            <v/>
          </cell>
          <cell r="BH604" t="str">
            <v/>
          </cell>
          <cell r="BI604" t="str">
            <v/>
          </cell>
          <cell r="BJ604" t="str">
            <v/>
          </cell>
        </row>
        <row r="605">
          <cell r="A605" t="str">
            <v>TAK</v>
          </cell>
          <cell r="B605" t="str">
            <v>Q07</v>
          </cell>
          <cell r="C605" t="str">
            <v/>
          </cell>
          <cell r="D605" t="str">
            <v/>
          </cell>
          <cell r="E605" t="str">
            <v/>
          </cell>
          <cell r="F605">
            <v>1</v>
          </cell>
          <cell r="G605">
            <v>1</v>
          </cell>
          <cell r="H605">
            <v>0</v>
          </cell>
          <cell r="J605">
            <v>0</v>
          </cell>
          <cell r="K605">
            <v>23.802600388999998</v>
          </cell>
          <cell r="L605">
            <v>409.44610196800005</v>
          </cell>
          <cell r="M605" t="str">
            <v/>
          </cell>
          <cell r="N605">
            <v>0</v>
          </cell>
          <cell r="Q605" t="str">
            <v/>
          </cell>
          <cell r="R605" t="str">
            <v/>
          </cell>
          <cell r="S605">
            <v>494</v>
          </cell>
          <cell r="X605">
            <v>1</v>
          </cell>
          <cell r="Y605">
            <v>0.98684210526315785</v>
          </cell>
          <cell r="Z605">
            <v>1</v>
          </cell>
          <cell r="AA605">
            <v>0</v>
          </cell>
          <cell r="AB605" t="str">
            <v/>
          </cell>
          <cell r="AD605">
            <v>0</v>
          </cell>
          <cell r="AE605">
            <v>135</v>
          </cell>
          <cell r="AF605">
            <v>0.86628056628056627</v>
          </cell>
          <cell r="AG605" t="str">
            <v/>
          </cell>
          <cell r="AH605" t="str">
            <v/>
          </cell>
          <cell r="AI605">
            <v>4</v>
          </cell>
          <cell r="AJ605">
            <v>247</v>
          </cell>
          <cell r="AK605">
            <v>798.88511653514411</v>
          </cell>
          <cell r="AL605">
            <v>0.170767004341534</v>
          </cell>
          <cell r="AM605">
            <v>0.36213412599714884</v>
          </cell>
          <cell r="AN605">
            <v>0.47619047619047616</v>
          </cell>
          <cell r="AO605">
            <v>-7730</v>
          </cell>
          <cell r="AQ605">
            <v>33587</v>
          </cell>
          <cell r="AR605" t="str">
            <v/>
          </cell>
          <cell r="AS605">
            <v>11960</v>
          </cell>
          <cell r="AU605">
            <v>29101</v>
          </cell>
          <cell r="AV605" t="str">
            <v/>
          </cell>
          <cell r="AW605">
            <v>25061</v>
          </cell>
          <cell r="AX605" t="str">
            <v/>
          </cell>
          <cell r="AY605" t="str">
            <v/>
          </cell>
          <cell r="AZ605">
            <v>15574</v>
          </cell>
          <cell r="BA605" t="str">
            <v/>
          </cell>
          <cell r="BB605">
            <v>170.24019194100001</v>
          </cell>
          <cell r="BC605">
            <v>7</v>
          </cell>
          <cell r="BD605">
            <v>465.88238332000003</v>
          </cell>
          <cell r="BE605">
            <v>0.81000003200000004</v>
          </cell>
          <cell r="BF605">
            <v>706.63226668799996</v>
          </cell>
          <cell r="BG605">
            <v>0.27000001099999998</v>
          </cell>
          <cell r="BH605">
            <v>0</v>
          </cell>
          <cell r="BI605">
            <v>0</v>
          </cell>
          <cell r="BJ605">
            <v>0</v>
          </cell>
        </row>
        <row r="606">
          <cell r="A606" t="str">
            <v>TAL</v>
          </cell>
          <cell r="B606" t="str">
            <v>Q21</v>
          </cell>
          <cell r="C606" t="str">
            <v/>
          </cell>
          <cell r="D606" t="str">
            <v/>
          </cell>
          <cell r="E606">
            <v>1</v>
          </cell>
          <cell r="F606">
            <v>1</v>
          </cell>
          <cell r="G606">
            <v>1</v>
          </cell>
          <cell r="H606">
            <v>0</v>
          </cell>
          <cell r="J606">
            <v>1</v>
          </cell>
          <cell r="K606">
            <v>6.755199955000001</v>
          </cell>
          <cell r="L606">
            <v>307.40169689800007</v>
          </cell>
          <cell r="M606" t="str">
            <v/>
          </cell>
          <cell r="N606">
            <v>0</v>
          </cell>
          <cell r="Q606" t="str">
            <v/>
          </cell>
          <cell r="R606" t="str">
            <v/>
          </cell>
          <cell r="S606">
            <v>308</v>
          </cell>
          <cell r="X606">
            <v>1</v>
          </cell>
          <cell r="Y606">
            <v>1</v>
          </cell>
          <cell r="Z606">
            <v>0.93333333333333335</v>
          </cell>
          <cell r="AA606">
            <v>0</v>
          </cell>
          <cell r="AB606" t="str">
            <v/>
          </cell>
          <cell r="AD606">
            <v>20</v>
          </cell>
          <cell r="AE606">
            <v>380</v>
          </cell>
          <cell r="AF606">
            <v>0.90917298663777535</v>
          </cell>
          <cell r="AG606" t="str">
            <v/>
          </cell>
          <cell r="AH606" t="str">
            <v/>
          </cell>
          <cell r="AI606">
            <v>5</v>
          </cell>
          <cell r="AJ606">
            <v>150</v>
          </cell>
          <cell r="AK606">
            <v>761.98316867910728</v>
          </cell>
          <cell r="AL606" t="str">
            <v/>
          </cell>
          <cell r="AM606">
            <v>0.2568485154155809</v>
          </cell>
          <cell r="AN606">
            <v>0.44</v>
          </cell>
          <cell r="AO606">
            <v>260</v>
          </cell>
          <cell r="AQ606">
            <v>26055</v>
          </cell>
          <cell r="AR606" t="str">
            <v/>
          </cell>
          <cell r="AS606">
            <v>13824</v>
          </cell>
          <cell r="AU606">
            <v>24617</v>
          </cell>
          <cell r="AV606" t="str">
            <v/>
          </cell>
          <cell r="AW606">
            <v>15139</v>
          </cell>
          <cell r="AX606" t="str">
            <v/>
          </cell>
          <cell r="AY606" t="str">
            <v/>
          </cell>
          <cell r="AZ606">
            <v>14800</v>
          </cell>
          <cell r="BA606" t="str">
            <v/>
          </cell>
          <cell r="BB606">
            <v>205.77319689399999</v>
          </cell>
          <cell r="BC606">
            <v>1.0939999819999999</v>
          </cell>
          <cell r="BD606">
            <v>713.52538879200006</v>
          </cell>
          <cell r="BE606">
            <v>31.725999470000001</v>
          </cell>
          <cell r="BF606">
            <v>926.88668528300002</v>
          </cell>
          <cell r="BG606" t="str">
            <v/>
          </cell>
          <cell r="BH606">
            <v>60</v>
          </cell>
          <cell r="BI606">
            <v>71</v>
          </cell>
          <cell r="BJ606">
            <v>3</v>
          </cell>
        </row>
        <row r="615">
          <cell r="A615" t="str">
            <v>EN</v>
          </cell>
          <cell r="C615">
            <v>0.75</v>
          </cell>
          <cell r="D615">
            <v>0.95</v>
          </cell>
          <cell r="E615">
            <v>0.98</v>
          </cell>
          <cell r="F615">
            <v>1</v>
          </cell>
          <cell r="G615">
            <v>1</v>
          </cell>
          <cell r="H615">
            <v>0</v>
          </cell>
          <cell r="J615">
            <v>7</v>
          </cell>
          <cell r="L615">
            <v>106913</v>
          </cell>
          <cell r="N615">
            <v>0</v>
          </cell>
          <cell r="Q615">
            <v>1</v>
          </cell>
          <cell r="R615">
            <v>1</v>
          </cell>
          <cell r="V615">
            <v>157726</v>
          </cell>
          <cell r="W615">
            <v>0.67599364834953324</v>
          </cell>
          <cell r="X615">
            <v>1</v>
          </cell>
          <cell r="Y615">
            <v>0.98</v>
          </cell>
          <cell r="Z615">
            <v>0.95</v>
          </cell>
          <cell r="AA615">
            <v>0</v>
          </cell>
          <cell r="AB615">
            <v>1</v>
          </cell>
          <cell r="AC615">
            <v>0.74326450964423885</v>
          </cell>
          <cell r="AD615">
            <v>18528.000337268128</v>
          </cell>
          <cell r="AE615">
            <v>104750.6</v>
          </cell>
          <cell r="AH615">
            <v>474.42</v>
          </cell>
          <cell r="AI615">
            <v>1271.3900000000001</v>
          </cell>
          <cell r="AJ615">
            <v>70347</v>
          </cell>
          <cell r="AK615">
            <v>867.46599672684215</v>
          </cell>
          <cell r="AM615">
            <v>0.30929140656449222</v>
          </cell>
          <cell r="AN615">
            <v>0.56838606228979593</v>
          </cell>
          <cell r="AO615">
            <v>-200000</v>
          </cell>
          <cell r="AQ615">
            <v>9748258</v>
          </cell>
          <cell r="AS615">
            <v>4845041</v>
          </cell>
          <cell r="AW615">
            <v>5742731</v>
          </cell>
          <cell r="AZ615">
            <v>4609631</v>
          </cell>
          <cell r="BH615">
            <v>118177</v>
          </cell>
          <cell r="BI615">
            <v>95558</v>
          </cell>
          <cell r="BJ615">
            <v>7325</v>
          </cell>
        </row>
        <row r="616">
          <cell r="A616" t="str">
            <v>Q30</v>
          </cell>
          <cell r="C616">
            <v>0.75</v>
          </cell>
          <cell r="D616">
            <v>0.95</v>
          </cell>
          <cell r="E616">
            <v>0.98</v>
          </cell>
          <cell r="F616">
            <v>1</v>
          </cell>
          <cell r="G616">
            <v>1</v>
          </cell>
          <cell r="H616">
            <v>0</v>
          </cell>
          <cell r="J616">
            <v>0</v>
          </cell>
          <cell r="L616">
            <v>706</v>
          </cell>
          <cell r="N616">
            <v>0</v>
          </cell>
          <cell r="Q616">
            <v>1</v>
          </cell>
          <cell r="R616">
            <v>1</v>
          </cell>
          <cell r="V616">
            <v>9665</v>
          </cell>
          <cell r="W616">
            <v>0.67160060210737582</v>
          </cell>
          <cell r="X616">
            <v>1</v>
          </cell>
          <cell r="Y616">
            <v>0.98</v>
          </cell>
          <cell r="Z616">
            <v>0.95</v>
          </cell>
          <cell r="AA616">
            <v>0</v>
          </cell>
          <cell r="AB616">
            <v>1</v>
          </cell>
          <cell r="AC616">
            <v>0.74250681198910085</v>
          </cell>
          <cell r="AD616">
            <v>1100</v>
          </cell>
          <cell r="AE616">
            <v>6999</v>
          </cell>
          <cell r="AI616">
            <v>95</v>
          </cell>
          <cell r="AJ616">
            <v>5531</v>
          </cell>
          <cell r="AK616">
            <v>761.91133200000002</v>
          </cell>
          <cell r="AM616">
            <v>0.33308575454423067</v>
          </cell>
          <cell r="AN616">
            <v>0.47259345341855508</v>
          </cell>
          <cell r="AQ616">
            <v>514140</v>
          </cell>
          <cell r="AS616">
            <v>239057</v>
          </cell>
          <cell r="AW616">
            <v>361215</v>
          </cell>
          <cell r="AZ616">
            <v>296653</v>
          </cell>
          <cell r="BH616">
            <v>5148</v>
          </cell>
          <cell r="BI616">
            <v>4123</v>
          </cell>
          <cell r="BJ616">
            <v>470</v>
          </cell>
        </row>
        <row r="617">
          <cell r="A617" t="str">
            <v>Q31</v>
          </cell>
          <cell r="C617">
            <v>0.75</v>
          </cell>
          <cell r="D617">
            <v>0.95</v>
          </cell>
          <cell r="E617">
            <v>0.98</v>
          </cell>
          <cell r="F617">
            <v>1</v>
          </cell>
          <cell r="G617">
            <v>1</v>
          </cell>
          <cell r="H617">
            <v>0</v>
          </cell>
          <cell r="J617">
            <v>0</v>
          </cell>
          <cell r="L617">
            <v>13300</v>
          </cell>
          <cell r="N617">
            <v>0</v>
          </cell>
          <cell r="Q617">
            <v>1</v>
          </cell>
          <cell r="R617">
            <v>1</v>
          </cell>
          <cell r="V617">
            <v>34021</v>
          </cell>
          <cell r="W617">
            <v>0.73723470384512924</v>
          </cell>
          <cell r="X617">
            <v>1</v>
          </cell>
          <cell r="Y617">
            <v>0.98</v>
          </cell>
          <cell r="Z617">
            <v>0.95</v>
          </cell>
          <cell r="AA617">
            <v>0</v>
          </cell>
          <cell r="AB617">
            <v>1</v>
          </cell>
          <cell r="AC617">
            <v>0.80544491525423723</v>
          </cell>
          <cell r="AD617">
            <v>2757</v>
          </cell>
          <cell r="AE617">
            <v>16159</v>
          </cell>
          <cell r="AI617">
            <v>224</v>
          </cell>
          <cell r="AJ617">
            <v>15857</v>
          </cell>
          <cell r="AK617">
            <v>886.41009840000004</v>
          </cell>
          <cell r="AM617">
            <v>0.32666622145672569</v>
          </cell>
          <cell r="AN617">
            <v>0.48457536454898514</v>
          </cell>
          <cell r="AQ617">
            <v>1448762</v>
          </cell>
          <cell r="AS617">
            <v>852520</v>
          </cell>
          <cell r="AW617">
            <v>786943</v>
          </cell>
          <cell r="AZ617">
            <v>712908</v>
          </cell>
          <cell r="BH617">
            <v>26131</v>
          </cell>
          <cell r="BI617">
            <v>15759</v>
          </cell>
          <cell r="BJ617">
            <v>1525</v>
          </cell>
        </row>
        <row r="618">
          <cell r="A618" t="str">
            <v>Q32</v>
          </cell>
          <cell r="C618">
            <v>0.75</v>
          </cell>
          <cell r="D618">
            <v>0.95</v>
          </cell>
          <cell r="E618">
            <v>0.98</v>
          </cell>
          <cell r="F618">
            <v>1</v>
          </cell>
          <cell r="G618">
            <v>1</v>
          </cell>
          <cell r="H618">
            <v>0</v>
          </cell>
          <cell r="J618">
            <v>1</v>
          </cell>
          <cell r="L618">
            <v>628</v>
          </cell>
          <cell r="N618">
            <v>0</v>
          </cell>
          <cell r="Q618">
            <v>1</v>
          </cell>
          <cell r="R618">
            <v>1</v>
          </cell>
          <cell r="V618">
            <v>19473</v>
          </cell>
          <cell r="W618">
            <v>0.65246456185567014</v>
          </cell>
          <cell r="X618">
            <v>1</v>
          </cell>
          <cell r="Y618">
            <v>0.98</v>
          </cell>
          <cell r="Z618">
            <v>0.95</v>
          </cell>
          <cell r="AA618">
            <v>0</v>
          </cell>
          <cell r="AB618">
            <v>1</v>
          </cell>
          <cell r="AC618">
            <v>0.71527149321266958</v>
          </cell>
          <cell r="AD618">
            <v>1857</v>
          </cell>
          <cell r="AE618">
            <v>11713</v>
          </cell>
          <cell r="AI618">
            <v>140.99</v>
          </cell>
          <cell r="AJ618">
            <v>7360</v>
          </cell>
          <cell r="AK618">
            <v>950.44023830000003</v>
          </cell>
          <cell r="AM618">
            <v>0.30571769292817447</v>
          </cell>
          <cell r="AN618">
            <v>0.47450753404673862</v>
          </cell>
          <cell r="AQ618">
            <v>988322</v>
          </cell>
          <cell r="AS618">
            <v>475485</v>
          </cell>
          <cell r="AW618">
            <v>651616</v>
          </cell>
          <cell r="AZ618">
            <v>516712</v>
          </cell>
          <cell r="BH618">
            <v>14284</v>
          </cell>
          <cell r="BI618">
            <v>12744</v>
          </cell>
          <cell r="BJ618">
            <v>1324</v>
          </cell>
        </row>
        <row r="619">
          <cell r="A619" t="str">
            <v>Q33</v>
          </cell>
          <cell r="E619">
            <v>0.98</v>
          </cell>
          <cell r="F619">
            <v>1</v>
          </cell>
          <cell r="G619">
            <v>1</v>
          </cell>
          <cell r="H619">
            <v>0</v>
          </cell>
          <cell r="J619">
            <v>0</v>
          </cell>
          <cell r="L619">
            <v>5246</v>
          </cell>
          <cell r="N619">
            <v>0</v>
          </cell>
          <cell r="Q619">
            <v>1</v>
          </cell>
          <cell r="R619">
            <v>1</v>
          </cell>
          <cell r="V619">
            <v>11147</v>
          </cell>
          <cell r="W619">
            <v>0.66773638968481375</v>
          </cell>
          <cell r="X619">
            <v>1</v>
          </cell>
          <cell r="Y619">
            <v>0.98</v>
          </cell>
          <cell r="Z619">
            <v>0.95</v>
          </cell>
          <cell r="AA619">
            <v>0</v>
          </cell>
          <cell r="AB619">
            <v>1</v>
          </cell>
          <cell r="AC619">
            <v>0.65269461077844315</v>
          </cell>
          <cell r="AD619">
            <v>1631</v>
          </cell>
          <cell r="AE619">
            <v>8183</v>
          </cell>
          <cell r="AI619">
            <v>87.5</v>
          </cell>
          <cell r="AJ619">
            <v>4190</v>
          </cell>
          <cell r="AK619">
            <v>849.94765189999998</v>
          </cell>
          <cell r="AM619">
            <v>0.30269015966465107</v>
          </cell>
          <cell r="AN619">
            <v>0.55750384319754032</v>
          </cell>
          <cell r="AQ619">
            <v>784485</v>
          </cell>
          <cell r="AS619">
            <v>389888</v>
          </cell>
          <cell r="AW619">
            <v>525361</v>
          </cell>
          <cell r="AZ619">
            <v>383785</v>
          </cell>
          <cell r="BH619">
            <v>13421</v>
          </cell>
          <cell r="BI619">
            <v>12339</v>
          </cell>
          <cell r="BJ619">
            <v>1082</v>
          </cell>
        </row>
        <row r="620">
          <cell r="A620" t="str">
            <v>Q34</v>
          </cell>
          <cell r="E620">
            <v>0.98</v>
          </cell>
          <cell r="F620">
            <v>1</v>
          </cell>
          <cell r="G620">
            <v>1</v>
          </cell>
          <cell r="H620">
            <v>0</v>
          </cell>
          <cell r="J620">
            <v>0</v>
          </cell>
          <cell r="L620">
            <v>1912</v>
          </cell>
          <cell r="N620">
            <v>0</v>
          </cell>
          <cell r="Q620">
            <v>1</v>
          </cell>
          <cell r="R620">
            <v>1</v>
          </cell>
          <cell r="V620">
            <v>16239</v>
          </cell>
          <cell r="W620">
            <v>0.61963795940756994</v>
          </cell>
          <cell r="X620">
            <v>1</v>
          </cell>
          <cell r="Y620">
            <v>0.98</v>
          </cell>
          <cell r="Z620">
            <v>0.95</v>
          </cell>
          <cell r="AA620">
            <v>0</v>
          </cell>
          <cell r="AB620">
            <v>1</v>
          </cell>
          <cell r="AC620">
            <v>0.78751857355126298</v>
          </cell>
          <cell r="AD620">
            <v>2009</v>
          </cell>
          <cell r="AE620">
            <v>11116</v>
          </cell>
          <cell r="AI620">
            <v>109</v>
          </cell>
          <cell r="AJ620">
            <v>5300</v>
          </cell>
          <cell r="AK620">
            <v>855.46406750000006</v>
          </cell>
          <cell r="AM620">
            <v>0.36363908688528007</v>
          </cell>
          <cell r="AN620">
            <v>0.54405607577555481</v>
          </cell>
          <cell r="AQ620">
            <v>1103078</v>
          </cell>
          <cell r="AS620">
            <v>509973</v>
          </cell>
          <cell r="AW620">
            <v>600826</v>
          </cell>
          <cell r="AZ620">
            <v>483372</v>
          </cell>
          <cell r="BH620">
            <v>3598</v>
          </cell>
          <cell r="BI620">
            <v>2881</v>
          </cell>
          <cell r="BJ620">
            <v>669</v>
          </cell>
        </row>
        <row r="621">
          <cell r="A621" t="str">
            <v>Q35</v>
          </cell>
          <cell r="E621">
            <v>0.98</v>
          </cell>
          <cell r="F621">
            <v>1</v>
          </cell>
          <cell r="G621">
            <v>1</v>
          </cell>
          <cell r="H621">
            <v>0</v>
          </cell>
          <cell r="J621">
            <v>0</v>
          </cell>
          <cell r="L621">
            <v>7272</v>
          </cell>
          <cell r="N621">
            <v>0</v>
          </cell>
          <cell r="Q621">
            <v>1</v>
          </cell>
          <cell r="R621">
            <v>1</v>
          </cell>
          <cell r="V621">
            <v>10730</v>
          </cell>
          <cell r="W621">
            <v>0.72299903567984569</v>
          </cell>
          <cell r="X621">
            <v>1</v>
          </cell>
          <cell r="Y621">
            <v>0.98</v>
          </cell>
          <cell r="Z621">
            <v>0.95</v>
          </cell>
          <cell r="AA621">
            <v>0</v>
          </cell>
          <cell r="AB621">
            <v>1</v>
          </cell>
          <cell r="AC621">
            <v>0.59439948056714997</v>
          </cell>
          <cell r="AD621">
            <v>1612.0003372681281</v>
          </cell>
          <cell r="AE621">
            <v>8828</v>
          </cell>
          <cell r="AI621">
            <v>95</v>
          </cell>
          <cell r="AJ621">
            <v>4174</v>
          </cell>
          <cell r="AK621">
            <v>751.06251099999997</v>
          </cell>
          <cell r="AM621">
            <v>0.22540311634075724</v>
          </cell>
          <cell r="AN621">
            <v>0.57697441601779753</v>
          </cell>
          <cell r="AQ621">
            <v>1034128</v>
          </cell>
          <cell r="AS621">
            <v>507721</v>
          </cell>
          <cell r="AW621">
            <v>617983</v>
          </cell>
          <cell r="AZ621">
            <v>447177</v>
          </cell>
          <cell r="BH621">
            <v>7075</v>
          </cell>
          <cell r="BI621">
            <v>5540</v>
          </cell>
          <cell r="BJ621">
            <v>350</v>
          </cell>
        </row>
        <row r="622">
          <cell r="A622" t="str">
            <v>Q36</v>
          </cell>
          <cell r="E622">
            <v>0.98</v>
          </cell>
          <cell r="F622">
            <v>1</v>
          </cell>
          <cell r="G622">
            <v>1</v>
          </cell>
          <cell r="H622">
            <v>0</v>
          </cell>
          <cell r="J622">
            <v>0</v>
          </cell>
          <cell r="L622">
            <v>6207</v>
          </cell>
          <cell r="N622">
            <v>0</v>
          </cell>
          <cell r="Q622">
            <v>1</v>
          </cell>
          <cell r="R622">
            <v>1</v>
          </cell>
          <cell r="V622">
            <v>26611</v>
          </cell>
          <cell r="W622">
            <v>0.62354759315437014</v>
          </cell>
          <cell r="X622">
            <v>1</v>
          </cell>
          <cell r="Y622">
            <v>0.98</v>
          </cell>
          <cell r="Z622">
            <v>0.95</v>
          </cell>
          <cell r="AA622">
            <v>0</v>
          </cell>
          <cell r="AB622">
            <v>1</v>
          </cell>
          <cell r="AC622">
            <v>0.89345834792755852</v>
          </cell>
          <cell r="AD622">
            <v>3337</v>
          </cell>
          <cell r="AE622">
            <v>18938.599999999999</v>
          </cell>
          <cell r="AI622">
            <v>185.6</v>
          </cell>
          <cell r="AJ622">
            <v>8746</v>
          </cell>
          <cell r="AK622">
            <v>986.62230090000003</v>
          </cell>
          <cell r="AM622">
            <v>0.34345893024533258</v>
          </cell>
          <cell r="AN622">
            <v>0.71300676818277675</v>
          </cell>
          <cell r="AQ622">
            <v>1491526</v>
          </cell>
          <cell r="AS622">
            <v>740143</v>
          </cell>
          <cell r="AW622">
            <v>725001</v>
          </cell>
          <cell r="AZ622">
            <v>593427</v>
          </cell>
          <cell r="BH622">
            <v>4770</v>
          </cell>
          <cell r="BI622">
            <v>3149</v>
          </cell>
          <cell r="BJ622">
            <v>68</v>
          </cell>
        </row>
        <row r="623">
          <cell r="A623" t="str">
            <v>Q37</v>
          </cell>
          <cell r="C623">
            <v>0.75</v>
          </cell>
          <cell r="D623">
            <v>0.95</v>
          </cell>
          <cell r="E623">
            <v>0.98</v>
          </cell>
          <cell r="F623">
            <v>1</v>
          </cell>
          <cell r="G623">
            <v>1</v>
          </cell>
          <cell r="H623">
            <v>0</v>
          </cell>
          <cell r="J623">
            <v>0</v>
          </cell>
          <cell r="L623">
            <v>4178</v>
          </cell>
          <cell r="N623">
            <v>0</v>
          </cell>
          <cell r="Q623">
            <v>1</v>
          </cell>
          <cell r="R623">
            <v>1</v>
          </cell>
          <cell r="V623">
            <v>7239</v>
          </cell>
          <cell r="W623">
            <v>0.74453225510016541</v>
          </cell>
          <cell r="X623">
            <v>1</v>
          </cell>
          <cell r="Y623">
            <v>0.98</v>
          </cell>
          <cell r="Z623">
            <v>0.95</v>
          </cell>
          <cell r="AA623">
            <v>0</v>
          </cell>
          <cell r="AB623">
            <v>1</v>
          </cell>
          <cell r="AC623">
            <v>0.71533596248084308</v>
          </cell>
          <cell r="AD623">
            <v>1400</v>
          </cell>
          <cell r="AE623">
            <v>8065</v>
          </cell>
          <cell r="AI623">
            <v>133.80000000000001</v>
          </cell>
          <cell r="AJ623">
            <v>8470</v>
          </cell>
          <cell r="AK623">
            <v>884.25873369999999</v>
          </cell>
          <cell r="AM623">
            <v>0.25091174727440629</v>
          </cell>
          <cell r="AN623">
            <v>0.60324093636440457</v>
          </cell>
          <cell r="AQ623">
            <v>779212</v>
          </cell>
          <cell r="AS623">
            <v>376355</v>
          </cell>
          <cell r="AW623">
            <v>420346</v>
          </cell>
          <cell r="AZ623">
            <v>364276</v>
          </cell>
          <cell r="BH623">
            <v>17476</v>
          </cell>
          <cell r="BI623">
            <v>17137</v>
          </cell>
          <cell r="BJ623">
            <v>358</v>
          </cell>
        </row>
        <row r="624">
          <cell r="A624" t="str">
            <v>Q38</v>
          </cell>
          <cell r="C624">
            <v>0.75</v>
          </cell>
          <cell r="D624">
            <v>0.95</v>
          </cell>
          <cell r="E624">
            <v>0.98</v>
          </cell>
          <cell r="F624">
            <v>1</v>
          </cell>
          <cell r="G624">
            <v>1</v>
          </cell>
          <cell r="H624">
            <v>0</v>
          </cell>
          <cell r="J624">
            <v>0</v>
          </cell>
          <cell r="L624">
            <v>558</v>
          </cell>
          <cell r="N624">
            <v>0</v>
          </cell>
          <cell r="Q624">
            <v>1</v>
          </cell>
          <cell r="R624">
            <v>1</v>
          </cell>
          <cell r="V624">
            <v>6642</v>
          </cell>
          <cell r="W624">
            <v>0.69135399673735731</v>
          </cell>
          <cell r="X624">
            <v>1</v>
          </cell>
          <cell r="Y624">
            <v>0.98</v>
          </cell>
          <cell r="Z624">
            <v>0.95</v>
          </cell>
          <cell r="AA624">
            <v>0</v>
          </cell>
          <cell r="AB624">
            <v>1</v>
          </cell>
          <cell r="AC624">
            <v>0.740117994100295</v>
          </cell>
          <cell r="AD624">
            <v>1246</v>
          </cell>
          <cell r="AE624">
            <v>6268</v>
          </cell>
          <cell r="AI624">
            <v>71</v>
          </cell>
          <cell r="AJ624">
            <v>3869</v>
          </cell>
          <cell r="AK624">
            <v>825.05780030000005</v>
          </cell>
          <cell r="AM624">
            <v>0.35117768585168185</v>
          </cell>
          <cell r="AN624">
            <v>0.50598153730218542</v>
          </cell>
          <cell r="AQ624">
            <v>655375</v>
          </cell>
          <cell r="AS624">
            <v>317713</v>
          </cell>
          <cell r="AW624">
            <v>405543</v>
          </cell>
          <cell r="AZ624">
            <v>334152</v>
          </cell>
          <cell r="BH624">
            <v>9070</v>
          </cell>
          <cell r="BI624">
            <v>6198</v>
          </cell>
          <cell r="BJ624">
            <v>285</v>
          </cell>
        </row>
        <row r="625">
          <cell r="A625" t="str">
            <v>Q39</v>
          </cell>
          <cell r="E625">
            <v>0.98</v>
          </cell>
          <cell r="F625">
            <v>1</v>
          </cell>
          <cell r="G625">
            <v>1</v>
          </cell>
          <cell r="H625">
            <v>0</v>
          </cell>
          <cell r="J625">
            <v>6</v>
          </cell>
          <cell r="L625">
            <v>509</v>
          </cell>
          <cell r="N625">
            <v>0</v>
          </cell>
          <cell r="Q625">
            <v>1</v>
          </cell>
          <cell r="R625">
            <v>1</v>
          </cell>
          <cell r="V625">
            <v>15959</v>
          </cell>
          <cell r="W625">
            <v>0.74360000000000004</v>
          </cell>
          <cell r="X625">
            <v>1</v>
          </cell>
          <cell r="Y625">
            <v>0.98</v>
          </cell>
          <cell r="Z625">
            <v>0.95</v>
          </cell>
          <cell r="AA625">
            <v>0</v>
          </cell>
          <cell r="AB625">
            <v>1</v>
          </cell>
          <cell r="AC625">
            <v>0.67678300455235207</v>
          </cell>
          <cell r="AD625">
            <v>1579</v>
          </cell>
          <cell r="AE625">
            <v>8481</v>
          </cell>
          <cell r="AI625">
            <v>129.5</v>
          </cell>
          <cell r="AJ625">
            <v>6850</v>
          </cell>
          <cell r="AK625">
            <v>811.07807830000002</v>
          </cell>
          <cell r="AM625">
            <v>0.27668039183000576</v>
          </cell>
          <cell r="AN625">
            <v>0.52937748858890943</v>
          </cell>
          <cell r="AQ625">
            <v>949230</v>
          </cell>
          <cell r="AS625">
            <v>436186</v>
          </cell>
          <cell r="AW625">
            <v>647897</v>
          </cell>
          <cell r="AZ625">
            <v>477169</v>
          </cell>
          <cell r="BH625">
            <v>17204</v>
          </cell>
          <cell r="BI625">
            <v>15688</v>
          </cell>
          <cell r="BJ625">
            <v>1194</v>
          </cell>
        </row>
        <row r="626">
          <cell r="A626" t="str">
            <v>5A1</v>
          </cell>
          <cell r="B626" t="str">
            <v>Q17</v>
          </cell>
          <cell r="C626" t="str">
            <v/>
          </cell>
          <cell r="D626" t="str">
            <v/>
          </cell>
          <cell r="AH626" t="str">
            <v/>
          </cell>
        </row>
        <row r="627">
          <cell r="A627" t="str">
            <v>5A2</v>
          </cell>
          <cell r="B627" t="str">
            <v>Q01</v>
          </cell>
          <cell r="C627" t="str">
            <v/>
          </cell>
          <cell r="D627" t="str">
            <v/>
          </cell>
          <cell r="AH627" t="str">
            <v/>
          </cell>
        </row>
        <row r="628">
          <cell r="A628" t="str">
            <v>5A3</v>
          </cell>
          <cell r="B628" t="str">
            <v>Q20</v>
          </cell>
          <cell r="C628" t="str">
            <v/>
          </cell>
          <cell r="D628" t="str">
            <v/>
          </cell>
          <cell r="AH628" t="str">
            <v/>
          </cell>
        </row>
        <row r="629">
          <cell r="A629" t="str">
            <v>5A4</v>
          </cell>
          <cell r="B629" t="str">
            <v>Q06</v>
          </cell>
          <cell r="C629" t="str">
            <v/>
          </cell>
          <cell r="D629" t="str">
            <v/>
          </cell>
          <cell r="AH629" t="str">
            <v/>
          </cell>
        </row>
        <row r="630">
          <cell r="A630" t="str">
            <v>5A5</v>
          </cell>
          <cell r="B630" t="str">
            <v>Q08</v>
          </cell>
          <cell r="C630" t="str">
            <v/>
          </cell>
          <cell r="D630" t="str">
            <v/>
          </cell>
          <cell r="AH630" t="str">
            <v/>
          </cell>
        </row>
        <row r="631">
          <cell r="A631" t="str">
            <v>5A7</v>
          </cell>
          <cell r="B631" t="str">
            <v>Q07</v>
          </cell>
          <cell r="C631" t="str">
            <v/>
          </cell>
          <cell r="D631" t="str">
            <v/>
          </cell>
          <cell r="AH631" t="str">
            <v/>
          </cell>
        </row>
        <row r="632">
          <cell r="A632" t="str">
            <v>5A8</v>
          </cell>
          <cell r="B632" t="str">
            <v>Q07</v>
          </cell>
          <cell r="C632" t="str">
            <v/>
          </cell>
          <cell r="D632" t="str">
            <v/>
          </cell>
          <cell r="AH632" t="str">
            <v/>
          </cell>
        </row>
        <row r="633">
          <cell r="A633" t="str">
            <v>5A9</v>
          </cell>
          <cell r="B633" t="str">
            <v>Q05</v>
          </cell>
          <cell r="C633" t="str">
            <v/>
          </cell>
          <cell r="D633" t="str">
            <v/>
          </cell>
          <cell r="AH633" t="str">
            <v/>
          </cell>
        </row>
        <row r="634">
          <cell r="A634" t="str">
            <v>5AA</v>
          </cell>
          <cell r="B634" t="str">
            <v>Q14</v>
          </cell>
          <cell r="C634" t="str">
            <v/>
          </cell>
          <cell r="D634" t="str">
            <v/>
          </cell>
          <cell r="AH634" t="str">
            <v/>
          </cell>
        </row>
        <row r="635">
          <cell r="A635" t="str">
            <v>5AC</v>
          </cell>
          <cell r="B635" t="str">
            <v>Q25</v>
          </cell>
          <cell r="C635" t="str">
            <v/>
          </cell>
          <cell r="D635" t="str">
            <v/>
          </cell>
          <cell r="AH635" t="str">
            <v/>
          </cell>
        </row>
        <row r="636">
          <cell r="A636" t="str">
            <v>5AF</v>
          </cell>
          <cell r="B636" t="str">
            <v>Q01</v>
          </cell>
          <cell r="C636" t="str">
            <v/>
          </cell>
          <cell r="D636" t="str">
            <v/>
          </cell>
          <cell r="AH636" t="str">
            <v/>
          </cell>
        </row>
        <row r="637">
          <cell r="A637" t="str">
            <v>5AG</v>
          </cell>
          <cell r="B637" t="str">
            <v>Q01</v>
          </cell>
          <cell r="C637" t="str">
            <v/>
          </cell>
          <cell r="D637" t="str">
            <v/>
          </cell>
          <cell r="AH637" t="str">
            <v/>
          </cell>
        </row>
        <row r="638">
          <cell r="A638" t="str">
            <v>5AH</v>
          </cell>
          <cell r="B638" t="str">
            <v>Q03</v>
          </cell>
          <cell r="C638" t="str">
            <v/>
          </cell>
          <cell r="D638" t="str">
            <v/>
          </cell>
          <cell r="AH638" t="str">
            <v/>
          </cell>
        </row>
        <row r="639">
          <cell r="A639" t="str">
            <v>5AJ</v>
          </cell>
          <cell r="B639" t="str">
            <v>Q03</v>
          </cell>
          <cell r="C639" t="str">
            <v/>
          </cell>
          <cell r="D639" t="str">
            <v/>
          </cell>
          <cell r="AH639" t="str">
            <v/>
          </cell>
        </row>
        <row r="640">
          <cell r="A640" t="str">
            <v>5AK</v>
          </cell>
          <cell r="B640" t="str">
            <v>Q03</v>
          </cell>
          <cell r="C640" t="str">
            <v/>
          </cell>
          <cell r="D640" t="str">
            <v/>
          </cell>
          <cell r="AH640" t="str">
            <v/>
          </cell>
        </row>
        <row r="641">
          <cell r="A641" t="str">
            <v>5AL</v>
          </cell>
          <cell r="B641" t="str">
            <v>Q24</v>
          </cell>
          <cell r="C641" t="str">
            <v/>
          </cell>
          <cell r="D641" t="str">
            <v/>
          </cell>
          <cell r="AH641" t="str">
            <v/>
          </cell>
        </row>
        <row r="642">
          <cell r="A642" t="str">
            <v>5AM</v>
          </cell>
          <cell r="B642" t="str">
            <v>Q24</v>
          </cell>
          <cell r="C642" t="str">
            <v/>
          </cell>
          <cell r="D642" t="str">
            <v/>
          </cell>
          <cell r="AH642" t="str">
            <v/>
          </cell>
        </row>
        <row r="643">
          <cell r="A643" t="str">
            <v>5AN</v>
          </cell>
          <cell r="B643" t="str">
            <v>Q11</v>
          </cell>
          <cell r="C643" t="str">
            <v/>
          </cell>
          <cell r="D643" t="str">
            <v/>
          </cell>
          <cell r="AH643" t="str">
            <v/>
          </cell>
        </row>
        <row r="644">
          <cell r="A644" t="str">
            <v>5AP</v>
          </cell>
          <cell r="B644" t="str">
            <v>Q24</v>
          </cell>
          <cell r="C644" t="str">
            <v/>
          </cell>
          <cell r="D644" t="str">
            <v/>
          </cell>
          <cell r="AH644" t="str">
            <v/>
          </cell>
        </row>
        <row r="645">
          <cell r="A645" t="str">
            <v>5AT</v>
          </cell>
          <cell r="B645" t="str">
            <v>Q04</v>
          </cell>
          <cell r="C645" t="str">
            <v/>
          </cell>
          <cell r="D645" t="str">
            <v/>
          </cell>
          <cell r="AH645" t="str">
            <v/>
          </cell>
        </row>
        <row r="646">
          <cell r="A646" t="str">
            <v>5AW</v>
          </cell>
          <cell r="B646" t="str">
            <v>Q12</v>
          </cell>
          <cell r="C646" t="str">
            <v/>
          </cell>
          <cell r="D646" t="str">
            <v/>
          </cell>
          <cell r="AH646" t="str">
            <v/>
          </cell>
        </row>
        <row r="647">
          <cell r="A647" t="str">
            <v>5C1</v>
          </cell>
          <cell r="B647" t="str">
            <v>Q05</v>
          </cell>
          <cell r="C647" t="str">
            <v/>
          </cell>
          <cell r="D647" t="str">
            <v/>
          </cell>
          <cell r="AH647" t="str">
            <v/>
          </cell>
        </row>
        <row r="648">
          <cell r="A648" t="str">
            <v>5C2</v>
          </cell>
          <cell r="B648" t="str">
            <v>Q06</v>
          </cell>
          <cell r="C648" t="str">
            <v/>
          </cell>
          <cell r="D648" t="str">
            <v/>
          </cell>
          <cell r="AH648" t="str">
            <v/>
          </cell>
        </row>
        <row r="649">
          <cell r="A649" t="str">
            <v>5C3</v>
          </cell>
          <cell r="B649" t="str">
            <v>Q06</v>
          </cell>
          <cell r="C649" t="str">
            <v/>
          </cell>
          <cell r="D649" t="str">
            <v/>
          </cell>
          <cell r="AH649" t="str">
            <v/>
          </cell>
        </row>
        <row r="650">
          <cell r="A650" t="str">
            <v>5C4</v>
          </cell>
          <cell r="B650" t="str">
            <v>Q06</v>
          </cell>
          <cell r="C650" t="str">
            <v/>
          </cell>
          <cell r="D650" t="str">
            <v/>
          </cell>
          <cell r="AH650" t="str">
            <v/>
          </cell>
        </row>
        <row r="651">
          <cell r="A651" t="str">
            <v>5C5</v>
          </cell>
          <cell r="B651" t="str">
            <v>Q06</v>
          </cell>
          <cell r="C651" t="str">
            <v/>
          </cell>
          <cell r="D651" t="str">
            <v/>
          </cell>
          <cell r="AH651" t="str">
            <v/>
          </cell>
        </row>
        <row r="652">
          <cell r="A652" t="str">
            <v>5C9</v>
          </cell>
          <cell r="B652" t="str">
            <v>Q05</v>
          </cell>
          <cell r="C652" t="str">
            <v/>
          </cell>
          <cell r="D652" t="str">
            <v/>
          </cell>
          <cell r="AH652" t="str">
            <v/>
          </cell>
        </row>
        <row r="653">
          <cell r="A653" t="str">
            <v>5CC</v>
          </cell>
          <cell r="B653" t="str">
            <v>Q13</v>
          </cell>
          <cell r="C653" t="str">
            <v/>
          </cell>
          <cell r="D653" t="str">
            <v/>
          </cell>
          <cell r="AH653" t="str">
            <v/>
          </cell>
        </row>
        <row r="654">
          <cell r="A654" t="str">
            <v>5CD</v>
          </cell>
          <cell r="B654" t="str">
            <v>Q22</v>
          </cell>
          <cell r="C654" t="str">
            <v/>
          </cell>
          <cell r="D654" t="str">
            <v/>
          </cell>
          <cell r="AH654" t="str">
            <v/>
          </cell>
        </row>
        <row r="655">
          <cell r="A655" t="str">
            <v>5CE</v>
          </cell>
          <cell r="B655" t="str">
            <v>Q22</v>
          </cell>
          <cell r="C655" t="str">
            <v/>
          </cell>
          <cell r="D655" t="str">
            <v/>
          </cell>
          <cell r="AH655" t="str">
            <v/>
          </cell>
        </row>
        <row r="656">
          <cell r="A656" t="str">
            <v>5CF</v>
          </cell>
          <cell r="B656" t="str">
            <v>Q12</v>
          </cell>
          <cell r="C656" t="str">
            <v/>
          </cell>
          <cell r="D656" t="str">
            <v/>
          </cell>
          <cell r="AH656" t="str">
            <v/>
          </cell>
        </row>
        <row r="657">
          <cell r="A657" t="str">
            <v>5CG</v>
          </cell>
          <cell r="B657" t="str">
            <v>Q12</v>
          </cell>
          <cell r="C657" t="str">
            <v/>
          </cell>
          <cell r="D657" t="str">
            <v/>
          </cell>
          <cell r="AH657" t="str">
            <v/>
          </cell>
        </row>
        <row r="658">
          <cell r="A658" t="str">
            <v>5CH</v>
          </cell>
          <cell r="B658" t="str">
            <v>Q12</v>
          </cell>
          <cell r="C658" t="str">
            <v/>
          </cell>
          <cell r="D658" t="str">
            <v/>
          </cell>
          <cell r="AH658" t="str">
            <v/>
          </cell>
        </row>
        <row r="659">
          <cell r="A659" t="str">
            <v>5CK</v>
          </cell>
          <cell r="B659" t="str">
            <v>Q23</v>
          </cell>
          <cell r="C659" t="str">
            <v/>
          </cell>
          <cell r="D659" t="str">
            <v/>
          </cell>
          <cell r="AH659" t="str">
            <v/>
          </cell>
        </row>
        <row r="660">
          <cell r="A660" t="str">
            <v>5CL</v>
          </cell>
          <cell r="B660" t="str">
            <v>Q14</v>
          </cell>
          <cell r="C660" t="str">
            <v/>
          </cell>
          <cell r="D660" t="str">
            <v/>
          </cell>
          <cell r="AH660" t="str">
            <v/>
          </cell>
        </row>
        <row r="661">
          <cell r="A661" t="str">
            <v>5CM</v>
          </cell>
          <cell r="B661" t="str">
            <v>Q18</v>
          </cell>
          <cell r="C661" t="str">
            <v/>
          </cell>
          <cell r="D661" t="str">
            <v/>
          </cell>
          <cell r="AH661" t="str">
            <v/>
          </cell>
        </row>
        <row r="662">
          <cell r="A662" t="str">
            <v>5CN</v>
          </cell>
          <cell r="B662" t="str">
            <v>Q28</v>
          </cell>
          <cell r="C662" t="str">
            <v/>
          </cell>
          <cell r="D662" t="str">
            <v/>
          </cell>
          <cell r="AH662" t="str">
            <v/>
          </cell>
        </row>
        <row r="663">
          <cell r="A663" t="str">
            <v>5CP</v>
          </cell>
          <cell r="B663" t="str">
            <v>Q02</v>
          </cell>
          <cell r="C663" t="str">
            <v/>
          </cell>
          <cell r="D663" t="str">
            <v/>
          </cell>
          <cell r="AH663" t="str">
            <v/>
          </cell>
        </row>
        <row r="664">
          <cell r="A664" t="str">
            <v>5CQ</v>
          </cell>
          <cell r="B664" t="str">
            <v>Q16</v>
          </cell>
          <cell r="C664" t="str">
            <v/>
          </cell>
          <cell r="D664" t="str">
            <v/>
          </cell>
          <cell r="AH664" t="str">
            <v/>
          </cell>
        </row>
        <row r="665">
          <cell r="A665" t="str">
            <v>5CR</v>
          </cell>
          <cell r="B665" t="str">
            <v>Q14</v>
          </cell>
          <cell r="C665" t="str">
            <v/>
          </cell>
          <cell r="D665" t="str">
            <v/>
          </cell>
          <cell r="AH665" t="str">
            <v/>
          </cell>
        </row>
        <row r="666">
          <cell r="A666" t="str">
            <v>5CV</v>
          </cell>
          <cell r="B666" t="str">
            <v>Q21</v>
          </cell>
          <cell r="C666" t="str">
            <v/>
          </cell>
          <cell r="D666" t="str">
            <v/>
          </cell>
          <cell r="AH666" t="str">
            <v/>
          </cell>
        </row>
        <row r="667">
          <cell r="A667" t="str">
            <v>5CX</v>
          </cell>
          <cell r="B667" t="str">
            <v>Q14</v>
          </cell>
          <cell r="C667" t="str">
            <v/>
          </cell>
          <cell r="D667" t="str">
            <v/>
          </cell>
          <cell r="AH667" t="str">
            <v/>
          </cell>
        </row>
        <row r="668">
          <cell r="A668" t="str">
            <v>5CY</v>
          </cell>
          <cell r="B668" t="str">
            <v>Q01</v>
          </cell>
          <cell r="C668" t="str">
            <v/>
          </cell>
          <cell r="D668" t="str">
            <v/>
          </cell>
          <cell r="AH668" t="str">
            <v/>
          </cell>
        </row>
        <row r="669">
          <cell r="A669" t="str">
            <v>5D1</v>
          </cell>
          <cell r="B669" t="str">
            <v>Q27</v>
          </cell>
          <cell r="C669" t="str">
            <v/>
          </cell>
          <cell r="D669" t="str">
            <v/>
          </cell>
          <cell r="AH669" t="str">
            <v/>
          </cell>
        </row>
        <row r="670">
          <cell r="A670" t="str">
            <v>5D2</v>
          </cell>
          <cell r="B670" t="str">
            <v>Q24</v>
          </cell>
          <cell r="C670" t="str">
            <v/>
          </cell>
          <cell r="D670" t="str">
            <v/>
          </cell>
          <cell r="AH670" t="str">
            <v/>
          </cell>
        </row>
        <row r="671">
          <cell r="A671" t="str">
            <v>5D3</v>
          </cell>
          <cell r="B671" t="str">
            <v>Q24</v>
          </cell>
          <cell r="C671" t="str">
            <v/>
          </cell>
          <cell r="D671" t="str">
            <v/>
          </cell>
          <cell r="AH671" t="str">
            <v/>
          </cell>
        </row>
        <row r="672">
          <cell r="A672" t="str">
            <v>5D4</v>
          </cell>
          <cell r="B672" t="str">
            <v>Q13</v>
          </cell>
          <cell r="C672" t="str">
            <v/>
          </cell>
          <cell r="D672" t="str">
            <v/>
          </cell>
          <cell r="AH672" t="str">
            <v/>
          </cell>
        </row>
        <row r="673">
          <cell r="A673" t="str">
            <v>5D5</v>
          </cell>
          <cell r="B673" t="str">
            <v>Q13</v>
          </cell>
          <cell r="C673" t="str">
            <v/>
          </cell>
          <cell r="D673" t="str">
            <v/>
          </cell>
          <cell r="AH673" t="str">
            <v/>
          </cell>
        </row>
        <row r="674">
          <cell r="A674" t="str">
            <v>5D6</v>
          </cell>
          <cell r="B674" t="str">
            <v>Q13</v>
          </cell>
          <cell r="C674" t="str">
            <v/>
          </cell>
          <cell r="D674" t="str">
            <v/>
          </cell>
          <cell r="AH674" t="str">
            <v/>
          </cell>
        </row>
        <row r="675">
          <cell r="A675" t="str">
            <v>5D7</v>
          </cell>
          <cell r="B675" t="str">
            <v>Q09</v>
          </cell>
          <cell r="C675" t="str">
            <v/>
          </cell>
          <cell r="D675" t="str">
            <v/>
          </cell>
          <cell r="AH675" t="str">
            <v/>
          </cell>
        </row>
        <row r="676">
          <cell r="A676" t="str">
            <v>5D8</v>
          </cell>
          <cell r="B676" t="str">
            <v>Q09</v>
          </cell>
          <cell r="C676" t="str">
            <v/>
          </cell>
          <cell r="D676" t="str">
            <v/>
          </cell>
          <cell r="AH676" t="str">
            <v/>
          </cell>
        </row>
        <row r="677">
          <cell r="A677" t="str">
            <v>5D9</v>
          </cell>
          <cell r="B677" t="str">
            <v>Q10</v>
          </cell>
          <cell r="C677" t="str">
            <v/>
          </cell>
          <cell r="D677" t="str">
            <v/>
          </cell>
          <cell r="AH677" t="str">
            <v/>
          </cell>
        </row>
        <row r="678">
          <cell r="A678" t="str">
            <v>5DC</v>
          </cell>
          <cell r="B678" t="str">
            <v>Q03</v>
          </cell>
          <cell r="C678" t="str">
            <v/>
          </cell>
          <cell r="D678" t="str">
            <v/>
          </cell>
          <cell r="AH678" t="str">
            <v/>
          </cell>
        </row>
        <row r="679">
          <cell r="A679" t="str">
            <v>5DD</v>
          </cell>
          <cell r="B679" t="str">
            <v>Q13</v>
          </cell>
          <cell r="C679" t="str">
            <v/>
          </cell>
          <cell r="D679" t="str">
            <v/>
          </cell>
          <cell r="AH679" t="str">
            <v/>
          </cell>
        </row>
        <row r="680">
          <cell r="A680" t="str">
            <v>5DF</v>
          </cell>
          <cell r="B680" t="str">
            <v>Q17</v>
          </cell>
          <cell r="C680" t="str">
            <v/>
          </cell>
          <cell r="D680" t="str">
            <v/>
          </cell>
          <cell r="AH680" t="str">
            <v/>
          </cell>
        </row>
        <row r="681">
          <cell r="A681" t="str">
            <v>5DG</v>
          </cell>
          <cell r="B681" t="str">
            <v>Q17</v>
          </cell>
          <cell r="C681" t="str">
            <v/>
          </cell>
          <cell r="D681" t="str">
            <v/>
          </cell>
          <cell r="AH681" t="str">
            <v/>
          </cell>
        </row>
        <row r="682">
          <cell r="A682" t="str">
            <v>5DH</v>
          </cell>
          <cell r="B682" t="str">
            <v>Q20</v>
          </cell>
          <cell r="C682" t="str">
            <v/>
          </cell>
          <cell r="D682" t="str">
            <v/>
          </cell>
          <cell r="AH682" t="str">
            <v/>
          </cell>
        </row>
        <row r="683">
          <cell r="A683" t="str">
            <v>5DJ</v>
          </cell>
          <cell r="B683" t="str">
            <v>Q20</v>
          </cell>
          <cell r="C683" t="str">
            <v/>
          </cell>
          <cell r="D683" t="str">
            <v/>
          </cell>
          <cell r="AH683" t="str">
            <v/>
          </cell>
        </row>
        <row r="684">
          <cell r="A684" t="str">
            <v>5DK</v>
          </cell>
          <cell r="B684" t="str">
            <v>Q16</v>
          </cell>
          <cell r="C684" t="str">
            <v/>
          </cell>
          <cell r="D684" t="str">
            <v/>
          </cell>
          <cell r="AH684" t="str">
            <v/>
          </cell>
        </row>
        <row r="685">
          <cell r="A685" t="str">
            <v>5DL</v>
          </cell>
          <cell r="B685" t="str">
            <v>Q16</v>
          </cell>
          <cell r="C685" t="str">
            <v/>
          </cell>
          <cell r="D685" t="str">
            <v/>
          </cell>
          <cell r="AH685" t="str">
            <v/>
          </cell>
        </row>
        <row r="686">
          <cell r="A686" t="str">
            <v>5DM</v>
          </cell>
          <cell r="B686" t="str">
            <v>Q16</v>
          </cell>
          <cell r="C686" t="str">
            <v/>
          </cell>
          <cell r="D686" t="str">
            <v/>
          </cell>
          <cell r="AH686" t="str">
            <v/>
          </cell>
        </row>
        <row r="687">
          <cell r="A687" t="str">
            <v>5DN</v>
          </cell>
          <cell r="B687" t="str">
            <v>Q16</v>
          </cell>
          <cell r="C687" t="str">
            <v/>
          </cell>
          <cell r="D687" t="str">
            <v/>
          </cell>
          <cell r="AH687" t="str">
            <v/>
          </cell>
        </row>
        <row r="688">
          <cell r="A688" t="str">
            <v>5DP</v>
          </cell>
          <cell r="B688" t="str">
            <v>Q16</v>
          </cell>
          <cell r="C688" t="str">
            <v/>
          </cell>
          <cell r="D688" t="str">
            <v/>
          </cell>
          <cell r="AH688" t="str">
            <v/>
          </cell>
        </row>
        <row r="689">
          <cell r="A689" t="str">
            <v>5DQ</v>
          </cell>
          <cell r="B689" t="str">
            <v>Q26</v>
          </cell>
          <cell r="C689" t="str">
            <v/>
          </cell>
          <cell r="D689" t="str">
            <v/>
          </cell>
          <cell r="AH689" t="str">
            <v/>
          </cell>
        </row>
        <row r="690">
          <cell r="A690" t="str">
            <v>5DR</v>
          </cell>
          <cell r="B690" t="str">
            <v>Q28</v>
          </cell>
          <cell r="C690" t="str">
            <v/>
          </cell>
          <cell r="D690" t="str">
            <v/>
          </cell>
          <cell r="AH690" t="str">
            <v/>
          </cell>
        </row>
        <row r="691">
          <cell r="A691" t="str">
            <v>5DT</v>
          </cell>
          <cell r="B691" t="str">
            <v>Q16</v>
          </cell>
          <cell r="C691" t="str">
            <v/>
          </cell>
          <cell r="D691" t="str">
            <v/>
          </cell>
          <cell r="AH691" t="str">
            <v/>
          </cell>
        </row>
        <row r="692">
          <cell r="A692" t="str">
            <v>5DV</v>
          </cell>
          <cell r="B692" t="str">
            <v>Q16</v>
          </cell>
          <cell r="C692" t="str">
            <v/>
          </cell>
          <cell r="D692" t="str">
            <v/>
          </cell>
          <cell r="AH692" t="str">
            <v/>
          </cell>
        </row>
        <row r="693">
          <cell r="A693" t="str">
            <v>5DW</v>
          </cell>
          <cell r="B693" t="str">
            <v>Q16</v>
          </cell>
          <cell r="C693" t="str">
            <v/>
          </cell>
          <cell r="D693" t="str">
            <v/>
          </cell>
          <cell r="AH693" t="str">
            <v/>
          </cell>
        </row>
        <row r="694">
          <cell r="A694" t="str">
            <v>5DX</v>
          </cell>
          <cell r="B694" t="str">
            <v>Q16</v>
          </cell>
          <cell r="C694" t="str">
            <v/>
          </cell>
          <cell r="D694" t="str">
            <v/>
          </cell>
          <cell r="AH694" t="str">
            <v/>
          </cell>
        </row>
        <row r="695">
          <cell r="A695" t="str">
            <v>5DY</v>
          </cell>
          <cell r="B695" t="str">
            <v>Q16</v>
          </cell>
          <cell r="C695" t="str">
            <v/>
          </cell>
          <cell r="D695" t="str">
            <v/>
          </cell>
          <cell r="AH695" t="str">
            <v/>
          </cell>
        </row>
        <row r="696">
          <cell r="A696" t="str">
            <v>5E1</v>
          </cell>
          <cell r="B696" t="str">
            <v>Q10</v>
          </cell>
          <cell r="C696" t="str">
            <v/>
          </cell>
          <cell r="D696" t="str">
            <v/>
          </cell>
          <cell r="AH696" t="str">
            <v/>
          </cell>
        </row>
        <row r="697">
          <cell r="A697" t="str">
            <v>5E2</v>
          </cell>
          <cell r="B697" t="str">
            <v>Q11</v>
          </cell>
          <cell r="C697" t="str">
            <v/>
          </cell>
          <cell r="D697" t="str">
            <v/>
          </cell>
          <cell r="AH697" t="str">
            <v/>
          </cell>
        </row>
        <row r="698">
          <cell r="A698" t="str">
            <v>5E3</v>
          </cell>
          <cell r="B698" t="str">
            <v>Q11</v>
          </cell>
          <cell r="C698" t="str">
            <v/>
          </cell>
          <cell r="D698" t="str">
            <v/>
          </cell>
          <cell r="AH698" t="str">
            <v/>
          </cell>
        </row>
        <row r="699">
          <cell r="A699" t="str">
            <v>5E4</v>
          </cell>
          <cell r="B699" t="str">
            <v>Q11</v>
          </cell>
          <cell r="C699" t="str">
            <v/>
          </cell>
          <cell r="D699" t="str">
            <v/>
          </cell>
          <cell r="AH699" t="str">
            <v/>
          </cell>
        </row>
        <row r="700">
          <cell r="A700" t="str">
            <v>5E5</v>
          </cell>
          <cell r="B700" t="str">
            <v>Q11</v>
          </cell>
          <cell r="C700" t="str">
            <v/>
          </cell>
          <cell r="D700" t="str">
            <v/>
          </cell>
          <cell r="AH700" t="str">
            <v/>
          </cell>
        </row>
        <row r="701">
          <cell r="A701" t="str">
            <v>5E6</v>
          </cell>
          <cell r="B701" t="str">
            <v>Q11</v>
          </cell>
          <cell r="C701" t="str">
            <v/>
          </cell>
          <cell r="D701" t="str">
            <v/>
          </cell>
          <cell r="AH701" t="str">
            <v/>
          </cell>
        </row>
        <row r="702">
          <cell r="A702" t="str">
            <v>5E7</v>
          </cell>
          <cell r="B702" t="str">
            <v>Q12</v>
          </cell>
          <cell r="C702" t="str">
            <v/>
          </cell>
          <cell r="D702" t="str">
            <v/>
          </cell>
          <cell r="AH702" t="str">
            <v/>
          </cell>
        </row>
        <row r="703">
          <cell r="A703" t="str">
            <v>5E8</v>
          </cell>
          <cell r="B703" t="str">
            <v>Q12</v>
          </cell>
          <cell r="C703" t="str">
            <v/>
          </cell>
          <cell r="D703" t="str">
            <v/>
          </cell>
          <cell r="AH703" t="str">
            <v/>
          </cell>
        </row>
        <row r="704">
          <cell r="A704" t="str">
            <v>5E9</v>
          </cell>
          <cell r="B704" t="str">
            <v>Q17</v>
          </cell>
          <cell r="C704" t="str">
            <v/>
          </cell>
          <cell r="D704" t="str">
            <v/>
          </cell>
          <cell r="AH704" t="str">
            <v/>
          </cell>
        </row>
        <row r="705">
          <cell r="A705" t="str">
            <v>5EA</v>
          </cell>
          <cell r="B705" t="str">
            <v>Q24</v>
          </cell>
          <cell r="C705" t="str">
            <v/>
          </cell>
          <cell r="D705" t="str">
            <v/>
          </cell>
          <cell r="AH705" t="str">
            <v/>
          </cell>
        </row>
        <row r="706">
          <cell r="A706" t="str">
            <v>5EC</v>
          </cell>
          <cell r="B706" t="str">
            <v>Q24</v>
          </cell>
          <cell r="C706" t="str">
            <v/>
          </cell>
          <cell r="D706" t="str">
            <v/>
          </cell>
          <cell r="AH706" t="str">
            <v/>
          </cell>
        </row>
        <row r="707">
          <cell r="A707" t="str">
            <v>5ED</v>
          </cell>
          <cell r="B707" t="str">
            <v>Q24</v>
          </cell>
          <cell r="C707" t="str">
            <v/>
          </cell>
          <cell r="D707" t="str">
            <v/>
          </cell>
          <cell r="AH707" t="str">
            <v/>
          </cell>
        </row>
        <row r="708">
          <cell r="A708" t="str">
            <v>5EE</v>
          </cell>
          <cell r="B708" t="str">
            <v>Q23</v>
          </cell>
          <cell r="C708" t="str">
            <v/>
          </cell>
          <cell r="D708" t="str">
            <v/>
          </cell>
          <cell r="AH708" t="str">
            <v/>
          </cell>
        </row>
        <row r="709">
          <cell r="A709" t="str">
            <v>5EF</v>
          </cell>
          <cell r="B709" t="str">
            <v>Q11</v>
          </cell>
          <cell r="C709" t="str">
            <v/>
          </cell>
          <cell r="D709" t="str">
            <v/>
          </cell>
          <cell r="AH709" t="str">
            <v/>
          </cell>
        </row>
        <row r="710">
          <cell r="A710" t="str">
            <v>5EG</v>
          </cell>
          <cell r="B710" t="str">
            <v>Q24</v>
          </cell>
          <cell r="C710" t="str">
            <v/>
          </cell>
          <cell r="D710" t="str">
            <v/>
          </cell>
          <cell r="AH710" t="str">
            <v/>
          </cell>
        </row>
        <row r="711">
          <cell r="A711" t="str">
            <v>5EH</v>
          </cell>
          <cell r="B711" t="str">
            <v>Q25</v>
          </cell>
          <cell r="C711" t="str">
            <v/>
          </cell>
          <cell r="D711" t="str">
            <v/>
          </cell>
          <cell r="AH711" t="str">
            <v/>
          </cell>
        </row>
        <row r="712">
          <cell r="A712" t="str">
            <v>5EJ</v>
          </cell>
          <cell r="B712" t="str">
            <v>Q25</v>
          </cell>
          <cell r="C712" t="str">
            <v/>
          </cell>
          <cell r="D712" t="str">
            <v/>
          </cell>
          <cell r="AH712" t="str">
            <v/>
          </cell>
        </row>
        <row r="713">
          <cell r="A713" t="str">
            <v>5EK</v>
          </cell>
          <cell r="B713" t="str">
            <v>Q23</v>
          </cell>
          <cell r="C713" t="str">
            <v/>
          </cell>
          <cell r="D713" t="str">
            <v/>
          </cell>
          <cell r="AH713" t="str">
            <v/>
          </cell>
        </row>
        <row r="714">
          <cell r="A714" t="str">
            <v>5EL</v>
          </cell>
          <cell r="B714" t="str">
            <v>Q23</v>
          </cell>
          <cell r="C714" t="str">
            <v/>
          </cell>
          <cell r="D714" t="str">
            <v/>
          </cell>
          <cell r="AH714" t="str">
            <v/>
          </cell>
        </row>
        <row r="715">
          <cell r="A715" t="str">
            <v>5EM</v>
          </cell>
          <cell r="B715" t="str">
            <v>Q24</v>
          </cell>
          <cell r="C715" t="str">
            <v/>
          </cell>
          <cell r="D715" t="str">
            <v/>
          </cell>
          <cell r="AH715" t="str">
            <v/>
          </cell>
        </row>
        <row r="716">
          <cell r="A716" t="str">
            <v>5EN</v>
          </cell>
          <cell r="B716" t="str">
            <v>Q23</v>
          </cell>
          <cell r="C716" t="str">
            <v/>
          </cell>
          <cell r="D716" t="str">
            <v/>
          </cell>
          <cell r="AH716" t="str">
            <v/>
          </cell>
        </row>
        <row r="717">
          <cell r="A717" t="str">
            <v>5EP</v>
          </cell>
          <cell r="B717" t="str">
            <v>Q23</v>
          </cell>
          <cell r="C717" t="str">
            <v/>
          </cell>
          <cell r="D717" t="str">
            <v/>
          </cell>
          <cell r="AH717" t="str">
            <v/>
          </cell>
        </row>
        <row r="718">
          <cell r="A718" t="str">
            <v>5EQ</v>
          </cell>
          <cell r="B718" t="str">
            <v>Q23</v>
          </cell>
          <cell r="C718" t="str">
            <v/>
          </cell>
          <cell r="D718" t="str">
            <v/>
          </cell>
          <cell r="AH718" t="str">
            <v/>
          </cell>
        </row>
        <row r="719">
          <cell r="A719" t="str">
            <v>5ER</v>
          </cell>
          <cell r="B719" t="str">
            <v>Q24</v>
          </cell>
          <cell r="C719" t="str">
            <v/>
          </cell>
          <cell r="D719" t="str">
            <v/>
          </cell>
          <cell r="AH719" t="str">
            <v/>
          </cell>
        </row>
        <row r="720">
          <cell r="A720" t="str">
            <v>5ET</v>
          </cell>
          <cell r="B720" t="str">
            <v>Q24</v>
          </cell>
          <cell r="C720" t="str">
            <v/>
          </cell>
          <cell r="D720" t="str">
            <v/>
          </cell>
          <cell r="AH720" t="str">
            <v/>
          </cell>
        </row>
        <row r="721">
          <cell r="A721" t="str">
            <v>5EV</v>
          </cell>
          <cell r="B721" t="str">
            <v>Q24</v>
          </cell>
          <cell r="C721" t="str">
            <v/>
          </cell>
          <cell r="D721" t="str">
            <v/>
          </cell>
          <cell r="AH721" t="str">
            <v/>
          </cell>
        </row>
        <row r="722">
          <cell r="A722" t="str">
            <v>5EX</v>
          </cell>
          <cell r="B722" t="str">
            <v>Q24</v>
          </cell>
          <cell r="C722" t="str">
            <v/>
          </cell>
          <cell r="D722" t="str">
            <v/>
          </cell>
          <cell r="AH722" t="str">
            <v/>
          </cell>
        </row>
        <row r="723">
          <cell r="A723" t="str">
            <v>5EY</v>
          </cell>
          <cell r="B723" t="str">
            <v>Q25</v>
          </cell>
          <cell r="C723" t="str">
            <v/>
          </cell>
          <cell r="D723" t="str">
            <v/>
          </cell>
          <cell r="AH723" t="str">
            <v/>
          </cell>
        </row>
        <row r="724">
          <cell r="A724" t="str">
            <v>5F1</v>
          </cell>
          <cell r="B724" t="str">
            <v>Q21</v>
          </cell>
          <cell r="C724" t="str">
            <v/>
          </cell>
          <cell r="D724" t="str">
            <v/>
          </cell>
          <cell r="AH724" t="str">
            <v/>
          </cell>
        </row>
        <row r="725">
          <cell r="A725" t="str">
            <v>5F2</v>
          </cell>
          <cell r="B725" t="str">
            <v>Q13</v>
          </cell>
          <cell r="C725" t="str">
            <v/>
          </cell>
          <cell r="D725" t="str">
            <v/>
          </cell>
          <cell r="AH725" t="str">
            <v/>
          </cell>
        </row>
        <row r="726">
          <cell r="A726" t="str">
            <v>5F3</v>
          </cell>
          <cell r="B726" t="str">
            <v>Q13</v>
          </cell>
          <cell r="C726" t="str">
            <v/>
          </cell>
          <cell r="D726" t="str">
            <v/>
          </cell>
          <cell r="AH726" t="str">
            <v/>
          </cell>
        </row>
        <row r="727">
          <cell r="A727" t="str">
            <v>5F4</v>
          </cell>
          <cell r="B727" t="str">
            <v>Q14</v>
          </cell>
          <cell r="C727" t="str">
            <v/>
          </cell>
          <cell r="D727" t="str">
            <v/>
          </cell>
          <cell r="AH727" t="str">
            <v/>
          </cell>
        </row>
        <row r="728">
          <cell r="A728" t="str">
            <v>5F5</v>
          </cell>
          <cell r="B728" t="str">
            <v>Q14</v>
          </cell>
          <cell r="C728" t="str">
            <v/>
          </cell>
          <cell r="D728" t="str">
            <v/>
          </cell>
          <cell r="AH728" t="str">
            <v/>
          </cell>
        </row>
        <row r="729">
          <cell r="A729" t="str">
            <v>5F6</v>
          </cell>
          <cell r="B729" t="str">
            <v>Q14</v>
          </cell>
          <cell r="C729" t="str">
            <v/>
          </cell>
          <cell r="D729" t="str">
            <v/>
          </cell>
          <cell r="AH729" t="str">
            <v/>
          </cell>
        </row>
        <row r="730">
          <cell r="A730" t="str">
            <v>5F7</v>
          </cell>
          <cell r="B730" t="str">
            <v>Q14</v>
          </cell>
          <cell r="C730" t="str">
            <v/>
          </cell>
          <cell r="D730" t="str">
            <v/>
          </cell>
          <cell r="AH730" t="str">
            <v/>
          </cell>
        </row>
        <row r="731">
          <cell r="A731" t="str">
            <v>5F8</v>
          </cell>
          <cell r="B731" t="str">
            <v>Q15</v>
          </cell>
          <cell r="C731" t="str">
            <v/>
          </cell>
          <cell r="D731" t="str">
            <v/>
          </cell>
          <cell r="AH731" t="str">
            <v/>
          </cell>
        </row>
        <row r="732">
          <cell r="A732" t="str">
            <v>5F9</v>
          </cell>
          <cell r="B732" t="str">
            <v>Q15</v>
          </cell>
          <cell r="C732" t="str">
            <v/>
          </cell>
          <cell r="D732" t="str">
            <v/>
          </cell>
          <cell r="AH732" t="str">
            <v/>
          </cell>
        </row>
        <row r="733">
          <cell r="A733" t="str">
            <v>5FA</v>
          </cell>
          <cell r="B733" t="str">
            <v>Q24</v>
          </cell>
          <cell r="C733" t="str">
            <v/>
          </cell>
          <cell r="D733" t="str">
            <v/>
          </cell>
          <cell r="AH733" t="str">
            <v/>
          </cell>
        </row>
        <row r="734">
          <cell r="A734" t="str">
            <v>5FC</v>
          </cell>
          <cell r="B734" t="str">
            <v>Q24</v>
          </cell>
          <cell r="C734" t="str">
            <v/>
          </cell>
          <cell r="D734" t="str">
            <v/>
          </cell>
          <cell r="AH734" t="str">
            <v/>
          </cell>
        </row>
        <row r="735">
          <cell r="A735" t="str">
            <v>5FD</v>
          </cell>
          <cell r="B735" t="str">
            <v>Q17</v>
          </cell>
          <cell r="C735" t="str">
            <v/>
          </cell>
          <cell r="D735" t="str">
            <v/>
          </cell>
          <cell r="AH735" t="str">
            <v/>
          </cell>
        </row>
        <row r="736">
          <cell r="A736" t="str">
            <v>5FE</v>
          </cell>
          <cell r="B736" t="str">
            <v>Q17</v>
          </cell>
          <cell r="C736" t="str">
            <v/>
          </cell>
          <cell r="D736" t="str">
            <v/>
          </cell>
          <cell r="AH736" t="str">
            <v/>
          </cell>
        </row>
        <row r="737">
          <cell r="A737" t="str">
            <v>5FF</v>
          </cell>
          <cell r="B737" t="str">
            <v>Q18</v>
          </cell>
          <cell r="C737" t="str">
            <v/>
          </cell>
          <cell r="D737" t="str">
            <v/>
          </cell>
          <cell r="AH737" t="str">
            <v/>
          </cell>
        </row>
        <row r="738">
          <cell r="A738" t="str">
            <v>5FH</v>
          </cell>
          <cell r="B738" t="str">
            <v>Q19</v>
          </cell>
          <cell r="C738" t="str">
            <v/>
          </cell>
          <cell r="D738" t="str">
            <v/>
          </cell>
          <cell r="AH738" t="str">
            <v/>
          </cell>
        </row>
        <row r="739">
          <cell r="A739" t="str">
            <v>5FJ</v>
          </cell>
          <cell r="B739" t="str">
            <v>Q19</v>
          </cell>
          <cell r="C739" t="str">
            <v/>
          </cell>
          <cell r="D739" t="str">
            <v/>
          </cell>
          <cell r="AH739" t="str">
            <v/>
          </cell>
        </row>
        <row r="740">
          <cell r="A740" t="str">
            <v>5FK</v>
          </cell>
          <cell r="B740" t="str">
            <v>Q19</v>
          </cell>
          <cell r="C740" t="str">
            <v/>
          </cell>
          <cell r="D740" t="str">
            <v/>
          </cell>
          <cell r="AH740" t="str">
            <v/>
          </cell>
        </row>
        <row r="741">
          <cell r="A741" t="str">
            <v>5FL</v>
          </cell>
          <cell r="B741" t="str">
            <v>Q20</v>
          </cell>
          <cell r="C741" t="str">
            <v/>
          </cell>
          <cell r="D741" t="str">
            <v/>
          </cell>
          <cell r="AH741" t="str">
            <v/>
          </cell>
        </row>
        <row r="742">
          <cell r="A742" t="str">
            <v>5FM</v>
          </cell>
          <cell r="B742" t="str">
            <v>Q21</v>
          </cell>
          <cell r="C742" t="str">
            <v/>
          </cell>
          <cell r="D742" t="str">
            <v/>
          </cell>
          <cell r="AH742" t="str">
            <v/>
          </cell>
        </row>
        <row r="743">
          <cell r="A743" t="str">
            <v>5FN</v>
          </cell>
          <cell r="B743" t="str">
            <v>Q22</v>
          </cell>
          <cell r="C743" t="str">
            <v/>
          </cell>
          <cell r="D743" t="str">
            <v/>
          </cell>
          <cell r="AH743" t="str">
            <v/>
          </cell>
        </row>
        <row r="744">
          <cell r="A744" t="str">
            <v>5FP</v>
          </cell>
          <cell r="B744" t="str">
            <v>Q22</v>
          </cell>
          <cell r="C744" t="str">
            <v/>
          </cell>
          <cell r="D744" t="str">
            <v/>
          </cell>
          <cell r="AH744" t="str">
            <v/>
          </cell>
        </row>
        <row r="745">
          <cell r="A745" t="str">
            <v>5FQ</v>
          </cell>
          <cell r="B745" t="str">
            <v>Q21</v>
          </cell>
          <cell r="C745" t="str">
            <v/>
          </cell>
          <cell r="D745" t="str">
            <v/>
          </cell>
          <cell r="AH745" t="str">
            <v/>
          </cell>
        </row>
        <row r="746">
          <cell r="A746" t="str">
            <v>5FR</v>
          </cell>
          <cell r="B746" t="str">
            <v>Q21</v>
          </cell>
          <cell r="C746" t="str">
            <v/>
          </cell>
          <cell r="D746" t="str">
            <v/>
          </cell>
          <cell r="AH746" t="str">
            <v/>
          </cell>
        </row>
        <row r="747">
          <cell r="A747" t="str">
            <v>5FT</v>
          </cell>
          <cell r="B747" t="str">
            <v>Q21</v>
          </cell>
          <cell r="C747" t="str">
            <v/>
          </cell>
          <cell r="D747" t="str">
            <v/>
          </cell>
          <cell r="AH747" t="str">
            <v/>
          </cell>
        </row>
        <row r="748">
          <cell r="A748" t="str">
            <v>5FV</v>
          </cell>
          <cell r="B748" t="str">
            <v>Q21</v>
          </cell>
          <cell r="C748" t="str">
            <v/>
          </cell>
          <cell r="D748" t="str">
            <v/>
          </cell>
          <cell r="AH748" t="str">
            <v/>
          </cell>
        </row>
        <row r="749">
          <cell r="A749" t="str">
            <v>5FW</v>
          </cell>
          <cell r="B749" t="str">
            <v>Q22</v>
          </cell>
          <cell r="C749" t="str">
            <v/>
          </cell>
          <cell r="D749" t="str">
            <v/>
          </cell>
          <cell r="AH749" t="str">
            <v/>
          </cell>
        </row>
        <row r="750">
          <cell r="A750" t="str">
            <v>5FX</v>
          </cell>
          <cell r="B750" t="str">
            <v>Q22</v>
          </cell>
          <cell r="C750" t="str">
            <v/>
          </cell>
          <cell r="D750" t="str">
            <v/>
          </cell>
          <cell r="AH750" t="str">
            <v/>
          </cell>
        </row>
        <row r="751">
          <cell r="A751" t="str">
            <v>5FY</v>
          </cell>
          <cell r="B751" t="str">
            <v>Q21</v>
          </cell>
          <cell r="C751" t="str">
            <v/>
          </cell>
          <cell r="D751" t="str">
            <v/>
          </cell>
          <cell r="AH751" t="str">
            <v/>
          </cell>
        </row>
        <row r="752">
          <cell r="A752" t="str">
            <v>5G1</v>
          </cell>
          <cell r="B752" t="str">
            <v>Q01</v>
          </cell>
          <cell r="C752" t="str">
            <v/>
          </cell>
          <cell r="D752" t="str">
            <v/>
          </cell>
          <cell r="AH752" t="str">
            <v/>
          </cell>
        </row>
        <row r="753">
          <cell r="A753" t="str">
            <v>5G2</v>
          </cell>
          <cell r="B753" t="str">
            <v>Q16</v>
          </cell>
          <cell r="C753" t="str">
            <v/>
          </cell>
          <cell r="D753" t="str">
            <v/>
          </cell>
          <cell r="AH753" t="str">
            <v/>
          </cell>
        </row>
        <row r="754">
          <cell r="A754" t="str">
            <v>5G3</v>
          </cell>
          <cell r="B754" t="str">
            <v>Q16</v>
          </cell>
          <cell r="C754" t="str">
            <v/>
          </cell>
          <cell r="D754" t="str">
            <v/>
          </cell>
          <cell r="AH754" t="str">
            <v/>
          </cell>
        </row>
        <row r="755">
          <cell r="A755" t="str">
            <v>5G4</v>
          </cell>
          <cell r="B755" t="str">
            <v>Q16</v>
          </cell>
          <cell r="C755" t="str">
            <v/>
          </cell>
          <cell r="D755" t="str">
            <v/>
          </cell>
          <cell r="AH755" t="str">
            <v/>
          </cell>
        </row>
        <row r="756">
          <cell r="A756" t="str">
            <v>5G5</v>
          </cell>
          <cell r="B756" t="str">
            <v>Q16</v>
          </cell>
          <cell r="C756" t="str">
            <v/>
          </cell>
          <cell r="D756" t="str">
            <v/>
          </cell>
          <cell r="AH756" t="str">
            <v/>
          </cell>
        </row>
        <row r="757">
          <cell r="A757" t="str">
            <v>5G6</v>
          </cell>
          <cell r="B757" t="str">
            <v>Q17</v>
          </cell>
          <cell r="C757" t="str">
            <v/>
          </cell>
          <cell r="D757" t="str">
            <v/>
          </cell>
          <cell r="AH757" t="str">
            <v/>
          </cell>
        </row>
        <row r="758">
          <cell r="A758" t="str">
            <v>5G7</v>
          </cell>
          <cell r="B758" t="str">
            <v>Q13</v>
          </cell>
          <cell r="C758" t="str">
            <v/>
          </cell>
          <cell r="D758" t="str">
            <v/>
          </cell>
          <cell r="AH758" t="str">
            <v/>
          </cell>
        </row>
        <row r="759">
          <cell r="A759" t="str">
            <v>5G8</v>
          </cell>
          <cell r="B759" t="str">
            <v>Q13</v>
          </cell>
          <cell r="C759" t="str">
            <v/>
          </cell>
          <cell r="D759" t="str">
            <v/>
          </cell>
          <cell r="AH759" t="str">
            <v/>
          </cell>
        </row>
        <row r="760">
          <cell r="A760" t="str">
            <v>5G9</v>
          </cell>
          <cell r="B760" t="str">
            <v>Q15</v>
          </cell>
          <cell r="C760" t="str">
            <v/>
          </cell>
          <cell r="D760" t="str">
            <v/>
          </cell>
          <cell r="AH760" t="str">
            <v/>
          </cell>
        </row>
        <row r="761">
          <cell r="A761" t="str">
            <v>5GC</v>
          </cell>
          <cell r="B761" t="str">
            <v>Q02</v>
          </cell>
          <cell r="C761" t="str">
            <v/>
          </cell>
          <cell r="D761" t="str">
            <v/>
          </cell>
          <cell r="AH761" t="str">
            <v/>
          </cell>
        </row>
        <row r="762">
          <cell r="A762" t="str">
            <v>5GD</v>
          </cell>
          <cell r="B762" t="str">
            <v>Q02</v>
          </cell>
          <cell r="C762" t="str">
            <v/>
          </cell>
          <cell r="D762" t="str">
            <v/>
          </cell>
          <cell r="AH762" t="str">
            <v/>
          </cell>
        </row>
        <row r="763">
          <cell r="A763" t="str">
            <v>5GE</v>
          </cell>
          <cell r="B763" t="str">
            <v>Q02</v>
          </cell>
          <cell r="C763" t="str">
            <v/>
          </cell>
          <cell r="D763" t="str">
            <v/>
          </cell>
          <cell r="AH763" t="str">
            <v/>
          </cell>
        </row>
        <row r="764">
          <cell r="A764" t="str">
            <v>5GF</v>
          </cell>
          <cell r="B764" t="str">
            <v>Q01</v>
          </cell>
          <cell r="C764" t="str">
            <v/>
          </cell>
          <cell r="D764" t="str">
            <v/>
          </cell>
          <cell r="AH764" t="str">
            <v/>
          </cell>
        </row>
        <row r="765">
          <cell r="A765" t="str">
            <v>5GG</v>
          </cell>
          <cell r="B765" t="str">
            <v>Q02</v>
          </cell>
          <cell r="C765" t="str">
            <v/>
          </cell>
          <cell r="D765" t="str">
            <v/>
          </cell>
          <cell r="AH765" t="str">
            <v/>
          </cell>
        </row>
        <row r="766">
          <cell r="A766" t="str">
            <v>5GH</v>
          </cell>
          <cell r="B766" t="str">
            <v>Q02</v>
          </cell>
          <cell r="C766" t="str">
            <v/>
          </cell>
          <cell r="D766" t="str">
            <v/>
          </cell>
          <cell r="AH766" t="str">
            <v/>
          </cell>
        </row>
        <row r="767">
          <cell r="A767" t="str">
            <v>5GJ</v>
          </cell>
          <cell r="B767" t="str">
            <v>Q02</v>
          </cell>
          <cell r="C767" t="str">
            <v/>
          </cell>
          <cell r="D767" t="str">
            <v/>
          </cell>
          <cell r="AH767" t="str">
            <v/>
          </cell>
        </row>
        <row r="768">
          <cell r="A768" t="str">
            <v>5GK</v>
          </cell>
          <cell r="B768" t="str">
            <v>Q02</v>
          </cell>
          <cell r="C768" t="str">
            <v/>
          </cell>
          <cell r="D768" t="str">
            <v/>
          </cell>
          <cell r="AH768" t="str">
            <v/>
          </cell>
        </row>
        <row r="769">
          <cell r="A769" t="str">
            <v>5GL</v>
          </cell>
          <cell r="B769" t="str">
            <v>Q03</v>
          </cell>
          <cell r="C769" t="str">
            <v/>
          </cell>
          <cell r="D769" t="str">
            <v/>
          </cell>
          <cell r="AH769" t="str">
            <v/>
          </cell>
        </row>
        <row r="770">
          <cell r="A770" t="str">
            <v>5GM</v>
          </cell>
          <cell r="B770" t="str">
            <v>Q03</v>
          </cell>
          <cell r="C770" t="str">
            <v/>
          </cell>
          <cell r="D770" t="str">
            <v/>
          </cell>
          <cell r="AH770" t="str">
            <v/>
          </cell>
        </row>
        <row r="771">
          <cell r="A771" t="str">
            <v>5GN</v>
          </cell>
          <cell r="B771" t="str">
            <v>Q03</v>
          </cell>
          <cell r="C771" t="str">
            <v/>
          </cell>
          <cell r="D771" t="str">
            <v/>
          </cell>
          <cell r="AH771" t="str">
            <v/>
          </cell>
        </row>
        <row r="772">
          <cell r="A772" t="str">
            <v>5GP</v>
          </cell>
          <cell r="B772" t="str">
            <v>Q03</v>
          </cell>
          <cell r="C772" t="str">
            <v/>
          </cell>
          <cell r="D772" t="str">
            <v/>
          </cell>
          <cell r="AH772" t="str">
            <v/>
          </cell>
        </row>
        <row r="773">
          <cell r="A773" t="str">
            <v>5GQ</v>
          </cell>
          <cell r="B773" t="str">
            <v>Q03</v>
          </cell>
          <cell r="C773" t="str">
            <v/>
          </cell>
          <cell r="D773" t="str">
            <v/>
          </cell>
          <cell r="AH773" t="str">
            <v/>
          </cell>
        </row>
        <row r="774">
          <cell r="A774" t="str">
            <v>5GR</v>
          </cell>
          <cell r="B774" t="str">
            <v>Q03</v>
          </cell>
          <cell r="C774" t="str">
            <v/>
          </cell>
          <cell r="D774" t="str">
            <v/>
          </cell>
          <cell r="AH774" t="str">
            <v/>
          </cell>
        </row>
        <row r="775">
          <cell r="A775" t="str">
            <v>5GT</v>
          </cell>
          <cell r="B775" t="str">
            <v>Q01</v>
          </cell>
          <cell r="C775" t="str">
            <v/>
          </cell>
          <cell r="D775" t="str">
            <v/>
          </cell>
          <cell r="AH775" t="str">
            <v/>
          </cell>
        </row>
        <row r="776">
          <cell r="A776" t="str">
            <v>5GV</v>
          </cell>
          <cell r="B776" t="str">
            <v>Q02</v>
          </cell>
          <cell r="C776" t="str">
            <v/>
          </cell>
          <cell r="D776" t="str">
            <v/>
          </cell>
          <cell r="AH776" t="str">
            <v/>
          </cell>
        </row>
        <row r="777">
          <cell r="A777" t="str">
            <v>5GW</v>
          </cell>
          <cell r="B777" t="str">
            <v>Q02</v>
          </cell>
          <cell r="C777" t="str">
            <v/>
          </cell>
          <cell r="D777" t="str">
            <v/>
          </cell>
          <cell r="AH777" t="str">
            <v/>
          </cell>
        </row>
        <row r="778">
          <cell r="A778" t="str">
            <v>5GX</v>
          </cell>
          <cell r="B778" t="str">
            <v>Q02</v>
          </cell>
          <cell r="C778" t="str">
            <v/>
          </cell>
          <cell r="D778" t="str">
            <v/>
          </cell>
          <cell r="AH778" t="str">
            <v/>
          </cell>
        </row>
        <row r="779">
          <cell r="A779" t="str">
            <v>5H1</v>
          </cell>
          <cell r="B779" t="str">
            <v>Q04</v>
          </cell>
          <cell r="C779" t="str">
            <v/>
          </cell>
          <cell r="D779" t="str">
            <v/>
          </cell>
          <cell r="AH779" t="str">
            <v/>
          </cell>
        </row>
        <row r="780">
          <cell r="A780" t="str">
            <v>5H2</v>
          </cell>
          <cell r="B780" t="str">
            <v>Q15</v>
          </cell>
          <cell r="C780" t="str">
            <v/>
          </cell>
          <cell r="D780" t="str">
            <v/>
          </cell>
          <cell r="AH780" t="str">
            <v/>
          </cell>
        </row>
        <row r="781">
          <cell r="A781" t="str">
            <v>5H3</v>
          </cell>
          <cell r="B781" t="str">
            <v>Q15</v>
          </cell>
          <cell r="C781" t="str">
            <v/>
          </cell>
          <cell r="D781" t="str">
            <v/>
          </cell>
          <cell r="AH781" t="str">
            <v/>
          </cell>
        </row>
        <row r="782">
          <cell r="A782" t="str">
            <v>5H4</v>
          </cell>
          <cell r="B782" t="str">
            <v>Q15</v>
          </cell>
          <cell r="C782" t="str">
            <v/>
          </cell>
          <cell r="D782" t="str">
            <v/>
          </cell>
          <cell r="AH782" t="str">
            <v/>
          </cell>
        </row>
        <row r="783">
          <cell r="A783" t="str">
            <v>5H5</v>
          </cell>
          <cell r="B783" t="str">
            <v>Q15</v>
          </cell>
          <cell r="C783" t="str">
            <v/>
          </cell>
          <cell r="D783" t="str">
            <v/>
          </cell>
          <cell r="AH783" t="str">
            <v/>
          </cell>
        </row>
        <row r="784">
          <cell r="A784" t="str">
            <v>5H6</v>
          </cell>
          <cell r="B784" t="str">
            <v>Q15</v>
          </cell>
          <cell r="C784" t="str">
            <v/>
          </cell>
          <cell r="D784" t="str">
            <v/>
          </cell>
          <cell r="AH784" t="str">
            <v/>
          </cell>
        </row>
        <row r="785">
          <cell r="A785" t="str">
            <v>5H7</v>
          </cell>
          <cell r="B785" t="str">
            <v>Q24</v>
          </cell>
          <cell r="C785" t="str">
            <v/>
          </cell>
          <cell r="D785" t="str">
            <v/>
          </cell>
          <cell r="AH785" t="str">
            <v/>
          </cell>
        </row>
        <row r="786">
          <cell r="A786" t="str">
            <v>5H8</v>
          </cell>
          <cell r="B786" t="str">
            <v>Q23</v>
          </cell>
          <cell r="C786" t="str">
            <v/>
          </cell>
          <cell r="D786" t="str">
            <v/>
          </cell>
          <cell r="AH786" t="str">
            <v/>
          </cell>
        </row>
        <row r="787">
          <cell r="A787" t="str">
            <v>5H9</v>
          </cell>
          <cell r="B787" t="str">
            <v>Q24</v>
          </cell>
          <cell r="C787" t="str">
            <v/>
          </cell>
          <cell r="D787" t="str">
            <v/>
          </cell>
          <cell r="AH787" t="str">
            <v/>
          </cell>
        </row>
        <row r="788">
          <cell r="A788" t="str">
            <v>5HA</v>
          </cell>
          <cell r="B788" t="str">
            <v>Q15</v>
          </cell>
          <cell r="C788" t="str">
            <v/>
          </cell>
          <cell r="D788" t="str">
            <v/>
          </cell>
          <cell r="AH788" t="str">
            <v/>
          </cell>
        </row>
        <row r="789">
          <cell r="A789" t="str">
            <v>5HC</v>
          </cell>
          <cell r="B789" t="str">
            <v>Q15</v>
          </cell>
          <cell r="C789" t="str">
            <v/>
          </cell>
          <cell r="D789" t="str">
            <v/>
          </cell>
          <cell r="AH789" t="str">
            <v/>
          </cell>
        </row>
        <row r="790">
          <cell r="A790" t="str">
            <v>5HD</v>
          </cell>
          <cell r="B790" t="str">
            <v>Q13</v>
          </cell>
          <cell r="C790" t="str">
            <v/>
          </cell>
          <cell r="D790" t="str">
            <v/>
          </cell>
          <cell r="AH790" t="str">
            <v/>
          </cell>
        </row>
        <row r="791">
          <cell r="A791" t="str">
            <v>5HE</v>
          </cell>
          <cell r="B791" t="str">
            <v>Q13</v>
          </cell>
          <cell r="C791" t="str">
            <v/>
          </cell>
          <cell r="D791" t="str">
            <v/>
          </cell>
          <cell r="AH791" t="str">
            <v/>
          </cell>
        </row>
        <row r="792">
          <cell r="A792" t="str">
            <v>5HF</v>
          </cell>
          <cell r="B792" t="str">
            <v>Q13</v>
          </cell>
          <cell r="C792" t="str">
            <v/>
          </cell>
          <cell r="D792" t="str">
            <v/>
          </cell>
          <cell r="AH792" t="str">
            <v/>
          </cell>
        </row>
        <row r="793">
          <cell r="A793" t="str">
            <v>5HG</v>
          </cell>
          <cell r="B793" t="str">
            <v>Q14</v>
          </cell>
          <cell r="C793" t="str">
            <v/>
          </cell>
          <cell r="D793" t="str">
            <v/>
          </cell>
          <cell r="AH793" t="str">
            <v/>
          </cell>
        </row>
        <row r="794">
          <cell r="A794" t="str">
            <v>5HH</v>
          </cell>
          <cell r="B794" t="str">
            <v>Q12</v>
          </cell>
          <cell r="C794" t="str">
            <v/>
          </cell>
          <cell r="D794" t="str">
            <v/>
          </cell>
          <cell r="AH794" t="str">
            <v/>
          </cell>
        </row>
        <row r="795">
          <cell r="A795" t="str">
            <v>5HJ</v>
          </cell>
          <cell r="B795" t="str">
            <v>Q12</v>
          </cell>
          <cell r="C795" t="str">
            <v/>
          </cell>
          <cell r="D795" t="str">
            <v/>
          </cell>
          <cell r="AH795" t="str">
            <v/>
          </cell>
        </row>
        <row r="796">
          <cell r="A796" t="str">
            <v>5HK</v>
          </cell>
          <cell r="B796" t="str">
            <v>Q12</v>
          </cell>
          <cell r="C796" t="str">
            <v/>
          </cell>
          <cell r="D796" t="str">
            <v/>
          </cell>
          <cell r="AH796" t="str">
            <v/>
          </cell>
        </row>
        <row r="797">
          <cell r="A797" t="str">
            <v>5HL</v>
          </cell>
          <cell r="B797" t="str">
            <v>Q12</v>
          </cell>
          <cell r="C797" t="str">
            <v/>
          </cell>
          <cell r="D797" t="str">
            <v/>
          </cell>
          <cell r="AH797" t="str">
            <v/>
          </cell>
        </row>
        <row r="798">
          <cell r="A798" t="str">
            <v>5HM</v>
          </cell>
          <cell r="B798" t="str">
            <v>Q12</v>
          </cell>
          <cell r="C798" t="str">
            <v/>
          </cell>
          <cell r="D798" t="str">
            <v/>
          </cell>
          <cell r="AH798" t="str">
            <v/>
          </cell>
        </row>
        <row r="799">
          <cell r="A799" t="str">
            <v>5HN</v>
          </cell>
          <cell r="B799" t="str">
            <v>Q24</v>
          </cell>
          <cell r="C799" t="str">
            <v/>
          </cell>
          <cell r="D799" t="str">
            <v/>
          </cell>
          <cell r="AH799" t="str">
            <v/>
          </cell>
        </row>
        <row r="800">
          <cell r="A800" t="str">
            <v>5HP</v>
          </cell>
          <cell r="B800" t="str">
            <v>Q13</v>
          </cell>
          <cell r="C800" t="str">
            <v/>
          </cell>
          <cell r="D800" t="str">
            <v/>
          </cell>
          <cell r="AH800" t="str">
            <v/>
          </cell>
        </row>
        <row r="801">
          <cell r="A801" t="str">
            <v>5HQ</v>
          </cell>
          <cell r="B801" t="str">
            <v>Q14</v>
          </cell>
          <cell r="C801" t="str">
            <v/>
          </cell>
          <cell r="D801" t="str">
            <v/>
          </cell>
          <cell r="AH801" t="str">
            <v/>
          </cell>
        </row>
        <row r="802">
          <cell r="A802" t="str">
            <v>5HR</v>
          </cell>
          <cell r="B802" t="str">
            <v>Q26</v>
          </cell>
          <cell r="C802" t="str">
            <v/>
          </cell>
          <cell r="D802" t="str">
            <v/>
          </cell>
          <cell r="AH802" t="str">
            <v/>
          </cell>
        </row>
        <row r="803">
          <cell r="A803" t="str">
            <v>5HT</v>
          </cell>
          <cell r="B803" t="str">
            <v>Q27</v>
          </cell>
          <cell r="C803" t="str">
            <v/>
          </cell>
          <cell r="D803" t="str">
            <v/>
          </cell>
          <cell r="AH803" t="str">
            <v/>
          </cell>
        </row>
        <row r="804">
          <cell r="A804" t="str">
            <v>5HV</v>
          </cell>
          <cell r="B804" t="str">
            <v>Q27</v>
          </cell>
          <cell r="C804" t="str">
            <v/>
          </cell>
          <cell r="D804" t="str">
            <v/>
          </cell>
          <cell r="AH804" t="str">
            <v/>
          </cell>
        </row>
        <row r="805">
          <cell r="A805" t="str">
            <v>5HW</v>
          </cell>
          <cell r="B805" t="str">
            <v>Q26</v>
          </cell>
          <cell r="C805" t="str">
            <v/>
          </cell>
          <cell r="D805" t="str">
            <v/>
          </cell>
          <cell r="AH805" t="str">
            <v/>
          </cell>
        </row>
        <row r="806">
          <cell r="A806" t="str">
            <v>5HX</v>
          </cell>
          <cell r="B806" t="str">
            <v>Q04</v>
          </cell>
          <cell r="C806" t="str">
            <v/>
          </cell>
          <cell r="D806" t="str">
            <v/>
          </cell>
          <cell r="AH806" t="str">
            <v/>
          </cell>
        </row>
        <row r="807">
          <cell r="A807" t="str">
            <v>5HY</v>
          </cell>
          <cell r="B807" t="str">
            <v>Q04</v>
          </cell>
          <cell r="C807" t="str">
            <v/>
          </cell>
          <cell r="D807" t="str">
            <v/>
          </cell>
          <cell r="AH807" t="str">
            <v/>
          </cell>
        </row>
        <row r="808">
          <cell r="A808" t="str">
            <v>5J1</v>
          </cell>
          <cell r="B808" t="str">
            <v>Q15</v>
          </cell>
          <cell r="C808" t="str">
            <v/>
          </cell>
          <cell r="D808" t="str">
            <v/>
          </cell>
          <cell r="AH808" t="str">
            <v/>
          </cell>
        </row>
        <row r="809">
          <cell r="A809" t="str">
            <v>5J2</v>
          </cell>
          <cell r="B809" t="str">
            <v>Q15</v>
          </cell>
          <cell r="C809" t="str">
            <v/>
          </cell>
          <cell r="D809" t="str">
            <v/>
          </cell>
          <cell r="AH809" t="str">
            <v/>
          </cell>
        </row>
        <row r="810">
          <cell r="A810" t="str">
            <v>5J3</v>
          </cell>
          <cell r="B810" t="str">
            <v>Q15</v>
          </cell>
          <cell r="C810" t="str">
            <v/>
          </cell>
          <cell r="D810" t="str">
            <v/>
          </cell>
          <cell r="AH810" t="str">
            <v/>
          </cell>
        </row>
        <row r="811">
          <cell r="A811" t="str">
            <v>5J4</v>
          </cell>
          <cell r="B811" t="str">
            <v>Q15</v>
          </cell>
          <cell r="C811" t="str">
            <v/>
          </cell>
          <cell r="D811" t="str">
            <v/>
          </cell>
          <cell r="AH811" t="str">
            <v/>
          </cell>
        </row>
        <row r="812">
          <cell r="A812" t="str">
            <v>5J5</v>
          </cell>
          <cell r="B812" t="str">
            <v>Q14</v>
          </cell>
          <cell r="C812" t="str">
            <v/>
          </cell>
          <cell r="D812" t="str">
            <v/>
          </cell>
          <cell r="AH812" t="str">
            <v/>
          </cell>
        </row>
        <row r="813">
          <cell r="A813" t="str">
            <v>5J6</v>
          </cell>
          <cell r="B813" t="str">
            <v>Q12</v>
          </cell>
          <cell r="C813" t="str">
            <v/>
          </cell>
          <cell r="D813" t="str">
            <v/>
          </cell>
          <cell r="AH813" t="str">
            <v/>
          </cell>
        </row>
        <row r="814">
          <cell r="A814" t="str">
            <v>5J7</v>
          </cell>
          <cell r="B814" t="str">
            <v>Q12</v>
          </cell>
          <cell r="C814" t="str">
            <v/>
          </cell>
          <cell r="D814" t="str">
            <v/>
          </cell>
          <cell r="AH814" t="str">
            <v/>
          </cell>
        </row>
        <row r="815">
          <cell r="A815" t="str">
            <v>5J8</v>
          </cell>
          <cell r="B815" t="str">
            <v>Q10</v>
          </cell>
          <cell r="C815" t="str">
            <v/>
          </cell>
          <cell r="D815" t="str">
            <v/>
          </cell>
          <cell r="AH815" t="str">
            <v/>
          </cell>
        </row>
        <row r="816">
          <cell r="A816" t="str">
            <v>5J9</v>
          </cell>
          <cell r="B816" t="str">
            <v>Q10</v>
          </cell>
          <cell r="C816" t="str">
            <v/>
          </cell>
          <cell r="D816" t="str">
            <v/>
          </cell>
          <cell r="AH816" t="str">
            <v/>
          </cell>
        </row>
        <row r="817">
          <cell r="A817" t="str">
            <v>5JA</v>
          </cell>
          <cell r="B817" t="str">
            <v>Q25</v>
          </cell>
          <cell r="C817" t="str">
            <v/>
          </cell>
          <cell r="D817" t="str">
            <v/>
          </cell>
          <cell r="AH817" t="str">
            <v/>
          </cell>
        </row>
        <row r="818">
          <cell r="A818" t="str">
            <v>5JC</v>
          </cell>
          <cell r="B818" t="str">
            <v>Q25</v>
          </cell>
          <cell r="C818" t="str">
            <v/>
          </cell>
          <cell r="D818" t="str">
            <v/>
          </cell>
          <cell r="AH818" t="str">
            <v/>
          </cell>
        </row>
        <row r="819">
          <cell r="A819" t="str">
            <v>5JD</v>
          </cell>
          <cell r="B819" t="str">
            <v>Q25</v>
          </cell>
          <cell r="C819" t="str">
            <v/>
          </cell>
          <cell r="D819" t="str">
            <v/>
          </cell>
          <cell r="AH819" t="str">
            <v/>
          </cell>
        </row>
        <row r="820">
          <cell r="A820" t="str">
            <v>5JE</v>
          </cell>
          <cell r="B820" t="str">
            <v>Q23</v>
          </cell>
          <cell r="C820" t="str">
            <v/>
          </cell>
          <cell r="D820" t="str">
            <v/>
          </cell>
          <cell r="AH820" t="str">
            <v/>
          </cell>
        </row>
        <row r="821">
          <cell r="A821" t="str">
            <v>5JF</v>
          </cell>
          <cell r="B821" t="str">
            <v>Q20</v>
          </cell>
          <cell r="C821" t="str">
            <v/>
          </cell>
          <cell r="D821" t="str">
            <v/>
          </cell>
          <cell r="AH821" t="str">
            <v/>
          </cell>
        </row>
        <row r="822">
          <cell r="A822" t="str">
            <v>5JG</v>
          </cell>
          <cell r="B822" t="str">
            <v>Q20</v>
          </cell>
          <cell r="C822" t="str">
            <v/>
          </cell>
          <cell r="D822" t="str">
            <v/>
          </cell>
          <cell r="AH822" t="str">
            <v/>
          </cell>
        </row>
        <row r="823">
          <cell r="A823" t="str">
            <v>5JH</v>
          </cell>
          <cell r="B823" t="str">
            <v>Q01</v>
          </cell>
          <cell r="C823" t="str">
            <v/>
          </cell>
          <cell r="D823" t="str">
            <v/>
          </cell>
          <cell r="AH823" t="str">
            <v/>
          </cell>
        </row>
        <row r="824">
          <cell r="A824" t="str">
            <v>5JJ</v>
          </cell>
          <cell r="B824" t="str">
            <v>Q01</v>
          </cell>
          <cell r="C824" t="str">
            <v/>
          </cell>
          <cell r="D824" t="str">
            <v/>
          </cell>
          <cell r="AH824" t="str">
            <v/>
          </cell>
        </row>
        <row r="825">
          <cell r="A825" t="str">
            <v>5JK</v>
          </cell>
          <cell r="B825" t="str">
            <v>Q01</v>
          </cell>
          <cell r="C825" t="str">
            <v/>
          </cell>
          <cell r="D825" t="str">
            <v/>
          </cell>
          <cell r="AH825" t="str">
            <v/>
          </cell>
        </row>
        <row r="826">
          <cell r="A826" t="str">
            <v>5JL</v>
          </cell>
          <cell r="B826" t="str">
            <v>Q01</v>
          </cell>
          <cell r="C826" t="str">
            <v/>
          </cell>
          <cell r="D826" t="str">
            <v/>
          </cell>
          <cell r="AH826" t="str">
            <v/>
          </cell>
        </row>
        <row r="827">
          <cell r="A827" t="str">
            <v>5JM</v>
          </cell>
          <cell r="B827" t="str">
            <v>Q01</v>
          </cell>
          <cell r="C827" t="str">
            <v/>
          </cell>
          <cell r="D827" t="str">
            <v/>
          </cell>
          <cell r="AH827" t="str">
            <v/>
          </cell>
        </row>
        <row r="828">
          <cell r="A828" t="str">
            <v>5JN</v>
          </cell>
          <cell r="B828" t="str">
            <v>Q03</v>
          </cell>
          <cell r="C828" t="str">
            <v/>
          </cell>
          <cell r="D828" t="str">
            <v/>
          </cell>
          <cell r="AH828" t="str">
            <v/>
          </cell>
        </row>
        <row r="829">
          <cell r="A829" t="str">
            <v>5JP</v>
          </cell>
          <cell r="B829" t="str">
            <v>Q03</v>
          </cell>
          <cell r="C829" t="str">
            <v/>
          </cell>
          <cell r="D829" t="str">
            <v/>
          </cell>
          <cell r="AH829" t="str">
            <v/>
          </cell>
        </row>
        <row r="830">
          <cell r="A830" t="str">
            <v>5JQ</v>
          </cell>
          <cell r="B830" t="str">
            <v>Q01</v>
          </cell>
          <cell r="C830" t="str">
            <v/>
          </cell>
          <cell r="D830" t="str">
            <v/>
          </cell>
          <cell r="AH830" t="str">
            <v/>
          </cell>
        </row>
        <row r="831">
          <cell r="A831" t="str">
            <v>5JR</v>
          </cell>
          <cell r="B831" t="str">
            <v>Q01</v>
          </cell>
          <cell r="C831" t="str">
            <v/>
          </cell>
          <cell r="D831" t="str">
            <v/>
          </cell>
          <cell r="AH831" t="str">
            <v/>
          </cell>
        </row>
        <row r="832">
          <cell r="A832" t="str">
            <v>5JT</v>
          </cell>
          <cell r="B832" t="str">
            <v>Q01</v>
          </cell>
          <cell r="C832" t="str">
            <v/>
          </cell>
          <cell r="D832" t="str">
            <v/>
          </cell>
          <cell r="AH832" t="str">
            <v/>
          </cell>
        </row>
        <row r="833">
          <cell r="A833" t="str">
            <v>5JV</v>
          </cell>
          <cell r="B833" t="str">
            <v>Q01</v>
          </cell>
          <cell r="C833" t="str">
            <v/>
          </cell>
          <cell r="D833" t="str">
            <v/>
          </cell>
          <cell r="AH833" t="str">
            <v/>
          </cell>
        </row>
        <row r="834">
          <cell r="A834" t="str">
            <v>5JW</v>
          </cell>
          <cell r="B834" t="str">
            <v>Q01</v>
          </cell>
          <cell r="C834" t="str">
            <v/>
          </cell>
          <cell r="D834" t="str">
            <v/>
          </cell>
          <cell r="AH834" t="str">
            <v/>
          </cell>
        </row>
        <row r="835">
          <cell r="A835" t="str">
            <v>5JX</v>
          </cell>
          <cell r="B835" t="str">
            <v>Q14</v>
          </cell>
          <cell r="C835" t="str">
            <v/>
          </cell>
          <cell r="D835" t="str">
            <v/>
          </cell>
          <cell r="AH835" t="str">
            <v/>
          </cell>
        </row>
        <row r="836">
          <cell r="A836" t="str">
            <v>5JY</v>
          </cell>
          <cell r="B836" t="str">
            <v>Q14</v>
          </cell>
          <cell r="C836" t="str">
            <v/>
          </cell>
          <cell r="D836" t="str">
            <v/>
          </cell>
          <cell r="AH836" t="str">
            <v/>
          </cell>
        </row>
        <row r="837">
          <cell r="A837" t="str">
            <v>5K1</v>
          </cell>
          <cell r="B837" t="str">
            <v>Q22</v>
          </cell>
          <cell r="C837" t="str">
            <v/>
          </cell>
          <cell r="D837" t="str">
            <v/>
          </cell>
          <cell r="AH837" t="str">
            <v/>
          </cell>
        </row>
        <row r="838">
          <cell r="A838" t="str">
            <v>5K2</v>
          </cell>
          <cell r="B838" t="str">
            <v>Q22</v>
          </cell>
          <cell r="C838" t="str">
            <v/>
          </cell>
          <cell r="D838" t="str">
            <v/>
          </cell>
          <cell r="AH838" t="str">
            <v/>
          </cell>
        </row>
        <row r="839">
          <cell r="A839" t="str">
            <v>5K3</v>
          </cell>
          <cell r="B839" t="str">
            <v>Q20</v>
          </cell>
          <cell r="C839" t="str">
            <v/>
          </cell>
          <cell r="D839" t="str">
            <v/>
          </cell>
          <cell r="AH839" t="str">
            <v/>
          </cell>
        </row>
        <row r="840">
          <cell r="A840" t="str">
            <v>5K4</v>
          </cell>
          <cell r="B840" t="str">
            <v>Q20</v>
          </cell>
          <cell r="C840" t="str">
            <v/>
          </cell>
          <cell r="D840" t="str">
            <v/>
          </cell>
          <cell r="AH840" t="str">
            <v/>
          </cell>
        </row>
        <row r="841">
          <cell r="A841" t="str">
            <v>5K5</v>
          </cell>
          <cell r="B841" t="str">
            <v>Q04</v>
          </cell>
          <cell r="C841" t="str">
            <v/>
          </cell>
          <cell r="D841" t="str">
            <v/>
          </cell>
          <cell r="AH841" t="str">
            <v/>
          </cell>
        </row>
        <row r="842">
          <cell r="A842" t="str">
            <v>5K6</v>
          </cell>
          <cell r="B842" t="str">
            <v>Q04</v>
          </cell>
          <cell r="C842" t="str">
            <v/>
          </cell>
          <cell r="D842" t="str">
            <v/>
          </cell>
          <cell r="AH842" t="str">
            <v/>
          </cell>
        </row>
        <row r="843">
          <cell r="A843" t="str">
            <v>5K7</v>
          </cell>
          <cell r="B843" t="str">
            <v>Q05</v>
          </cell>
          <cell r="C843" t="str">
            <v/>
          </cell>
          <cell r="D843" t="str">
            <v/>
          </cell>
          <cell r="AH843" t="str">
            <v/>
          </cell>
        </row>
        <row r="844">
          <cell r="A844" t="str">
            <v>5K8</v>
          </cell>
          <cell r="B844" t="str">
            <v>Q05</v>
          </cell>
          <cell r="C844" t="str">
            <v/>
          </cell>
          <cell r="D844" t="str">
            <v/>
          </cell>
          <cell r="AH844" t="str">
            <v/>
          </cell>
        </row>
        <row r="845">
          <cell r="A845" t="str">
            <v>5K9</v>
          </cell>
          <cell r="B845" t="str">
            <v>Q08</v>
          </cell>
          <cell r="C845" t="str">
            <v/>
          </cell>
          <cell r="D845" t="str">
            <v/>
          </cell>
          <cell r="AH845" t="str">
            <v/>
          </cell>
        </row>
        <row r="846">
          <cell r="A846" t="str">
            <v>5KA</v>
          </cell>
          <cell r="B846" t="str">
            <v>Q10</v>
          </cell>
          <cell r="C846" t="str">
            <v/>
          </cell>
          <cell r="D846" t="str">
            <v/>
          </cell>
          <cell r="AH846" t="str">
            <v/>
          </cell>
        </row>
        <row r="847">
          <cell r="A847" t="str">
            <v>5KC</v>
          </cell>
          <cell r="B847" t="str">
            <v>Q10</v>
          </cell>
          <cell r="C847" t="str">
            <v/>
          </cell>
          <cell r="D847" t="str">
            <v/>
          </cell>
          <cell r="AH847" t="str">
            <v/>
          </cell>
        </row>
        <row r="848">
          <cell r="A848" t="str">
            <v>5KD</v>
          </cell>
          <cell r="B848" t="str">
            <v>Q10</v>
          </cell>
          <cell r="C848" t="str">
            <v/>
          </cell>
          <cell r="D848" t="str">
            <v/>
          </cell>
          <cell r="AH848" t="str">
            <v/>
          </cell>
        </row>
        <row r="849">
          <cell r="A849" t="str">
            <v>5KE</v>
          </cell>
          <cell r="B849" t="str">
            <v>Q10</v>
          </cell>
          <cell r="C849" t="str">
            <v/>
          </cell>
          <cell r="D849" t="str">
            <v/>
          </cell>
          <cell r="AH849" t="str">
            <v/>
          </cell>
        </row>
        <row r="850">
          <cell r="A850" t="str">
            <v>5KF</v>
          </cell>
          <cell r="B850" t="str">
            <v>Q09</v>
          </cell>
          <cell r="C850" t="str">
            <v/>
          </cell>
          <cell r="D850" t="str">
            <v/>
          </cell>
          <cell r="AH850" t="str">
            <v/>
          </cell>
        </row>
        <row r="851">
          <cell r="A851" t="str">
            <v>5KG</v>
          </cell>
          <cell r="B851" t="str">
            <v>Q09</v>
          </cell>
          <cell r="C851" t="str">
            <v/>
          </cell>
          <cell r="D851" t="str">
            <v/>
          </cell>
          <cell r="AH851" t="str">
            <v/>
          </cell>
        </row>
        <row r="852">
          <cell r="A852" t="str">
            <v>5KH</v>
          </cell>
          <cell r="B852" t="str">
            <v>Q11</v>
          </cell>
          <cell r="C852" t="str">
            <v/>
          </cell>
          <cell r="D852" t="str">
            <v/>
          </cell>
          <cell r="AH852" t="str">
            <v/>
          </cell>
        </row>
        <row r="853">
          <cell r="A853" t="str">
            <v>5KJ</v>
          </cell>
          <cell r="B853" t="str">
            <v>Q11</v>
          </cell>
          <cell r="C853" t="str">
            <v/>
          </cell>
          <cell r="D853" t="str">
            <v/>
          </cell>
          <cell r="AH853" t="str">
            <v/>
          </cell>
        </row>
        <row r="854">
          <cell r="A854" t="str">
            <v>5KK</v>
          </cell>
          <cell r="B854" t="str">
            <v>Q11</v>
          </cell>
          <cell r="C854" t="str">
            <v/>
          </cell>
          <cell r="D854" t="str">
            <v/>
          </cell>
          <cell r="AH854" t="str">
            <v/>
          </cell>
        </row>
        <row r="855">
          <cell r="A855" t="str">
            <v>5KL</v>
          </cell>
          <cell r="B855" t="str">
            <v>Q09</v>
          </cell>
          <cell r="C855" t="str">
            <v/>
          </cell>
          <cell r="D855" t="str">
            <v/>
          </cell>
          <cell r="AH855" t="str">
            <v/>
          </cell>
        </row>
        <row r="856">
          <cell r="A856" t="str">
            <v>5KM</v>
          </cell>
          <cell r="B856" t="str">
            <v>Q10</v>
          </cell>
          <cell r="C856" t="str">
            <v/>
          </cell>
          <cell r="D856" t="str">
            <v/>
          </cell>
          <cell r="AH856" t="str">
            <v/>
          </cell>
        </row>
        <row r="857">
          <cell r="A857" t="str">
            <v>5KN</v>
          </cell>
          <cell r="B857" t="str">
            <v>Q10</v>
          </cell>
          <cell r="C857" t="str">
            <v/>
          </cell>
          <cell r="D857" t="str">
            <v/>
          </cell>
          <cell r="AH857" t="str">
            <v/>
          </cell>
        </row>
        <row r="858">
          <cell r="A858" t="str">
            <v>5KP</v>
          </cell>
          <cell r="B858" t="str">
            <v>Q19</v>
          </cell>
          <cell r="C858" t="str">
            <v/>
          </cell>
          <cell r="D858" t="str">
            <v/>
          </cell>
          <cell r="AH858" t="str">
            <v/>
          </cell>
        </row>
        <row r="859">
          <cell r="A859" t="str">
            <v>5KQ</v>
          </cell>
          <cell r="B859" t="str">
            <v>Q19</v>
          </cell>
          <cell r="C859" t="str">
            <v/>
          </cell>
          <cell r="D859" t="str">
            <v/>
          </cell>
          <cell r="AH859" t="str">
            <v/>
          </cell>
        </row>
        <row r="860">
          <cell r="A860" t="str">
            <v>5KR</v>
          </cell>
          <cell r="B860" t="str">
            <v>Q21</v>
          </cell>
          <cell r="C860" t="str">
            <v/>
          </cell>
          <cell r="D860" t="str">
            <v/>
          </cell>
          <cell r="AH860" t="str">
            <v/>
          </cell>
        </row>
        <row r="861">
          <cell r="A861" t="str">
            <v>5KT</v>
          </cell>
          <cell r="B861" t="str">
            <v>Q21</v>
          </cell>
          <cell r="C861" t="str">
            <v/>
          </cell>
          <cell r="D861" t="str">
            <v/>
          </cell>
          <cell r="AH861" t="str">
            <v/>
          </cell>
        </row>
        <row r="862">
          <cell r="A862" t="str">
            <v>5KV</v>
          </cell>
          <cell r="B862" t="str">
            <v>Q22</v>
          </cell>
          <cell r="C862" t="str">
            <v/>
          </cell>
          <cell r="D862" t="str">
            <v/>
          </cell>
          <cell r="AH862" t="str">
            <v/>
          </cell>
        </row>
        <row r="863">
          <cell r="A863" t="str">
            <v>5KW</v>
          </cell>
          <cell r="B863" t="str">
            <v>Q20</v>
          </cell>
          <cell r="C863" t="str">
            <v/>
          </cell>
          <cell r="D863" t="str">
            <v/>
          </cell>
          <cell r="AH863" t="str">
            <v/>
          </cell>
        </row>
        <row r="864">
          <cell r="A864" t="str">
            <v>5KX</v>
          </cell>
          <cell r="B864" t="str">
            <v>Q20</v>
          </cell>
          <cell r="C864" t="str">
            <v/>
          </cell>
          <cell r="D864" t="str">
            <v/>
          </cell>
          <cell r="AH864" t="str">
            <v/>
          </cell>
        </row>
        <row r="865">
          <cell r="A865" t="str">
            <v>5KY</v>
          </cell>
          <cell r="B865" t="str">
            <v>Q20</v>
          </cell>
          <cell r="C865" t="str">
            <v/>
          </cell>
          <cell r="D865" t="str">
            <v/>
          </cell>
          <cell r="AH865" t="str">
            <v/>
          </cell>
        </row>
        <row r="866">
          <cell r="A866" t="str">
            <v>5L1</v>
          </cell>
          <cell r="B866" t="str">
            <v>Q17</v>
          </cell>
          <cell r="C866" t="str">
            <v/>
          </cell>
          <cell r="D866" t="str">
            <v/>
          </cell>
          <cell r="AH866" t="str">
            <v/>
          </cell>
        </row>
        <row r="867">
          <cell r="A867" t="str">
            <v>5L2</v>
          </cell>
          <cell r="B867" t="str">
            <v>Q18</v>
          </cell>
          <cell r="C867" t="str">
            <v/>
          </cell>
          <cell r="D867" t="str">
            <v/>
          </cell>
          <cell r="AH867" t="str">
            <v/>
          </cell>
        </row>
        <row r="868">
          <cell r="A868" t="str">
            <v>5L3</v>
          </cell>
          <cell r="B868" t="str">
            <v>Q18</v>
          </cell>
          <cell r="C868" t="str">
            <v/>
          </cell>
          <cell r="D868" t="str">
            <v/>
          </cell>
          <cell r="AH868" t="str">
            <v/>
          </cell>
        </row>
        <row r="869">
          <cell r="A869" t="str">
            <v>5L4</v>
          </cell>
          <cell r="B869" t="str">
            <v>Q18</v>
          </cell>
          <cell r="C869" t="str">
            <v/>
          </cell>
          <cell r="D869" t="str">
            <v/>
          </cell>
          <cell r="AH869" t="str">
            <v/>
          </cell>
        </row>
        <row r="870">
          <cell r="A870" t="str">
            <v>5L5</v>
          </cell>
          <cell r="B870" t="str">
            <v>Q19</v>
          </cell>
          <cell r="C870" t="str">
            <v/>
          </cell>
          <cell r="D870" t="str">
            <v/>
          </cell>
          <cell r="AH870" t="str">
            <v/>
          </cell>
        </row>
        <row r="871">
          <cell r="A871" t="str">
            <v>5L6</v>
          </cell>
          <cell r="B871" t="str">
            <v>Q19</v>
          </cell>
          <cell r="C871" t="str">
            <v/>
          </cell>
          <cell r="D871" t="str">
            <v/>
          </cell>
          <cell r="AH871" t="str">
            <v/>
          </cell>
        </row>
        <row r="872">
          <cell r="A872" t="str">
            <v>5L7</v>
          </cell>
          <cell r="B872" t="str">
            <v>Q19</v>
          </cell>
          <cell r="C872" t="str">
            <v/>
          </cell>
          <cell r="D872" t="str">
            <v/>
          </cell>
          <cell r="AH872" t="str">
            <v/>
          </cell>
        </row>
        <row r="873">
          <cell r="A873" t="str">
            <v>5L8</v>
          </cell>
          <cell r="B873" t="str">
            <v>Q19</v>
          </cell>
          <cell r="C873" t="str">
            <v/>
          </cell>
          <cell r="D873" t="str">
            <v/>
          </cell>
          <cell r="AH873" t="str">
            <v/>
          </cell>
        </row>
        <row r="874">
          <cell r="A874" t="str">
            <v>5L9</v>
          </cell>
          <cell r="B874" t="str">
            <v>Q19</v>
          </cell>
          <cell r="C874" t="str">
            <v/>
          </cell>
          <cell r="D874" t="str">
            <v/>
          </cell>
          <cell r="AH874" t="str">
            <v/>
          </cell>
        </row>
        <row r="875">
          <cell r="A875" t="str">
            <v>5LA</v>
          </cell>
          <cell r="B875" t="str">
            <v>Q04</v>
          </cell>
          <cell r="C875" t="str">
            <v/>
          </cell>
          <cell r="D875" t="str">
            <v/>
          </cell>
          <cell r="AH875" t="str">
            <v/>
          </cell>
        </row>
        <row r="876">
          <cell r="A876" t="str">
            <v>5LC</v>
          </cell>
          <cell r="B876" t="str">
            <v>Q04</v>
          </cell>
          <cell r="C876" t="str">
            <v/>
          </cell>
          <cell r="D876" t="str">
            <v/>
          </cell>
          <cell r="AH876" t="str">
            <v/>
          </cell>
        </row>
        <row r="877">
          <cell r="A877" t="str">
            <v>5LD</v>
          </cell>
          <cell r="B877" t="str">
            <v>Q07</v>
          </cell>
          <cell r="C877" t="str">
            <v/>
          </cell>
          <cell r="D877" t="str">
            <v/>
          </cell>
          <cell r="AH877" t="str">
            <v/>
          </cell>
        </row>
        <row r="878">
          <cell r="A878" t="str">
            <v>5LE</v>
          </cell>
          <cell r="B878" t="str">
            <v>Q07</v>
          </cell>
          <cell r="C878" t="str">
            <v/>
          </cell>
          <cell r="D878" t="str">
            <v/>
          </cell>
          <cell r="AH878" t="str">
            <v/>
          </cell>
        </row>
        <row r="879">
          <cell r="A879" t="str">
            <v>5LF</v>
          </cell>
          <cell r="B879" t="str">
            <v>Q07</v>
          </cell>
          <cell r="C879" t="str">
            <v/>
          </cell>
          <cell r="D879" t="str">
            <v/>
          </cell>
          <cell r="AH879" t="str">
            <v/>
          </cell>
        </row>
        <row r="880">
          <cell r="A880" t="str">
            <v>5LG</v>
          </cell>
          <cell r="B880" t="str">
            <v>Q08</v>
          </cell>
          <cell r="C880" t="str">
            <v/>
          </cell>
          <cell r="D880" t="str">
            <v/>
          </cell>
          <cell r="AH880" t="str">
            <v/>
          </cell>
        </row>
        <row r="881">
          <cell r="A881" t="str">
            <v>5LH</v>
          </cell>
          <cell r="B881" t="str">
            <v>Q14</v>
          </cell>
          <cell r="C881" t="str">
            <v/>
          </cell>
          <cell r="D881" t="str">
            <v/>
          </cell>
          <cell r="AH881" t="str">
            <v/>
          </cell>
        </row>
        <row r="882">
          <cell r="A882" t="str">
            <v>5LJ</v>
          </cell>
          <cell r="B882" t="str">
            <v>Q12</v>
          </cell>
          <cell r="C882" t="str">
            <v/>
          </cell>
          <cell r="D882" t="str">
            <v/>
          </cell>
          <cell r="AH882" t="str">
            <v/>
          </cell>
        </row>
        <row r="883">
          <cell r="A883" t="str">
            <v>5LK</v>
          </cell>
          <cell r="B883" t="str">
            <v>Q12</v>
          </cell>
          <cell r="C883" t="str">
            <v/>
          </cell>
          <cell r="D883" t="str">
            <v/>
          </cell>
          <cell r="AH883" t="str">
            <v/>
          </cell>
        </row>
        <row r="884">
          <cell r="A884" t="str">
            <v>5LL</v>
          </cell>
          <cell r="B884" t="str">
            <v>Q18</v>
          </cell>
          <cell r="C884" t="str">
            <v/>
          </cell>
          <cell r="D884" t="str">
            <v/>
          </cell>
          <cell r="AH884" t="str">
            <v/>
          </cell>
        </row>
        <row r="885">
          <cell r="A885" t="str">
            <v>5LM</v>
          </cell>
          <cell r="B885" t="str">
            <v>Q18</v>
          </cell>
          <cell r="C885" t="str">
            <v/>
          </cell>
          <cell r="D885" t="str">
            <v/>
          </cell>
          <cell r="AH885" t="str">
            <v/>
          </cell>
        </row>
        <row r="886">
          <cell r="A886" t="str">
            <v>5LN</v>
          </cell>
          <cell r="B886" t="str">
            <v>Q18</v>
          </cell>
          <cell r="C886" t="str">
            <v/>
          </cell>
          <cell r="D886" t="str">
            <v/>
          </cell>
          <cell r="AH886" t="str">
            <v/>
          </cell>
        </row>
        <row r="887">
          <cell r="A887" t="str">
            <v>5LP</v>
          </cell>
          <cell r="B887" t="str">
            <v>Q18</v>
          </cell>
          <cell r="C887" t="str">
            <v/>
          </cell>
          <cell r="D887" t="str">
            <v/>
          </cell>
          <cell r="AH887" t="str">
            <v/>
          </cell>
        </row>
        <row r="888">
          <cell r="A888" t="str">
            <v>5LQ</v>
          </cell>
          <cell r="B888" t="str">
            <v>Q19</v>
          </cell>
          <cell r="C888" t="str">
            <v/>
          </cell>
          <cell r="D888" t="str">
            <v/>
          </cell>
          <cell r="AH888" t="str">
            <v/>
          </cell>
        </row>
        <row r="889">
          <cell r="A889" t="str">
            <v>5LR</v>
          </cell>
          <cell r="B889" t="str">
            <v>Q19</v>
          </cell>
          <cell r="C889" t="str">
            <v/>
          </cell>
          <cell r="D889" t="str">
            <v/>
          </cell>
          <cell r="AH889" t="str">
            <v/>
          </cell>
        </row>
        <row r="890">
          <cell r="A890" t="str">
            <v>5LT</v>
          </cell>
          <cell r="B890" t="str">
            <v>Q19</v>
          </cell>
          <cell r="C890" t="str">
            <v/>
          </cell>
          <cell r="D890" t="str">
            <v/>
          </cell>
          <cell r="AH890" t="str">
            <v/>
          </cell>
        </row>
        <row r="891">
          <cell r="A891" t="str">
            <v>5LV</v>
          </cell>
          <cell r="B891" t="str">
            <v>Q25</v>
          </cell>
          <cell r="C891" t="str">
            <v/>
          </cell>
          <cell r="D891" t="str">
            <v/>
          </cell>
          <cell r="AH891" t="str">
            <v/>
          </cell>
        </row>
        <row r="892">
          <cell r="A892" t="str">
            <v>5LW</v>
          </cell>
          <cell r="B892" t="str">
            <v>Q25</v>
          </cell>
          <cell r="C892" t="str">
            <v/>
          </cell>
          <cell r="D892" t="str">
            <v/>
          </cell>
          <cell r="AH892" t="str">
            <v/>
          </cell>
        </row>
        <row r="893">
          <cell r="A893" t="str">
            <v>5LX</v>
          </cell>
          <cell r="B893" t="str">
            <v>Q17</v>
          </cell>
          <cell r="C893" t="str">
            <v/>
          </cell>
          <cell r="D893" t="str">
            <v/>
          </cell>
          <cell r="AH893" t="str">
            <v/>
          </cell>
        </row>
        <row r="894">
          <cell r="A894" t="str">
            <v>5LY</v>
          </cell>
          <cell r="B894" t="str">
            <v>Q17</v>
          </cell>
          <cell r="C894" t="str">
            <v/>
          </cell>
          <cell r="D894" t="str">
            <v/>
          </cell>
          <cell r="AH894" t="str">
            <v/>
          </cell>
        </row>
        <row r="895">
          <cell r="A895" t="str">
            <v>5M1</v>
          </cell>
          <cell r="B895" t="str">
            <v>Q27</v>
          </cell>
          <cell r="C895" t="str">
            <v/>
          </cell>
          <cell r="D895" t="str">
            <v/>
          </cell>
          <cell r="AH895" t="str">
            <v/>
          </cell>
        </row>
        <row r="896">
          <cell r="A896" t="str">
            <v>5M2</v>
          </cell>
          <cell r="B896" t="str">
            <v>Q26</v>
          </cell>
          <cell r="C896" t="str">
            <v/>
          </cell>
          <cell r="D896" t="str">
            <v/>
          </cell>
          <cell r="AH896" t="str">
            <v/>
          </cell>
        </row>
        <row r="897">
          <cell r="A897" t="str">
            <v>5M3</v>
          </cell>
          <cell r="B897" t="str">
            <v>Q27</v>
          </cell>
          <cell r="C897" t="str">
            <v/>
          </cell>
          <cell r="D897" t="str">
            <v/>
          </cell>
          <cell r="AH897" t="str">
            <v/>
          </cell>
        </row>
        <row r="898">
          <cell r="A898" t="str">
            <v>5M5</v>
          </cell>
          <cell r="B898" t="str">
            <v>Q15</v>
          </cell>
          <cell r="C898" t="str">
            <v/>
          </cell>
          <cell r="D898" t="str">
            <v/>
          </cell>
          <cell r="AH898" t="str">
            <v/>
          </cell>
        </row>
        <row r="899">
          <cell r="A899" t="str">
            <v>5M6</v>
          </cell>
          <cell r="B899" t="str">
            <v>Q08</v>
          </cell>
          <cell r="C899" t="str">
            <v/>
          </cell>
          <cell r="D899" t="str">
            <v/>
          </cell>
          <cell r="AH899" t="str">
            <v/>
          </cell>
        </row>
        <row r="900">
          <cell r="A900" t="str">
            <v>5M7</v>
          </cell>
          <cell r="B900" t="str">
            <v>Q08</v>
          </cell>
          <cell r="C900" t="str">
            <v/>
          </cell>
          <cell r="D900" t="str">
            <v/>
          </cell>
          <cell r="AH900" t="str">
            <v/>
          </cell>
        </row>
        <row r="901">
          <cell r="A901" t="str">
            <v>5M8</v>
          </cell>
          <cell r="B901" t="str">
            <v>Q20</v>
          </cell>
          <cell r="C901" t="str">
            <v/>
          </cell>
          <cell r="D901" t="str">
            <v/>
          </cell>
          <cell r="AH901" t="str">
            <v/>
          </cell>
        </row>
        <row r="902">
          <cell r="A902" t="str">
            <v>5M9</v>
          </cell>
          <cell r="B902" t="str">
            <v>Q28</v>
          </cell>
          <cell r="C902" t="str">
            <v/>
          </cell>
          <cell r="D902" t="str">
            <v/>
          </cell>
          <cell r="AH902" t="str">
            <v/>
          </cell>
        </row>
        <row r="903">
          <cell r="A903" t="str">
            <v>5MA</v>
          </cell>
          <cell r="B903" t="str">
            <v>Q19</v>
          </cell>
          <cell r="C903" t="str">
            <v/>
          </cell>
          <cell r="D903" t="str">
            <v/>
          </cell>
          <cell r="AH903" t="str">
            <v/>
          </cell>
        </row>
        <row r="904">
          <cell r="A904" t="str">
            <v>5MC</v>
          </cell>
          <cell r="B904" t="str">
            <v>Q19</v>
          </cell>
          <cell r="C904" t="str">
            <v/>
          </cell>
          <cell r="D904" t="str">
            <v/>
          </cell>
          <cell r="AH904" t="str">
            <v/>
          </cell>
        </row>
        <row r="905">
          <cell r="A905" t="str">
            <v>5MD</v>
          </cell>
          <cell r="B905" t="str">
            <v>Q28</v>
          </cell>
          <cell r="C905" t="str">
            <v/>
          </cell>
          <cell r="D905" t="str">
            <v/>
          </cell>
          <cell r="AH905" t="str">
            <v/>
          </cell>
        </row>
        <row r="906">
          <cell r="A906" t="str">
            <v>5ME</v>
          </cell>
          <cell r="B906" t="str">
            <v>Q26</v>
          </cell>
          <cell r="C906" t="str">
            <v/>
          </cell>
          <cell r="D906" t="str">
            <v/>
          </cell>
          <cell r="AH906" t="str">
            <v/>
          </cell>
        </row>
        <row r="907">
          <cell r="A907" t="str">
            <v>5MF</v>
          </cell>
          <cell r="B907" t="str">
            <v>Q26</v>
          </cell>
          <cell r="C907" t="str">
            <v/>
          </cell>
          <cell r="D907" t="str">
            <v/>
          </cell>
          <cell r="AH907" t="str">
            <v/>
          </cell>
        </row>
        <row r="908">
          <cell r="A908" t="str">
            <v>5MG</v>
          </cell>
          <cell r="B908" t="str">
            <v>Q27</v>
          </cell>
          <cell r="C908" t="str">
            <v/>
          </cell>
          <cell r="D908" t="str">
            <v/>
          </cell>
          <cell r="AH908" t="str">
            <v/>
          </cell>
        </row>
        <row r="909">
          <cell r="A909" t="str">
            <v>5MH</v>
          </cell>
          <cell r="B909" t="str">
            <v>Q27</v>
          </cell>
          <cell r="C909" t="str">
            <v/>
          </cell>
          <cell r="D909" t="str">
            <v/>
          </cell>
          <cell r="AH909" t="str">
            <v/>
          </cell>
        </row>
        <row r="910">
          <cell r="A910" t="str">
            <v>5MJ</v>
          </cell>
          <cell r="B910" t="str">
            <v>Q27</v>
          </cell>
          <cell r="C910" t="str">
            <v/>
          </cell>
          <cell r="D910" t="str">
            <v/>
          </cell>
          <cell r="AH910" t="str">
            <v/>
          </cell>
        </row>
        <row r="911">
          <cell r="A911" t="str">
            <v>5MK</v>
          </cell>
          <cell r="B911" t="str">
            <v>Q26</v>
          </cell>
          <cell r="C911" t="str">
            <v/>
          </cell>
          <cell r="D911" t="str">
            <v/>
          </cell>
          <cell r="AH911" t="str">
            <v/>
          </cell>
        </row>
        <row r="912">
          <cell r="A912" t="str">
            <v>5ML</v>
          </cell>
          <cell r="B912" t="str">
            <v>Q26</v>
          </cell>
          <cell r="C912" t="str">
            <v/>
          </cell>
          <cell r="D912" t="str">
            <v/>
          </cell>
          <cell r="AH912" t="str">
            <v/>
          </cell>
        </row>
        <row r="913">
          <cell r="A913" t="str">
            <v>5MM</v>
          </cell>
          <cell r="B913" t="str">
            <v>Q26</v>
          </cell>
          <cell r="C913" t="str">
            <v/>
          </cell>
          <cell r="D913" t="str">
            <v/>
          </cell>
          <cell r="AH913" t="str">
            <v/>
          </cell>
        </row>
        <row r="914">
          <cell r="A914" t="str">
            <v>5MN</v>
          </cell>
          <cell r="B914" t="str">
            <v>Q26</v>
          </cell>
          <cell r="C914" t="str">
            <v/>
          </cell>
          <cell r="D914" t="str">
            <v/>
          </cell>
          <cell r="AH914" t="str">
            <v/>
          </cell>
        </row>
        <row r="915">
          <cell r="A915" t="str">
            <v>5MP</v>
          </cell>
          <cell r="B915" t="str">
            <v>Q28</v>
          </cell>
          <cell r="C915" t="str">
            <v/>
          </cell>
          <cell r="D915" t="str">
            <v/>
          </cell>
          <cell r="AH915" t="str">
            <v/>
          </cell>
        </row>
        <row r="916">
          <cell r="A916" t="str">
            <v>5MQ</v>
          </cell>
          <cell r="B916" t="str">
            <v>Q28</v>
          </cell>
          <cell r="C916" t="str">
            <v/>
          </cell>
          <cell r="D916" t="str">
            <v/>
          </cell>
          <cell r="AH916" t="str">
            <v/>
          </cell>
        </row>
        <row r="917">
          <cell r="A917" t="str">
            <v>5MR</v>
          </cell>
          <cell r="B917" t="str">
            <v>Q28</v>
          </cell>
          <cell r="C917" t="str">
            <v/>
          </cell>
          <cell r="D917" t="str">
            <v/>
          </cell>
          <cell r="AH917" t="str">
            <v/>
          </cell>
        </row>
        <row r="918">
          <cell r="A918" t="str">
            <v>5MT</v>
          </cell>
          <cell r="B918" t="str">
            <v>Q28</v>
          </cell>
          <cell r="C918" t="str">
            <v/>
          </cell>
          <cell r="D918" t="str">
            <v/>
          </cell>
          <cell r="AH918" t="str">
            <v/>
          </cell>
        </row>
        <row r="919">
          <cell r="A919" t="str">
            <v>5MV</v>
          </cell>
          <cell r="B919" t="str">
            <v>Q27</v>
          </cell>
          <cell r="C919" t="str">
            <v/>
          </cell>
          <cell r="D919" t="str">
            <v/>
          </cell>
          <cell r="AH919" t="str">
            <v/>
          </cell>
        </row>
        <row r="920">
          <cell r="A920" t="str">
            <v>5MW</v>
          </cell>
          <cell r="B920" t="str">
            <v>Q27</v>
          </cell>
          <cell r="C920" t="str">
            <v/>
          </cell>
          <cell r="D920" t="str">
            <v/>
          </cell>
          <cell r="AH920" t="str">
            <v/>
          </cell>
        </row>
        <row r="921">
          <cell r="A921" t="str">
            <v>5MX</v>
          </cell>
          <cell r="B921" t="str">
            <v>Q27</v>
          </cell>
          <cell r="C921" t="str">
            <v/>
          </cell>
          <cell r="D921" t="str">
            <v/>
          </cell>
          <cell r="AH921" t="str">
            <v/>
          </cell>
        </row>
        <row r="922">
          <cell r="A922" t="str">
            <v>5MY</v>
          </cell>
          <cell r="B922" t="str">
            <v>Q27</v>
          </cell>
          <cell r="C922" t="str">
            <v/>
          </cell>
          <cell r="D922" t="str">
            <v/>
          </cell>
          <cell r="AH922" t="str">
            <v/>
          </cell>
        </row>
        <row r="923">
          <cell r="A923" t="str">
            <v>5NA</v>
          </cell>
          <cell r="B923" t="str">
            <v>Q06</v>
          </cell>
          <cell r="C923" t="str">
            <v/>
          </cell>
          <cell r="D923" t="str">
            <v/>
          </cell>
          <cell r="AH923" t="str">
            <v/>
          </cell>
        </row>
        <row r="924">
          <cell r="A924" t="str">
            <v>5NC</v>
          </cell>
          <cell r="B924" t="str">
            <v>Q06</v>
          </cell>
          <cell r="C924" t="str">
            <v/>
          </cell>
          <cell r="D924" t="str">
            <v/>
          </cell>
          <cell r="AH924" t="str">
            <v/>
          </cell>
        </row>
        <row r="925">
          <cell r="A925" t="str">
            <v>RA0</v>
          </cell>
          <cell r="B925" t="str">
            <v>Q08</v>
          </cell>
          <cell r="C925" t="str">
            <v/>
          </cell>
          <cell r="D925" t="str">
            <v/>
          </cell>
          <cell r="AH925" t="str">
            <v/>
          </cell>
        </row>
        <row r="926">
          <cell r="A926" t="str">
            <v>RA2</v>
          </cell>
          <cell r="B926" t="str">
            <v>Q19</v>
          </cell>
          <cell r="C926" t="str">
            <v/>
          </cell>
          <cell r="D926" t="str">
            <v/>
          </cell>
          <cell r="AH926">
            <v>2</v>
          </cell>
        </row>
        <row r="927">
          <cell r="A927" t="str">
            <v>RA3</v>
          </cell>
          <cell r="B927" t="str">
            <v>Q20</v>
          </cell>
          <cell r="C927" t="str">
            <v/>
          </cell>
          <cell r="D927" t="str">
            <v/>
          </cell>
          <cell r="AH927">
            <v>2</v>
          </cell>
        </row>
        <row r="928">
          <cell r="A928" t="str">
            <v>RA4</v>
          </cell>
          <cell r="B928" t="str">
            <v>Q22</v>
          </cell>
          <cell r="C928" t="str">
            <v/>
          </cell>
          <cell r="D928" t="str">
            <v/>
          </cell>
          <cell r="AH928">
            <v>1</v>
          </cell>
        </row>
        <row r="929">
          <cell r="A929" t="str">
            <v>RA7</v>
          </cell>
          <cell r="B929" t="str">
            <v>Q20</v>
          </cell>
          <cell r="C929" t="str">
            <v/>
          </cell>
          <cell r="D929" t="str">
            <v/>
          </cell>
          <cell r="AH929">
            <v>5</v>
          </cell>
        </row>
        <row r="930">
          <cell r="A930" t="str">
            <v>RA9</v>
          </cell>
          <cell r="B930" t="str">
            <v>Q21</v>
          </cell>
          <cell r="C930" t="str">
            <v/>
          </cell>
          <cell r="D930" t="str">
            <v/>
          </cell>
          <cell r="AH930">
            <v>1</v>
          </cell>
        </row>
        <row r="931">
          <cell r="A931" t="str">
            <v>RAE</v>
          </cell>
          <cell r="B931" t="str">
            <v>Q12</v>
          </cell>
          <cell r="C931" t="str">
            <v/>
          </cell>
          <cell r="D931" t="str">
            <v/>
          </cell>
          <cell r="AH931">
            <v>2</v>
          </cell>
        </row>
        <row r="932">
          <cell r="A932" t="str">
            <v>RAJ</v>
          </cell>
          <cell r="B932" t="str">
            <v>Q03</v>
          </cell>
          <cell r="C932" t="str">
            <v/>
          </cell>
          <cell r="D932" t="str">
            <v/>
          </cell>
          <cell r="AH932">
            <v>1</v>
          </cell>
        </row>
        <row r="933">
          <cell r="A933" t="str">
            <v>RAL</v>
          </cell>
          <cell r="B933" t="str">
            <v>Q05</v>
          </cell>
          <cell r="C933" t="str">
            <v/>
          </cell>
          <cell r="D933" t="str">
            <v/>
          </cell>
          <cell r="AH933">
            <v>6</v>
          </cell>
        </row>
        <row r="934">
          <cell r="A934" t="str">
            <v>RAN</v>
          </cell>
          <cell r="B934" t="str">
            <v>Q05</v>
          </cell>
          <cell r="C934" t="str">
            <v/>
          </cell>
          <cell r="D934" t="str">
            <v/>
          </cell>
          <cell r="AH934">
            <v>0</v>
          </cell>
        </row>
        <row r="935">
          <cell r="A935" t="str">
            <v>RAP</v>
          </cell>
          <cell r="B935" t="str">
            <v>Q05</v>
          </cell>
          <cell r="C935" t="str">
            <v/>
          </cell>
          <cell r="D935" t="str">
            <v/>
          </cell>
          <cell r="AH935">
            <v>2</v>
          </cell>
        </row>
        <row r="936">
          <cell r="A936" t="str">
            <v>RAS</v>
          </cell>
          <cell r="B936" t="str">
            <v>Q04</v>
          </cell>
          <cell r="C936" t="str">
            <v/>
          </cell>
          <cell r="D936" t="str">
            <v/>
          </cell>
          <cell r="AH936">
            <v>1</v>
          </cell>
        </row>
        <row r="937">
          <cell r="A937" t="str">
            <v>RAT</v>
          </cell>
          <cell r="B937" t="str">
            <v>Q06</v>
          </cell>
          <cell r="C937" t="str">
            <v/>
          </cell>
          <cell r="D937" t="str">
            <v/>
          </cell>
          <cell r="AH937" t="str">
            <v/>
          </cell>
        </row>
        <row r="938">
          <cell r="A938" t="str">
            <v>RAX</v>
          </cell>
          <cell r="B938" t="str">
            <v>Q08</v>
          </cell>
          <cell r="C938" t="str">
            <v/>
          </cell>
          <cell r="D938" t="str">
            <v/>
          </cell>
          <cell r="AH938">
            <v>3</v>
          </cell>
        </row>
        <row r="939">
          <cell r="A939" t="str">
            <v>RB4</v>
          </cell>
          <cell r="B939" t="str">
            <v>Q03</v>
          </cell>
          <cell r="C939">
            <v>0.75</v>
          </cell>
          <cell r="D939">
            <v>0.95</v>
          </cell>
          <cell r="AH939" t="str">
            <v/>
          </cell>
        </row>
        <row r="940">
          <cell r="A940" t="str">
            <v>RB6</v>
          </cell>
          <cell r="B940" t="str">
            <v>Q15</v>
          </cell>
          <cell r="C940">
            <v>0.75</v>
          </cell>
          <cell r="D940">
            <v>0.95</v>
          </cell>
          <cell r="AH940" t="str">
            <v/>
          </cell>
        </row>
        <row r="941">
          <cell r="A941" t="str">
            <v>RB7</v>
          </cell>
          <cell r="B941" t="str">
            <v>Q26</v>
          </cell>
          <cell r="C941">
            <v>0.75</v>
          </cell>
          <cell r="D941">
            <v>0.95</v>
          </cell>
          <cell r="AH941" t="str">
            <v/>
          </cell>
        </row>
        <row r="942">
          <cell r="A942" t="str">
            <v>RB8</v>
          </cell>
          <cell r="B942" t="str">
            <v>Q23</v>
          </cell>
          <cell r="C942">
            <v>0.75</v>
          </cell>
          <cell r="D942">
            <v>0.95</v>
          </cell>
          <cell r="AH942" t="str">
            <v/>
          </cell>
        </row>
        <row r="943">
          <cell r="A943" t="str">
            <v>RBA</v>
          </cell>
          <cell r="B943" t="str">
            <v>Q22</v>
          </cell>
          <cell r="C943" t="str">
            <v/>
          </cell>
          <cell r="D943" t="str">
            <v/>
          </cell>
          <cell r="AH943">
            <v>1</v>
          </cell>
        </row>
        <row r="944">
          <cell r="A944" t="str">
            <v>RBB</v>
          </cell>
          <cell r="B944" t="str">
            <v>Q20</v>
          </cell>
          <cell r="C944" t="str">
            <v/>
          </cell>
          <cell r="D944" t="str">
            <v/>
          </cell>
          <cell r="AH944">
            <v>0</v>
          </cell>
        </row>
        <row r="945">
          <cell r="A945" t="str">
            <v>RBD</v>
          </cell>
          <cell r="B945" t="str">
            <v>Q22</v>
          </cell>
          <cell r="C945" t="str">
            <v/>
          </cell>
          <cell r="D945" t="str">
            <v/>
          </cell>
          <cell r="AH945">
            <v>1</v>
          </cell>
        </row>
        <row r="946">
          <cell r="A946" t="str">
            <v>RBF</v>
          </cell>
          <cell r="B946" t="str">
            <v>Q16</v>
          </cell>
          <cell r="C946" t="str">
            <v/>
          </cell>
          <cell r="D946" t="str">
            <v/>
          </cell>
          <cell r="AH946">
            <v>1</v>
          </cell>
        </row>
        <row r="947">
          <cell r="A947" t="str">
            <v>RBK</v>
          </cell>
          <cell r="B947" t="str">
            <v>Q27</v>
          </cell>
          <cell r="C947" t="str">
            <v/>
          </cell>
          <cell r="D947" t="str">
            <v/>
          </cell>
          <cell r="AH947">
            <v>1</v>
          </cell>
        </row>
        <row r="948">
          <cell r="A948" t="str">
            <v>RBL</v>
          </cell>
          <cell r="B948" t="str">
            <v>Q15</v>
          </cell>
          <cell r="C948" t="str">
            <v/>
          </cell>
          <cell r="D948" t="str">
            <v/>
          </cell>
          <cell r="AH948">
            <v>3</v>
          </cell>
        </row>
        <row r="949">
          <cell r="A949" t="str">
            <v>RBN</v>
          </cell>
          <cell r="B949" t="str">
            <v>Q15</v>
          </cell>
          <cell r="C949" t="str">
            <v/>
          </cell>
          <cell r="D949" t="str">
            <v/>
          </cell>
          <cell r="AH949">
            <v>2</v>
          </cell>
        </row>
        <row r="950">
          <cell r="A950" t="str">
            <v>RBQ</v>
          </cell>
          <cell r="B950" t="str">
            <v>Q15</v>
          </cell>
          <cell r="C950" t="str">
            <v/>
          </cell>
          <cell r="D950" t="str">
            <v/>
          </cell>
          <cell r="AH950">
            <v>1</v>
          </cell>
        </row>
        <row r="951">
          <cell r="A951" t="str">
            <v>RBS</v>
          </cell>
          <cell r="B951" t="str">
            <v>Q15</v>
          </cell>
          <cell r="C951" t="str">
            <v/>
          </cell>
          <cell r="D951" t="str">
            <v/>
          </cell>
          <cell r="AH951">
            <v>0</v>
          </cell>
        </row>
        <row r="952">
          <cell r="A952" t="str">
            <v>RBT</v>
          </cell>
          <cell r="B952" t="str">
            <v>Q15</v>
          </cell>
          <cell r="C952" t="str">
            <v/>
          </cell>
          <cell r="D952" t="str">
            <v/>
          </cell>
          <cell r="AH952">
            <v>2</v>
          </cell>
        </row>
        <row r="953">
          <cell r="A953" t="str">
            <v>RBV</v>
          </cell>
          <cell r="B953" t="str">
            <v>Q14</v>
          </cell>
          <cell r="C953" t="str">
            <v/>
          </cell>
          <cell r="D953" t="str">
            <v/>
          </cell>
          <cell r="AH953">
            <v>1</v>
          </cell>
        </row>
        <row r="954">
          <cell r="A954" t="str">
            <v>RBX</v>
          </cell>
          <cell r="B954" t="str">
            <v>Q24</v>
          </cell>
          <cell r="C954">
            <v>0.75</v>
          </cell>
          <cell r="D954">
            <v>0.95</v>
          </cell>
          <cell r="AH954" t="str">
            <v/>
          </cell>
        </row>
        <row r="955">
          <cell r="A955" t="str">
            <v>RBZ</v>
          </cell>
          <cell r="B955" t="str">
            <v>Q21</v>
          </cell>
          <cell r="C955" t="str">
            <v/>
          </cell>
          <cell r="D955" t="str">
            <v/>
          </cell>
          <cell r="AH955">
            <v>1</v>
          </cell>
        </row>
        <row r="956">
          <cell r="A956" t="str">
            <v>RC1</v>
          </cell>
          <cell r="B956" t="str">
            <v>Q02</v>
          </cell>
          <cell r="C956" t="str">
            <v/>
          </cell>
          <cell r="D956" t="str">
            <v/>
          </cell>
          <cell r="AH956">
            <v>1</v>
          </cell>
        </row>
        <row r="957">
          <cell r="A957" t="str">
            <v>RC3</v>
          </cell>
          <cell r="B957" t="str">
            <v>Q04</v>
          </cell>
          <cell r="C957" t="str">
            <v/>
          </cell>
          <cell r="D957" t="str">
            <v/>
          </cell>
          <cell r="AH957">
            <v>2</v>
          </cell>
        </row>
        <row r="958">
          <cell r="A958" t="str">
            <v>RC9</v>
          </cell>
          <cell r="B958" t="str">
            <v>Q02</v>
          </cell>
          <cell r="C958" t="str">
            <v/>
          </cell>
          <cell r="D958" t="str">
            <v/>
          </cell>
          <cell r="AH958">
            <v>1</v>
          </cell>
        </row>
        <row r="959">
          <cell r="A959" t="str">
            <v>RCB</v>
          </cell>
          <cell r="B959" t="str">
            <v>Q11</v>
          </cell>
          <cell r="C959" t="str">
            <v/>
          </cell>
          <cell r="D959" t="str">
            <v/>
          </cell>
          <cell r="AH959">
            <v>1</v>
          </cell>
        </row>
        <row r="960">
          <cell r="A960" t="str">
            <v>RCC</v>
          </cell>
          <cell r="B960" t="str">
            <v>Q11</v>
          </cell>
          <cell r="C960" t="str">
            <v/>
          </cell>
          <cell r="D960" t="str">
            <v/>
          </cell>
          <cell r="AH960">
            <v>2</v>
          </cell>
        </row>
        <row r="961">
          <cell r="A961" t="str">
            <v>RCD</v>
          </cell>
          <cell r="B961" t="str">
            <v>Q11</v>
          </cell>
          <cell r="C961" t="str">
            <v/>
          </cell>
          <cell r="D961" t="str">
            <v/>
          </cell>
          <cell r="AH961">
            <v>1</v>
          </cell>
        </row>
        <row r="962">
          <cell r="A962" t="str">
            <v>RCF</v>
          </cell>
          <cell r="B962" t="str">
            <v>Q12</v>
          </cell>
          <cell r="C962" t="str">
            <v/>
          </cell>
          <cell r="D962" t="str">
            <v/>
          </cell>
          <cell r="AH962">
            <v>1</v>
          </cell>
        </row>
        <row r="963">
          <cell r="A963" t="str">
            <v>RCS</v>
          </cell>
          <cell r="B963" t="str">
            <v>Q24</v>
          </cell>
          <cell r="C963" t="str">
            <v/>
          </cell>
          <cell r="D963" t="str">
            <v/>
          </cell>
          <cell r="AH963">
            <v>3</v>
          </cell>
        </row>
        <row r="964">
          <cell r="A964" t="str">
            <v>RCU</v>
          </cell>
          <cell r="B964" t="str">
            <v>Q23</v>
          </cell>
          <cell r="C964" t="str">
            <v/>
          </cell>
          <cell r="D964" t="str">
            <v/>
          </cell>
          <cell r="AH964">
            <v>1</v>
          </cell>
        </row>
        <row r="965">
          <cell r="A965" t="str">
            <v>RCX</v>
          </cell>
          <cell r="B965" t="str">
            <v>Q01</v>
          </cell>
          <cell r="C965" t="str">
            <v/>
          </cell>
          <cell r="D965" t="str">
            <v/>
          </cell>
          <cell r="AH965">
            <v>3</v>
          </cell>
        </row>
        <row r="966">
          <cell r="A966" t="str">
            <v>RD1</v>
          </cell>
          <cell r="B966" t="str">
            <v>Q20</v>
          </cell>
          <cell r="C966" t="str">
            <v/>
          </cell>
          <cell r="D966" t="str">
            <v/>
          </cell>
          <cell r="AH966">
            <v>3</v>
          </cell>
        </row>
        <row r="967">
          <cell r="A967" t="str">
            <v>RD3</v>
          </cell>
          <cell r="B967" t="str">
            <v>Q22</v>
          </cell>
          <cell r="C967" t="str">
            <v/>
          </cell>
          <cell r="D967" t="str">
            <v/>
          </cell>
          <cell r="AH967">
            <v>1</v>
          </cell>
        </row>
        <row r="968">
          <cell r="A968" t="str">
            <v>RD7</v>
          </cell>
          <cell r="B968" t="str">
            <v>Q16</v>
          </cell>
          <cell r="C968" t="str">
            <v/>
          </cell>
          <cell r="D968" t="str">
            <v/>
          </cell>
          <cell r="AH968">
            <v>2</v>
          </cell>
        </row>
        <row r="969">
          <cell r="A969" t="str">
            <v>RD8</v>
          </cell>
          <cell r="B969" t="str">
            <v>Q16</v>
          </cell>
          <cell r="C969" t="str">
            <v/>
          </cell>
          <cell r="D969" t="str">
            <v/>
          </cell>
          <cell r="AH969">
            <v>0</v>
          </cell>
        </row>
        <row r="970">
          <cell r="A970" t="str">
            <v>RD9</v>
          </cell>
          <cell r="B970" t="str">
            <v>Q16</v>
          </cell>
          <cell r="C970" t="str">
            <v/>
          </cell>
          <cell r="D970" t="str">
            <v/>
          </cell>
          <cell r="AH970" t="str">
            <v/>
          </cell>
        </row>
        <row r="971">
          <cell r="A971" t="str">
            <v>RDD</v>
          </cell>
          <cell r="B971" t="str">
            <v>Q03</v>
          </cell>
          <cell r="C971" t="str">
            <v/>
          </cell>
          <cell r="D971" t="str">
            <v/>
          </cell>
          <cell r="AH971">
            <v>2</v>
          </cell>
        </row>
        <row r="972">
          <cell r="A972" t="str">
            <v>RDE</v>
          </cell>
          <cell r="B972" t="str">
            <v>Q03</v>
          </cell>
          <cell r="C972" t="str">
            <v/>
          </cell>
          <cell r="D972" t="str">
            <v/>
          </cell>
          <cell r="AH972">
            <v>1</v>
          </cell>
        </row>
        <row r="973">
          <cell r="A973" t="str">
            <v>RDR</v>
          </cell>
          <cell r="B973" t="str">
            <v>Q19</v>
          </cell>
          <cell r="C973" t="str">
            <v/>
          </cell>
          <cell r="D973" t="str">
            <v/>
          </cell>
          <cell r="AH973" t="str">
            <v/>
          </cell>
        </row>
        <row r="974">
          <cell r="A974" t="str">
            <v>RDU</v>
          </cell>
          <cell r="B974" t="str">
            <v>Q19</v>
          </cell>
          <cell r="C974" t="str">
            <v/>
          </cell>
          <cell r="D974" t="str">
            <v/>
          </cell>
          <cell r="AH974">
            <v>2</v>
          </cell>
        </row>
        <row r="975">
          <cell r="A975" t="str">
            <v>RDY</v>
          </cell>
          <cell r="B975" t="str">
            <v>Q22</v>
          </cell>
          <cell r="C975" t="str">
            <v/>
          </cell>
          <cell r="D975" t="str">
            <v/>
          </cell>
          <cell r="AH975" t="str">
            <v/>
          </cell>
        </row>
        <row r="976">
          <cell r="A976" t="str">
            <v>RDZ</v>
          </cell>
          <cell r="B976" t="str">
            <v>Q22</v>
          </cell>
          <cell r="C976" t="str">
            <v/>
          </cell>
          <cell r="D976" t="str">
            <v/>
          </cell>
          <cell r="AH976">
            <v>2</v>
          </cell>
        </row>
        <row r="977">
          <cell r="A977" t="str">
            <v>RE6</v>
          </cell>
          <cell r="B977" t="str">
            <v>Q13</v>
          </cell>
          <cell r="C977">
            <v>0.75</v>
          </cell>
          <cell r="D977">
            <v>0.95</v>
          </cell>
          <cell r="AH977" t="str">
            <v/>
          </cell>
        </row>
        <row r="978">
          <cell r="A978" t="str">
            <v>RE9</v>
          </cell>
          <cell r="B978" t="str">
            <v>Q09</v>
          </cell>
          <cell r="C978" t="str">
            <v/>
          </cell>
          <cell r="D978" t="str">
            <v/>
          </cell>
          <cell r="AH978">
            <v>1</v>
          </cell>
        </row>
        <row r="979">
          <cell r="A979" t="str">
            <v>REF</v>
          </cell>
          <cell r="B979" t="str">
            <v>Q21</v>
          </cell>
          <cell r="C979" t="str">
            <v/>
          </cell>
          <cell r="D979" t="str">
            <v/>
          </cell>
          <cell r="AH979">
            <v>4</v>
          </cell>
        </row>
        <row r="980">
          <cell r="A980" t="str">
            <v>REM</v>
          </cell>
          <cell r="B980" t="str">
            <v>Q15</v>
          </cell>
          <cell r="C980" t="str">
            <v/>
          </cell>
          <cell r="D980" t="str">
            <v/>
          </cell>
          <cell r="AH980">
            <v>3</v>
          </cell>
        </row>
        <row r="981">
          <cell r="A981" t="str">
            <v>REN</v>
          </cell>
          <cell r="B981" t="str">
            <v>Q15</v>
          </cell>
          <cell r="C981" t="str">
            <v/>
          </cell>
          <cell r="D981" t="str">
            <v/>
          </cell>
          <cell r="AH981">
            <v>1</v>
          </cell>
        </row>
        <row r="982">
          <cell r="A982" t="str">
            <v>REP</v>
          </cell>
          <cell r="B982" t="str">
            <v>Q15</v>
          </cell>
          <cell r="C982" t="str">
            <v/>
          </cell>
          <cell r="D982" t="str">
            <v/>
          </cell>
          <cell r="AH982">
            <v>1</v>
          </cell>
        </row>
        <row r="983">
          <cell r="A983" t="str">
            <v>RET</v>
          </cell>
          <cell r="B983" t="str">
            <v>Q15</v>
          </cell>
          <cell r="C983" t="str">
            <v/>
          </cell>
          <cell r="D983" t="str">
            <v/>
          </cell>
          <cell r="AH983">
            <v>0</v>
          </cell>
        </row>
        <row r="984">
          <cell r="A984" t="str">
            <v>RF4</v>
          </cell>
          <cell r="B984" t="str">
            <v>Q06</v>
          </cell>
          <cell r="C984" t="str">
            <v/>
          </cell>
          <cell r="D984" t="str">
            <v/>
          </cell>
          <cell r="AH984">
            <v>7</v>
          </cell>
        </row>
        <row r="985">
          <cell r="A985" t="str">
            <v>RF41</v>
          </cell>
          <cell r="B985" t="str">
            <v>Q06</v>
          </cell>
          <cell r="C985" t="str">
            <v/>
          </cell>
          <cell r="D985" t="str">
            <v/>
          </cell>
          <cell r="AH985" t="str">
            <v/>
          </cell>
        </row>
        <row r="986">
          <cell r="A986" t="str">
            <v>RFF</v>
          </cell>
          <cell r="B986" t="str">
            <v>Q23</v>
          </cell>
          <cell r="C986" t="str">
            <v/>
          </cell>
          <cell r="D986" t="str">
            <v/>
          </cell>
          <cell r="AH986">
            <v>2</v>
          </cell>
        </row>
        <row r="987">
          <cell r="A987" t="str">
            <v>RFK</v>
          </cell>
          <cell r="B987" t="str">
            <v>Q24</v>
          </cell>
          <cell r="C987" t="str">
            <v/>
          </cell>
          <cell r="D987" t="str">
            <v/>
          </cell>
          <cell r="AH987">
            <v>6</v>
          </cell>
        </row>
        <row r="988">
          <cell r="A988" t="str">
            <v>RFR</v>
          </cell>
          <cell r="B988" t="str">
            <v>Q23</v>
          </cell>
          <cell r="C988" t="str">
            <v/>
          </cell>
          <cell r="D988" t="str">
            <v/>
          </cell>
          <cell r="AH988">
            <v>1</v>
          </cell>
        </row>
        <row r="989">
          <cell r="A989" t="str">
            <v>RFS</v>
          </cell>
          <cell r="B989" t="str">
            <v>Q24</v>
          </cell>
          <cell r="C989" t="str">
            <v/>
          </cell>
          <cell r="D989" t="str">
            <v/>
          </cell>
          <cell r="AH989">
            <v>1</v>
          </cell>
        </row>
        <row r="990">
          <cell r="A990" t="str">
            <v>RFU</v>
          </cell>
          <cell r="B990" t="str">
            <v>Q02</v>
          </cell>
          <cell r="C990">
            <v>0.75</v>
          </cell>
          <cell r="D990">
            <v>0.95</v>
          </cell>
          <cell r="AH990" t="str">
            <v/>
          </cell>
        </row>
        <row r="991">
          <cell r="A991" t="str">
            <v>RFW</v>
          </cell>
          <cell r="B991" t="str">
            <v>Q04</v>
          </cell>
          <cell r="C991" t="str">
            <v/>
          </cell>
          <cell r="D991" t="str">
            <v/>
          </cell>
          <cell r="AH991">
            <v>2</v>
          </cell>
        </row>
        <row r="992">
          <cell r="A992" t="str">
            <v>RG2</v>
          </cell>
          <cell r="B992" t="str">
            <v>Q07</v>
          </cell>
          <cell r="C992" t="str">
            <v/>
          </cell>
          <cell r="D992" t="str">
            <v/>
          </cell>
          <cell r="AH992">
            <v>2</v>
          </cell>
        </row>
        <row r="993">
          <cell r="A993" t="str">
            <v>RG3</v>
          </cell>
          <cell r="B993" t="str">
            <v>Q07</v>
          </cell>
          <cell r="C993" t="str">
            <v/>
          </cell>
          <cell r="D993" t="str">
            <v/>
          </cell>
          <cell r="AH993">
            <v>1</v>
          </cell>
        </row>
        <row r="994">
          <cell r="A994" t="str">
            <v>RGC</v>
          </cell>
          <cell r="B994" t="str">
            <v>Q06</v>
          </cell>
          <cell r="C994" t="str">
            <v/>
          </cell>
          <cell r="D994" t="str">
            <v/>
          </cell>
          <cell r="AH994">
            <v>2</v>
          </cell>
        </row>
        <row r="995">
          <cell r="A995" t="str">
            <v>RGD</v>
          </cell>
          <cell r="B995" t="str">
            <v>Q12</v>
          </cell>
          <cell r="C995" t="str">
            <v/>
          </cell>
          <cell r="D995" t="str">
            <v/>
          </cell>
          <cell r="AH995" t="str">
            <v/>
          </cell>
        </row>
        <row r="996">
          <cell r="A996" t="str">
            <v>RGH</v>
          </cell>
          <cell r="B996" t="str">
            <v>Q12</v>
          </cell>
          <cell r="C996">
            <v>0.75</v>
          </cell>
          <cell r="D996">
            <v>0.95</v>
          </cell>
          <cell r="AH996" t="str">
            <v/>
          </cell>
        </row>
        <row r="997">
          <cell r="A997" t="str">
            <v>RGK</v>
          </cell>
          <cell r="B997" t="str">
            <v>Q01</v>
          </cell>
          <cell r="C997" t="str">
            <v/>
          </cell>
          <cell r="D997" t="str">
            <v/>
          </cell>
          <cell r="AH997" t="str">
            <v/>
          </cell>
        </row>
        <row r="998">
          <cell r="A998" t="str">
            <v>RGM</v>
          </cell>
          <cell r="B998" t="str">
            <v>Q01</v>
          </cell>
          <cell r="C998" t="str">
            <v/>
          </cell>
          <cell r="D998" t="str">
            <v/>
          </cell>
          <cell r="AH998">
            <v>1</v>
          </cell>
        </row>
        <row r="999">
          <cell r="A999" t="str">
            <v>RGN</v>
          </cell>
          <cell r="B999" t="str">
            <v>Q01</v>
          </cell>
          <cell r="C999" t="str">
            <v/>
          </cell>
          <cell r="D999" t="str">
            <v/>
          </cell>
          <cell r="AH999">
            <v>1</v>
          </cell>
        </row>
        <row r="1000">
          <cell r="A1000" t="str">
            <v>RGP</v>
          </cell>
          <cell r="B1000" t="str">
            <v>Q01</v>
          </cell>
          <cell r="C1000" t="str">
            <v/>
          </cell>
          <cell r="D1000" t="str">
            <v/>
          </cell>
          <cell r="AH1000">
            <v>2</v>
          </cell>
        </row>
        <row r="1001">
          <cell r="A1001" t="str">
            <v>RGQ</v>
          </cell>
          <cell r="B1001" t="str">
            <v>Q01</v>
          </cell>
          <cell r="C1001" t="str">
            <v/>
          </cell>
          <cell r="D1001" t="str">
            <v/>
          </cell>
          <cell r="AH1001">
            <v>3</v>
          </cell>
        </row>
        <row r="1002">
          <cell r="A1002" t="str">
            <v>RGR</v>
          </cell>
          <cell r="B1002" t="str">
            <v>Q01</v>
          </cell>
          <cell r="C1002" t="str">
            <v/>
          </cell>
          <cell r="D1002" t="str">
            <v/>
          </cell>
          <cell r="AH1002">
            <v>6</v>
          </cell>
        </row>
        <row r="1003">
          <cell r="A1003" t="str">
            <v>RGS</v>
          </cell>
          <cell r="B1003" t="str">
            <v>Q01</v>
          </cell>
          <cell r="C1003" t="str">
            <v/>
          </cell>
          <cell r="D1003" t="str">
            <v/>
          </cell>
          <cell r="AH1003" t="str">
            <v/>
          </cell>
        </row>
        <row r="1004">
          <cell r="A1004" t="str">
            <v>RGT</v>
          </cell>
          <cell r="B1004" t="str">
            <v>Q01</v>
          </cell>
          <cell r="C1004" t="str">
            <v/>
          </cell>
          <cell r="D1004" t="str">
            <v/>
          </cell>
          <cell r="AH1004">
            <v>9</v>
          </cell>
        </row>
        <row r="1005">
          <cell r="A1005" t="str">
            <v>RGZ</v>
          </cell>
          <cell r="B1005" t="str">
            <v>Q07</v>
          </cell>
          <cell r="C1005" t="str">
            <v/>
          </cell>
          <cell r="D1005" t="str">
            <v/>
          </cell>
          <cell r="AH1005">
            <v>2</v>
          </cell>
        </row>
        <row r="1006">
          <cell r="A1006" t="str">
            <v>RH1</v>
          </cell>
          <cell r="B1006" t="str">
            <v>Q16</v>
          </cell>
          <cell r="C1006">
            <v>0.75</v>
          </cell>
          <cell r="D1006">
            <v>0.95</v>
          </cell>
          <cell r="AH1006" t="str">
            <v/>
          </cell>
        </row>
        <row r="1007">
          <cell r="A1007" t="str">
            <v>RH5</v>
          </cell>
          <cell r="B1007" t="str">
            <v>Q22</v>
          </cell>
          <cell r="C1007" t="str">
            <v/>
          </cell>
          <cell r="D1007" t="str">
            <v/>
          </cell>
          <cell r="AH1007" t="str">
            <v/>
          </cell>
        </row>
        <row r="1008">
          <cell r="A1008" t="str">
            <v>RH8</v>
          </cell>
          <cell r="B1008" t="str">
            <v>Q21</v>
          </cell>
          <cell r="C1008" t="str">
            <v/>
          </cell>
          <cell r="D1008" t="str">
            <v/>
          </cell>
          <cell r="AH1008">
            <v>2</v>
          </cell>
        </row>
        <row r="1009">
          <cell r="A1009" t="str">
            <v>RHA</v>
          </cell>
          <cell r="B1009" t="str">
            <v>Q24</v>
          </cell>
          <cell r="C1009" t="str">
            <v/>
          </cell>
          <cell r="D1009" t="str">
            <v/>
          </cell>
          <cell r="AH1009" t="str">
            <v/>
          </cell>
        </row>
        <row r="1010">
          <cell r="A1010" t="str">
            <v>RHM</v>
          </cell>
          <cell r="B1010" t="str">
            <v>Q17</v>
          </cell>
          <cell r="C1010" t="str">
            <v/>
          </cell>
          <cell r="D1010" t="str">
            <v/>
          </cell>
          <cell r="AH1010">
            <v>5</v>
          </cell>
        </row>
        <row r="1011">
          <cell r="A1011" t="str">
            <v>RHP</v>
          </cell>
          <cell r="B1011" t="str">
            <v>Q22</v>
          </cell>
          <cell r="C1011">
            <v>0.75</v>
          </cell>
          <cell r="D1011">
            <v>0.95</v>
          </cell>
          <cell r="AH1011" t="str">
            <v/>
          </cell>
        </row>
        <row r="1012">
          <cell r="A1012" t="str">
            <v>RHQ</v>
          </cell>
          <cell r="B1012" t="str">
            <v>Q23</v>
          </cell>
          <cell r="C1012" t="str">
            <v/>
          </cell>
          <cell r="D1012" t="str">
            <v/>
          </cell>
          <cell r="AH1012">
            <v>6</v>
          </cell>
        </row>
        <row r="1013">
          <cell r="A1013" t="str">
            <v>RHU</v>
          </cell>
          <cell r="B1013" t="str">
            <v>Q17</v>
          </cell>
          <cell r="C1013" t="str">
            <v/>
          </cell>
          <cell r="D1013" t="str">
            <v/>
          </cell>
          <cell r="AH1013">
            <v>8</v>
          </cell>
        </row>
        <row r="1014">
          <cell r="A1014" t="str">
            <v>RHW</v>
          </cell>
          <cell r="B1014" t="str">
            <v>Q16</v>
          </cell>
          <cell r="C1014" t="str">
            <v/>
          </cell>
          <cell r="D1014" t="str">
            <v/>
          </cell>
          <cell r="AH1014">
            <v>3</v>
          </cell>
        </row>
        <row r="1015">
          <cell r="A1015" t="str">
            <v>RHX</v>
          </cell>
          <cell r="B1015" t="str">
            <v>Q16</v>
          </cell>
          <cell r="C1015" t="str">
            <v/>
          </cell>
          <cell r="D1015" t="str">
            <v/>
          </cell>
          <cell r="AH1015" t="str">
            <v/>
          </cell>
        </row>
        <row r="1016">
          <cell r="A1016" t="str">
            <v>RHY</v>
          </cell>
          <cell r="B1016" t="str">
            <v>Q16</v>
          </cell>
          <cell r="C1016">
            <v>0.75</v>
          </cell>
          <cell r="D1016">
            <v>0.95</v>
          </cell>
          <cell r="AH1016" t="str">
            <v/>
          </cell>
        </row>
        <row r="1017">
          <cell r="A1017" t="str">
            <v>RHZ</v>
          </cell>
          <cell r="B1017" t="str">
            <v>Q16</v>
          </cell>
          <cell r="C1017" t="str">
            <v/>
          </cell>
          <cell r="D1017" t="str">
            <v/>
          </cell>
          <cell r="AH1017" t="str">
            <v/>
          </cell>
        </row>
        <row r="1018">
          <cell r="A1018" t="str">
            <v>RJ1</v>
          </cell>
          <cell r="B1018" t="str">
            <v>Q07</v>
          </cell>
          <cell r="C1018" t="str">
            <v/>
          </cell>
          <cell r="D1018" t="str">
            <v/>
          </cell>
          <cell r="AH1018">
            <v>12</v>
          </cell>
        </row>
        <row r="1019">
          <cell r="A1019" t="str">
            <v>RJ2</v>
          </cell>
          <cell r="B1019" t="str">
            <v>Q07</v>
          </cell>
          <cell r="C1019" t="str">
            <v/>
          </cell>
          <cell r="D1019" t="str">
            <v/>
          </cell>
          <cell r="AH1019">
            <v>2</v>
          </cell>
        </row>
        <row r="1020">
          <cell r="A1020" t="str">
            <v>RJ5</v>
          </cell>
          <cell r="B1020" t="str">
            <v>Q04</v>
          </cell>
          <cell r="C1020" t="str">
            <v/>
          </cell>
          <cell r="D1020" t="str">
            <v/>
          </cell>
          <cell r="AH1020">
            <v>3</v>
          </cell>
        </row>
        <row r="1021">
          <cell r="A1021" t="str">
            <v>RJ6</v>
          </cell>
          <cell r="B1021" t="str">
            <v>Q08</v>
          </cell>
          <cell r="C1021" t="str">
            <v/>
          </cell>
          <cell r="D1021" t="str">
            <v/>
          </cell>
          <cell r="AH1021">
            <v>3</v>
          </cell>
        </row>
        <row r="1022">
          <cell r="A1022" t="str">
            <v>RJ7</v>
          </cell>
          <cell r="B1022" t="str">
            <v>Q08</v>
          </cell>
          <cell r="C1022" t="str">
            <v/>
          </cell>
          <cell r="D1022" t="str">
            <v/>
          </cell>
          <cell r="AH1022">
            <v>5.42</v>
          </cell>
        </row>
        <row r="1023">
          <cell r="A1023" t="str">
            <v>RJ8</v>
          </cell>
          <cell r="B1023" t="str">
            <v>Q21</v>
          </cell>
          <cell r="C1023" t="str">
            <v/>
          </cell>
          <cell r="D1023" t="str">
            <v/>
          </cell>
          <cell r="AH1023" t="str">
            <v/>
          </cell>
        </row>
        <row r="1024">
          <cell r="A1024" t="str">
            <v>RJ9</v>
          </cell>
          <cell r="B1024" t="str">
            <v>Q21</v>
          </cell>
          <cell r="C1024">
            <v>0.75</v>
          </cell>
          <cell r="D1024">
            <v>0.95</v>
          </cell>
          <cell r="AH1024" t="str">
            <v/>
          </cell>
        </row>
        <row r="1025">
          <cell r="A1025" t="str">
            <v>RJC</v>
          </cell>
          <cell r="B1025" t="str">
            <v>Q28</v>
          </cell>
          <cell r="C1025" t="str">
            <v/>
          </cell>
          <cell r="D1025" t="str">
            <v/>
          </cell>
          <cell r="AH1025">
            <v>2</v>
          </cell>
        </row>
        <row r="1026">
          <cell r="A1026" t="str">
            <v>RJD</v>
          </cell>
          <cell r="B1026" t="str">
            <v>Q26</v>
          </cell>
          <cell r="C1026" t="str">
            <v/>
          </cell>
          <cell r="D1026" t="str">
            <v/>
          </cell>
          <cell r="AH1026">
            <v>2</v>
          </cell>
        </row>
        <row r="1027">
          <cell r="A1027" t="str">
            <v>RJE</v>
          </cell>
          <cell r="B1027" t="str">
            <v>Q26</v>
          </cell>
          <cell r="C1027" t="str">
            <v/>
          </cell>
          <cell r="D1027" t="str">
            <v/>
          </cell>
          <cell r="AH1027">
            <v>8</v>
          </cell>
        </row>
        <row r="1028">
          <cell r="A1028" t="str">
            <v>RJF</v>
          </cell>
          <cell r="B1028" t="str">
            <v>Q26</v>
          </cell>
          <cell r="C1028" t="str">
            <v/>
          </cell>
          <cell r="D1028" t="str">
            <v/>
          </cell>
          <cell r="AH1028">
            <v>1</v>
          </cell>
        </row>
        <row r="1029">
          <cell r="A1029" t="str">
            <v>RJH</v>
          </cell>
          <cell r="B1029" t="str">
            <v>Q27</v>
          </cell>
          <cell r="C1029" t="str">
            <v/>
          </cell>
          <cell r="D1029" t="str">
            <v/>
          </cell>
          <cell r="AH1029">
            <v>1</v>
          </cell>
        </row>
        <row r="1030">
          <cell r="A1030" t="str">
            <v>RJL</v>
          </cell>
          <cell r="B1030" t="str">
            <v>Q11</v>
          </cell>
          <cell r="C1030" t="str">
            <v/>
          </cell>
          <cell r="D1030" t="str">
            <v/>
          </cell>
          <cell r="AH1030">
            <v>2</v>
          </cell>
        </row>
        <row r="1031">
          <cell r="A1031" t="str">
            <v>RJN</v>
          </cell>
          <cell r="B1031" t="str">
            <v>Q15</v>
          </cell>
          <cell r="C1031" t="str">
            <v/>
          </cell>
          <cell r="D1031" t="str">
            <v/>
          </cell>
          <cell r="AH1031">
            <v>1</v>
          </cell>
        </row>
        <row r="1032">
          <cell r="A1032" t="str">
            <v>RJR</v>
          </cell>
          <cell r="B1032" t="str">
            <v>Q15</v>
          </cell>
          <cell r="C1032" t="str">
            <v/>
          </cell>
          <cell r="D1032" t="str">
            <v/>
          </cell>
          <cell r="AH1032">
            <v>2</v>
          </cell>
        </row>
        <row r="1033">
          <cell r="A1033" t="str">
            <v>RJX</v>
          </cell>
          <cell r="B1033" t="str">
            <v>Q13</v>
          </cell>
          <cell r="C1033" t="str">
            <v/>
          </cell>
          <cell r="D1033" t="str">
            <v/>
          </cell>
          <cell r="AH1033" t="str">
            <v/>
          </cell>
        </row>
        <row r="1034">
          <cell r="A1034" t="str">
            <v>RJZ</v>
          </cell>
          <cell r="B1034" t="str">
            <v>Q07</v>
          </cell>
          <cell r="C1034" t="str">
            <v/>
          </cell>
          <cell r="D1034" t="str">
            <v/>
          </cell>
          <cell r="AH1034">
            <v>6</v>
          </cell>
        </row>
        <row r="1035">
          <cell r="A1035" t="str">
            <v>RK5</v>
          </cell>
          <cell r="B1035" t="str">
            <v>Q24</v>
          </cell>
          <cell r="C1035" t="str">
            <v/>
          </cell>
          <cell r="D1035" t="str">
            <v/>
          </cell>
          <cell r="AH1035">
            <v>4</v>
          </cell>
        </row>
        <row r="1036">
          <cell r="A1036" t="str">
            <v>RK9</v>
          </cell>
          <cell r="B1036" t="str">
            <v>Q21</v>
          </cell>
          <cell r="C1036" t="str">
            <v/>
          </cell>
          <cell r="D1036" t="str">
            <v/>
          </cell>
          <cell r="AH1036">
            <v>8</v>
          </cell>
        </row>
        <row r="1037">
          <cell r="A1037" t="str">
            <v>RKA</v>
          </cell>
          <cell r="B1037" t="str">
            <v>Q27</v>
          </cell>
          <cell r="C1037">
            <v>0.75</v>
          </cell>
          <cell r="D1037">
            <v>0.95</v>
          </cell>
          <cell r="AH1037" t="str">
            <v/>
          </cell>
        </row>
        <row r="1038">
          <cell r="A1038" t="str">
            <v>RKB</v>
          </cell>
          <cell r="B1038" t="str">
            <v>Q28</v>
          </cell>
          <cell r="C1038" t="str">
            <v/>
          </cell>
          <cell r="D1038" t="str">
            <v/>
          </cell>
          <cell r="AH1038">
            <v>6</v>
          </cell>
        </row>
        <row r="1039">
          <cell r="A1039" t="str">
            <v>RKD</v>
          </cell>
          <cell r="B1039" t="str">
            <v>Q17</v>
          </cell>
          <cell r="C1039">
            <v>0.75</v>
          </cell>
          <cell r="D1039">
            <v>0.95</v>
          </cell>
          <cell r="AH1039" t="str">
            <v/>
          </cell>
        </row>
        <row r="1040">
          <cell r="A1040" t="str">
            <v>RKE</v>
          </cell>
          <cell r="B1040" t="str">
            <v>Q05</v>
          </cell>
          <cell r="C1040" t="str">
            <v/>
          </cell>
          <cell r="D1040" t="str">
            <v/>
          </cell>
          <cell r="AH1040">
            <v>2</v>
          </cell>
        </row>
        <row r="1041">
          <cell r="A1041" t="str">
            <v>RKL</v>
          </cell>
          <cell r="B1041" t="str">
            <v>Q04</v>
          </cell>
          <cell r="C1041" t="str">
            <v/>
          </cell>
          <cell r="D1041" t="str">
            <v/>
          </cell>
          <cell r="AH1041" t="str">
            <v/>
          </cell>
        </row>
        <row r="1042">
          <cell r="A1042" t="str">
            <v>RL1</v>
          </cell>
          <cell r="B1042" t="str">
            <v>Q26</v>
          </cell>
          <cell r="C1042" t="str">
            <v/>
          </cell>
          <cell r="D1042" t="str">
            <v/>
          </cell>
          <cell r="AH1042">
            <v>0</v>
          </cell>
        </row>
        <row r="1043">
          <cell r="A1043" t="str">
            <v>RL4</v>
          </cell>
          <cell r="B1043" t="str">
            <v>Q27</v>
          </cell>
          <cell r="C1043" t="str">
            <v/>
          </cell>
          <cell r="D1043" t="str">
            <v/>
          </cell>
          <cell r="AH1043">
            <v>2</v>
          </cell>
        </row>
        <row r="1044">
          <cell r="A1044" t="str">
            <v>RL5</v>
          </cell>
          <cell r="B1044" t="str">
            <v>Q28</v>
          </cell>
          <cell r="C1044">
            <v>0.75</v>
          </cell>
          <cell r="D1044">
            <v>0.95</v>
          </cell>
          <cell r="AH1044" t="str">
            <v/>
          </cell>
        </row>
        <row r="1045">
          <cell r="A1045" t="str">
            <v>RL6</v>
          </cell>
          <cell r="B1045" t="str">
            <v>Q28</v>
          </cell>
          <cell r="C1045">
            <v>0.75</v>
          </cell>
          <cell r="D1045">
            <v>0.95</v>
          </cell>
          <cell r="AH1045" t="str">
            <v/>
          </cell>
        </row>
        <row r="1046">
          <cell r="A1046" t="str">
            <v>RLN</v>
          </cell>
          <cell r="B1046" t="str">
            <v>Q09</v>
          </cell>
          <cell r="C1046" t="str">
            <v/>
          </cell>
          <cell r="D1046" t="str">
            <v/>
          </cell>
          <cell r="AH1046">
            <v>4</v>
          </cell>
        </row>
        <row r="1047">
          <cell r="A1047" t="str">
            <v>RLQ</v>
          </cell>
          <cell r="B1047" t="str">
            <v>Q28</v>
          </cell>
          <cell r="C1047" t="str">
            <v/>
          </cell>
          <cell r="D1047" t="str">
            <v/>
          </cell>
          <cell r="AH1047">
            <v>0</v>
          </cell>
        </row>
        <row r="1048">
          <cell r="A1048" t="str">
            <v>RLT</v>
          </cell>
          <cell r="B1048" t="str">
            <v>Q28</v>
          </cell>
          <cell r="C1048" t="str">
            <v/>
          </cell>
          <cell r="D1048" t="str">
            <v/>
          </cell>
          <cell r="AH1048">
            <v>2</v>
          </cell>
        </row>
        <row r="1049">
          <cell r="A1049" t="str">
            <v>RLU</v>
          </cell>
          <cell r="B1049" t="str">
            <v>Q27</v>
          </cell>
          <cell r="C1049" t="str">
            <v/>
          </cell>
          <cell r="D1049" t="str">
            <v/>
          </cell>
          <cell r="AH1049">
            <v>0</v>
          </cell>
        </row>
        <row r="1050">
          <cell r="A1050" t="str">
            <v>RLY</v>
          </cell>
          <cell r="B1050" t="str">
            <v>Q26</v>
          </cell>
          <cell r="C1050" t="str">
            <v/>
          </cell>
          <cell r="D1050" t="str">
            <v/>
          </cell>
          <cell r="AH1050" t="str">
            <v/>
          </cell>
        </row>
        <row r="1051">
          <cell r="A1051" t="str">
            <v>RM1</v>
          </cell>
          <cell r="B1051" t="str">
            <v>Q01</v>
          </cell>
          <cell r="C1051" t="str">
            <v/>
          </cell>
          <cell r="D1051" t="str">
            <v/>
          </cell>
          <cell r="AH1051">
            <v>4</v>
          </cell>
        </row>
        <row r="1052">
          <cell r="A1052" t="str">
            <v>RM2</v>
          </cell>
          <cell r="B1052" t="str">
            <v>Q14</v>
          </cell>
          <cell r="C1052" t="str">
            <v/>
          </cell>
          <cell r="D1052" t="str">
            <v/>
          </cell>
          <cell r="AH1052">
            <v>1</v>
          </cell>
        </row>
        <row r="1053">
          <cell r="A1053" t="str">
            <v>RM3</v>
          </cell>
          <cell r="B1053" t="str">
            <v>Q14</v>
          </cell>
          <cell r="C1053" t="str">
            <v/>
          </cell>
          <cell r="D1053" t="str">
            <v/>
          </cell>
          <cell r="AH1053">
            <v>5</v>
          </cell>
        </row>
        <row r="1054">
          <cell r="A1054" t="str">
            <v>RM4</v>
          </cell>
          <cell r="B1054" t="str">
            <v>Q14</v>
          </cell>
          <cell r="C1054" t="str">
            <v/>
          </cell>
          <cell r="D1054" t="str">
            <v/>
          </cell>
          <cell r="AH1054">
            <v>1</v>
          </cell>
        </row>
        <row r="1055">
          <cell r="A1055" t="str">
            <v>RM6</v>
          </cell>
          <cell r="B1055" t="str">
            <v>Q09</v>
          </cell>
          <cell r="C1055" t="str">
            <v/>
          </cell>
          <cell r="D1055" t="str">
            <v/>
          </cell>
          <cell r="AH1055" t="str">
            <v/>
          </cell>
        </row>
        <row r="1056">
          <cell r="A1056" t="str">
            <v>RMA</v>
          </cell>
          <cell r="B1056" t="str">
            <v>Q14</v>
          </cell>
          <cell r="C1056">
            <v>0.75</v>
          </cell>
          <cell r="D1056">
            <v>0.95</v>
          </cell>
          <cell r="AH1056" t="str">
            <v/>
          </cell>
        </row>
        <row r="1057">
          <cell r="A1057" t="str">
            <v>RMC</v>
          </cell>
          <cell r="B1057" t="str">
            <v>Q14</v>
          </cell>
          <cell r="C1057" t="str">
            <v/>
          </cell>
          <cell r="D1057" t="str">
            <v/>
          </cell>
          <cell r="AH1057">
            <v>3</v>
          </cell>
        </row>
        <row r="1058">
          <cell r="A1058" t="str">
            <v>RMD</v>
          </cell>
          <cell r="B1058" t="str">
            <v>Q13</v>
          </cell>
          <cell r="C1058">
            <v>0.75</v>
          </cell>
          <cell r="D1058">
            <v>0.95</v>
          </cell>
          <cell r="AH1058" t="str">
            <v/>
          </cell>
        </row>
        <row r="1059">
          <cell r="A1059" t="str">
            <v>RMP</v>
          </cell>
          <cell r="B1059" t="str">
            <v>Q14</v>
          </cell>
          <cell r="C1059" t="str">
            <v/>
          </cell>
          <cell r="D1059" t="str">
            <v/>
          </cell>
          <cell r="AH1059">
            <v>1</v>
          </cell>
        </row>
        <row r="1060">
          <cell r="A1060" t="str">
            <v>RMY</v>
          </cell>
          <cell r="B1060" t="str">
            <v>Q01</v>
          </cell>
          <cell r="C1060" t="str">
            <v/>
          </cell>
          <cell r="D1060" t="str">
            <v/>
          </cell>
          <cell r="AH1060" t="str">
            <v/>
          </cell>
        </row>
        <row r="1061">
          <cell r="A1061" t="str">
            <v>RMZ</v>
          </cell>
          <cell r="B1061" t="str">
            <v>Q01</v>
          </cell>
          <cell r="C1061">
            <v>0.75</v>
          </cell>
          <cell r="D1061">
            <v>0.95</v>
          </cell>
          <cell r="AH1061" t="str">
            <v/>
          </cell>
        </row>
        <row r="1062">
          <cell r="A1062" t="str">
            <v>RN1</v>
          </cell>
          <cell r="B1062" t="str">
            <v>Q17</v>
          </cell>
          <cell r="C1062" t="str">
            <v/>
          </cell>
          <cell r="D1062" t="str">
            <v/>
          </cell>
          <cell r="AH1062">
            <v>2</v>
          </cell>
        </row>
        <row r="1063">
          <cell r="A1063" t="str">
            <v>RN3</v>
          </cell>
          <cell r="B1063" t="str">
            <v>Q20</v>
          </cell>
          <cell r="C1063" t="str">
            <v/>
          </cell>
          <cell r="D1063" t="str">
            <v/>
          </cell>
          <cell r="AH1063">
            <v>0</v>
          </cell>
        </row>
        <row r="1064">
          <cell r="A1064" t="str">
            <v>RN5</v>
          </cell>
          <cell r="B1064" t="str">
            <v>Q17</v>
          </cell>
          <cell r="C1064" t="str">
            <v/>
          </cell>
          <cell r="D1064" t="str">
            <v/>
          </cell>
          <cell r="AH1064">
            <v>1</v>
          </cell>
        </row>
        <row r="1065">
          <cell r="A1065" t="str">
            <v>RN7</v>
          </cell>
          <cell r="B1065" t="str">
            <v>Q18</v>
          </cell>
          <cell r="C1065" t="str">
            <v/>
          </cell>
          <cell r="D1065" t="str">
            <v/>
          </cell>
          <cell r="AH1065">
            <v>1</v>
          </cell>
        </row>
        <row r="1066">
          <cell r="A1066" t="str">
            <v>RNA</v>
          </cell>
          <cell r="B1066" t="str">
            <v>Q27</v>
          </cell>
          <cell r="C1066" t="str">
            <v/>
          </cell>
          <cell r="D1066" t="str">
            <v/>
          </cell>
          <cell r="AH1066">
            <v>2</v>
          </cell>
        </row>
        <row r="1067">
          <cell r="A1067" t="str">
            <v>RNH</v>
          </cell>
          <cell r="B1067" t="str">
            <v>Q06</v>
          </cell>
          <cell r="C1067" t="str">
            <v/>
          </cell>
          <cell r="D1067" t="str">
            <v/>
          </cell>
          <cell r="AH1067">
            <v>1</v>
          </cell>
        </row>
        <row r="1068">
          <cell r="A1068" t="str">
            <v>RNJ</v>
          </cell>
          <cell r="B1068" t="str">
            <v>Q06</v>
          </cell>
          <cell r="C1068" t="str">
            <v/>
          </cell>
          <cell r="D1068" t="str">
            <v/>
          </cell>
          <cell r="AH1068">
            <v>4</v>
          </cell>
        </row>
        <row r="1069">
          <cell r="A1069" t="str">
            <v>RNK</v>
          </cell>
          <cell r="B1069" t="str">
            <v>Q05</v>
          </cell>
          <cell r="C1069" t="str">
            <v/>
          </cell>
          <cell r="D1069" t="str">
            <v/>
          </cell>
          <cell r="AH1069" t="str">
            <v/>
          </cell>
        </row>
        <row r="1070">
          <cell r="A1070" t="str">
            <v>RNL</v>
          </cell>
          <cell r="B1070" t="str">
            <v>Q13</v>
          </cell>
          <cell r="C1070" t="str">
            <v/>
          </cell>
          <cell r="D1070" t="str">
            <v/>
          </cell>
          <cell r="AH1070">
            <v>2</v>
          </cell>
        </row>
        <row r="1071">
          <cell r="A1071" t="str">
            <v>RNN</v>
          </cell>
          <cell r="B1071" t="str">
            <v>Q13</v>
          </cell>
          <cell r="C1071" t="str">
            <v/>
          </cell>
          <cell r="D1071" t="str">
            <v/>
          </cell>
          <cell r="AH1071" t="str">
            <v/>
          </cell>
        </row>
        <row r="1072">
          <cell r="A1072" t="str">
            <v>RNP</v>
          </cell>
          <cell r="B1072" t="str">
            <v>Q09</v>
          </cell>
          <cell r="C1072" t="str">
            <v/>
          </cell>
          <cell r="D1072" t="str">
            <v/>
          </cell>
          <cell r="AH1072" t="str">
            <v/>
          </cell>
        </row>
        <row r="1073">
          <cell r="A1073" t="str">
            <v>RNQ</v>
          </cell>
          <cell r="B1073" t="str">
            <v>Q25</v>
          </cell>
          <cell r="C1073" t="str">
            <v/>
          </cell>
          <cell r="D1073" t="str">
            <v/>
          </cell>
          <cell r="AH1073">
            <v>1</v>
          </cell>
        </row>
        <row r="1074">
          <cell r="A1074" t="str">
            <v>RNS</v>
          </cell>
          <cell r="B1074" t="str">
            <v>Q25</v>
          </cell>
          <cell r="C1074" t="str">
            <v/>
          </cell>
          <cell r="D1074" t="str">
            <v/>
          </cell>
          <cell r="AH1074">
            <v>1</v>
          </cell>
        </row>
        <row r="1075">
          <cell r="A1075" t="str">
            <v>RNU</v>
          </cell>
          <cell r="B1075" t="str">
            <v>Q16</v>
          </cell>
          <cell r="C1075" t="str">
            <v/>
          </cell>
          <cell r="D1075" t="str">
            <v/>
          </cell>
          <cell r="AH1075" t="str">
            <v/>
          </cell>
        </row>
        <row r="1076">
          <cell r="A1076" t="str">
            <v>RNV</v>
          </cell>
          <cell r="B1076" t="str">
            <v>Q16</v>
          </cell>
          <cell r="C1076" t="str">
            <v/>
          </cell>
          <cell r="D1076" t="str">
            <v/>
          </cell>
          <cell r="AH1076" t="str">
            <v/>
          </cell>
        </row>
        <row r="1077">
          <cell r="A1077" t="str">
            <v>RNY</v>
          </cell>
          <cell r="B1077" t="str">
            <v>Q16</v>
          </cell>
          <cell r="C1077">
            <v>0.75</v>
          </cell>
          <cell r="D1077">
            <v>0.95</v>
          </cell>
          <cell r="AH1077" t="str">
            <v/>
          </cell>
        </row>
        <row r="1078">
          <cell r="A1078" t="str">
            <v>RNZ</v>
          </cell>
          <cell r="B1078" t="str">
            <v>Q20</v>
          </cell>
          <cell r="C1078" t="str">
            <v/>
          </cell>
          <cell r="D1078" t="str">
            <v/>
          </cell>
          <cell r="AH1078">
            <v>1</v>
          </cell>
        </row>
        <row r="1079">
          <cell r="A1079" t="str">
            <v>RP1</v>
          </cell>
          <cell r="B1079" t="str">
            <v>Q25</v>
          </cell>
          <cell r="C1079" t="str">
            <v/>
          </cell>
          <cell r="D1079" t="str">
            <v/>
          </cell>
          <cell r="AH1079" t="str">
            <v/>
          </cell>
        </row>
        <row r="1080">
          <cell r="A1080" t="str">
            <v>RP4</v>
          </cell>
          <cell r="B1080" t="str">
            <v>Q05</v>
          </cell>
          <cell r="C1080" t="str">
            <v/>
          </cell>
          <cell r="D1080" t="str">
            <v/>
          </cell>
          <cell r="AH1080">
            <v>1</v>
          </cell>
        </row>
        <row r="1081">
          <cell r="A1081" t="str">
            <v>RP5</v>
          </cell>
          <cell r="B1081" t="str">
            <v>Q23</v>
          </cell>
          <cell r="C1081" t="str">
            <v/>
          </cell>
          <cell r="D1081" t="str">
            <v/>
          </cell>
          <cell r="AH1081">
            <v>3</v>
          </cell>
        </row>
        <row r="1082">
          <cell r="A1082" t="str">
            <v>RP6</v>
          </cell>
          <cell r="B1082" t="str">
            <v>Q05</v>
          </cell>
          <cell r="C1082" t="str">
            <v/>
          </cell>
          <cell r="D1082" t="str">
            <v/>
          </cell>
          <cell r="AH1082">
            <v>0</v>
          </cell>
        </row>
        <row r="1083">
          <cell r="A1083" t="str">
            <v>RP7</v>
          </cell>
          <cell r="B1083" t="str">
            <v>Q24</v>
          </cell>
          <cell r="C1083" t="str">
            <v/>
          </cell>
          <cell r="D1083" t="str">
            <v/>
          </cell>
          <cell r="AH1083" t="str">
            <v/>
          </cell>
        </row>
        <row r="1084">
          <cell r="A1084" t="str">
            <v>RPA</v>
          </cell>
          <cell r="B1084" t="str">
            <v>Q18</v>
          </cell>
          <cell r="C1084" t="str">
            <v/>
          </cell>
          <cell r="D1084" t="str">
            <v/>
          </cell>
          <cell r="AH1084">
            <v>3</v>
          </cell>
        </row>
        <row r="1085">
          <cell r="A1085" t="str">
            <v>RPC</v>
          </cell>
          <cell r="B1085" t="str">
            <v>Q19</v>
          </cell>
          <cell r="C1085" t="str">
            <v/>
          </cell>
          <cell r="D1085" t="str">
            <v/>
          </cell>
          <cell r="AH1085">
            <v>1</v>
          </cell>
        </row>
        <row r="1086">
          <cell r="A1086" t="str">
            <v>RPG</v>
          </cell>
          <cell r="B1086" t="str">
            <v>Q07</v>
          </cell>
          <cell r="C1086" t="str">
            <v/>
          </cell>
          <cell r="D1086" t="str">
            <v/>
          </cell>
          <cell r="AH1086" t="str">
            <v/>
          </cell>
        </row>
        <row r="1087">
          <cell r="A1087" t="str">
            <v>RPH</v>
          </cell>
          <cell r="B1087" t="str">
            <v>Q18</v>
          </cell>
          <cell r="C1087">
            <v>0.75</v>
          </cell>
          <cell r="D1087">
            <v>0.95</v>
          </cell>
          <cell r="AH1087" t="str">
            <v/>
          </cell>
        </row>
        <row r="1088">
          <cell r="A1088" t="str">
            <v>RPL</v>
          </cell>
          <cell r="B1088" t="str">
            <v>Q19</v>
          </cell>
          <cell r="C1088" t="str">
            <v/>
          </cell>
          <cell r="D1088" t="str">
            <v/>
          </cell>
          <cell r="AH1088">
            <v>1</v>
          </cell>
        </row>
        <row r="1089">
          <cell r="A1089" t="str">
            <v>RPN</v>
          </cell>
          <cell r="B1089" t="str">
            <v>Q08</v>
          </cell>
          <cell r="C1089" t="str">
            <v/>
          </cell>
          <cell r="D1089" t="str">
            <v/>
          </cell>
          <cell r="AH1089" t="str">
            <v/>
          </cell>
        </row>
        <row r="1090">
          <cell r="A1090" t="str">
            <v>RPQ</v>
          </cell>
          <cell r="B1090" t="str">
            <v>Q19</v>
          </cell>
          <cell r="C1090">
            <v>0.75</v>
          </cell>
          <cell r="D1090">
            <v>0.95</v>
          </cell>
          <cell r="AH1090" t="str">
            <v/>
          </cell>
        </row>
        <row r="1091">
          <cell r="A1091" t="str">
            <v>RPR</v>
          </cell>
          <cell r="B1091" t="str">
            <v>Q19</v>
          </cell>
          <cell r="C1091" t="str">
            <v/>
          </cell>
          <cell r="D1091" t="str">
            <v/>
          </cell>
          <cell r="AH1091">
            <v>2</v>
          </cell>
        </row>
        <row r="1092">
          <cell r="A1092" t="str">
            <v>RPY</v>
          </cell>
          <cell r="B1092" t="str">
            <v>Q08</v>
          </cell>
          <cell r="C1092" t="str">
            <v/>
          </cell>
          <cell r="D1092" t="str">
            <v/>
          </cell>
          <cell r="AH1092">
            <v>0</v>
          </cell>
        </row>
        <row r="1093">
          <cell r="A1093" t="str">
            <v>RQ2</v>
          </cell>
          <cell r="B1093" t="str">
            <v>Q19</v>
          </cell>
          <cell r="C1093">
            <v>0.75</v>
          </cell>
          <cell r="D1093">
            <v>0.95</v>
          </cell>
          <cell r="AH1093" t="str">
            <v/>
          </cell>
        </row>
        <row r="1094">
          <cell r="A1094" t="str">
            <v>RQ3</v>
          </cell>
          <cell r="B1094" t="str">
            <v>Q27</v>
          </cell>
          <cell r="C1094" t="str">
            <v/>
          </cell>
          <cell r="D1094" t="str">
            <v/>
          </cell>
          <cell r="AH1094">
            <v>0</v>
          </cell>
        </row>
        <row r="1095">
          <cell r="A1095" t="str">
            <v>RQ6</v>
          </cell>
          <cell r="B1095" t="str">
            <v>Q15</v>
          </cell>
          <cell r="C1095" t="str">
            <v/>
          </cell>
          <cell r="D1095" t="str">
            <v/>
          </cell>
          <cell r="AH1095">
            <v>5</v>
          </cell>
        </row>
        <row r="1096">
          <cell r="A1096" t="str">
            <v>RQ8</v>
          </cell>
          <cell r="B1096" t="str">
            <v>Q03</v>
          </cell>
          <cell r="C1096" t="str">
            <v/>
          </cell>
          <cell r="D1096" t="str">
            <v/>
          </cell>
          <cell r="AH1096">
            <v>2</v>
          </cell>
        </row>
        <row r="1097">
          <cell r="A1097" t="str">
            <v>RQM</v>
          </cell>
          <cell r="B1097" t="str">
            <v>Q04</v>
          </cell>
          <cell r="C1097" t="str">
            <v/>
          </cell>
          <cell r="D1097" t="str">
            <v/>
          </cell>
          <cell r="AH1097">
            <v>2</v>
          </cell>
        </row>
        <row r="1098">
          <cell r="A1098" t="str">
            <v>RQN</v>
          </cell>
          <cell r="B1098" t="str">
            <v>Q04</v>
          </cell>
          <cell r="C1098" t="str">
            <v/>
          </cell>
          <cell r="D1098" t="str">
            <v/>
          </cell>
          <cell r="AH1098">
            <v>7</v>
          </cell>
        </row>
        <row r="1099">
          <cell r="A1099" t="str">
            <v>RQQ</v>
          </cell>
          <cell r="B1099" t="str">
            <v>Q01</v>
          </cell>
          <cell r="C1099" t="str">
            <v/>
          </cell>
          <cell r="D1099" t="str">
            <v/>
          </cell>
          <cell r="AH1099">
            <v>1</v>
          </cell>
        </row>
        <row r="1100">
          <cell r="A1100" t="str">
            <v>RQW</v>
          </cell>
          <cell r="B1100" t="str">
            <v>Q03</v>
          </cell>
          <cell r="C1100" t="str">
            <v/>
          </cell>
          <cell r="D1100" t="str">
            <v/>
          </cell>
          <cell r="AH1100">
            <v>2</v>
          </cell>
        </row>
        <row r="1101">
          <cell r="A1101" t="str">
            <v>RQX</v>
          </cell>
          <cell r="B1101" t="str">
            <v>Q06</v>
          </cell>
          <cell r="C1101" t="str">
            <v/>
          </cell>
          <cell r="D1101" t="str">
            <v/>
          </cell>
          <cell r="AH1101">
            <v>1</v>
          </cell>
        </row>
        <row r="1102">
          <cell r="A1102" t="str">
            <v>RQY</v>
          </cell>
          <cell r="B1102" t="str">
            <v>Q08</v>
          </cell>
          <cell r="C1102" t="str">
            <v/>
          </cell>
          <cell r="D1102" t="str">
            <v/>
          </cell>
          <cell r="AH1102" t="str">
            <v/>
          </cell>
        </row>
        <row r="1103">
          <cell r="A1103" t="str">
            <v>RR1</v>
          </cell>
          <cell r="B1103" t="str">
            <v>Q27</v>
          </cell>
          <cell r="C1103" t="str">
            <v/>
          </cell>
          <cell r="D1103" t="str">
            <v/>
          </cell>
          <cell r="AH1103">
            <v>7</v>
          </cell>
        </row>
        <row r="1104">
          <cell r="A1104" t="str">
            <v>RR2</v>
          </cell>
          <cell r="B1104" t="str">
            <v>Q17</v>
          </cell>
          <cell r="C1104" t="str">
            <v/>
          </cell>
          <cell r="D1104" t="str">
            <v/>
          </cell>
          <cell r="AH1104">
            <v>0</v>
          </cell>
        </row>
        <row r="1105">
          <cell r="A1105" t="str">
            <v>RR21</v>
          </cell>
          <cell r="B1105" t="str">
            <v>Q17</v>
          </cell>
          <cell r="C1105">
            <v>0.75</v>
          </cell>
          <cell r="D1105">
            <v>0.95</v>
          </cell>
        </row>
        <row r="1106">
          <cell r="A1106" t="str">
            <v>RR7</v>
          </cell>
          <cell r="B1106" t="str">
            <v>Q09</v>
          </cell>
          <cell r="C1106" t="str">
            <v/>
          </cell>
          <cell r="D1106" t="str">
            <v/>
          </cell>
          <cell r="AH1106">
            <v>1</v>
          </cell>
        </row>
        <row r="1107">
          <cell r="A1107" t="str">
            <v>RR8</v>
          </cell>
          <cell r="B1107" t="str">
            <v>Q12</v>
          </cell>
          <cell r="C1107" t="str">
            <v/>
          </cell>
          <cell r="D1107" t="str">
            <v/>
          </cell>
          <cell r="AH1107">
            <v>11</v>
          </cell>
        </row>
        <row r="1108">
          <cell r="A1108" t="str">
            <v>RRD</v>
          </cell>
          <cell r="B1108" t="str">
            <v>Q03</v>
          </cell>
          <cell r="C1108" t="str">
            <v/>
          </cell>
          <cell r="D1108" t="str">
            <v/>
          </cell>
          <cell r="AH1108" t="str">
            <v/>
          </cell>
        </row>
        <row r="1109">
          <cell r="A1109" t="str">
            <v>RRE</v>
          </cell>
          <cell r="B1109" t="str">
            <v>Q26</v>
          </cell>
          <cell r="C1109" t="str">
            <v/>
          </cell>
          <cell r="D1109" t="str">
            <v/>
          </cell>
          <cell r="AH1109" t="str">
            <v/>
          </cell>
        </row>
        <row r="1110">
          <cell r="A1110" t="str">
            <v>RRF</v>
          </cell>
          <cell r="B1110" t="str">
            <v>Q14</v>
          </cell>
          <cell r="C1110" t="str">
            <v/>
          </cell>
          <cell r="D1110" t="str">
            <v/>
          </cell>
          <cell r="AH1110">
            <v>2</v>
          </cell>
        </row>
        <row r="1111">
          <cell r="A1111" t="str">
            <v>RRJ</v>
          </cell>
          <cell r="B1111" t="str">
            <v>Q27</v>
          </cell>
          <cell r="C1111" t="str">
            <v/>
          </cell>
          <cell r="D1111" t="str">
            <v/>
          </cell>
          <cell r="AH1111">
            <v>0</v>
          </cell>
        </row>
        <row r="1112">
          <cell r="A1112" t="str">
            <v>RRK</v>
          </cell>
          <cell r="B1112" t="str">
            <v>Q27</v>
          </cell>
          <cell r="C1112" t="str">
            <v/>
          </cell>
          <cell r="D1112" t="str">
            <v/>
          </cell>
          <cell r="AH1112">
            <v>9</v>
          </cell>
        </row>
        <row r="1113">
          <cell r="A1113" t="str">
            <v>RRP</v>
          </cell>
          <cell r="B1113" t="str">
            <v>Q05</v>
          </cell>
          <cell r="C1113" t="str">
            <v/>
          </cell>
          <cell r="D1113" t="str">
            <v/>
          </cell>
          <cell r="AH1113" t="str">
            <v/>
          </cell>
        </row>
        <row r="1114">
          <cell r="A1114" t="str">
            <v>RRR</v>
          </cell>
          <cell r="B1114" t="str">
            <v>Q08</v>
          </cell>
          <cell r="C1114" t="str">
            <v/>
          </cell>
          <cell r="D1114" t="str">
            <v/>
          </cell>
          <cell r="AH1114" t="str">
            <v/>
          </cell>
        </row>
        <row r="1115">
          <cell r="A1115" t="str">
            <v>RRU</v>
          </cell>
          <cell r="B1115" t="str">
            <v>Q08</v>
          </cell>
          <cell r="C1115">
            <v>0.75</v>
          </cell>
          <cell r="D1115">
            <v>0.95</v>
          </cell>
          <cell r="AH1115" t="str">
            <v/>
          </cell>
        </row>
        <row r="1116">
          <cell r="A1116" t="str">
            <v>RRV</v>
          </cell>
          <cell r="B1116" t="str">
            <v>Q05</v>
          </cell>
          <cell r="C1116" t="str">
            <v/>
          </cell>
          <cell r="D1116" t="str">
            <v/>
          </cell>
          <cell r="AH1116">
            <v>2</v>
          </cell>
        </row>
        <row r="1117">
          <cell r="A1117" t="str">
            <v>RT1</v>
          </cell>
          <cell r="B1117" t="str">
            <v>Q01</v>
          </cell>
          <cell r="C1117" t="str">
            <v/>
          </cell>
          <cell r="D1117" t="str">
            <v/>
          </cell>
          <cell r="AH1117" t="str">
            <v/>
          </cell>
        </row>
        <row r="1118">
          <cell r="A1118" t="str">
            <v>RT2</v>
          </cell>
          <cell r="B1118" t="str">
            <v>Q14</v>
          </cell>
          <cell r="C1118" t="str">
            <v/>
          </cell>
          <cell r="D1118" t="str">
            <v/>
          </cell>
          <cell r="AH1118" t="str">
            <v/>
          </cell>
        </row>
        <row r="1119">
          <cell r="A1119" t="str">
            <v>RT3</v>
          </cell>
          <cell r="B1119" t="str">
            <v>Q04</v>
          </cell>
          <cell r="C1119" t="str">
            <v/>
          </cell>
          <cell r="D1119" t="str">
            <v/>
          </cell>
          <cell r="AH1119">
            <v>0</v>
          </cell>
        </row>
        <row r="1120">
          <cell r="A1120" t="str">
            <v>RT5</v>
          </cell>
          <cell r="B1120" t="str">
            <v>Q25</v>
          </cell>
          <cell r="C1120" t="str">
            <v/>
          </cell>
          <cell r="D1120" t="str">
            <v/>
          </cell>
          <cell r="AH1120" t="str">
            <v/>
          </cell>
        </row>
        <row r="1121">
          <cell r="A1121" t="str">
            <v>RT6</v>
          </cell>
          <cell r="B1121" t="str">
            <v>Q01</v>
          </cell>
          <cell r="C1121" t="str">
            <v/>
          </cell>
          <cell r="D1121" t="str">
            <v/>
          </cell>
          <cell r="AH1121" t="str">
            <v/>
          </cell>
        </row>
        <row r="1122">
          <cell r="A1122" t="str">
            <v>RTC</v>
          </cell>
          <cell r="B1122" t="str">
            <v>Q10</v>
          </cell>
          <cell r="C1122" t="str">
            <v/>
          </cell>
          <cell r="D1122" t="str">
            <v/>
          </cell>
          <cell r="AH1122" t="str">
            <v/>
          </cell>
        </row>
        <row r="1123">
          <cell r="A1123" t="str">
            <v>RTD</v>
          </cell>
          <cell r="B1123" t="str">
            <v>Q09</v>
          </cell>
          <cell r="C1123" t="str">
            <v/>
          </cell>
          <cell r="D1123" t="str">
            <v/>
          </cell>
          <cell r="AH1123">
            <v>4</v>
          </cell>
        </row>
        <row r="1124">
          <cell r="A1124" t="str">
            <v>RTE</v>
          </cell>
          <cell r="B1124" t="str">
            <v>Q20</v>
          </cell>
          <cell r="C1124" t="str">
            <v/>
          </cell>
          <cell r="D1124" t="str">
            <v/>
          </cell>
          <cell r="AH1124">
            <v>2</v>
          </cell>
        </row>
        <row r="1125">
          <cell r="A1125" t="str">
            <v>RTF</v>
          </cell>
          <cell r="B1125" t="str">
            <v>Q09</v>
          </cell>
          <cell r="C1125" t="str">
            <v/>
          </cell>
          <cell r="D1125" t="str">
            <v/>
          </cell>
          <cell r="AH1125">
            <v>5</v>
          </cell>
        </row>
        <row r="1126">
          <cell r="A1126" t="str">
            <v>RTG</v>
          </cell>
          <cell r="B1126" t="str">
            <v>Q24</v>
          </cell>
          <cell r="C1126" t="str">
            <v/>
          </cell>
          <cell r="D1126" t="str">
            <v/>
          </cell>
          <cell r="AH1126">
            <v>3</v>
          </cell>
        </row>
        <row r="1127">
          <cell r="A1127" t="str">
            <v>RTH</v>
          </cell>
          <cell r="B1127" t="str">
            <v>Q16</v>
          </cell>
          <cell r="C1127" t="str">
            <v/>
          </cell>
          <cell r="D1127" t="str">
            <v/>
          </cell>
          <cell r="AH1127">
            <v>6</v>
          </cell>
        </row>
        <row r="1128">
          <cell r="A1128" t="str">
            <v>RTK</v>
          </cell>
          <cell r="B1128" t="str">
            <v>Q19</v>
          </cell>
          <cell r="C1128" t="str">
            <v/>
          </cell>
          <cell r="D1128" t="str">
            <v/>
          </cell>
          <cell r="AH1128">
            <v>2</v>
          </cell>
        </row>
        <row r="1129">
          <cell r="A1129" t="str">
            <v>RTM</v>
          </cell>
          <cell r="B1129" t="str">
            <v>Q18</v>
          </cell>
          <cell r="C1129" t="str">
            <v/>
          </cell>
          <cell r="D1129" t="str">
            <v/>
          </cell>
          <cell r="AH1129" t="str">
            <v/>
          </cell>
        </row>
        <row r="1130">
          <cell r="A1130" t="str">
            <v>RTP</v>
          </cell>
          <cell r="B1130" t="str">
            <v>Q19</v>
          </cell>
          <cell r="C1130" t="str">
            <v/>
          </cell>
          <cell r="D1130" t="str">
            <v/>
          </cell>
          <cell r="AH1130">
            <v>2</v>
          </cell>
        </row>
        <row r="1131">
          <cell r="A1131" t="str">
            <v>RTQ</v>
          </cell>
          <cell r="B1131" t="str">
            <v>Q20</v>
          </cell>
          <cell r="C1131" t="str">
            <v/>
          </cell>
          <cell r="D1131" t="str">
            <v/>
          </cell>
          <cell r="AH1131" t="str">
            <v/>
          </cell>
        </row>
        <row r="1132">
          <cell r="A1132" t="str">
            <v>RTR</v>
          </cell>
          <cell r="B1132" t="str">
            <v>Q10</v>
          </cell>
          <cell r="C1132" t="str">
            <v/>
          </cell>
          <cell r="D1132" t="str">
            <v/>
          </cell>
          <cell r="AH1132">
            <v>4</v>
          </cell>
        </row>
        <row r="1133">
          <cell r="A1133" t="str">
            <v>RTR1</v>
          </cell>
          <cell r="B1133" t="str">
            <v>Q10</v>
          </cell>
          <cell r="C1133" t="str">
            <v/>
          </cell>
          <cell r="D1133" t="str">
            <v/>
          </cell>
          <cell r="AH1133" t="str">
            <v/>
          </cell>
        </row>
        <row r="1134">
          <cell r="A1134" t="str">
            <v>RTV</v>
          </cell>
          <cell r="B1134" t="str">
            <v>Q15</v>
          </cell>
          <cell r="C1134" t="str">
            <v/>
          </cell>
          <cell r="D1134" t="str">
            <v/>
          </cell>
          <cell r="AH1134" t="str">
            <v/>
          </cell>
        </row>
        <row r="1135">
          <cell r="A1135" t="str">
            <v>RTX</v>
          </cell>
          <cell r="B1135" t="str">
            <v>Q13</v>
          </cell>
          <cell r="C1135" t="str">
            <v/>
          </cell>
          <cell r="D1135" t="str">
            <v/>
          </cell>
          <cell r="AH1135">
            <v>3</v>
          </cell>
        </row>
        <row r="1136">
          <cell r="A1136" t="str">
            <v>RV1</v>
          </cell>
          <cell r="B1136" t="str">
            <v>Q11</v>
          </cell>
          <cell r="C1136">
            <v>0.75</v>
          </cell>
          <cell r="D1136">
            <v>0.95</v>
          </cell>
          <cell r="AH1136" t="str">
            <v/>
          </cell>
        </row>
        <row r="1137">
          <cell r="A1137" t="str">
            <v>RV3</v>
          </cell>
          <cell r="B1137" t="str">
            <v>Q04</v>
          </cell>
          <cell r="C1137" t="str">
            <v/>
          </cell>
          <cell r="D1137" t="str">
            <v/>
          </cell>
          <cell r="AH1137" t="str">
            <v/>
          </cell>
        </row>
        <row r="1138">
          <cell r="A1138" t="str">
            <v>RV5</v>
          </cell>
          <cell r="B1138" t="str">
            <v>Q07</v>
          </cell>
          <cell r="C1138" t="str">
            <v/>
          </cell>
          <cell r="D1138" t="str">
            <v/>
          </cell>
          <cell r="AH1138" t="str">
            <v/>
          </cell>
        </row>
        <row r="1139">
          <cell r="A1139" t="str">
            <v>RV6</v>
          </cell>
          <cell r="B1139" t="str">
            <v>Q24</v>
          </cell>
          <cell r="C1139">
            <v>0.75</v>
          </cell>
          <cell r="D1139">
            <v>0.95</v>
          </cell>
          <cell r="AH1139" t="str">
            <v/>
          </cell>
        </row>
        <row r="1140">
          <cell r="A1140" t="str">
            <v>RV7</v>
          </cell>
          <cell r="B1140" t="str">
            <v>Q02</v>
          </cell>
          <cell r="C1140" t="str">
            <v/>
          </cell>
          <cell r="D1140" t="str">
            <v/>
          </cell>
          <cell r="AH1140" t="str">
            <v/>
          </cell>
        </row>
        <row r="1141">
          <cell r="A1141" t="str">
            <v>RV8</v>
          </cell>
          <cell r="B1141" t="str">
            <v>Q04</v>
          </cell>
          <cell r="C1141" t="str">
            <v/>
          </cell>
          <cell r="D1141" t="str">
            <v/>
          </cell>
          <cell r="AH1141">
            <v>3</v>
          </cell>
        </row>
        <row r="1142">
          <cell r="A1142" t="str">
            <v>RV9</v>
          </cell>
          <cell r="B1142" t="str">
            <v>Q11</v>
          </cell>
          <cell r="C1142" t="str">
            <v/>
          </cell>
          <cell r="D1142" t="str">
            <v/>
          </cell>
          <cell r="AH1142" t="str">
            <v/>
          </cell>
        </row>
        <row r="1143">
          <cell r="A1143" t="str">
            <v>RVJ</v>
          </cell>
          <cell r="B1143" t="str">
            <v>Q20</v>
          </cell>
          <cell r="C1143" t="str">
            <v/>
          </cell>
          <cell r="D1143" t="str">
            <v/>
          </cell>
          <cell r="AH1143">
            <v>8</v>
          </cell>
        </row>
        <row r="1144">
          <cell r="A1144" t="str">
            <v>RVK</v>
          </cell>
          <cell r="B1144" t="str">
            <v>Q09</v>
          </cell>
          <cell r="C1144">
            <v>0.75</v>
          </cell>
          <cell r="D1144">
            <v>0.95</v>
          </cell>
          <cell r="AH1144" t="str">
            <v/>
          </cell>
        </row>
        <row r="1145">
          <cell r="A1145" t="str">
            <v>RVL</v>
          </cell>
          <cell r="B1145" t="str">
            <v>Q05</v>
          </cell>
          <cell r="C1145" t="str">
            <v/>
          </cell>
          <cell r="D1145" t="str">
            <v/>
          </cell>
          <cell r="AH1145">
            <v>6</v>
          </cell>
        </row>
        <row r="1146">
          <cell r="A1146" t="str">
            <v>RVN</v>
          </cell>
          <cell r="B1146" t="str">
            <v>Q20</v>
          </cell>
          <cell r="C1146" t="str">
            <v/>
          </cell>
          <cell r="D1146" t="str">
            <v/>
          </cell>
          <cell r="AH1146" t="str">
            <v/>
          </cell>
        </row>
        <row r="1147">
          <cell r="A1147" t="str">
            <v>RVR</v>
          </cell>
          <cell r="B1147" t="str">
            <v>Q08</v>
          </cell>
          <cell r="C1147" t="str">
            <v/>
          </cell>
          <cell r="D1147" t="str">
            <v/>
          </cell>
          <cell r="AH1147">
            <v>5</v>
          </cell>
        </row>
        <row r="1148">
          <cell r="A1148" t="str">
            <v>RVR1</v>
          </cell>
          <cell r="B1148" t="str">
            <v>Q08</v>
          </cell>
          <cell r="C1148" t="str">
            <v/>
          </cell>
          <cell r="D1148" t="str">
            <v/>
          </cell>
          <cell r="AH1148" t="str">
            <v/>
          </cell>
        </row>
        <row r="1149">
          <cell r="A1149" t="str">
            <v>RVV</v>
          </cell>
          <cell r="B1149" t="str">
            <v>Q18</v>
          </cell>
          <cell r="C1149" t="str">
            <v/>
          </cell>
          <cell r="D1149" t="str">
            <v/>
          </cell>
          <cell r="AH1149">
            <v>5</v>
          </cell>
        </row>
        <row r="1150">
          <cell r="A1150" t="str">
            <v>RVW</v>
          </cell>
          <cell r="B1150" t="str">
            <v>Q10</v>
          </cell>
          <cell r="C1150" t="str">
            <v/>
          </cell>
          <cell r="D1150" t="str">
            <v/>
          </cell>
          <cell r="AH1150">
            <v>1</v>
          </cell>
        </row>
        <row r="1151">
          <cell r="A1151" t="str">
            <v>RVX</v>
          </cell>
          <cell r="B1151" t="str">
            <v>Q10</v>
          </cell>
          <cell r="C1151" t="str">
            <v/>
          </cell>
          <cell r="D1151" t="str">
            <v/>
          </cell>
          <cell r="AH1151" t="str">
            <v/>
          </cell>
        </row>
        <row r="1152">
          <cell r="A1152" t="str">
            <v>RVY</v>
          </cell>
          <cell r="B1152" t="str">
            <v>Q15</v>
          </cell>
          <cell r="C1152" t="str">
            <v/>
          </cell>
          <cell r="D1152" t="str">
            <v/>
          </cell>
          <cell r="AH1152">
            <v>1</v>
          </cell>
        </row>
        <row r="1153">
          <cell r="A1153" t="str">
            <v>RW1</v>
          </cell>
          <cell r="B1153" t="str">
            <v>Q17</v>
          </cell>
          <cell r="C1153" t="str">
            <v/>
          </cell>
          <cell r="D1153" t="str">
            <v/>
          </cell>
          <cell r="AH1153" t="str">
            <v/>
          </cell>
        </row>
        <row r="1154">
          <cell r="A1154" t="str">
            <v>RW3</v>
          </cell>
          <cell r="B1154" t="str">
            <v>Q14</v>
          </cell>
          <cell r="C1154" t="str">
            <v/>
          </cell>
          <cell r="D1154" t="str">
            <v/>
          </cell>
          <cell r="AH1154">
            <v>3</v>
          </cell>
        </row>
        <row r="1155">
          <cell r="A1155" t="str">
            <v>RW4</v>
          </cell>
          <cell r="B1155" t="str">
            <v>Q15</v>
          </cell>
          <cell r="C1155" t="str">
            <v/>
          </cell>
          <cell r="D1155" t="str">
            <v/>
          </cell>
          <cell r="AH1155" t="str">
            <v/>
          </cell>
        </row>
        <row r="1156">
          <cell r="A1156" t="str">
            <v>RW5</v>
          </cell>
          <cell r="B1156" t="str">
            <v>Q13</v>
          </cell>
          <cell r="C1156" t="str">
            <v/>
          </cell>
          <cell r="D1156" t="str">
            <v/>
          </cell>
          <cell r="AH1156" t="str">
            <v/>
          </cell>
        </row>
        <row r="1157">
          <cell r="A1157" t="str">
            <v>RW6</v>
          </cell>
          <cell r="B1157" t="str">
            <v>Q14</v>
          </cell>
          <cell r="C1157" t="str">
            <v/>
          </cell>
          <cell r="D1157" t="str">
            <v/>
          </cell>
          <cell r="AH1157">
            <v>7</v>
          </cell>
        </row>
        <row r="1158">
          <cell r="A1158" t="str">
            <v>RW9</v>
          </cell>
          <cell r="B1158" t="str">
            <v>Q09</v>
          </cell>
          <cell r="C1158" t="str">
            <v/>
          </cell>
          <cell r="D1158" t="str">
            <v/>
          </cell>
          <cell r="AH1158" t="str">
            <v/>
          </cell>
        </row>
        <row r="1159">
          <cell r="A1159" t="str">
            <v>RWA</v>
          </cell>
          <cell r="B1159" t="str">
            <v>Q11</v>
          </cell>
          <cell r="C1159" t="str">
            <v/>
          </cell>
          <cell r="D1159" t="str">
            <v/>
          </cell>
          <cell r="AH1159">
            <v>6</v>
          </cell>
        </row>
        <row r="1160">
          <cell r="A1160" t="str">
            <v>RWD</v>
          </cell>
          <cell r="B1160" t="str">
            <v>Q24</v>
          </cell>
          <cell r="C1160" t="str">
            <v/>
          </cell>
          <cell r="D1160" t="str">
            <v/>
          </cell>
          <cell r="AH1160">
            <v>6</v>
          </cell>
        </row>
        <row r="1161">
          <cell r="A1161" t="str">
            <v>RWE</v>
          </cell>
          <cell r="B1161" t="str">
            <v>Q25</v>
          </cell>
          <cell r="C1161" t="str">
            <v/>
          </cell>
          <cell r="D1161" t="str">
            <v/>
          </cell>
          <cell r="AH1161">
            <v>12</v>
          </cell>
        </row>
        <row r="1162">
          <cell r="A1162" t="str">
            <v>RWF</v>
          </cell>
          <cell r="B1162" t="str">
            <v>Q18</v>
          </cell>
          <cell r="C1162" t="str">
            <v/>
          </cell>
          <cell r="D1162" t="str">
            <v/>
          </cell>
          <cell r="AH1162">
            <v>4</v>
          </cell>
        </row>
        <row r="1163">
          <cell r="A1163" t="str">
            <v>RWG</v>
          </cell>
          <cell r="B1163" t="str">
            <v>Q02</v>
          </cell>
          <cell r="C1163" t="str">
            <v/>
          </cell>
          <cell r="D1163" t="str">
            <v/>
          </cell>
          <cell r="AH1163">
            <v>3</v>
          </cell>
        </row>
        <row r="1164">
          <cell r="A1164" t="str">
            <v>RWH</v>
          </cell>
          <cell r="B1164" t="str">
            <v>Q02</v>
          </cell>
          <cell r="C1164" t="str">
            <v/>
          </cell>
          <cell r="D1164" t="str">
            <v/>
          </cell>
          <cell r="AH1164">
            <v>3</v>
          </cell>
        </row>
        <row r="1165">
          <cell r="A1165" t="str">
            <v>RWJ</v>
          </cell>
          <cell r="B1165" t="str">
            <v>Q14</v>
          </cell>
          <cell r="C1165" t="str">
            <v/>
          </cell>
          <cell r="D1165" t="str">
            <v/>
          </cell>
          <cell r="AH1165">
            <v>2</v>
          </cell>
        </row>
        <row r="1166">
          <cell r="A1166" t="str">
            <v>RWK</v>
          </cell>
          <cell r="B1166" t="str">
            <v>Q06</v>
          </cell>
          <cell r="C1166" t="str">
            <v/>
          </cell>
          <cell r="D1166" t="str">
            <v/>
          </cell>
          <cell r="AH1166" t="str">
            <v/>
          </cell>
        </row>
        <row r="1167">
          <cell r="A1167" t="str">
            <v>RWN</v>
          </cell>
          <cell r="B1167" t="str">
            <v>Q03</v>
          </cell>
          <cell r="C1167" t="str">
            <v/>
          </cell>
          <cell r="D1167" t="str">
            <v/>
          </cell>
          <cell r="AH1167" t="str">
            <v/>
          </cell>
        </row>
        <row r="1168">
          <cell r="A1168" t="str">
            <v>RWP</v>
          </cell>
          <cell r="B1168" t="str">
            <v>Q28</v>
          </cell>
          <cell r="C1168" t="str">
            <v/>
          </cell>
          <cell r="D1168" t="str">
            <v/>
          </cell>
          <cell r="AH1168">
            <v>2</v>
          </cell>
        </row>
        <row r="1169">
          <cell r="A1169" t="str">
            <v>RWQ</v>
          </cell>
          <cell r="B1169" t="str">
            <v>Q28</v>
          </cell>
          <cell r="C1169" t="str">
            <v/>
          </cell>
          <cell r="D1169" t="str">
            <v/>
          </cell>
          <cell r="AH1169" t="str">
            <v/>
          </cell>
        </row>
        <row r="1170">
          <cell r="A1170" t="str">
            <v>RWR</v>
          </cell>
          <cell r="B1170" t="str">
            <v>Q02</v>
          </cell>
          <cell r="C1170" t="str">
            <v/>
          </cell>
          <cell r="D1170" t="str">
            <v/>
          </cell>
          <cell r="AH1170" t="str">
            <v/>
          </cell>
        </row>
        <row r="1171">
          <cell r="A1171" t="str">
            <v>RWT</v>
          </cell>
          <cell r="B1171" t="str">
            <v>Q16</v>
          </cell>
          <cell r="C1171" t="str">
            <v/>
          </cell>
          <cell r="D1171" t="str">
            <v/>
          </cell>
          <cell r="AH1171" t="str">
            <v/>
          </cell>
        </row>
        <row r="1172">
          <cell r="A1172" t="str">
            <v>RWV</v>
          </cell>
          <cell r="B1172" t="str">
            <v>Q21</v>
          </cell>
          <cell r="C1172" t="str">
            <v/>
          </cell>
          <cell r="D1172" t="str">
            <v/>
          </cell>
          <cell r="AH1172" t="str">
            <v/>
          </cell>
        </row>
        <row r="1173">
          <cell r="A1173" t="str">
            <v>RWW</v>
          </cell>
          <cell r="B1173" t="str">
            <v>Q15</v>
          </cell>
          <cell r="C1173" t="str">
            <v/>
          </cell>
          <cell r="D1173" t="str">
            <v/>
          </cell>
          <cell r="AH1173">
            <v>2</v>
          </cell>
        </row>
        <row r="1174">
          <cell r="A1174" t="str">
            <v>RWX</v>
          </cell>
          <cell r="B1174" t="str">
            <v>Q16</v>
          </cell>
          <cell r="C1174" t="str">
            <v/>
          </cell>
          <cell r="D1174" t="str">
            <v/>
          </cell>
          <cell r="AH1174" t="str">
            <v/>
          </cell>
        </row>
        <row r="1175">
          <cell r="A1175" t="str">
            <v>RWY</v>
          </cell>
          <cell r="B1175" t="str">
            <v>Q12</v>
          </cell>
          <cell r="C1175" t="str">
            <v/>
          </cell>
          <cell r="D1175" t="str">
            <v/>
          </cell>
          <cell r="AH1175">
            <v>2</v>
          </cell>
        </row>
        <row r="1176">
          <cell r="A1176" t="str">
            <v>RX1</v>
          </cell>
          <cell r="B1176" t="str">
            <v>Q24</v>
          </cell>
          <cell r="C1176" t="str">
            <v/>
          </cell>
          <cell r="D1176" t="str">
            <v/>
          </cell>
          <cell r="AH1176" t="str">
            <v/>
          </cell>
        </row>
        <row r="1177">
          <cell r="A1177" t="str">
            <v>RX2</v>
          </cell>
          <cell r="B1177" t="str">
            <v>Q19</v>
          </cell>
          <cell r="C1177" t="str">
            <v/>
          </cell>
          <cell r="D1177" t="str">
            <v/>
          </cell>
          <cell r="AH1177" t="str">
            <v/>
          </cell>
        </row>
        <row r="1178">
          <cell r="A1178" t="str">
            <v>RX3</v>
          </cell>
          <cell r="B1178" t="str">
            <v>Q10</v>
          </cell>
          <cell r="C1178" t="str">
            <v/>
          </cell>
          <cell r="D1178" t="str">
            <v/>
          </cell>
          <cell r="AH1178" t="str">
            <v/>
          </cell>
        </row>
        <row r="1179">
          <cell r="A1179" t="str">
            <v>RX4</v>
          </cell>
          <cell r="B1179" t="str">
            <v>Q09</v>
          </cell>
          <cell r="C1179" t="str">
            <v/>
          </cell>
          <cell r="D1179" t="str">
            <v/>
          </cell>
          <cell r="AH1179" t="str">
            <v/>
          </cell>
        </row>
        <row r="1180">
          <cell r="A1180" t="str">
            <v>RX5</v>
          </cell>
          <cell r="B1180" t="str">
            <v>Q20</v>
          </cell>
          <cell r="C1180">
            <v>0.75</v>
          </cell>
          <cell r="D1180">
            <v>0.95</v>
          </cell>
          <cell r="AH1180" t="str">
            <v/>
          </cell>
        </row>
        <row r="1181">
          <cell r="A1181" t="str">
            <v>RXA</v>
          </cell>
          <cell r="B1181" t="str">
            <v>Q15</v>
          </cell>
          <cell r="C1181" t="str">
            <v/>
          </cell>
          <cell r="D1181" t="str">
            <v/>
          </cell>
          <cell r="AH1181" t="str">
            <v/>
          </cell>
        </row>
        <row r="1182">
          <cell r="A1182" t="str">
            <v>RXC</v>
          </cell>
          <cell r="B1182" t="str">
            <v>Q19</v>
          </cell>
          <cell r="C1182" t="str">
            <v/>
          </cell>
          <cell r="D1182" t="str">
            <v/>
          </cell>
          <cell r="AH1182">
            <v>4</v>
          </cell>
        </row>
        <row r="1183">
          <cell r="A1183" t="str">
            <v>RXE</v>
          </cell>
          <cell r="B1183" t="str">
            <v>Q23</v>
          </cell>
          <cell r="C1183" t="str">
            <v/>
          </cell>
          <cell r="D1183" t="str">
            <v/>
          </cell>
          <cell r="AH1183" t="str">
            <v/>
          </cell>
        </row>
        <row r="1184">
          <cell r="A1184" t="str">
            <v>RXF</v>
          </cell>
          <cell r="B1184" t="str">
            <v>Q12</v>
          </cell>
          <cell r="C1184" t="str">
            <v/>
          </cell>
          <cell r="D1184" t="str">
            <v/>
          </cell>
          <cell r="AH1184">
            <v>5</v>
          </cell>
        </row>
        <row r="1185">
          <cell r="A1185" t="str">
            <v>RXG</v>
          </cell>
          <cell r="B1185" t="str">
            <v>Q12</v>
          </cell>
          <cell r="C1185" t="str">
            <v/>
          </cell>
          <cell r="D1185" t="str">
            <v/>
          </cell>
          <cell r="AH1185" t="str">
            <v/>
          </cell>
        </row>
        <row r="1186">
          <cell r="A1186" t="str">
            <v>RXH</v>
          </cell>
          <cell r="B1186" t="str">
            <v>Q19</v>
          </cell>
          <cell r="C1186" t="str">
            <v/>
          </cell>
          <cell r="D1186" t="str">
            <v/>
          </cell>
          <cell r="AH1186">
            <v>7</v>
          </cell>
        </row>
        <row r="1187">
          <cell r="A1187" t="str">
            <v>RXK</v>
          </cell>
          <cell r="B1187" t="str">
            <v>Q27</v>
          </cell>
          <cell r="C1187" t="str">
            <v/>
          </cell>
          <cell r="D1187" t="str">
            <v/>
          </cell>
          <cell r="AH1187">
            <v>5</v>
          </cell>
        </row>
        <row r="1188">
          <cell r="A1188" t="str">
            <v>RXL</v>
          </cell>
          <cell r="B1188" t="str">
            <v>Q13</v>
          </cell>
          <cell r="C1188" t="str">
            <v/>
          </cell>
          <cell r="D1188" t="str">
            <v/>
          </cell>
          <cell r="AH1188">
            <v>4</v>
          </cell>
        </row>
        <row r="1189">
          <cell r="A1189" t="str">
            <v>RXM</v>
          </cell>
          <cell r="B1189" t="str">
            <v>Q24</v>
          </cell>
          <cell r="C1189" t="str">
            <v/>
          </cell>
          <cell r="D1189" t="str">
            <v/>
          </cell>
          <cell r="AH1189" t="str">
            <v/>
          </cell>
        </row>
        <row r="1190">
          <cell r="A1190" t="str">
            <v>RXN</v>
          </cell>
          <cell r="B1190" t="str">
            <v>Q13</v>
          </cell>
          <cell r="C1190" t="str">
            <v/>
          </cell>
          <cell r="D1190" t="str">
            <v/>
          </cell>
          <cell r="AH1190">
            <v>3</v>
          </cell>
        </row>
        <row r="1191">
          <cell r="A1191" t="str">
            <v>RXP</v>
          </cell>
          <cell r="B1191" t="str">
            <v>Q10</v>
          </cell>
          <cell r="C1191" t="str">
            <v/>
          </cell>
          <cell r="D1191" t="str">
            <v/>
          </cell>
          <cell r="AH1191">
            <v>1</v>
          </cell>
        </row>
        <row r="1192">
          <cell r="A1192" t="str">
            <v>RXQ</v>
          </cell>
          <cell r="B1192" t="str">
            <v>Q16</v>
          </cell>
          <cell r="C1192" t="str">
            <v/>
          </cell>
          <cell r="D1192" t="str">
            <v/>
          </cell>
          <cell r="AH1192">
            <v>2</v>
          </cell>
        </row>
        <row r="1193">
          <cell r="A1193" t="str">
            <v>RXR</v>
          </cell>
          <cell r="B1193" t="str">
            <v>Q13</v>
          </cell>
          <cell r="C1193" t="str">
            <v/>
          </cell>
          <cell r="D1193" t="str">
            <v/>
          </cell>
          <cell r="AH1193">
            <v>4</v>
          </cell>
        </row>
        <row r="1194">
          <cell r="A1194" t="str">
            <v>RXT</v>
          </cell>
          <cell r="B1194" t="str">
            <v>Q27</v>
          </cell>
          <cell r="C1194" t="str">
            <v/>
          </cell>
          <cell r="D1194" t="str">
            <v/>
          </cell>
          <cell r="AH1194" t="str">
            <v/>
          </cell>
        </row>
        <row r="1195">
          <cell r="A1195" t="str">
            <v>RXV</v>
          </cell>
          <cell r="B1195" t="str">
            <v>Q14</v>
          </cell>
          <cell r="C1195" t="str">
            <v/>
          </cell>
          <cell r="D1195" t="str">
            <v/>
          </cell>
          <cell r="AH1195" t="str">
            <v/>
          </cell>
        </row>
        <row r="1196">
          <cell r="A1196" t="str">
            <v>RXW</v>
          </cell>
          <cell r="B1196" t="str">
            <v>Q26</v>
          </cell>
          <cell r="C1196" t="str">
            <v/>
          </cell>
          <cell r="D1196" t="str">
            <v/>
          </cell>
          <cell r="AH1196">
            <v>4</v>
          </cell>
        </row>
        <row r="1197">
          <cell r="A1197" t="str">
            <v>RXX</v>
          </cell>
          <cell r="B1197" t="str">
            <v>Q19</v>
          </cell>
          <cell r="C1197" t="str">
            <v/>
          </cell>
          <cell r="D1197" t="str">
            <v/>
          </cell>
          <cell r="AH1197" t="str">
            <v/>
          </cell>
        </row>
        <row r="1198">
          <cell r="A1198" t="str">
            <v>RXY</v>
          </cell>
          <cell r="B1198" t="str">
            <v>Q18</v>
          </cell>
          <cell r="C1198" t="str">
            <v/>
          </cell>
          <cell r="D1198" t="str">
            <v/>
          </cell>
          <cell r="AH1198" t="str">
            <v/>
          </cell>
        </row>
        <row r="1199">
          <cell r="A1199" t="str">
            <v>TAA</v>
          </cell>
          <cell r="B1199" t="str">
            <v>Q14</v>
          </cell>
          <cell r="C1199" t="str">
            <v/>
          </cell>
          <cell r="D1199" t="str">
            <v/>
          </cell>
          <cell r="AH1199" t="str">
            <v/>
          </cell>
        </row>
        <row r="1200">
          <cell r="A1200" t="str">
            <v>TAC</v>
          </cell>
          <cell r="B1200" t="str">
            <v>Q09</v>
          </cell>
          <cell r="C1200" t="str">
            <v/>
          </cell>
          <cell r="D1200" t="str">
            <v/>
          </cell>
          <cell r="AH1200" t="str">
            <v/>
          </cell>
        </row>
        <row r="1201">
          <cell r="A1201" t="str">
            <v>TAD</v>
          </cell>
          <cell r="B1201" t="str">
            <v>Q12</v>
          </cell>
          <cell r="C1201" t="str">
            <v/>
          </cell>
          <cell r="D1201" t="str">
            <v/>
          </cell>
          <cell r="AH1201" t="str">
            <v/>
          </cell>
        </row>
        <row r="1202">
          <cell r="A1202" t="str">
            <v>TAE</v>
          </cell>
          <cell r="B1202" t="str">
            <v>Q14</v>
          </cell>
          <cell r="C1202" t="str">
            <v/>
          </cell>
          <cell r="D1202" t="str">
            <v/>
          </cell>
          <cell r="AH1202" t="str">
            <v/>
          </cell>
        </row>
        <row r="1203">
          <cell r="A1203" t="str">
            <v>TAF</v>
          </cell>
          <cell r="B1203" t="str">
            <v>Q05</v>
          </cell>
          <cell r="C1203" t="str">
            <v/>
          </cell>
          <cell r="D1203" t="str">
            <v/>
          </cell>
          <cell r="AH1203" t="str">
            <v/>
          </cell>
        </row>
        <row r="1204">
          <cell r="A1204" t="str">
            <v>TAG</v>
          </cell>
          <cell r="B1204" t="str">
            <v>Q03</v>
          </cell>
          <cell r="C1204" t="str">
            <v/>
          </cell>
          <cell r="D1204" t="str">
            <v/>
          </cell>
          <cell r="AH1204" t="str">
            <v/>
          </cell>
        </row>
        <row r="1205">
          <cell r="A1205" t="str">
            <v>TAH</v>
          </cell>
          <cell r="B1205" t="str">
            <v>Q23</v>
          </cell>
          <cell r="C1205" t="str">
            <v/>
          </cell>
          <cell r="D1205" t="str">
            <v/>
          </cell>
          <cell r="AH1205" t="str">
            <v/>
          </cell>
        </row>
        <row r="1206">
          <cell r="A1206" t="str">
            <v>TAJ</v>
          </cell>
          <cell r="B1206" t="str">
            <v>Q27</v>
          </cell>
          <cell r="C1206" t="str">
            <v/>
          </cell>
          <cell r="D1206" t="str">
            <v/>
          </cell>
          <cell r="AH1206" t="str">
            <v/>
          </cell>
        </row>
        <row r="1207">
          <cell r="A1207" t="str">
            <v>TAK</v>
          </cell>
          <cell r="B1207" t="str">
            <v>Q07</v>
          </cell>
          <cell r="C1207" t="str">
            <v/>
          </cell>
          <cell r="D1207" t="str">
            <v/>
          </cell>
          <cell r="AH1207" t="str">
            <v/>
          </cell>
        </row>
        <row r="1208">
          <cell r="A1208" t="str">
            <v>TAL</v>
          </cell>
          <cell r="B1208" t="str">
            <v>Q21</v>
          </cell>
          <cell r="C1208" t="str">
            <v/>
          </cell>
          <cell r="D1208" t="str">
            <v/>
          </cell>
          <cell r="AH1208" t="str">
            <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o"/>
      <sheetName val="Mar06"/>
      <sheetName val="Report"/>
    </sheetNames>
    <sheetDataSet>
      <sheetData sheetId="0" refreshError="1">
        <row r="25">
          <cell r="L25">
            <v>-464</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Cascade Detail"/>
      <sheetName val="Budgeting Codes"/>
      <sheetName val="Journal 1"/>
      <sheetName val="Report"/>
      <sheetName val="Exclusions"/>
      <sheetName val="TRU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splits"/>
      <sheetName val="Summary"/>
      <sheetName val="OldPCTs"/>
      <sheetName val="NewPCTs"/>
      <sheetName val="Sheet3"/>
      <sheetName val="Exclusions"/>
      <sheetName val="Policy - Table 1"/>
      <sheetName val="Net WP"/>
    </sheetNames>
    <sheetDataSet>
      <sheetData sheetId="0"/>
      <sheetData sheetId="1"/>
      <sheetData sheetId="2" refreshError="1">
        <row r="3">
          <cell r="E3" t="str">
            <v>5J9</v>
          </cell>
        </row>
        <row r="4">
          <cell r="E4" t="str">
            <v>5ND</v>
          </cell>
        </row>
        <row r="5">
          <cell r="E5" t="str">
            <v>5ND</v>
          </cell>
        </row>
        <row r="6">
          <cell r="E6" t="str">
            <v>5ND</v>
          </cell>
        </row>
        <row r="7">
          <cell r="E7" t="str">
            <v>5ND</v>
          </cell>
        </row>
        <row r="8">
          <cell r="E8" t="str">
            <v>5D9</v>
          </cell>
        </row>
        <row r="9">
          <cell r="E9" t="str">
            <v>5QR</v>
          </cell>
        </row>
        <row r="10">
          <cell r="E10" t="str">
            <v>5KM</v>
          </cell>
        </row>
        <row r="11">
          <cell r="E11" t="str">
            <v>5E1</v>
          </cell>
        </row>
        <row r="12">
          <cell r="E12" t="str">
            <v>5ND</v>
          </cell>
        </row>
        <row r="13">
          <cell r="E13" t="str">
            <v>5KF</v>
          </cell>
        </row>
        <row r="14">
          <cell r="E14" t="str">
            <v>5D7</v>
          </cell>
        </row>
        <row r="15">
          <cell r="E15" t="str">
            <v>5D8</v>
          </cell>
        </row>
        <row r="16">
          <cell r="E16" t="str">
            <v>TAC</v>
          </cell>
        </row>
        <row r="17">
          <cell r="E17" t="str">
            <v>5KG</v>
          </cell>
        </row>
        <row r="18">
          <cell r="E18" t="str">
            <v>5KL</v>
          </cell>
        </row>
        <row r="19">
          <cell r="E19" t="str">
            <v>5NK</v>
          </cell>
        </row>
        <row r="20">
          <cell r="E20" t="str">
            <v>5NK</v>
          </cell>
        </row>
        <row r="21">
          <cell r="E21" t="str">
            <v>5NP</v>
          </cell>
        </row>
        <row r="22">
          <cell r="E22" t="str">
            <v>5NL</v>
          </cell>
        </row>
        <row r="23">
          <cell r="E23" t="str">
            <v>5NN</v>
          </cell>
        </row>
        <row r="24">
          <cell r="E24" t="str">
            <v>5NP</v>
          </cell>
        </row>
        <row r="25">
          <cell r="E25" t="str">
            <v>5NN</v>
          </cell>
        </row>
        <row r="26">
          <cell r="E26" t="str">
            <v>5NM</v>
          </cell>
        </row>
        <row r="27">
          <cell r="E27" t="str">
            <v>5J4</v>
          </cell>
        </row>
        <row r="28">
          <cell r="E28" t="str">
            <v>5NL</v>
          </cell>
        </row>
        <row r="29">
          <cell r="E29" t="str">
            <v>5NL</v>
          </cell>
        </row>
        <row r="30">
          <cell r="E30" t="str">
            <v>5NJ</v>
          </cell>
        </row>
        <row r="31">
          <cell r="E31" t="str">
            <v>5NJ</v>
          </cell>
        </row>
        <row r="32">
          <cell r="E32" t="str">
            <v>5NM</v>
          </cell>
        </row>
        <row r="33">
          <cell r="E33" t="str">
            <v>5J2</v>
          </cell>
        </row>
        <row r="34">
          <cell r="E34" t="str">
            <v>5CC</v>
          </cell>
        </row>
        <row r="35">
          <cell r="E35" t="str">
            <v>5HP</v>
          </cell>
        </row>
        <row r="36">
          <cell r="E36" t="str">
            <v>5NH</v>
          </cell>
        </row>
        <row r="37">
          <cell r="E37" t="str">
            <v>5NE</v>
          </cell>
        </row>
        <row r="38">
          <cell r="E38" t="str">
            <v>5NG</v>
          </cell>
        </row>
        <row r="39">
          <cell r="E39" t="str">
            <v>5NE</v>
          </cell>
        </row>
        <row r="40">
          <cell r="E40" t="str">
            <v>5NF</v>
          </cell>
        </row>
        <row r="41">
          <cell r="E41" t="str">
            <v>5NH</v>
          </cell>
        </row>
        <row r="42">
          <cell r="E42" t="str">
            <v>5NE</v>
          </cell>
        </row>
        <row r="43">
          <cell r="E43" t="str">
            <v>5NG</v>
          </cell>
        </row>
        <row r="44">
          <cell r="E44" t="str">
            <v>5NE</v>
          </cell>
        </row>
        <row r="45">
          <cell r="E45" t="str">
            <v>5NG</v>
          </cell>
        </row>
        <row r="46">
          <cell r="E46" t="str">
            <v>5NF</v>
          </cell>
        </row>
        <row r="47">
          <cell r="E47" t="str">
            <v>5HG</v>
          </cell>
        </row>
        <row r="48">
          <cell r="E48" t="str">
            <v>5HQ</v>
          </cell>
        </row>
        <row r="49">
          <cell r="E49" t="str">
            <v>5JX</v>
          </cell>
        </row>
        <row r="50">
          <cell r="E50" t="str">
            <v>5NT</v>
          </cell>
        </row>
        <row r="51">
          <cell r="E51" t="str">
            <v>5NQ</v>
          </cell>
        </row>
        <row r="52">
          <cell r="E52" t="str">
            <v>5NT</v>
          </cell>
        </row>
        <row r="53">
          <cell r="E53" t="str">
            <v>5J5</v>
          </cell>
        </row>
        <row r="54">
          <cell r="E54" t="str">
            <v>5NQ</v>
          </cell>
        </row>
        <row r="55">
          <cell r="E55" t="str">
            <v>5F5</v>
          </cell>
        </row>
        <row r="56">
          <cell r="E56" t="str">
            <v>5NT</v>
          </cell>
        </row>
        <row r="57">
          <cell r="E57" t="str">
            <v>5F7</v>
          </cell>
        </row>
        <row r="58">
          <cell r="E58" t="str">
            <v>5LH</v>
          </cell>
        </row>
        <row r="59">
          <cell r="E59" t="str">
            <v>5NR</v>
          </cell>
        </row>
        <row r="60">
          <cell r="E60" t="str">
            <v>5NR</v>
          </cell>
        </row>
        <row r="61">
          <cell r="E61" t="str">
            <v>5NV</v>
          </cell>
        </row>
        <row r="62">
          <cell r="E62" t="str">
            <v>5NW</v>
          </cell>
        </row>
        <row r="63">
          <cell r="E63" t="str">
            <v>5NX</v>
          </cell>
        </row>
        <row r="64">
          <cell r="E64" t="str">
            <v>5NV</v>
          </cell>
        </row>
        <row r="65">
          <cell r="E65" t="str">
            <v>5AN</v>
          </cell>
        </row>
        <row r="66">
          <cell r="E66" t="str">
            <v>5EF</v>
          </cell>
        </row>
        <row r="67">
          <cell r="E67" t="str">
            <v>5NV</v>
          </cell>
        </row>
        <row r="68">
          <cell r="E68" t="str">
            <v>5NV</v>
          </cell>
        </row>
        <row r="69">
          <cell r="E69" t="str">
            <v>5NX</v>
          </cell>
        </row>
        <row r="70">
          <cell r="E70" t="str">
            <v>5NW</v>
          </cell>
        </row>
        <row r="71">
          <cell r="E71" t="str">
            <v>5JE</v>
          </cell>
        </row>
        <row r="72">
          <cell r="E72" t="str">
            <v>5N5</v>
          </cell>
        </row>
        <row r="73">
          <cell r="E73" t="str">
            <v>5N5</v>
          </cell>
        </row>
        <row r="74">
          <cell r="E74" t="str">
            <v>5N5</v>
          </cell>
        </row>
        <row r="75">
          <cell r="E75" t="str">
            <v>5N4</v>
          </cell>
        </row>
        <row r="76">
          <cell r="E76" t="str">
            <v>5H8</v>
          </cell>
        </row>
        <row r="77">
          <cell r="E77" t="str">
            <v>5N4</v>
          </cell>
        </row>
        <row r="78">
          <cell r="E78" t="str">
            <v>5N4</v>
          </cell>
        </row>
        <row r="79">
          <cell r="E79" t="str">
            <v>5N4</v>
          </cell>
        </row>
        <row r="80">
          <cell r="E80" t="str">
            <v>5NY</v>
          </cell>
        </row>
        <row r="81">
          <cell r="E81" t="str">
            <v>5NY</v>
          </cell>
        </row>
        <row r="82">
          <cell r="E82" t="str">
            <v>5NY</v>
          </cell>
        </row>
        <row r="83">
          <cell r="E83" t="str">
            <v>5J6</v>
          </cell>
        </row>
        <row r="84">
          <cell r="E84" t="str">
            <v>5N1</v>
          </cell>
        </row>
        <row r="85">
          <cell r="E85" t="str">
            <v>5N3</v>
          </cell>
        </row>
        <row r="86">
          <cell r="E86" t="str">
            <v>5N2</v>
          </cell>
        </row>
        <row r="87">
          <cell r="E87" t="str">
            <v>5N1</v>
          </cell>
        </row>
        <row r="88">
          <cell r="E88" t="str">
            <v>5N1</v>
          </cell>
        </row>
        <row r="89">
          <cell r="E89" t="str">
            <v>5N1</v>
          </cell>
        </row>
        <row r="90">
          <cell r="E90" t="str">
            <v>5NY</v>
          </cell>
        </row>
        <row r="91">
          <cell r="E91" t="str">
            <v>5N2</v>
          </cell>
        </row>
        <row r="92">
          <cell r="E92" t="str">
            <v>5N2</v>
          </cell>
        </row>
        <row r="93">
          <cell r="E93" t="str">
            <v>5N1</v>
          </cell>
        </row>
        <row r="94">
          <cell r="E94" t="str">
            <v>5N3</v>
          </cell>
        </row>
        <row r="95">
          <cell r="E95" t="str">
            <v>5PA</v>
          </cell>
        </row>
        <row r="96">
          <cell r="E96" t="str">
            <v>5PD</v>
          </cell>
        </row>
        <row r="97">
          <cell r="E97" t="str">
            <v>5PC</v>
          </cell>
        </row>
        <row r="98">
          <cell r="E98" t="str">
            <v>5PA</v>
          </cell>
        </row>
        <row r="99">
          <cell r="E99" t="str">
            <v>5PC</v>
          </cell>
        </row>
        <row r="100">
          <cell r="E100" t="str">
            <v>5PA</v>
          </cell>
        </row>
        <row r="101">
          <cell r="E101" t="str">
            <v>5PD</v>
          </cell>
        </row>
        <row r="102">
          <cell r="E102" t="str">
            <v>5PD</v>
          </cell>
        </row>
        <row r="103">
          <cell r="E103" t="str">
            <v>5PA</v>
          </cell>
        </row>
        <row r="104">
          <cell r="E104" t="str">
            <v>5N6</v>
          </cell>
        </row>
        <row r="105">
          <cell r="E105" t="str">
            <v>5N8</v>
          </cell>
        </row>
        <row r="106">
          <cell r="E106" t="str">
            <v>5ET</v>
          </cell>
        </row>
        <row r="107">
          <cell r="E107" t="str">
            <v>5N8</v>
          </cell>
        </row>
        <row r="108">
          <cell r="E108" t="str">
            <v>5N7</v>
          </cell>
        </row>
        <row r="109">
          <cell r="E109" t="str">
            <v>5N6</v>
          </cell>
        </row>
        <row r="110">
          <cell r="E110" t="str">
            <v>5N6</v>
          </cell>
        </row>
        <row r="111">
          <cell r="E111" t="str">
            <v>5N9</v>
          </cell>
        </row>
        <row r="112">
          <cell r="E112" t="str">
            <v>5N6</v>
          </cell>
        </row>
        <row r="113">
          <cell r="E113" t="str">
            <v>5N8</v>
          </cell>
        </row>
        <row r="114">
          <cell r="E114" t="str">
            <v>5N7</v>
          </cell>
        </row>
        <row r="115">
          <cell r="E115" t="str">
            <v>5N6</v>
          </cell>
        </row>
        <row r="116">
          <cell r="E116" t="str">
            <v>5N9</v>
          </cell>
        </row>
        <row r="117">
          <cell r="E117" t="str">
            <v>5N8</v>
          </cell>
        </row>
        <row r="118">
          <cell r="E118" t="str">
            <v>5N8</v>
          </cell>
        </row>
        <row r="119">
          <cell r="E119" t="str">
            <v>5N6</v>
          </cell>
        </row>
        <row r="120">
          <cell r="E120" t="str">
            <v>5EM</v>
          </cell>
        </row>
        <row r="121">
          <cell r="E121" t="str">
            <v>5N8</v>
          </cell>
        </row>
        <row r="122">
          <cell r="E122" t="str">
            <v>5N9</v>
          </cell>
        </row>
        <row r="123">
          <cell r="E123" t="str">
            <v>5PE</v>
          </cell>
        </row>
        <row r="124">
          <cell r="E124" t="str">
            <v>5PE</v>
          </cell>
        </row>
        <row r="125">
          <cell r="E125" t="str">
            <v>5PG</v>
          </cell>
        </row>
        <row r="126">
          <cell r="E126" t="str">
            <v>5MX</v>
          </cell>
        </row>
        <row r="127">
          <cell r="E127" t="str">
            <v>5PG</v>
          </cell>
        </row>
        <row r="128">
          <cell r="E128" t="str">
            <v>5PF</v>
          </cell>
        </row>
        <row r="129">
          <cell r="E129" t="str">
            <v>5PF</v>
          </cell>
        </row>
        <row r="130">
          <cell r="E130" t="str">
            <v>TAM</v>
          </cell>
        </row>
        <row r="131">
          <cell r="E131" t="str">
            <v>5M1</v>
          </cell>
        </row>
        <row r="132">
          <cell r="E132" t="str">
            <v>5M3</v>
          </cell>
        </row>
        <row r="133">
          <cell r="E133" t="str">
            <v>5PF</v>
          </cell>
        </row>
        <row r="134">
          <cell r="E134" t="str">
            <v>5MV</v>
          </cell>
        </row>
        <row r="135">
          <cell r="E135" t="str">
            <v>5PK</v>
          </cell>
        </row>
        <row r="136">
          <cell r="E136" t="str">
            <v>5PK</v>
          </cell>
        </row>
        <row r="137">
          <cell r="E137" t="str">
            <v>5PK</v>
          </cell>
        </row>
        <row r="138">
          <cell r="E138" t="str">
            <v>5PH</v>
          </cell>
        </row>
        <row r="139">
          <cell r="E139" t="str">
            <v>5PJ</v>
          </cell>
        </row>
        <row r="140">
          <cell r="E140" t="str">
            <v>5M2</v>
          </cell>
        </row>
        <row r="141">
          <cell r="E141" t="str">
            <v>5PJ</v>
          </cell>
        </row>
        <row r="142">
          <cell r="E142" t="str">
            <v>5PK</v>
          </cell>
        </row>
        <row r="143">
          <cell r="E143" t="str">
            <v>5PH</v>
          </cell>
        </row>
        <row r="144">
          <cell r="E144" t="str">
            <v>5MK</v>
          </cell>
        </row>
        <row r="145">
          <cell r="E145" t="str">
            <v>5MD</v>
          </cell>
        </row>
        <row r="146">
          <cell r="E146" t="str">
            <v>5CN</v>
          </cell>
        </row>
        <row r="147">
          <cell r="E147" t="str">
            <v>5PM</v>
          </cell>
        </row>
        <row r="148">
          <cell r="E148" t="str">
            <v>5PL</v>
          </cell>
        </row>
        <row r="149">
          <cell r="E149" t="str">
            <v>5PM</v>
          </cell>
        </row>
        <row r="150">
          <cell r="E150" t="str">
            <v>5PM</v>
          </cell>
        </row>
        <row r="151">
          <cell r="E151" t="str">
            <v>5PL</v>
          </cell>
        </row>
        <row r="152">
          <cell r="E152" t="str">
            <v>5PL</v>
          </cell>
        </row>
        <row r="153">
          <cell r="E153" t="str">
            <v>5P2</v>
          </cell>
        </row>
        <row r="154">
          <cell r="E154" t="str">
            <v>5P2</v>
          </cell>
        </row>
        <row r="155">
          <cell r="E155" t="str">
            <v>5P4</v>
          </cell>
        </row>
        <row r="156">
          <cell r="E156" t="str">
            <v>5P4</v>
          </cell>
        </row>
        <row r="157">
          <cell r="E157" t="str">
            <v>5GC</v>
          </cell>
        </row>
        <row r="158">
          <cell r="E158" t="str">
            <v>5P3</v>
          </cell>
        </row>
        <row r="159">
          <cell r="E159" t="str">
            <v>5P3</v>
          </cell>
        </row>
        <row r="160">
          <cell r="E160" t="str">
            <v>5P3</v>
          </cell>
        </row>
        <row r="161">
          <cell r="E161" t="str">
            <v>5P4</v>
          </cell>
        </row>
        <row r="162">
          <cell r="E162" t="str">
            <v>5P4</v>
          </cell>
        </row>
        <row r="163">
          <cell r="E163" t="str">
            <v>5P3</v>
          </cell>
        </row>
        <row r="164">
          <cell r="E164" t="str">
            <v>5PY</v>
          </cell>
        </row>
        <row r="165">
          <cell r="E165" t="str">
            <v>5PY</v>
          </cell>
        </row>
        <row r="166">
          <cell r="E166" t="str">
            <v>5P1</v>
          </cell>
        </row>
        <row r="167">
          <cell r="E167" t="str">
            <v>5PX</v>
          </cell>
        </row>
        <row r="168">
          <cell r="E168" t="str">
            <v>5PW</v>
          </cell>
        </row>
        <row r="169">
          <cell r="E169" t="str">
            <v>5PV</v>
          </cell>
        </row>
        <row r="170">
          <cell r="E170" t="str">
            <v>5PV</v>
          </cell>
        </row>
        <row r="171">
          <cell r="E171" t="str">
            <v>5PX</v>
          </cell>
        </row>
        <row r="172">
          <cell r="E172" t="str">
            <v>5P1</v>
          </cell>
        </row>
        <row r="173">
          <cell r="E173" t="str">
            <v>5PW</v>
          </cell>
        </row>
        <row r="174">
          <cell r="E174" t="str">
            <v>5PY</v>
          </cell>
        </row>
        <row r="175">
          <cell r="E175" t="str">
            <v>5PV</v>
          </cell>
        </row>
        <row r="176">
          <cell r="E176" t="str">
            <v>5PX</v>
          </cell>
        </row>
        <row r="177">
          <cell r="E177" t="str">
            <v>5PQ</v>
          </cell>
        </row>
        <row r="178">
          <cell r="E178" t="str">
            <v>5PP</v>
          </cell>
        </row>
        <row r="179">
          <cell r="E179" t="str">
            <v>5PT</v>
          </cell>
        </row>
        <row r="180">
          <cell r="E180" t="str">
            <v>5PP</v>
          </cell>
        </row>
        <row r="181">
          <cell r="E181" t="str">
            <v>5PR</v>
          </cell>
        </row>
        <row r="182">
          <cell r="E182" t="str">
            <v>5PP</v>
          </cell>
        </row>
        <row r="183">
          <cell r="E183" t="str">
            <v>5PT</v>
          </cell>
        </row>
        <row r="184">
          <cell r="E184" t="str">
            <v>5PQ</v>
          </cell>
        </row>
        <row r="185">
          <cell r="E185" t="str">
            <v>5PN</v>
          </cell>
        </row>
        <row r="186">
          <cell r="E186" t="str">
            <v>5PQ</v>
          </cell>
        </row>
        <row r="187">
          <cell r="E187" t="str">
            <v>5PP</v>
          </cell>
        </row>
        <row r="188">
          <cell r="E188" t="str">
            <v>5PP</v>
          </cell>
        </row>
        <row r="189">
          <cell r="E189" t="str">
            <v>5PQ</v>
          </cell>
        </row>
        <row r="190">
          <cell r="E190" t="str">
            <v>5PT</v>
          </cell>
        </row>
        <row r="191">
          <cell r="E191" t="str">
            <v>5PT</v>
          </cell>
        </row>
        <row r="192">
          <cell r="E192" t="str">
            <v>5PR</v>
          </cell>
        </row>
        <row r="193">
          <cell r="E193" t="str">
            <v>5PQ</v>
          </cell>
        </row>
        <row r="194">
          <cell r="E194" t="str">
            <v>5A9</v>
          </cell>
        </row>
        <row r="195">
          <cell r="E195" t="str">
            <v>5K7</v>
          </cell>
        </row>
        <row r="196">
          <cell r="E196" t="str">
            <v>5C1</v>
          </cell>
        </row>
        <row r="197">
          <cell r="E197" t="str">
            <v>5C9</v>
          </cell>
        </row>
        <row r="198">
          <cell r="E198" t="str">
            <v>5K8</v>
          </cell>
        </row>
        <row r="199">
          <cell r="E199" t="str">
            <v>5C2</v>
          </cell>
        </row>
        <row r="200">
          <cell r="E200" t="str">
            <v>5C3</v>
          </cell>
        </row>
        <row r="201">
          <cell r="E201" t="str">
            <v>5A4</v>
          </cell>
        </row>
        <row r="202">
          <cell r="E202" t="str">
            <v>5C5</v>
          </cell>
        </row>
        <row r="203">
          <cell r="E203" t="str">
            <v>5NA</v>
          </cell>
        </row>
        <row r="204">
          <cell r="E204" t="str">
            <v>5C4</v>
          </cell>
        </row>
        <row r="205">
          <cell r="E205" t="str">
            <v>5NC</v>
          </cell>
        </row>
        <row r="206">
          <cell r="E206" t="str">
            <v>5K5</v>
          </cell>
        </row>
        <row r="207">
          <cell r="E207" t="str">
            <v>5HX</v>
          </cell>
        </row>
        <row r="208">
          <cell r="E208" t="str">
            <v>5H1</v>
          </cell>
        </row>
        <row r="209">
          <cell r="E209" t="str">
            <v>5K6</v>
          </cell>
        </row>
        <row r="210">
          <cell r="E210" t="str">
            <v>5AT</v>
          </cell>
        </row>
        <row r="211">
          <cell r="E211" t="str">
            <v>5HY</v>
          </cell>
        </row>
        <row r="212">
          <cell r="E212" t="str">
            <v>5LA</v>
          </cell>
        </row>
        <row r="213">
          <cell r="E213" t="str">
            <v>5LC</v>
          </cell>
        </row>
        <row r="214">
          <cell r="E214" t="str">
            <v>TAK</v>
          </cell>
        </row>
        <row r="215">
          <cell r="E215" t="str">
            <v>5A7</v>
          </cell>
        </row>
        <row r="216">
          <cell r="E216" t="str">
            <v>5A8</v>
          </cell>
        </row>
        <row r="217">
          <cell r="E217" t="str">
            <v>5LD</v>
          </cell>
        </row>
        <row r="218">
          <cell r="E218" t="str">
            <v>5LF</v>
          </cell>
        </row>
        <row r="219">
          <cell r="E219" t="str">
            <v>5LE</v>
          </cell>
        </row>
        <row r="220">
          <cell r="E220" t="str">
            <v>5K9</v>
          </cell>
        </row>
        <row r="221">
          <cell r="E221" t="str">
            <v>5A5</v>
          </cell>
        </row>
        <row r="222">
          <cell r="E222" t="str">
            <v>5M6</v>
          </cell>
        </row>
        <row r="223">
          <cell r="E223" t="str">
            <v>5M7</v>
          </cell>
        </row>
        <row r="224">
          <cell r="E224" t="str">
            <v>5LG</v>
          </cell>
        </row>
        <row r="225">
          <cell r="E225" t="str">
            <v>5QC</v>
          </cell>
        </row>
        <row r="226">
          <cell r="E226" t="str">
            <v>5QC</v>
          </cell>
        </row>
        <row r="227">
          <cell r="E227" t="str">
            <v>5QC</v>
          </cell>
        </row>
        <row r="228">
          <cell r="E228" t="str">
            <v>5QC</v>
          </cell>
        </row>
        <row r="229">
          <cell r="E229" t="str">
            <v>5QT</v>
          </cell>
        </row>
        <row r="230">
          <cell r="E230" t="str">
            <v>5QC</v>
          </cell>
        </row>
        <row r="231">
          <cell r="E231" t="str">
            <v>5QC</v>
          </cell>
        </row>
        <row r="232">
          <cell r="E232" t="str">
            <v>5QC</v>
          </cell>
        </row>
        <row r="233">
          <cell r="E233" t="str">
            <v>5FE</v>
          </cell>
        </row>
        <row r="234">
          <cell r="E234" t="str">
            <v>5L1</v>
          </cell>
        </row>
        <row r="235">
          <cell r="E235" t="str">
            <v>5QA</v>
          </cell>
        </row>
        <row r="236">
          <cell r="E236" t="str">
            <v>5QA</v>
          </cell>
        </row>
        <row r="237">
          <cell r="E237" t="str">
            <v>5P9</v>
          </cell>
        </row>
        <row r="238">
          <cell r="E238" t="str">
            <v>5QA</v>
          </cell>
        </row>
        <row r="239">
          <cell r="E239" t="str">
            <v>5P9</v>
          </cell>
        </row>
        <row r="240">
          <cell r="E240" t="str">
            <v>5L3</v>
          </cell>
        </row>
        <row r="241">
          <cell r="E241" t="str">
            <v>5QA</v>
          </cell>
        </row>
        <row r="242">
          <cell r="E242" t="str">
            <v>5P9</v>
          </cell>
        </row>
        <row r="243">
          <cell r="E243" t="str">
            <v>5QA</v>
          </cell>
        </row>
        <row r="244">
          <cell r="E244" t="str">
            <v>5P6</v>
          </cell>
        </row>
        <row r="245">
          <cell r="E245" t="str">
            <v>5P8</v>
          </cell>
        </row>
        <row r="246">
          <cell r="E246" t="str">
            <v>5LQ</v>
          </cell>
        </row>
        <row r="247">
          <cell r="E247" t="str">
            <v>5P6</v>
          </cell>
        </row>
        <row r="248">
          <cell r="E248" t="str">
            <v>5P5</v>
          </cell>
        </row>
        <row r="249">
          <cell r="E249" t="str">
            <v>5P5</v>
          </cell>
        </row>
        <row r="250">
          <cell r="E250" t="str">
            <v>5P7</v>
          </cell>
        </row>
        <row r="251">
          <cell r="E251" t="str">
            <v>5P5</v>
          </cell>
        </row>
        <row r="252">
          <cell r="E252" t="str">
            <v>5P8</v>
          </cell>
        </row>
        <row r="253">
          <cell r="E253" t="str">
            <v>5P6</v>
          </cell>
        </row>
        <row r="254">
          <cell r="E254" t="str">
            <v>5P6</v>
          </cell>
        </row>
        <row r="255">
          <cell r="E255" t="str">
            <v>5P5</v>
          </cell>
        </row>
        <row r="256">
          <cell r="E256" t="str">
            <v>5P5</v>
          </cell>
        </row>
        <row r="257">
          <cell r="E257" t="str">
            <v>5P7</v>
          </cell>
        </row>
        <row r="258">
          <cell r="E258" t="str">
            <v>5P6</v>
          </cell>
        </row>
        <row r="259">
          <cell r="E259" t="str">
            <v>5QG</v>
          </cell>
        </row>
        <row r="260">
          <cell r="E260" t="str">
            <v>5PD</v>
          </cell>
        </row>
        <row r="261">
          <cell r="E261" t="str">
            <v>5QD</v>
          </cell>
        </row>
        <row r="262">
          <cell r="E262" t="str">
            <v>5CQ</v>
          </cell>
        </row>
        <row r="263">
          <cell r="E263" t="str">
            <v>5QF</v>
          </cell>
        </row>
        <row r="264">
          <cell r="E264" t="str">
            <v>5QE</v>
          </cell>
        </row>
        <row r="265">
          <cell r="E265" t="str">
            <v>5QE</v>
          </cell>
        </row>
        <row r="266">
          <cell r="E266" t="str">
            <v>5QF</v>
          </cell>
        </row>
        <row r="267">
          <cell r="E267" t="str">
            <v>5QG</v>
          </cell>
        </row>
        <row r="268">
          <cell r="E268" t="str">
            <v>5QE</v>
          </cell>
        </row>
        <row r="269">
          <cell r="E269" t="str">
            <v>5QE</v>
          </cell>
        </row>
        <row r="270">
          <cell r="E270" t="str">
            <v>5QD</v>
          </cell>
        </row>
        <row r="271">
          <cell r="E271" t="str">
            <v>5QG</v>
          </cell>
        </row>
        <row r="272">
          <cell r="E272" t="str">
            <v>5QF</v>
          </cell>
        </row>
        <row r="273">
          <cell r="E273" t="str">
            <v>5QD</v>
          </cell>
        </row>
        <row r="274">
          <cell r="E274" t="str">
            <v>5FL</v>
          </cell>
        </row>
        <row r="275">
          <cell r="E275" t="str">
            <v>5QJ</v>
          </cell>
        </row>
        <row r="276">
          <cell r="E276" t="str">
            <v>5QJ</v>
          </cell>
        </row>
        <row r="277">
          <cell r="E277" t="str">
            <v>5QH</v>
          </cell>
        </row>
        <row r="278">
          <cell r="E278" t="str">
            <v>5QH</v>
          </cell>
        </row>
        <row r="279">
          <cell r="E279" t="str">
            <v>5QK</v>
          </cell>
        </row>
        <row r="280">
          <cell r="E280" t="str">
            <v>5M8</v>
          </cell>
        </row>
        <row r="281">
          <cell r="E281" t="str">
            <v>5A3</v>
          </cell>
        </row>
        <row r="282">
          <cell r="E282" t="str">
            <v>5QK</v>
          </cell>
        </row>
        <row r="283">
          <cell r="E283" t="str">
            <v>5K3</v>
          </cell>
        </row>
        <row r="284">
          <cell r="E284" t="str">
            <v>5QH</v>
          </cell>
        </row>
        <row r="285">
          <cell r="E285" t="str">
            <v>5QK</v>
          </cell>
        </row>
        <row r="286">
          <cell r="E286" t="str">
            <v>5QN</v>
          </cell>
        </row>
        <row r="287">
          <cell r="E287" t="str">
            <v>5QL</v>
          </cell>
        </row>
        <row r="288">
          <cell r="E288" t="str">
            <v>5QM</v>
          </cell>
        </row>
        <row r="289">
          <cell r="E289" t="str">
            <v>5QN</v>
          </cell>
        </row>
        <row r="290">
          <cell r="E290" t="str">
            <v>5QL</v>
          </cell>
        </row>
        <row r="291">
          <cell r="E291" t="str">
            <v>5QM</v>
          </cell>
        </row>
        <row r="292">
          <cell r="E292" t="str">
            <v>5QL</v>
          </cell>
        </row>
        <row r="293">
          <cell r="E293" t="str">
            <v>5QM</v>
          </cell>
        </row>
        <row r="294">
          <cell r="E294" t="str">
            <v>5QL</v>
          </cell>
        </row>
        <row r="295">
          <cell r="E295" t="str">
            <v>5QP</v>
          </cell>
        </row>
        <row r="296">
          <cell r="E296" t="str">
            <v>5QQ</v>
          </cell>
        </row>
        <row r="297">
          <cell r="E297" t="str">
            <v>5QQ</v>
          </cell>
        </row>
        <row r="298">
          <cell r="E298" t="str">
            <v>5QQ</v>
          </cell>
        </row>
        <row r="299">
          <cell r="E299" t="str">
            <v>5QP</v>
          </cell>
        </row>
        <row r="300">
          <cell r="E300" t="str">
            <v>5QQ</v>
          </cell>
        </row>
        <row r="301">
          <cell r="E301" t="str">
            <v>5F1</v>
          </cell>
        </row>
        <row r="302">
          <cell r="E302" t="str">
            <v>5QQ</v>
          </cell>
        </row>
        <row r="303">
          <cell r="E303" t="str">
            <v>5QQ</v>
          </cell>
        </row>
        <row r="304">
          <cell r="E304" t="str">
            <v>TAL</v>
          </cell>
        </row>
        <row r="305">
          <cell r="E305" t="str">
            <v>5QP</v>
          </cell>
        </row>
        <row r="308">
          <cell r="E308" t="str">
            <v>5QR</v>
          </cell>
        </row>
        <row r="309">
          <cell r="E309" t="str">
            <v>5NF</v>
          </cell>
        </row>
        <row r="310">
          <cell r="E310" t="str">
            <v>5NH</v>
          </cell>
        </row>
        <row r="311">
          <cell r="E311" t="str">
            <v>5PD</v>
          </cell>
        </row>
        <row r="312">
          <cell r="E312" t="str">
            <v>5QE</v>
          </cell>
        </row>
        <row r="313">
          <cell r="E313" t="str">
            <v>5PN</v>
          </cell>
        </row>
      </sheetData>
      <sheetData sheetId="3"/>
      <sheetData sheetId="4"/>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itle Page"/>
      <sheetName val="2. Estimate &amp; Budgets Controls"/>
      <sheetName val="3a. DH CB Cascade Schedule"/>
      <sheetName val="3b. NHS Cascade Schedule"/>
      <sheetName val="3c. Group Cascade Schedule"/>
      <sheetName val="4. Cascade Coding"/>
      <sheetName val="5. Issues"/>
      <sheetName val="Overall Dispo"/>
      <sheetName val="2. Overall Dispo"/>
      <sheetName val="DHF Cascade Coding"/>
      <sheetName val="Int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8.5a"/>
      <sheetName val="Interactive inputs &amp; results"/>
      <sheetName val="Baseline WF scenarios"/>
      <sheetName val="NHSLA02 - Commentary"/>
      <sheetName val="NHSLA04 - I&amp;E Budget Profile"/>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d_Struct"/>
      <sheetName val="Sheet Index"/>
      <sheetName val="Control"/>
      <sheetName val="I_Incme (Base)"/>
      <sheetName val="I_Cost (Base)"/>
      <sheetName val="I_SDev1"/>
      <sheetName val="I_SDev2"/>
      <sheetName val="I_SDev3"/>
      <sheetName val="I_SDev4"/>
      <sheetName val="I_SDev5"/>
      <sheetName val="I_PFI"/>
      <sheetName val="I_PFI (Memo)"/>
      <sheetName val="I_CIP"/>
      <sheetName val="I_Infl"/>
      <sheetName val="I_Budgt per"/>
      <sheetName val="I_BSHist"/>
      <sheetName val="I_BSFor"/>
      <sheetName val="S_Activity(Base)"/>
      <sheetName val="S_Input"/>
      <sheetName val="I_NE"/>
      <sheetName val="C_I&amp;E_real"/>
      <sheetName val="C_I&amp;E_nom"/>
      <sheetName val="C_Cash"/>
      <sheetName val="O_FS"/>
      <sheetName val="C_BS"/>
      <sheetName val="O_Bridge"/>
      <sheetName val="O_KPI"/>
      <sheetName val="O_Rating"/>
      <sheetName val="O_Sumry"/>
      <sheetName val="O_BCharts"/>
      <sheetName val="O_Charts"/>
      <sheetName val="Global"/>
      <sheetName val="Settings"/>
      <sheetName val="Estates Bids"/>
      <sheetName val="NAO Cost of Capital Calc"/>
      <sheetName val="WORKSHEET"/>
      <sheetName val="Int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refreshError="1"/>
      <sheetData sheetId="35" refreshError="1"/>
      <sheetData sheetId="36" refreshError="1"/>
      <sheetData sheetId="3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Range"/>
      <sheetName val="Data"/>
      <sheetName val="Mapping"/>
      <sheetName val="summary"/>
      <sheetName val="Estates Bids"/>
      <sheetName val="Mar0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SHA Scatter"/>
      <sheetName val="PCP SHA Scatter"/>
      <sheetName val="T3"/>
      <sheetName val="Population"/>
      <sheetName val="SHA Lookup"/>
      <sheetName val="Data"/>
      <sheetName val="two"/>
      <sheetName val="By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otal - HRGs"/>
      <sheetName val="Total - OPATT"/>
      <sheetName val="Total - Other Currencies"/>
      <sheetName val="TEI"/>
      <sheetName val="TEIXS"/>
      <sheetName val="TNEI_L"/>
      <sheetName val="TNEI_L_XS"/>
      <sheetName val="TNEI_S"/>
      <sheetName val="TDC"/>
      <sheetName val="TCLFUSFF"/>
      <sheetName val="TCLFASFF"/>
      <sheetName val="TCLFUSNFF"/>
      <sheetName val="TCLFASNFF"/>
      <sheetName val="TCLFUMFF"/>
      <sheetName val="TCLFAMFF"/>
      <sheetName val="TCLFUMNFF"/>
      <sheetName val="TCLFAMNFF"/>
      <sheetName val="TNCLFUSFF"/>
      <sheetName val="TNCLFASFF"/>
      <sheetName val="TNCLFUSNFF"/>
      <sheetName val="TNCLFASNFF"/>
      <sheetName val="TNCLFUMFF"/>
      <sheetName val="TNCLFAMFF"/>
      <sheetName val="TNCLFUMNFF"/>
      <sheetName val="TNCLFAMNFF"/>
      <sheetName val="TOPROC"/>
      <sheetName val="TAandEMSAD"/>
      <sheetName val="TAandEMSNA"/>
      <sheetName val="TAandEMinAD"/>
      <sheetName val="TAandEMinNA"/>
      <sheetName val="TAandEWiCAD"/>
      <sheetName val="TAandEWiCNA"/>
      <sheetName val="TNon24HRDEPAD"/>
      <sheetName val="TNon24HRDEPNA"/>
      <sheetName val="TAUDHA"/>
      <sheetName val="TAUDF"/>
      <sheetName val="TAUDR"/>
      <sheetName val="TAUDNS"/>
      <sheetName val="TDCRA"/>
      <sheetName val="TDCFRAD"/>
      <sheetName val="TDADS"/>
      <sheetName val="TDAPS"/>
      <sheetName val="TCORCU"/>
      <sheetName val="THAH"/>
      <sheetName val="TCCSALBICU"/>
      <sheetName val="TCCSALCCU"/>
      <sheetName val="TCCSALSIICU"/>
      <sheetName val="TCCSNEO_BEDDAY"/>
      <sheetName val="TCCSNEO_ADM"/>
      <sheetName val="TCCSPD_BEDDAY"/>
      <sheetName val="TCCSPD_ADM"/>
      <sheetName val="TCCSOUTRS"/>
      <sheetName val="TCFIP"/>
      <sheetName val="TCFIP5"/>
      <sheetName val="TCHEMTHPY_PROC_IP"/>
      <sheetName val="TCHEMTHPY_PROC_DCRDN"/>
      <sheetName val="TCHEMTHPY_PROC_OP"/>
      <sheetName val="TCHEMTHPY_PROC_Oth"/>
      <sheetName val="TCHEMTHPY_DEL_DCRDN"/>
      <sheetName val="TCHEMTHPY_DEL_OP"/>
      <sheetName val="TCHEMTHPY_DEL_Oth"/>
      <sheetName val="TCHEMTHPY_SDA_DCRDN"/>
      <sheetName val="TCHEMTHPY_SDA_OP"/>
      <sheetName val="THICOSTDRUGS_APC"/>
      <sheetName val="THICOSTDRUGS_OP"/>
      <sheetName val="THICOSTDRUGS_Oth"/>
      <sheetName val="TDIAGIM_OP"/>
      <sheetName val="TDIAGIM_Oth"/>
      <sheetName val="TDIAGIM_DA"/>
      <sheetName val="TRADTHPY_IP"/>
      <sheetName val="TRADTHPY_PLAN_DCRDN"/>
      <sheetName val="TRADTHPY_PLAN_OP"/>
      <sheetName val="TRADTHPY_PLAN_Oth"/>
      <sheetName val="TRADTHPY_TREAT_DCRDN"/>
      <sheetName val="TRADTHPY_TREAT_OP"/>
      <sheetName val="TRADTHPY_TREAT_Oth"/>
      <sheetName val="TREHAB_CSRS_LEVEL_1_ATT_APC"/>
      <sheetName val="TREHAB_CSRS_LEVEL_1_ATT_OP"/>
      <sheetName val="TREHAB_CSRS_LEVEL_1_ATT_Oth"/>
      <sheetName val="TREHAB_SRS_LEVEL_2_ATT_APC"/>
      <sheetName val="TREHAB_SRS_LEVEL_2_ATT_OP"/>
      <sheetName val="TREHAB_SRS_LEVEL_2_ATT_Oth"/>
      <sheetName val="TREHAB_NSRS_ATT_APC"/>
      <sheetName val="TREHAB_NSRS_ATT_OP"/>
      <sheetName val="TREHAB_CSRS_LEVEL_1_BEDDAY_APC"/>
      <sheetName val="TREHAB_CSRS_LEVEL_1_BEDDAY_Oth"/>
      <sheetName val="TREHAB_SRS_LEVEL_2_BEDDAY_APC"/>
      <sheetName val="TREHAB_SRS_LEVEL_2_BEDDAY_Oth"/>
      <sheetName val="TREHAB_NSRS_BEDDAY_APC"/>
      <sheetName val="TSPAL_IP"/>
      <sheetName val="TSPAL_DCRDN"/>
      <sheetName val="TSPAL_OP"/>
      <sheetName val="TSPAL_Oth"/>
      <sheetName val="TRENAL"/>
      <sheetName val="TCSDN"/>
      <sheetName val="TCSHVC"/>
      <sheetName val="TCSHVPN"/>
      <sheetName val="TCSHVV"/>
      <sheetName val="TCSHVO"/>
      <sheetName val="TCSSNC"/>
      <sheetName val="TCSSHC"/>
      <sheetName val="TCSSNV"/>
      <sheetName val="TCSSNO"/>
      <sheetName val="TCSCNSN"/>
      <sheetName val="TCRT"/>
      <sheetName val="TCSCMV"/>
      <sheetName val="TCSCVac"/>
      <sheetName val="TCSCM"/>
      <sheetName val="TCSCMO"/>
      <sheetName val="TCSCT"/>
      <sheetName val="TOCS"/>
      <sheetName val="TMHCMHTF"/>
      <sheetName val="TMHCMHTNF"/>
      <sheetName val="TMHCSCFAF"/>
      <sheetName val="TMHCSCFANF"/>
      <sheetName val="TMHCSCFUAF"/>
      <sheetName val="TMHCSCFUANF"/>
      <sheetName val="TMHCSCSSFAF"/>
      <sheetName val="TMHCSCSSFANF"/>
      <sheetName val="TMHCSCSSFUAF"/>
      <sheetName val="TMHCSCSSFUANF"/>
      <sheetName val="TMHDCFRAD"/>
      <sheetName val="TMHIP"/>
      <sheetName val="TMHIPSS"/>
      <sheetName val="TMHCSOPFAF"/>
      <sheetName val="TMHCSOPFANF"/>
      <sheetName val="TMHCSOPFUAF"/>
      <sheetName val="TMHCSOPFUANF"/>
      <sheetName val="TMHCSOPSSFAF"/>
      <sheetName val="TMHCSOPSSFANF"/>
      <sheetName val="TMHCSOPSSFUAF"/>
      <sheetName val="TMHCSOPSSFUANF"/>
      <sheetName val="TMHSTSAF"/>
      <sheetName val="TMHSTSANF"/>
      <sheetName val="TMHSTSCF"/>
      <sheetName val="TMHSTSCNF"/>
      <sheetName val="TMHSTSEF"/>
      <sheetName val="TMHSTSENF"/>
      <sheetName val="TMHSU"/>
      <sheetName val="TPARA"/>
      <sheetName val="TPARB"/>
      <sheetName val="TPARC"/>
      <sheetName val="TPARETU"/>
      <sheetName val="TPARO"/>
      <sheetName val="TPARA(Act)"/>
      <sheetName val="TPARB(Act)"/>
      <sheetName val="TPARC(Act)"/>
      <sheetName val="TPARETU(Act)"/>
      <sheetName val="TPARO(Act)"/>
      <sheetName val="THTCS_APC"/>
      <sheetName val="THTCS_OP"/>
      <sheetName val="THTCS_Oth"/>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56">
          <cell r="A56" t="str">
            <v>Recover</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otal - HRGs"/>
      <sheetName val="Total - OPATT"/>
      <sheetName val="Total - Other Currencies"/>
      <sheetName val="TEI"/>
      <sheetName val="TEIXS"/>
      <sheetName val="TNEI_L"/>
      <sheetName val="TNEI_L_XS"/>
      <sheetName val="TNEI_S"/>
      <sheetName val="TDC"/>
      <sheetName val="TCLFUSFF"/>
      <sheetName val="TCLFASFF"/>
      <sheetName val="TCLFUSNFF"/>
      <sheetName val="TCLFASNFF"/>
      <sheetName val="TCLFUMFF"/>
      <sheetName val="TCLFAMFF"/>
      <sheetName val="TCLFUMNFF"/>
      <sheetName val="TCLFAMNFF"/>
      <sheetName val="TNCLFUSFF"/>
      <sheetName val="TNCLFASFF"/>
      <sheetName val="TNCLFUSNFF"/>
      <sheetName val="TNCLFASNFF"/>
      <sheetName val="TNCLFUMFF"/>
      <sheetName val="TNCLFAMFF"/>
      <sheetName val="TNCLFUMNFF"/>
      <sheetName val="TNCLFAMNFF"/>
      <sheetName val="TOPROC"/>
      <sheetName val="TAandEMSAD"/>
      <sheetName val="TAandEMSNA"/>
      <sheetName val="TAandEMinAD"/>
      <sheetName val="TAandEMinNA"/>
      <sheetName val="TAandEWiCAD"/>
      <sheetName val="TAandEWiCNA"/>
      <sheetName val="TNon24HRDEPAD"/>
      <sheetName val="TNon24HRDEPNA"/>
      <sheetName val="TAUDHA"/>
      <sheetName val="TAUDF"/>
      <sheetName val="TAUDR"/>
      <sheetName val="TAUDNS"/>
      <sheetName val="TDCRA"/>
      <sheetName val="TDCFRAD"/>
      <sheetName val="TDADS"/>
      <sheetName val="TDAPS"/>
      <sheetName val="TCORCU"/>
      <sheetName val="THAH"/>
      <sheetName val="TCCSALBICU"/>
      <sheetName val="TCCSALCCU"/>
      <sheetName val="TCCSALSIICU"/>
      <sheetName val="TCCSNEO_BEDDAY"/>
      <sheetName val="TCCSNEO_ADM"/>
      <sheetName val="TCCSPD_BEDDAY"/>
      <sheetName val="TCCSPD_ADM"/>
      <sheetName val="TCCSOUTRS"/>
      <sheetName val="TCFIP"/>
      <sheetName val="TCFIP5"/>
      <sheetName val="TCHEMTHPY_PROC_IP"/>
      <sheetName val="TCHEMTHPY_PROC_DCRDN"/>
      <sheetName val="TCHEMTHPY_PROC_OP"/>
      <sheetName val="TCHEMTHPY_PROC_Oth"/>
      <sheetName val="TCHEMTHPY_DEL_DCRDN"/>
      <sheetName val="TCHEMTHPY_DEL_OP"/>
      <sheetName val="TCHEMTHPY_DEL_Oth"/>
      <sheetName val="TCHEMTHPY_SDA_DCRDN"/>
      <sheetName val="TCHEMTHPY_SDA_OP"/>
      <sheetName val="THICOSTDRUGS_APC"/>
      <sheetName val="THICOSTDRUGS_OP"/>
      <sheetName val="THICOSTDRUGS_Oth"/>
      <sheetName val="TDIAGIM_OP"/>
      <sheetName val="TDIAGIM_Oth"/>
      <sheetName val="TDIAGIM_DA"/>
      <sheetName val="TRADTHPY_IP"/>
      <sheetName val="TRADTHPY_PLAN_DCRDN"/>
      <sheetName val="TRADTHPY_PLAN_OP"/>
      <sheetName val="TRADTHPY_PLAN_Oth"/>
      <sheetName val="TRADTHPY_TREAT_DCRDN"/>
      <sheetName val="TRADTHPY_TREAT_OP"/>
      <sheetName val="TRADTHPY_TREAT_Oth"/>
      <sheetName val="TREHAB_CSRS_LEVEL_1_ATT_APC"/>
      <sheetName val="TREHAB_CSRS_LEVEL_1_ATT_OP"/>
      <sheetName val="TREHAB_CSRS_LEVEL_1_ATT_Oth"/>
      <sheetName val="TREHAB_SRS_LEVEL_2_ATT_APC"/>
      <sheetName val="TREHAB_SRS_LEVEL_2_ATT_OP"/>
      <sheetName val="TREHAB_SRS_LEVEL_2_ATT_Oth"/>
      <sheetName val="TREHAB_NSRS_ATT_APC"/>
      <sheetName val="TREHAB_NSRS_ATT_OP"/>
      <sheetName val="TREHAB_CSRS_LEVEL_1_BEDDAY_APC"/>
      <sheetName val="TREHAB_CSRS_LEVEL_1_BEDDAY_Oth"/>
      <sheetName val="TREHAB_SRS_LEVEL_2_BEDDAY_APC"/>
      <sheetName val="TREHAB_SRS_LEVEL_2_BEDDAY_Oth"/>
      <sheetName val="TREHAB_NSRS_BEDDAY_APC"/>
      <sheetName val="TSPAL_IP"/>
      <sheetName val="TSPAL_DCRDN"/>
      <sheetName val="TSPAL_OP"/>
      <sheetName val="TSPAL_Oth"/>
      <sheetName val="TRENAL"/>
      <sheetName val="TCSDN"/>
      <sheetName val="TCSHVC"/>
      <sheetName val="TCSHVPN"/>
      <sheetName val="TCSHVV"/>
      <sheetName val="TCSHVO"/>
      <sheetName val="TCSSNC"/>
      <sheetName val="TCSSHC"/>
      <sheetName val="TCSSNV"/>
      <sheetName val="TCSSNO"/>
      <sheetName val="TCSCNSN"/>
      <sheetName val="TCRT"/>
      <sheetName val="TCSCMV"/>
      <sheetName val="TCSCVac"/>
      <sheetName val="TCSCM"/>
      <sheetName val="TCSCMO"/>
      <sheetName val="TCSCT"/>
      <sheetName val="TOCS"/>
      <sheetName val="TMHCMHTF"/>
      <sheetName val="TMHCMHTNF"/>
      <sheetName val="TMHCSCFAF"/>
      <sheetName val="TMHCSCFANF"/>
      <sheetName val="TMHCSCFUAF"/>
      <sheetName val="TMHCSCFUANF"/>
      <sheetName val="TMHCSCSSFAF"/>
      <sheetName val="TMHCSCSSFANF"/>
      <sheetName val="TMHCSCSSFUAF"/>
      <sheetName val="TMHCSCSSFUANF"/>
      <sheetName val="TMHDCFRAD"/>
      <sheetName val="TMHIP"/>
      <sheetName val="TMHIPSS"/>
      <sheetName val="TMHCSOPFAF"/>
      <sheetName val="TMHCSOPFANF"/>
      <sheetName val="TMHCSOPFUAF"/>
      <sheetName val="TMHCSOPFUANF"/>
      <sheetName val="TMHCSOPSSFAF"/>
      <sheetName val="TMHCSOPSSFANF"/>
      <sheetName val="TMHCSOPSSFUAF"/>
      <sheetName val="TMHCSOPSSFUANF"/>
      <sheetName val="TMHSTSAF"/>
      <sheetName val="TMHSTSANF"/>
      <sheetName val="TMHSTSCF"/>
      <sheetName val="TMHSTSCNF"/>
      <sheetName val="TMHSTSEF"/>
      <sheetName val="TMHSTSENF"/>
      <sheetName val="TMHSU"/>
      <sheetName val="TPARA"/>
      <sheetName val="TPARB"/>
      <sheetName val="TPARC"/>
      <sheetName val="TPARETU"/>
      <sheetName val="TPARO"/>
      <sheetName val="TPARA(Act)"/>
      <sheetName val="TPARB(Act)"/>
      <sheetName val="TPARC(Act)"/>
      <sheetName val="TPARETU(Act)"/>
      <sheetName val="TPARO(Act)"/>
      <sheetName val="THTCS_APC"/>
      <sheetName val="THTCS_OP"/>
      <sheetName val="THTCS_Oth"/>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56">
          <cell r="A56" t="str">
            <v>Recover</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 Gershon Efficiency"/>
      <sheetName val="6.2 LDP Efficiency"/>
      <sheetName val="Event 12 with ERO changes"/>
      <sheetName val="Population"/>
      <sheetName val="SHA Lookup"/>
      <sheetName val="Exclusions"/>
    </sheetNames>
    <sheetDataSet>
      <sheetData sheetId="0"/>
      <sheetData sheetId="1"/>
      <sheetData sheetId="2" refreshError="1"/>
      <sheetData sheetId="3" refreshError="1"/>
      <sheetData sheetId="4" refreshError="1"/>
      <sheetData sheetId="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gt;"/>
      <sheetName val="07. Non-mandatory Prices"/>
      <sheetName val="Issues--&gt;"/>
      <sheetName val="Issues"/>
      <sheetName val="Email"/>
      <sheetName val="Imported Tariffs --&gt;"/>
      <sheetName val="STEP BY STEP DC-EL-NE"/>
      <sheetName val="01. APC &amp; OPROC"/>
      <sheetName val="201314 Road Test "/>
      <sheetName val="00b_Prices (2)"/>
      <sheetName val="Adjusted prices"/>
      <sheetName val="Post SC - 03_Output for IA"/>
      <sheetName val="OPATT"/>
      <sheetName val="201213  Prices"/>
      <sheetName val="TRADGYDA"/>
      <sheetName val="1314 tariff"/>
      <sheetName val="1213 tariff"/>
      <sheetName val="Imported Models --&gt;"/>
      <sheetName val="Indicative tariff"/>
      <sheetName val="per diem"/>
      <sheetName val="Acute Rehab"/>
    </sheetNames>
    <sheetDataSet>
      <sheetData sheetId="0"/>
      <sheetData sheetId="1">
        <row r="12">
          <cell r="K12">
            <v>-5.1000000000000004E-3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gt;"/>
      <sheetName val="07. Non-mandatory Prices"/>
      <sheetName val="Issues--&gt;"/>
      <sheetName val="Issues"/>
      <sheetName val="Email"/>
      <sheetName val="Imported Tariffs --&gt;"/>
      <sheetName val="STEP BY STEP DC-EL-NE"/>
      <sheetName val="01. APC &amp; OPROC"/>
      <sheetName val="201314 Road Test "/>
      <sheetName val="00b_Prices (2)"/>
      <sheetName val="Adjusted prices"/>
      <sheetName val="Post SC - 03_Output for IA"/>
      <sheetName val="OPATT"/>
      <sheetName val="201213  Prices"/>
      <sheetName val="TRADGYDA"/>
      <sheetName val="1314 tariff"/>
      <sheetName val="1213 tariff"/>
      <sheetName val="Imported Models --&gt;"/>
      <sheetName val="Indicative tariff"/>
      <sheetName val="per diem"/>
      <sheetName val="Acute Rehab"/>
    </sheetNames>
    <sheetDataSet>
      <sheetData sheetId="0"/>
      <sheetData sheetId="1">
        <row r="12">
          <cell r="K12">
            <v>-5.1000000000000004E-3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3_14 costs - U"/>
      <sheetName val="13_14 costs - A"/>
      <sheetName val="14_15 costs - A"/>
      <sheetName val="15_16 costs - U"/>
      <sheetName val="13_14 dataset act"/>
      <sheetName val="15_16 dataset act"/>
      <sheetName val="Sheet1"/>
      <sheetName val="Med"/>
      <sheetName val="Median"/>
      <sheetName val="P3 Analysis"/>
      <sheetName val="Activities"/>
      <sheetName val="F-test, t-test"/>
      <sheetName val="Summary"/>
      <sheetName val="Validation template"/>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row r="1">
          <cell r="O1">
            <v>0</v>
          </cell>
        </row>
        <row r="2">
          <cell r="O2">
            <v>0</v>
          </cell>
        </row>
        <row r="3">
          <cell r="O3" t="str">
            <v>P3</v>
          </cell>
        </row>
        <row r="4">
          <cell r="O4" t="str">
            <v>Change from x to y</v>
          </cell>
        </row>
        <row r="5">
          <cell r="O5">
            <v>-0.1349703097416145</v>
          </cell>
        </row>
        <row r="6">
          <cell r="O6">
            <v>3.296170625302957E-2</v>
          </cell>
        </row>
        <row r="7">
          <cell r="O7">
            <v>-0.11242281147838722</v>
          </cell>
        </row>
        <row r="8">
          <cell r="O8">
            <v>-6.472859414035885E-2</v>
          </cell>
        </row>
        <row r="9">
          <cell r="O9">
            <v>-0.42335766423357662</v>
          </cell>
        </row>
        <row r="10">
          <cell r="O10">
            <v>-0.36487898310987288</v>
          </cell>
        </row>
        <row r="11">
          <cell r="O11">
            <v>-0.3898339614953652</v>
          </cell>
        </row>
        <row r="12">
          <cell r="O12">
            <v>-0.35334476843910806</v>
          </cell>
        </row>
        <row r="13">
          <cell r="O13">
            <v>-0.22077922077922077</v>
          </cell>
        </row>
        <row r="14">
          <cell r="O14">
            <v>-0.11731044349070101</v>
          </cell>
        </row>
        <row r="15">
          <cell r="O15">
            <v>-2.2749893359874877E-2</v>
          </cell>
        </row>
        <row r="16">
          <cell r="O16">
            <v>0.22377756471716204</v>
          </cell>
        </row>
        <row r="17">
          <cell r="O17">
            <v>-0.15177940136695733</v>
          </cell>
        </row>
        <row r="18">
          <cell r="O18">
            <v>-6.4341267970775398E-2</v>
          </cell>
        </row>
        <row r="19">
          <cell r="O19">
            <v>-0.20713260461521474</v>
          </cell>
        </row>
        <row r="20">
          <cell r="O20">
            <v>-0.36994009802141947</v>
          </cell>
        </row>
        <row r="21">
          <cell r="O21">
            <v>-9.858209581340717E-2</v>
          </cell>
        </row>
        <row r="22">
          <cell r="O22">
            <v>-0.43391283638961659</v>
          </cell>
        </row>
        <row r="23">
          <cell r="O23">
            <v>4.9913415503718042E-2</v>
          </cell>
        </row>
        <row r="24">
          <cell r="O24">
            <v>-0.1934819897084048</v>
          </cell>
        </row>
        <row r="25">
          <cell r="O25">
            <v>2.3706045041485577E-2</v>
          </cell>
        </row>
        <row r="26">
          <cell r="O26">
            <v>4.990542703331878E-2</v>
          </cell>
        </row>
        <row r="27">
          <cell r="O27">
            <v>-6.2562206739655901E-2</v>
          </cell>
        </row>
        <row r="28">
          <cell r="O28">
            <v>6.4637985309548798E-2</v>
          </cell>
        </row>
        <row r="29">
          <cell r="O29">
            <v>-0.54725430120197971</v>
          </cell>
        </row>
        <row r="30">
          <cell r="O30">
            <v>-0.12844685364129155</v>
          </cell>
        </row>
        <row r="31">
          <cell r="O31">
            <v>-0.1699238158330573</v>
          </cell>
        </row>
        <row r="32">
          <cell r="O32">
            <v>5.7905245961154476E-2</v>
          </cell>
        </row>
        <row r="33">
          <cell r="O33">
            <v>-0.37851662404092073</v>
          </cell>
        </row>
        <row r="34">
          <cell r="O34">
            <v>-0.16278040141676506</v>
          </cell>
        </row>
        <row r="35">
          <cell r="O35">
            <v>-0.42417135709818637</v>
          </cell>
        </row>
        <row r="36">
          <cell r="O36">
            <v>-0.32145090681676047</v>
          </cell>
        </row>
        <row r="37">
          <cell r="O37">
            <v>-0.30140047675804527</v>
          </cell>
        </row>
        <row r="38">
          <cell r="O38">
            <v>-0.17161936560934893</v>
          </cell>
        </row>
        <row r="39">
          <cell r="O39">
            <v>-0.18846694796061886</v>
          </cell>
        </row>
        <row r="40">
          <cell r="O40">
            <v>-0.1968645592392701</v>
          </cell>
        </row>
        <row r="41">
          <cell r="O41">
            <v>-0.18355695118469884</v>
          </cell>
        </row>
        <row r="42">
          <cell r="O42">
            <v>-0.20827943078913325</v>
          </cell>
        </row>
        <row r="43">
          <cell r="O43">
            <v>-0.24526707234617984</v>
          </cell>
        </row>
        <row r="44">
          <cell r="O44">
            <v>-0.18916498768748602</v>
          </cell>
        </row>
        <row r="45">
          <cell r="O45">
            <v>-0.31572230729964268</v>
          </cell>
        </row>
        <row r="46">
          <cell r="O46">
            <v>-0.29369431117203565</v>
          </cell>
        </row>
        <row r="47">
          <cell r="O47">
            <v>-0.37128589263420725</v>
          </cell>
        </row>
        <row r="48">
          <cell r="O48">
            <v>-0.39920948616600793</v>
          </cell>
        </row>
        <row r="49">
          <cell r="O49">
            <v>-0.14066193853427897</v>
          </cell>
        </row>
        <row r="50">
          <cell r="O50">
            <v>-0.25105130361648442</v>
          </cell>
        </row>
        <row r="51">
          <cell r="O51">
            <v>-0.36736918604651164</v>
          </cell>
        </row>
        <row r="52">
          <cell r="O52">
            <v>-0.33121019108280253</v>
          </cell>
        </row>
        <row r="53">
          <cell r="O53">
            <v>0.31312292358803989</v>
          </cell>
        </row>
        <row r="54">
          <cell r="O54">
            <v>-0.12778603268945021</v>
          </cell>
        </row>
        <row r="55">
          <cell r="O55">
            <v>-0.30704109023332643</v>
          </cell>
        </row>
        <row r="56">
          <cell r="O56">
            <v>-0.51925573344872344</v>
          </cell>
        </row>
        <row r="57">
          <cell r="O57">
            <v>-0.15643153526970954</v>
          </cell>
        </row>
        <row r="58">
          <cell r="O58">
            <v>-0.29939759036144581</v>
          </cell>
        </row>
        <row r="59">
          <cell r="O59">
            <v>1.5686274509803921E-3</v>
          </cell>
        </row>
        <row r="60">
          <cell r="O60">
            <v>-0.10695187165775401</v>
          </cell>
        </row>
        <row r="61">
          <cell r="O61">
            <v>-0.37747819191118159</v>
          </cell>
        </row>
        <row r="62">
          <cell r="O62">
            <v>-0.13932702418506834</v>
          </cell>
        </row>
        <row r="63">
          <cell r="O63">
            <v>0.40646258503401361</v>
          </cell>
        </row>
        <row r="64">
          <cell r="O64">
            <v>0.25510204081632654</v>
          </cell>
        </row>
        <row r="65">
          <cell r="O65">
            <v>-0.40282685512367489</v>
          </cell>
        </row>
        <row r="66">
          <cell r="O66">
            <v>0.13380909901873328</v>
          </cell>
        </row>
        <row r="67">
          <cell r="O67">
            <v>-0.37288909173893198</v>
          </cell>
        </row>
        <row r="68">
          <cell r="O68">
            <v>-0.32247815726767276</v>
          </cell>
        </row>
        <row r="69">
          <cell r="O69">
            <v>-4.3661060802069857E-2</v>
          </cell>
        </row>
        <row r="70">
          <cell r="O70">
            <v>-0.85892282958199362</v>
          </cell>
        </row>
        <row r="71">
          <cell r="O71">
            <v>0.54863344051446949</v>
          </cell>
        </row>
        <row r="72">
          <cell r="O72">
            <v>-0.33762057877813506</v>
          </cell>
        </row>
        <row r="73">
          <cell r="O73">
            <v>-0.1812700964630225</v>
          </cell>
        </row>
        <row r="74">
          <cell r="O74">
            <v>-6.8467629250116444E-2</v>
          </cell>
        </row>
        <row r="75">
          <cell r="O75">
            <v>0.57055961070559613</v>
          </cell>
        </row>
        <row r="76">
          <cell r="O76">
            <v>-0.50109329446064144</v>
          </cell>
        </row>
        <row r="77">
          <cell r="O77">
            <v>-0.21246952281435039</v>
          </cell>
        </row>
        <row r="78">
          <cell r="O78">
            <v>0.15458167330677292</v>
          </cell>
        </row>
        <row r="79">
          <cell r="O79">
            <v>-0.2441860465116279</v>
          </cell>
        </row>
        <row r="80">
          <cell r="O80">
            <v>-0.45520965692503179</v>
          </cell>
        </row>
        <row r="81">
          <cell r="O81">
            <v>-0.34624896949711459</v>
          </cell>
        </row>
        <row r="82">
          <cell r="O82">
            <v>4.5379537953795381E-2</v>
          </cell>
        </row>
        <row r="83">
          <cell r="O83">
            <v>-0.51012145748987858</v>
          </cell>
        </row>
        <row r="84">
          <cell r="O84">
            <v>-0.37604830593760485</v>
          </cell>
        </row>
        <row r="85">
          <cell r="O85">
            <v>-0.10932475884244373</v>
          </cell>
        </row>
        <row r="86">
          <cell r="O86">
            <v>-0.37210282343025708</v>
          </cell>
        </row>
        <row r="87">
          <cell r="O87">
            <v>-9.7374179431072211E-2</v>
          </cell>
        </row>
        <row r="88">
          <cell r="O88">
            <v>-0.15701668302257116</v>
          </cell>
        </row>
        <row r="89">
          <cell r="O89">
            <v>-0.12144455097475232</v>
          </cell>
        </row>
        <row r="90">
          <cell r="O90">
            <v>-8.7407407407407406E-2</v>
          </cell>
        </row>
        <row r="91">
          <cell r="O91">
            <v>-0.27069351230425054</v>
          </cell>
        </row>
        <row r="92">
          <cell r="O92">
            <v>0.28995215311004785</v>
          </cell>
        </row>
        <row r="93">
          <cell r="O93">
            <v>-0.43840271877655057</v>
          </cell>
        </row>
        <row r="94">
          <cell r="O94">
            <v>-0.10773680404916848</v>
          </cell>
        </row>
        <row r="95">
          <cell r="O95">
            <v>7.5596816976127315E-2</v>
          </cell>
        </row>
        <row r="96">
          <cell r="O96">
            <v>-0.18733421750663129</v>
          </cell>
        </row>
        <row r="97">
          <cell r="O97">
            <v>-0.13217905405405406</v>
          </cell>
        </row>
        <row r="98">
          <cell r="O98">
            <v>-0.27050610820244331</v>
          </cell>
        </row>
        <row r="99">
          <cell r="O99">
            <v>5.8666666666666666E-2</v>
          </cell>
        </row>
        <row r="100">
          <cell r="O100">
            <v>0.2684630738522954</v>
          </cell>
        </row>
        <row r="101">
          <cell r="O101">
            <v>-0.22044444444444444</v>
          </cell>
        </row>
        <row r="102">
          <cell r="O102">
            <v>-0.42315573770491804</v>
          </cell>
        </row>
        <row r="103">
          <cell r="O103">
            <v>-8.3838383838383837E-2</v>
          </cell>
        </row>
        <row r="104">
          <cell r="O104">
            <v>-0.49485783424077434</v>
          </cell>
        </row>
        <row r="105">
          <cell r="O105">
            <v>-0.20110361741263028</v>
          </cell>
        </row>
        <row r="106">
          <cell r="O106">
            <v>-0.36492537313432838</v>
          </cell>
        </row>
        <row r="107">
          <cell r="O107">
            <v>-0.143602085840353</v>
          </cell>
        </row>
        <row r="108">
          <cell r="O108">
            <v>-0.25247035573122528</v>
          </cell>
        </row>
        <row r="109">
          <cell r="O109">
            <v>-0.12648221343873517</v>
          </cell>
        </row>
        <row r="110">
          <cell r="O110">
            <v>-0.1388888888888889</v>
          </cell>
        </row>
        <row r="111">
          <cell r="O111">
            <v>-0.15860735009671179</v>
          </cell>
        </row>
        <row r="112">
          <cell r="O112">
            <v>2.3255813953488372E-2</v>
          </cell>
        </row>
        <row r="113">
          <cell r="O113">
            <v>0.2334429309534993</v>
          </cell>
        </row>
        <row r="114">
          <cell r="O114">
            <v>-0.11085180863477247</v>
          </cell>
        </row>
        <row r="115">
          <cell r="O115">
            <v>-0.32158836689038034</v>
          </cell>
        </row>
        <row r="116">
          <cell r="O116">
            <v>-4.7026279391424619E-2</v>
          </cell>
        </row>
        <row r="117">
          <cell r="O117">
            <v>-0.30513307984790877</v>
          </cell>
        </row>
        <row r="118">
          <cell r="O118">
            <v>-6.1312607944732297E-2</v>
          </cell>
        </row>
        <row r="119">
          <cell r="O119">
            <v>-0.31637353433835846</v>
          </cell>
        </row>
        <row r="120">
          <cell r="O120">
            <v>-0.45055499495459134</v>
          </cell>
        </row>
        <row r="121">
          <cell r="O121">
            <v>-6.8241469816272965E-2</v>
          </cell>
        </row>
        <row r="122">
          <cell r="O122">
            <v>3.2006920415224911E-2</v>
          </cell>
        </row>
        <row r="123">
          <cell r="O123">
            <v>-0.34012096774193551</v>
          </cell>
        </row>
        <row r="124">
          <cell r="O124">
            <v>-0.26506024096385544</v>
          </cell>
        </row>
        <row r="125">
          <cell r="O125">
            <v>-0.17604770161119804</v>
          </cell>
        </row>
        <row r="126">
          <cell r="O126">
            <v>-9.2817925508235644E-2</v>
          </cell>
        </row>
        <row r="127">
          <cell r="O127">
            <v>-0.52091756020390223</v>
          </cell>
        </row>
        <row r="128">
          <cell r="O128">
            <v>-0.29161554192229039</v>
          </cell>
        </row>
        <row r="129">
          <cell r="O129">
            <v>-2.3452157598499061E-2</v>
          </cell>
        </row>
        <row r="130">
          <cell r="O130">
            <v>-0.20357142857142857</v>
          </cell>
        </row>
        <row r="131">
          <cell r="O131">
            <v>-6.6508313539192399E-2</v>
          </cell>
        </row>
        <row r="132">
          <cell r="O132">
            <v>1.166429587482219E-2</v>
          </cell>
        </row>
        <row r="133">
          <cell r="O133">
            <v>-0.11894273127753303</v>
          </cell>
        </row>
        <row r="134">
          <cell r="O134">
            <v>-0.17438551099611901</v>
          </cell>
        </row>
        <row r="135">
          <cell r="O135">
            <v>-0.15469007131102577</v>
          </cell>
        </row>
        <row r="136">
          <cell r="O136">
            <v>-0.21070615034168566</v>
          </cell>
        </row>
        <row r="137">
          <cell r="O137">
            <v>-0.26405867970660146</v>
          </cell>
        </row>
        <row r="138">
          <cell r="O138">
            <v>6.8669527896995708E-2</v>
          </cell>
        </row>
        <row r="139">
          <cell r="O139">
            <v>-0.42828008157715841</v>
          </cell>
        </row>
        <row r="140">
          <cell r="O140">
            <v>-0.43325183374083132</v>
          </cell>
        </row>
        <row r="141">
          <cell r="O141">
            <v>-0.35218508997429304</v>
          </cell>
        </row>
        <row r="142">
          <cell r="O142">
            <v>-7.769085513892636E-2</v>
          </cell>
        </row>
        <row r="143">
          <cell r="O143">
            <v>-0.56577693040991417</v>
          </cell>
        </row>
        <row r="144">
          <cell r="O144">
            <v>-0.25105828720286549</v>
          </cell>
        </row>
        <row r="145">
          <cell r="O145">
            <v>-0.12552068869758401</v>
          </cell>
        </row>
        <row r="146">
          <cell r="O146">
            <v>9.4414893617021281E-2</v>
          </cell>
        </row>
        <row r="147">
          <cell r="O147">
            <v>-0.17502365184484389</v>
          </cell>
        </row>
        <row r="148">
          <cell r="O148">
            <v>-0.11829268292682926</v>
          </cell>
        </row>
        <row r="149">
          <cell r="O149">
            <v>-0.10218978102189781</v>
          </cell>
        </row>
        <row r="150">
          <cell r="O150">
            <v>-0.21175523349436393</v>
          </cell>
        </row>
        <row r="151">
          <cell r="O151">
            <v>-9.9108027750247768E-2</v>
          </cell>
        </row>
        <row r="152">
          <cell r="O152">
            <v>-0.15363800360793747</v>
          </cell>
        </row>
        <row r="153">
          <cell r="O153">
            <v>-0.23830734966592429</v>
          </cell>
        </row>
        <row r="154">
          <cell r="O154">
            <v>0.13133476088508209</v>
          </cell>
        </row>
        <row r="155">
          <cell r="O155">
            <v>-0.1496962332928311</v>
          </cell>
        </row>
        <row r="156">
          <cell r="O156">
            <v>-0.13701492537313434</v>
          </cell>
        </row>
        <row r="157">
          <cell r="O157">
            <v>-4.7589993898718728E-2</v>
          </cell>
        </row>
        <row r="158">
          <cell r="O158">
            <v>-2.1262458471760799E-2</v>
          </cell>
        </row>
        <row r="159">
          <cell r="O159">
            <v>7.9505300353356886E-2</v>
          </cell>
        </row>
        <row r="160">
          <cell r="O160">
            <v>-0.2390386489119844</v>
          </cell>
        </row>
        <row r="161">
          <cell r="O161">
            <v>-5.5400372439478582E-2</v>
          </cell>
        </row>
        <row r="162">
          <cell r="O162">
            <v>-0.32116589485153907</v>
          </cell>
        </row>
        <row r="163">
          <cell r="O163">
            <v>9.827517047733654E-2</v>
          </cell>
        </row>
        <row r="164">
          <cell r="O164">
            <v>1.0970756707868556</v>
          </cell>
        </row>
        <row r="165">
          <cell r="O165">
            <v>0.4707309006724727</v>
          </cell>
        </row>
        <row r="166">
          <cell r="O166">
            <v>-6.7073170731707321E-2</v>
          </cell>
        </row>
        <row r="167">
          <cell r="O167">
            <v>-0.1134453781512605</v>
          </cell>
        </row>
        <row r="168">
          <cell r="O168">
            <v>-0.19390185802763221</v>
          </cell>
        </row>
        <row r="169">
          <cell r="O169">
            <v>-6.7039106145251395E-2</v>
          </cell>
        </row>
        <row r="170">
          <cell r="O170">
            <v>-6.2883435582822084E-2</v>
          </cell>
        </row>
        <row r="171">
          <cell r="O171">
            <v>-0.17029862792574657</v>
          </cell>
        </row>
        <row r="172">
          <cell r="O172">
            <v>-0.11475409836065574</v>
          </cell>
        </row>
        <row r="173">
          <cell r="O173">
            <v>-0.1273006134969325</v>
          </cell>
        </row>
        <row r="174">
          <cell r="O174">
            <v>-0.26404084609773887</v>
          </cell>
        </row>
        <row r="175">
          <cell r="O175">
            <v>-0.2769863880974992</v>
          </cell>
        </row>
        <row r="176">
          <cell r="O176">
            <v>-0.28599221789883267</v>
          </cell>
        </row>
        <row r="177">
          <cell r="O177" t="str">
            <v>Not on Published Price list 13/14 (A)</v>
          </cell>
        </row>
        <row r="178">
          <cell r="O178" t="str">
            <v>Not on Published Price list 13/14 (A)</v>
          </cell>
        </row>
        <row r="179">
          <cell r="O179">
            <v>-0.12532637075718014</v>
          </cell>
        </row>
        <row r="180">
          <cell r="O180" t="str">
            <v>Not on Published Price list 13/14 (A)</v>
          </cell>
        </row>
        <row r="181">
          <cell r="O181">
            <v>-1.2004801920768306E-3</v>
          </cell>
        </row>
        <row r="182">
          <cell r="O182">
            <v>-8.680142687277051E-2</v>
          </cell>
        </row>
        <row r="183">
          <cell r="O183">
            <v>-7.2864321608040197E-2</v>
          </cell>
        </row>
        <row r="184">
          <cell r="O184">
            <v>0.86970684039087953</v>
          </cell>
        </row>
        <row r="185">
          <cell r="O185">
            <v>-0.44103072348860256</v>
          </cell>
        </row>
        <row r="186">
          <cell r="O186">
            <v>-0.16426512968299711</v>
          </cell>
        </row>
        <row r="187">
          <cell r="O187">
            <v>-3.3123028391167195E-2</v>
          </cell>
        </row>
        <row r="188">
          <cell r="O188">
            <v>0.13738019169329074</v>
          </cell>
        </row>
        <row r="189">
          <cell r="O189">
            <v>-4.4193216855087356E-2</v>
          </cell>
        </row>
        <row r="190">
          <cell r="O190">
            <v>-5.1818181818181819E-2</v>
          </cell>
        </row>
        <row r="191">
          <cell r="O191">
            <v>-0.18081180811808117</v>
          </cell>
        </row>
        <row r="192">
          <cell r="O192">
            <v>-1</v>
          </cell>
        </row>
        <row r="193">
          <cell r="O193">
            <v>8.723404255319149E-2</v>
          </cell>
        </row>
        <row r="194">
          <cell r="O194">
            <v>-0.19284940411700974</v>
          </cell>
        </row>
        <row r="195">
          <cell r="O195">
            <v>-0.10395584176632934</v>
          </cell>
        </row>
        <row r="196">
          <cell r="O196">
            <v>1.9342359767891683E-3</v>
          </cell>
        </row>
        <row r="197">
          <cell r="O197">
            <v>0.32341650671785027</v>
          </cell>
        </row>
        <row r="198">
          <cell r="O198">
            <v>2.0084269662921348</v>
          </cell>
        </row>
        <row r="199">
          <cell r="O199">
            <v>4.4193216855087356E-2</v>
          </cell>
        </row>
        <row r="200">
          <cell r="O200">
            <v>-0.17181818181818181</v>
          </cell>
        </row>
        <row r="201">
          <cell r="O201">
            <v>-0.10487580496780129</v>
          </cell>
        </row>
        <row r="202">
          <cell r="O202">
            <v>1.2458471760797342E-2</v>
          </cell>
        </row>
        <row r="203">
          <cell r="O203">
            <v>-0.1245136186770428</v>
          </cell>
        </row>
        <row r="204">
          <cell r="O204">
            <v>-2.9335634167385678E-2</v>
          </cell>
        </row>
        <row r="205">
          <cell r="O205">
            <v>-9.3023255813953487E-2</v>
          </cell>
        </row>
        <row r="206">
          <cell r="O206">
            <v>1.3043478260869565E-2</v>
          </cell>
        </row>
        <row r="207">
          <cell r="O207">
            <v>-9.8026095684175307E-2</v>
          </cell>
        </row>
        <row r="208">
          <cell r="O208">
            <v>-3.5768645357686452E-2</v>
          </cell>
        </row>
        <row r="209">
          <cell r="O209">
            <v>-8.6351471900089211E-2</v>
          </cell>
        </row>
        <row r="210">
          <cell r="O210">
            <v>-0.2038253759672945</v>
          </cell>
        </row>
        <row r="211">
          <cell r="O211">
            <v>-0.36793164111585824</v>
          </cell>
        </row>
        <row r="212">
          <cell r="O212">
            <v>-3.6321031048623317E-2</v>
          </cell>
        </row>
        <row r="213">
          <cell r="O213">
            <v>-6.2086353608572328E-2</v>
          </cell>
        </row>
        <row r="214">
          <cell r="O214">
            <v>0.55506607929515417</v>
          </cell>
        </row>
        <row r="215">
          <cell r="O215">
            <v>1.1039426523297491</v>
          </cell>
        </row>
        <row r="216">
          <cell r="O216">
            <v>0.60963455149501666</v>
          </cell>
        </row>
        <row r="217">
          <cell r="O217">
            <v>-0.14541547277936961</v>
          </cell>
        </row>
        <row r="218">
          <cell r="O218">
            <v>-1.083537224746592E-2</v>
          </cell>
        </row>
        <row r="219">
          <cell r="O219">
            <v>0.41833440929632021</v>
          </cell>
        </row>
        <row r="220">
          <cell r="O220">
            <v>-4.3899289864428662E-2</v>
          </cell>
        </row>
        <row r="221">
          <cell r="O221">
            <v>-0.20358814352574103</v>
          </cell>
        </row>
        <row r="222">
          <cell r="O222">
            <v>-3.1022390072835176E-2</v>
          </cell>
        </row>
        <row r="223">
          <cell r="O223">
            <v>-0.13977695167286244</v>
          </cell>
        </row>
        <row r="224">
          <cell r="O224">
            <v>-0.13783447417548225</v>
          </cell>
        </row>
        <row r="225">
          <cell r="O225">
            <v>-7.9265562024182709E-2</v>
          </cell>
        </row>
        <row r="226">
          <cell r="O226">
            <v>0.3611111111111111</v>
          </cell>
        </row>
        <row r="227">
          <cell r="O227">
            <v>-6.346541302887844E-2</v>
          </cell>
        </row>
        <row r="228">
          <cell r="O228">
            <v>-9.9418604651162784E-2</v>
          </cell>
        </row>
        <row r="229">
          <cell r="O229">
            <v>-7.4102175012645419E-2</v>
          </cell>
        </row>
        <row r="230">
          <cell r="O230">
            <v>-1.2190476190476191E-2</v>
          </cell>
        </row>
        <row r="231">
          <cell r="O231">
            <v>-0.1339754816112084</v>
          </cell>
        </row>
        <row r="232">
          <cell r="O232">
            <v>-0.22721518987341771</v>
          </cell>
        </row>
        <row r="233">
          <cell r="O233">
            <v>-0.16519174041297935</v>
          </cell>
        </row>
        <row r="234">
          <cell r="O234">
            <v>-9.0958019375672772E-2</v>
          </cell>
        </row>
        <row r="235">
          <cell r="O235">
            <v>0.31644260599793173</v>
          </cell>
        </row>
        <row r="236">
          <cell r="O236">
            <v>0.37296416938110749</v>
          </cell>
        </row>
        <row r="237">
          <cell r="O237">
            <v>-0.12332668755340359</v>
          </cell>
        </row>
        <row r="238">
          <cell r="O238">
            <v>0.50801393728222999</v>
          </cell>
        </row>
        <row r="239">
          <cell r="O239">
            <v>1.1366806136680614</v>
          </cell>
        </row>
        <row r="240">
          <cell r="O240">
            <v>-0.10854092526690391</v>
          </cell>
        </row>
        <row r="241">
          <cell r="O241">
            <v>-0.1397003745318352</v>
          </cell>
        </row>
        <row r="242">
          <cell r="O242">
            <v>-0.20666344760985031</v>
          </cell>
        </row>
        <row r="243">
          <cell r="O243">
            <v>-0.39459084604715672</v>
          </cell>
        </row>
        <row r="244">
          <cell r="O244">
            <v>-0.14088250930356194</v>
          </cell>
        </row>
        <row r="245">
          <cell r="O245">
            <v>-0.15119916579770595</v>
          </cell>
        </row>
        <row r="246">
          <cell r="O246">
            <v>-0.11042944785276074</v>
          </cell>
        </row>
        <row r="247">
          <cell r="O247">
            <v>-0.32077922077922078</v>
          </cell>
        </row>
        <row r="248">
          <cell r="O248">
            <v>1.7647058823529412E-2</v>
          </cell>
        </row>
        <row r="249">
          <cell r="O249">
            <v>-0.25746156165209527</v>
          </cell>
        </row>
        <row r="250">
          <cell r="O250">
            <v>0.20218153486560186</v>
          </cell>
        </row>
        <row r="251">
          <cell r="O251">
            <v>-0.17267080745341615</v>
          </cell>
        </row>
        <row r="252">
          <cell r="O252">
            <v>-8.5811648079306066E-2</v>
          </cell>
        </row>
        <row r="253">
          <cell r="O253">
            <v>-0.32154456874774451</v>
          </cell>
        </row>
        <row r="254">
          <cell r="O254">
            <v>-0.38212842388863943</v>
          </cell>
        </row>
        <row r="255">
          <cell r="O255">
            <v>-0.10287335934728627</v>
          </cell>
        </row>
        <row r="256">
          <cell r="O256">
            <v>-0.10257568910980569</v>
          </cell>
        </row>
        <row r="257">
          <cell r="O257">
            <v>-6.7559342665855143E-2</v>
          </cell>
        </row>
        <row r="258">
          <cell r="O258">
            <v>-0.16002870470039468</v>
          </cell>
        </row>
        <row r="259">
          <cell r="O259">
            <v>-3.3459255261737722E-2</v>
          </cell>
        </row>
        <row r="260">
          <cell r="O260">
            <v>0.55765199161425572</v>
          </cell>
        </row>
        <row r="261">
          <cell r="O261">
            <v>-0.29661538461538461</v>
          </cell>
        </row>
        <row r="262">
          <cell r="O262">
            <v>-0.33152852977925862</v>
          </cell>
        </row>
        <row r="263">
          <cell r="O263">
            <v>-0.41536458333333331</v>
          </cell>
        </row>
        <row r="264">
          <cell r="O264">
            <v>-0.27845330739299612</v>
          </cell>
        </row>
        <row r="265">
          <cell r="O265">
            <v>-0.33121019108280253</v>
          </cell>
        </row>
        <row r="266">
          <cell r="O266">
            <v>-0.3351703406813627</v>
          </cell>
        </row>
        <row r="267">
          <cell r="O267">
            <v>-5.949820788530466E-2</v>
          </cell>
        </row>
        <row r="268">
          <cell r="O268">
            <v>-0.15906886517943744</v>
          </cell>
        </row>
        <row r="269">
          <cell r="O269">
            <v>-9.3343534812547813E-2</v>
          </cell>
        </row>
        <row r="270">
          <cell r="O270">
            <v>-6.3157894736842104E-3</v>
          </cell>
        </row>
        <row r="271">
          <cell r="O271">
            <v>-0.4247498912570683</v>
          </cell>
        </row>
        <row r="272">
          <cell r="O272">
            <v>-0.32580525731210663</v>
          </cell>
        </row>
        <row r="273">
          <cell r="O273">
            <v>-0.72528693076638284</v>
          </cell>
        </row>
        <row r="274">
          <cell r="O274">
            <v>-0.13555691554467564</v>
          </cell>
        </row>
        <row r="275">
          <cell r="O275">
            <v>-0.14540922309929372</v>
          </cell>
        </row>
        <row r="276">
          <cell r="O276">
            <v>5.6969696969696969E-2</v>
          </cell>
        </row>
        <row r="277">
          <cell r="O277">
            <v>-3.5398230088495575E-2</v>
          </cell>
        </row>
        <row r="278">
          <cell r="O278">
            <v>-0.1934541203974284</v>
          </cell>
        </row>
        <row r="279">
          <cell r="O279">
            <v>-0.24898167006109981</v>
          </cell>
        </row>
        <row r="280">
          <cell r="O280">
            <v>1.0103092783505154</v>
          </cell>
        </row>
        <row r="281">
          <cell r="O281">
            <v>-1</v>
          </cell>
        </row>
        <row r="282">
          <cell r="O282">
            <v>5.7346938775510203</v>
          </cell>
        </row>
        <row r="283">
          <cell r="O283">
            <v>0.23809523809523808</v>
          </cell>
        </row>
        <row r="284">
          <cell r="O284">
            <v>0.1977818853974122</v>
          </cell>
        </row>
        <row r="285">
          <cell r="O285" t="str">
            <v>Not on Published Price list 13/14 (A)</v>
          </cell>
        </row>
        <row r="286">
          <cell r="O286" t="str">
            <v>Not on both list</v>
          </cell>
        </row>
        <row r="287">
          <cell r="O287" t="str">
            <v>Not on Published Price list 13/14 (A)</v>
          </cell>
        </row>
        <row r="288">
          <cell r="O288">
            <v>0.1134020618556701</v>
          </cell>
        </row>
        <row r="289">
          <cell r="O289" t="str">
            <v>Not on Published Price list 13/14 (A)</v>
          </cell>
        </row>
        <row r="290">
          <cell r="O290">
            <v>0.19135802469135801</v>
          </cell>
        </row>
        <row r="291">
          <cell r="O291">
            <v>-0.19901256080737675</v>
          </cell>
        </row>
        <row r="292">
          <cell r="O292">
            <v>8.8346337780015105E-2</v>
          </cell>
        </row>
        <row r="293">
          <cell r="O293">
            <v>-2.0872420262664164E-2</v>
          </cell>
        </row>
        <row r="294">
          <cell r="O294">
            <v>-0.33650893630422801</v>
          </cell>
        </row>
        <row r="295">
          <cell r="O295">
            <v>-0.48932676518883417</v>
          </cell>
        </row>
        <row r="296">
          <cell r="O296">
            <v>-7.2589937267955443E-2</v>
          </cell>
        </row>
        <row r="297">
          <cell r="O297">
            <v>-8.5877318116975743E-2</v>
          </cell>
        </row>
        <row r="298">
          <cell r="O298">
            <v>-2.9013539651837523E-2</v>
          </cell>
        </row>
        <row r="299">
          <cell r="O299">
            <v>0.10333484573502723</v>
          </cell>
        </row>
        <row r="300">
          <cell r="O300">
            <v>-4.0659023027266594E-2</v>
          </cell>
        </row>
        <row r="301">
          <cell r="O301">
            <v>-7.8247396057501931E-2</v>
          </cell>
        </row>
        <row r="302">
          <cell r="O302">
            <v>-6.7041226937969781E-2</v>
          </cell>
        </row>
        <row r="303">
          <cell r="O303">
            <v>-0.12795374560080441</v>
          </cell>
        </row>
        <row r="304">
          <cell r="O304">
            <v>-0.27498577659776219</v>
          </cell>
        </row>
        <row r="305">
          <cell r="O305">
            <v>-0.32600498868843902</v>
          </cell>
        </row>
        <row r="306">
          <cell r="O306">
            <v>-0.14989600516388152</v>
          </cell>
        </row>
        <row r="307">
          <cell r="O307">
            <v>-0.18515205724508049</v>
          </cell>
        </row>
        <row r="308">
          <cell r="O308">
            <v>-0.18647406434668418</v>
          </cell>
        </row>
        <row r="309">
          <cell r="O309" t="str">
            <v>Not on 15/16 prices Unadjusted</v>
          </cell>
        </row>
        <row r="310">
          <cell r="O310">
            <v>-0.29971569654346852</v>
          </cell>
        </row>
        <row r="311">
          <cell r="O311">
            <v>-0.20566037735849058</v>
          </cell>
        </row>
        <row r="312">
          <cell r="O312">
            <v>-7.9599056603773588E-2</v>
          </cell>
        </row>
        <row r="313">
          <cell r="O313">
            <v>-0.13431855500821019</v>
          </cell>
        </row>
        <row r="314">
          <cell r="O314">
            <v>6.6789781471221915E-2</v>
          </cell>
        </row>
        <row r="315">
          <cell r="O315">
            <v>-5.2476910159529808E-3</v>
          </cell>
        </row>
        <row r="316">
          <cell r="O316">
            <v>-0.21817709010531791</v>
          </cell>
        </row>
        <row r="317">
          <cell r="O317" t="str">
            <v>Not on Published Price list 13/14 (A)</v>
          </cell>
        </row>
        <row r="318">
          <cell r="O318">
            <v>0.19613095238095238</v>
          </cell>
        </row>
        <row r="319">
          <cell r="O319">
            <v>0.23972602739726026</v>
          </cell>
        </row>
        <row r="320">
          <cell r="O320">
            <v>-0.37632508833922262</v>
          </cell>
        </row>
        <row r="321">
          <cell r="O321">
            <v>-3.5836177474402729E-2</v>
          </cell>
        </row>
        <row r="322">
          <cell r="O322">
            <v>-0.17252252252252251</v>
          </cell>
        </row>
        <row r="323">
          <cell r="O323">
            <v>7.049864898059445E-2</v>
          </cell>
        </row>
        <row r="324">
          <cell r="O324">
            <v>0.11449468085106383</v>
          </cell>
        </row>
        <row r="325">
          <cell r="O325">
            <v>0.27350427350427353</v>
          </cell>
        </row>
        <row r="326">
          <cell r="O326">
            <v>0.13336360884044807</v>
          </cell>
        </row>
        <row r="327">
          <cell r="O327">
            <v>-0.13813490997043806</v>
          </cell>
        </row>
        <row r="328">
          <cell r="O328">
            <v>-3.7052994398965963E-2</v>
          </cell>
        </row>
        <row r="329">
          <cell r="O329">
            <v>-0.40828402366863903</v>
          </cell>
        </row>
        <row r="330">
          <cell r="O330">
            <v>-0.30538922155688625</v>
          </cell>
        </row>
        <row r="331">
          <cell r="O331">
            <v>-0.36624040920716111</v>
          </cell>
        </row>
        <row r="332">
          <cell r="O332">
            <v>9.081735620585267E-2</v>
          </cell>
        </row>
        <row r="333">
          <cell r="O333">
            <v>0.16793446459918079</v>
          </cell>
        </row>
        <row r="334">
          <cell r="O334">
            <v>0.38424437299035369</v>
          </cell>
        </row>
        <row r="335">
          <cell r="O335">
            <v>-0.24531835205992508</v>
          </cell>
        </row>
        <row r="336">
          <cell r="O336">
            <v>0.14990512333965844</v>
          </cell>
        </row>
        <row r="337">
          <cell r="O337">
            <v>0.18235294117647058</v>
          </cell>
        </row>
        <row r="338">
          <cell r="O338">
            <v>-0.39883040935672515</v>
          </cell>
        </row>
        <row r="339">
          <cell r="O339" t="str">
            <v>Not on 15/16 prices Unadjusted</v>
          </cell>
        </row>
        <row r="340">
          <cell r="O340" t="str">
            <v>Not on 15/16 prices Unadjusted</v>
          </cell>
        </row>
        <row r="341">
          <cell r="O341" t="str">
            <v>Not on 15/16 prices Unadjusted</v>
          </cell>
        </row>
        <row r="342">
          <cell r="O342" t="str">
            <v>Not on 15/16 prices Unadjusted</v>
          </cell>
        </row>
        <row r="343">
          <cell r="O343" t="str">
            <v>Not on 15/16 prices Unadjusted</v>
          </cell>
        </row>
        <row r="344">
          <cell r="O344" t="str">
            <v>Not on 15/16 prices Unadjusted</v>
          </cell>
        </row>
        <row r="345">
          <cell r="O345" t="str">
            <v>Not on 15/16 prices Unadjusted</v>
          </cell>
        </row>
        <row r="346">
          <cell r="O346" t="str">
            <v>Not on 15/16 prices Unadjusted</v>
          </cell>
        </row>
        <row r="347">
          <cell r="O347" t="str">
            <v>Not on 15/16 prices Unadjusted</v>
          </cell>
        </row>
        <row r="348">
          <cell r="O348" t="str">
            <v>Not on 15/16 prices Unadjusted</v>
          </cell>
        </row>
        <row r="349">
          <cell r="O349" t="str">
            <v>Not on 15/16 prices Unadjusted</v>
          </cell>
        </row>
        <row r="350">
          <cell r="O350" t="str">
            <v>Not on 15/16 prices Unadjusted</v>
          </cell>
        </row>
        <row r="351">
          <cell r="O351" t="str">
            <v>Not on 15/16 prices Unadjusted</v>
          </cell>
        </row>
        <row r="352">
          <cell r="O352" t="str">
            <v>Not on 15/16 prices Unadjusted</v>
          </cell>
        </row>
        <row r="353">
          <cell r="O353" t="str">
            <v>Not on 15/16 prices Unadjusted</v>
          </cell>
        </row>
        <row r="354">
          <cell r="O354" t="str">
            <v>Not on 15/16 prices Unadjusted</v>
          </cell>
        </row>
        <row r="355">
          <cell r="O355" t="str">
            <v>Not on 15/16 prices Unadjusted</v>
          </cell>
        </row>
        <row r="356">
          <cell r="O356">
            <v>-0.23297650906928338</v>
          </cell>
        </row>
        <row r="357">
          <cell r="O357">
            <v>-0.214190093708166</v>
          </cell>
        </row>
        <row r="358">
          <cell r="O358">
            <v>-0.1220159151193634</v>
          </cell>
        </row>
        <row r="359">
          <cell r="O359" t="str">
            <v>Not on 15/16 prices Unadjusted</v>
          </cell>
        </row>
        <row r="360">
          <cell r="O360" t="str">
            <v>Not on 15/16 prices Unadjusted</v>
          </cell>
        </row>
        <row r="361">
          <cell r="O361" t="str">
            <v>Not on 15/16 prices Unadjusted</v>
          </cell>
        </row>
        <row r="362">
          <cell r="O362" t="str">
            <v>Not on 15/16 prices Unadjusted</v>
          </cell>
        </row>
        <row r="363">
          <cell r="O363" t="str">
            <v>Not on 15/16 prices Unadjusted</v>
          </cell>
        </row>
        <row r="364">
          <cell r="O364">
            <v>-0.1873715673454138</v>
          </cell>
        </row>
        <row r="365">
          <cell r="O365">
            <v>-5.681818181818182E-3</v>
          </cell>
        </row>
        <row r="366">
          <cell r="O366">
            <v>-1.8495684340320593E-2</v>
          </cell>
        </row>
        <row r="367">
          <cell r="O367">
            <v>0.30369576861274772</v>
          </cell>
        </row>
        <row r="368">
          <cell r="O368">
            <v>-0.17078885706847174</v>
          </cell>
        </row>
        <row r="369">
          <cell r="O369">
            <v>-7.4977817213842057E-2</v>
          </cell>
        </row>
        <row r="370">
          <cell r="O370">
            <v>2.1141649048625794E-3</v>
          </cell>
        </row>
        <row r="371">
          <cell r="O371" t="str">
            <v>Not on 15/16 prices Unadjusted</v>
          </cell>
        </row>
        <row r="372">
          <cell r="O372" t="str">
            <v>Not on 15/16 prices Unadjusted</v>
          </cell>
        </row>
        <row r="373">
          <cell r="O373">
            <v>-3.1689088191330345E-2</v>
          </cell>
        </row>
        <row r="374">
          <cell r="O374">
            <v>4.8802129547471165E-3</v>
          </cell>
        </row>
        <row r="375">
          <cell r="O375" t="str">
            <v>Not on 15/16 prices Unadjusted</v>
          </cell>
        </row>
        <row r="376">
          <cell r="O376" t="str">
            <v>Not on 15/16 prices Unadjusted</v>
          </cell>
        </row>
        <row r="377">
          <cell r="O377">
            <v>-5.701754385964912E-2</v>
          </cell>
        </row>
        <row r="378">
          <cell r="O378">
            <v>-0.12946783161239078</v>
          </cell>
        </row>
        <row r="379">
          <cell r="O379" t="str">
            <v>Not on 15/16 prices Unadjusted</v>
          </cell>
        </row>
        <row r="380">
          <cell r="O380">
            <v>-0.57070707070707072</v>
          </cell>
        </row>
        <row r="381">
          <cell r="O381">
            <v>-0.44719535783365572</v>
          </cell>
        </row>
        <row r="382">
          <cell r="O382">
            <v>-0.16920943134535368</v>
          </cell>
        </row>
        <row r="383">
          <cell r="O383" t="str">
            <v>Not on 15/16 prices Unadjusted</v>
          </cell>
        </row>
        <row r="384">
          <cell r="O384" t="str">
            <v>Not on 15/16 prices Unadjusted</v>
          </cell>
        </row>
        <row r="385">
          <cell r="O385" t="str">
            <v>Not on 15/16 prices Unadjusted</v>
          </cell>
        </row>
        <row r="386">
          <cell r="O386">
            <v>-0.24247456923396304</v>
          </cell>
        </row>
        <row r="387">
          <cell r="O387">
            <v>-4.074585635359116E-2</v>
          </cell>
        </row>
        <row r="388">
          <cell r="O388">
            <v>0.30748225013653741</v>
          </cell>
        </row>
        <row r="389">
          <cell r="O389">
            <v>0.82683215130023646</v>
          </cell>
        </row>
        <row r="390">
          <cell r="O390" t="str">
            <v>Not on 15/16 prices Unadjusted</v>
          </cell>
        </row>
        <row r="391">
          <cell r="O391" t="str">
            <v>Not on 15/16 prices Unadjusted</v>
          </cell>
        </row>
        <row r="392">
          <cell r="O392" t="str">
            <v>Not on 15/16 prices Unadjusted</v>
          </cell>
        </row>
        <row r="393">
          <cell r="O393" t="str">
            <v>Not on 15/16 prices Unadjusted</v>
          </cell>
        </row>
        <row r="394">
          <cell r="O394" t="str">
            <v>Not on 15/16 prices Unadjusted</v>
          </cell>
        </row>
        <row r="395">
          <cell r="O395">
            <v>-0.25452664252457319</v>
          </cell>
        </row>
        <row r="396">
          <cell r="O396">
            <v>-0.20425138632162662</v>
          </cell>
        </row>
        <row r="397">
          <cell r="O397">
            <v>5.0377833753148613E-3</v>
          </cell>
        </row>
        <row r="398">
          <cell r="O398">
            <v>-0.2052505966587112</v>
          </cell>
        </row>
        <row r="399">
          <cell r="O399">
            <v>-0.31120331950207469</v>
          </cell>
        </row>
        <row r="400">
          <cell r="O400">
            <v>4.0567951318458417E-2</v>
          </cell>
        </row>
        <row r="401">
          <cell r="O401">
            <v>-0.35510718789407314</v>
          </cell>
        </row>
        <row r="402">
          <cell r="O402">
            <v>-0.21869782971619364</v>
          </cell>
        </row>
        <row r="403">
          <cell r="O403">
            <v>-2.4553571428571428E-2</v>
          </cell>
        </row>
        <row r="404">
          <cell r="O404">
            <v>4.4554455445544552E-2</v>
          </cell>
        </row>
        <row r="405">
          <cell r="O405">
            <v>-0.21668383110195674</v>
          </cell>
        </row>
        <row r="406">
          <cell r="O406">
            <v>-8.0674567000911579E-2</v>
          </cell>
        </row>
        <row r="407">
          <cell r="O407">
            <v>-8.5953878406708595E-2</v>
          </cell>
        </row>
        <row r="408">
          <cell r="O408">
            <v>-2.7166882276843468E-2</v>
          </cell>
        </row>
        <row r="409">
          <cell r="O409">
            <v>-0.27613338328962156</v>
          </cell>
        </row>
        <row r="410">
          <cell r="O410">
            <v>3.1914893617021274E-2</v>
          </cell>
        </row>
        <row r="411">
          <cell r="O411">
            <v>5.5023923444976079E-2</v>
          </cell>
        </row>
        <row r="412">
          <cell r="O412">
            <v>-0.36601307189542481</v>
          </cell>
        </row>
        <row r="413">
          <cell r="O413">
            <v>-0.15375918598078009</v>
          </cell>
        </row>
        <row r="414">
          <cell r="O414">
            <v>-3.8548752834467119E-2</v>
          </cell>
        </row>
        <row r="415">
          <cell r="O415">
            <v>-0.23731501057082452</v>
          </cell>
        </row>
        <row r="416">
          <cell r="O416">
            <v>2.9010238907849831E-2</v>
          </cell>
        </row>
        <row r="417">
          <cell r="O417">
            <v>-0.31913477537437607</v>
          </cell>
        </row>
        <row r="418">
          <cell r="O418">
            <v>-0.16962645437844459</v>
          </cell>
        </row>
        <row r="419">
          <cell r="O419">
            <v>-7.8758949880668255E-2</v>
          </cell>
        </row>
        <row r="420">
          <cell r="O420" t="str">
            <v>Not on 15/16 prices Unadjusted</v>
          </cell>
        </row>
        <row r="421">
          <cell r="O421">
            <v>-0.28505443747937975</v>
          </cell>
        </row>
        <row r="422">
          <cell r="O422">
            <v>-0.17185761957730811</v>
          </cell>
        </row>
        <row r="423">
          <cell r="O423">
            <v>2.8795811518324606E-2</v>
          </cell>
        </row>
        <row r="424">
          <cell r="O424">
            <v>-0.17582128777923783</v>
          </cell>
        </row>
        <row r="425">
          <cell r="O425">
            <v>-0.21495678316422398</v>
          </cell>
        </row>
        <row r="426">
          <cell r="O426">
            <v>4.7337278106508875E-2</v>
          </cell>
        </row>
        <row r="427">
          <cell r="O427">
            <v>-0.28312646762831267</v>
          </cell>
        </row>
        <row r="428">
          <cell r="O428">
            <v>-0.11709047900650503</v>
          </cell>
        </row>
        <row r="429">
          <cell r="O429">
            <v>4.6454767726161368E-2</v>
          </cell>
        </row>
        <row r="430">
          <cell r="O430">
            <v>-0.24256348246674728</v>
          </cell>
        </row>
        <row r="431">
          <cell r="O431">
            <v>-0.26193001060445387</v>
          </cell>
        </row>
        <row r="432">
          <cell r="O432">
            <v>-0.1233974358974359</v>
          </cell>
        </row>
        <row r="433">
          <cell r="O433">
            <v>-0.18290960451977401</v>
          </cell>
        </row>
        <row r="434">
          <cell r="O434">
            <v>0.87157287157287155</v>
          </cell>
        </row>
        <row r="435">
          <cell r="O435">
            <v>-0.37806637806637805</v>
          </cell>
        </row>
        <row r="436">
          <cell r="O436">
            <v>-0.1594966344746854</v>
          </cell>
        </row>
        <row r="437">
          <cell r="O437">
            <v>-0.19814385150812064</v>
          </cell>
        </row>
        <row r="438">
          <cell r="O438">
            <v>-7.9365079365079361E-3</v>
          </cell>
        </row>
        <row r="439">
          <cell r="O439">
            <v>-0.31114435302916976</v>
          </cell>
        </row>
        <row r="440">
          <cell r="O440">
            <v>-0.22072419106317412</v>
          </cell>
        </row>
        <row r="441">
          <cell r="O441">
            <v>0.13759213759213759</v>
          </cell>
        </row>
        <row r="442">
          <cell r="O442">
            <v>8.4985835694051E-3</v>
          </cell>
        </row>
        <row r="443">
          <cell r="O443">
            <v>-0.34992458521870284</v>
          </cell>
        </row>
        <row r="444">
          <cell r="O444">
            <v>-0.22060766182298547</v>
          </cell>
        </row>
        <row r="445">
          <cell r="O445">
            <v>-0.62453531598513012</v>
          </cell>
        </row>
        <row r="446">
          <cell r="O446">
            <v>-0.29968454258675081</v>
          </cell>
        </row>
        <row r="447">
          <cell r="O447">
            <v>-0.24736048265460031</v>
          </cell>
        </row>
        <row r="448">
          <cell r="O448">
            <v>-6.0648801128349791E-2</v>
          </cell>
        </row>
        <row r="449">
          <cell r="O449">
            <v>8.7108013937282226E-3</v>
          </cell>
        </row>
        <row r="450">
          <cell r="O450" t="str">
            <v>Not on 15/16 prices Unadjusted</v>
          </cell>
        </row>
        <row r="451">
          <cell r="O451">
            <v>-0.26323529411764707</v>
          </cell>
        </row>
        <row r="452">
          <cell r="O452">
            <v>3.6834924965893585E-2</v>
          </cell>
        </row>
        <row r="453">
          <cell r="O453">
            <v>-3.4165571616294348E-2</v>
          </cell>
        </row>
        <row r="454">
          <cell r="O454" t="str">
            <v>Not on 15/16 prices Unadjusted</v>
          </cell>
        </row>
        <row r="455">
          <cell r="O455">
            <v>-3.125E-2</v>
          </cell>
        </row>
        <row r="456">
          <cell r="O456" t="str">
            <v>Not on 15/16 prices Unadjusted</v>
          </cell>
        </row>
        <row r="457">
          <cell r="O457">
            <v>-0.36420395421436003</v>
          </cell>
        </row>
        <row r="458">
          <cell r="O458">
            <v>-0.17653061224489797</v>
          </cell>
        </row>
        <row r="459">
          <cell r="O459">
            <v>-8.5422864428389284E-2</v>
          </cell>
        </row>
        <row r="460">
          <cell r="O460">
            <v>-0.26155292853304674</v>
          </cell>
        </row>
        <row r="461">
          <cell r="O461">
            <v>-0.12012826837691169</v>
          </cell>
        </row>
        <row r="462">
          <cell r="O462" t="str">
            <v>Not on 15/16 prices Unadjusted</v>
          </cell>
        </row>
        <row r="463">
          <cell r="O463" t="str">
            <v>Not on 15/16 prices Unadjusted</v>
          </cell>
        </row>
        <row r="464">
          <cell r="O464">
            <v>-0.39668431669188098</v>
          </cell>
        </row>
        <row r="465">
          <cell r="O465">
            <v>-0.58944785276073619</v>
          </cell>
        </row>
        <row r="466">
          <cell r="O466">
            <v>-0.30684413641017561</v>
          </cell>
        </row>
        <row r="467">
          <cell r="O467">
            <v>5.0392893747864709E-2</v>
          </cell>
        </row>
        <row r="468">
          <cell r="O468">
            <v>-7.6331900481959092E-2</v>
          </cell>
        </row>
        <row r="469">
          <cell r="O469">
            <v>-0.14007516228220021</v>
          </cell>
        </row>
        <row r="470">
          <cell r="O470">
            <v>-0.22852233676975944</v>
          </cell>
        </row>
        <row r="471">
          <cell r="O471">
            <v>-0.21729908083902899</v>
          </cell>
        </row>
        <row r="472">
          <cell r="O472">
            <v>-0.34714003944773175</v>
          </cell>
        </row>
        <row r="473">
          <cell r="O473">
            <v>-0.14423756775866131</v>
          </cell>
        </row>
        <row r="474">
          <cell r="O474">
            <v>-7.6864535768645353E-2</v>
          </cell>
        </row>
        <row r="475">
          <cell r="O475">
            <v>-6.8086479509519196E-2</v>
          </cell>
        </row>
        <row r="476">
          <cell r="O476">
            <v>-0.24108527131782945</v>
          </cell>
        </row>
        <row r="477">
          <cell r="O477">
            <v>-0.15709903593339175</v>
          </cell>
        </row>
        <row r="478">
          <cell r="O478">
            <v>-3.0750036694554526E-2</v>
          </cell>
        </row>
        <row r="479">
          <cell r="O479">
            <v>-0.25593719332679099</v>
          </cell>
        </row>
        <row r="480">
          <cell r="O480">
            <v>-0.13780260707635009</v>
          </cell>
        </row>
        <row r="481">
          <cell r="O481" t="str">
            <v>Not on 15/16 prices Unadjusted</v>
          </cell>
        </row>
        <row r="482">
          <cell r="O482">
            <v>0.32401714179243524</v>
          </cell>
        </row>
        <row r="483">
          <cell r="O483">
            <v>0.17841163310961969</v>
          </cell>
        </row>
        <row r="484">
          <cell r="O484">
            <v>-0.21325966850828729</v>
          </cell>
        </row>
        <row r="485">
          <cell r="O485">
            <v>-0.39610274579273691</v>
          </cell>
        </row>
        <row r="486">
          <cell r="O486">
            <v>-0.23130755064456721</v>
          </cell>
        </row>
        <row r="487">
          <cell r="O487" t="str">
            <v>Not on 15/16 prices Unadjusted</v>
          </cell>
        </row>
        <row r="488">
          <cell r="O488" t="str">
            <v>Not on 15/16 prices Unadjusted</v>
          </cell>
        </row>
        <row r="489">
          <cell r="O489" t="str">
            <v>Not on 15/16 prices Unadjusted</v>
          </cell>
        </row>
        <row r="490">
          <cell r="O490">
            <v>-0.28820148749154834</v>
          </cell>
        </row>
        <row r="491">
          <cell r="O491">
            <v>-0.262380088151413</v>
          </cell>
        </row>
        <row r="492">
          <cell r="O492">
            <v>-0.11687436847423374</v>
          </cell>
        </row>
        <row r="493">
          <cell r="O493">
            <v>-0.15156794425087108</v>
          </cell>
        </row>
        <row r="494">
          <cell r="O494" t="str">
            <v>Not on 15/16 prices Unadjusted</v>
          </cell>
        </row>
        <row r="495">
          <cell r="O495" t="str">
            <v>Not on 15/16 prices Unadjusted</v>
          </cell>
        </row>
        <row r="496">
          <cell r="O496" t="str">
            <v>Not on 15/16 prices Unadjusted</v>
          </cell>
        </row>
        <row r="497">
          <cell r="O497">
            <v>-0.39159109645507006</v>
          </cell>
        </row>
        <row r="498">
          <cell r="O498">
            <v>-0.32423076923076921</v>
          </cell>
        </row>
        <row r="499">
          <cell r="O499">
            <v>-0.11822985468956407</v>
          </cell>
        </row>
        <row r="500">
          <cell r="O500">
            <v>0.10467289719626169</v>
          </cell>
        </row>
        <row r="501">
          <cell r="O501">
            <v>-0.31599291351264291</v>
          </cell>
        </row>
        <row r="502">
          <cell r="O502">
            <v>-0.32947719688542826</v>
          </cell>
        </row>
        <row r="503">
          <cell r="O503">
            <v>-0.11961141469338191</v>
          </cell>
        </row>
        <row r="504">
          <cell r="O504">
            <v>-9.9322799097065456E-2</v>
          </cell>
        </row>
        <row r="505">
          <cell r="O505">
            <v>-0.20461455911285995</v>
          </cell>
        </row>
        <row r="506">
          <cell r="O506">
            <v>-0.2626143405134258</v>
          </cell>
        </row>
        <row r="507">
          <cell r="O507">
            <v>-5.5178652193577565E-2</v>
          </cell>
        </row>
        <row r="508">
          <cell r="O508">
            <v>-3.7662337662337661E-2</v>
          </cell>
        </row>
        <row r="509">
          <cell r="O509">
            <v>0.26354285714285713</v>
          </cell>
        </row>
        <row r="510">
          <cell r="O510">
            <v>-0.16944655041698256</v>
          </cell>
        </row>
        <row r="511">
          <cell r="O511">
            <v>-7.6957695769576964E-2</v>
          </cell>
        </row>
        <row r="512">
          <cell r="O512">
            <v>-3.5726877423904103E-2</v>
          </cell>
        </row>
        <row r="513">
          <cell r="O513">
            <v>-5.5381727158948686E-2</v>
          </cell>
        </row>
        <row r="514">
          <cell r="O514">
            <v>-6.4120631341600898E-2</v>
          </cell>
        </row>
        <row r="515">
          <cell r="O515">
            <v>-0.16344803370786518</v>
          </cell>
        </row>
        <row r="516">
          <cell r="O516">
            <v>-5.741878841088674E-2</v>
          </cell>
        </row>
        <row r="517">
          <cell r="O517">
            <v>1.5804825351098308</v>
          </cell>
        </row>
        <row r="518">
          <cell r="O518">
            <v>0.8125</v>
          </cell>
        </row>
        <row r="519">
          <cell r="O519">
            <v>0.81895424836601305</v>
          </cell>
        </row>
        <row r="520">
          <cell r="O520">
            <v>1.6493672685909285E-2</v>
          </cell>
        </row>
        <row r="521">
          <cell r="O521">
            <v>-0.27167726816203547</v>
          </cell>
        </row>
        <row r="522">
          <cell r="O522">
            <v>0.18205128205128204</v>
          </cell>
        </row>
        <row r="523">
          <cell r="O523">
            <v>6.8777292576419208E-2</v>
          </cell>
        </row>
        <row r="524">
          <cell r="O524">
            <v>0.32433025911286784</v>
          </cell>
        </row>
        <row r="525">
          <cell r="O525">
            <v>-6.7348960052822718E-2</v>
          </cell>
        </row>
        <row r="526">
          <cell r="O526">
            <v>0.78644628099173552</v>
          </cell>
        </row>
        <row r="527">
          <cell r="O527">
            <v>0.29996346364632809</v>
          </cell>
        </row>
        <row r="528">
          <cell r="O528">
            <v>9.7834493426140756E-2</v>
          </cell>
        </row>
        <row r="529">
          <cell r="O529">
            <v>1.2483130904183535</v>
          </cell>
        </row>
        <row r="530">
          <cell r="O530">
            <v>0.35918937805730261</v>
          </cell>
        </row>
        <row r="531">
          <cell r="O531">
            <v>0.12440731542108828</v>
          </cell>
        </row>
        <row r="532">
          <cell r="O532">
            <v>3.653846153846154E-2</v>
          </cell>
        </row>
        <row r="533">
          <cell r="O533">
            <v>0.51171230616958097</v>
          </cell>
        </row>
        <row r="534">
          <cell r="O534">
            <v>0.6238894373149062</v>
          </cell>
        </row>
        <row r="535">
          <cell r="O535">
            <v>0.49244712990936557</v>
          </cell>
        </row>
        <row r="536">
          <cell r="O536">
            <v>-0.21378941742383753</v>
          </cell>
        </row>
        <row r="537">
          <cell r="O537">
            <v>-0.60411311053984573</v>
          </cell>
        </row>
        <row r="538">
          <cell r="O538">
            <v>-0.43232205367561261</v>
          </cell>
        </row>
        <row r="539">
          <cell r="O539">
            <v>-0.44927044451985071</v>
          </cell>
        </row>
        <row r="540">
          <cell r="O540">
            <v>3.8714390065741421E-2</v>
          </cell>
        </row>
        <row r="541">
          <cell r="O541">
            <v>4.2678440029433405E-2</v>
          </cell>
        </row>
        <row r="542">
          <cell r="O542">
            <v>0.15094339622641509</v>
          </cell>
        </row>
        <row r="543">
          <cell r="O543">
            <v>4.6012269938650305E-2</v>
          </cell>
        </row>
        <row r="544">
          <cell r="O544">
            <v>0.3034939483900434</v>
          </cell>
        </row>
        <row r="545">
          <cell r="O545">
            <v>-0.17038539553752535</v>
          </cell>
        </row>
        <row r="546">
          <cell r="O546">
            <v>-0.34367167919799496</v>
          </cell>
        </row>
        <row r="547">
          <cell r="O547">
            <v>-0.38306878306878306</v>
          </cell>
        </row>
        <row r="548">
          <cell r="O548">
            <v>-0.26095843742902569</v>
          </cell>
        </row>
        <row r="549">
          <cell r="O549">
            <v>-0.26140012845215155</v>
          </cell>
        </row>
        <row r="550">
          <cell r="O550">
            <v>-0.17716701902748413</v>
          </cell>
        </row>
        <row r="551">
          <cell r="O551">
            <v>-4.1564792176039117E-2</v>
          </cell>
        </row>
        <row r="552">
          <cell r="O552">
            <v>-0.15699100572363042</v>
          </cell>
        </row>
        <row r="553">
          <cell r="O553">
            <v>-0.44553644553644556</v>
          </cell>
        </row>
        <row r="554">
          <cell r="O554">
            <v>-0.4682230869001297</v>
          </cell>
        </row>
        <row r="555">
          <cell r="O555">
            <v>0.10172143974960876</v>
          </cell>
        </row>
        <row r="556">
          <cell r="O556" t="str">
            <v>Not on 15/16 prices Unadjusted</v>
          </cell>
        </row>
        <row r="557">
          <cell r="O557" t="str">
            <v>Not on 15/16 prices Unadjusted</v>
          </cell>
        </row>
        <row r="558">
          <cell r="O558" t="str">
            <v>Not on 15/16 prices Unadjusted</v>
          </cell>
        </row>
        <row r="559">
          <cell r="O559">
            <v>-0.63097576948264567</v>
          </cell>
        </row>
        <row r="560">
          <cell r="O560">
            <v>-9.5384615384615387E-2</v>
          </cell>
        </row>
        <row r="561">
          <cell r="O561">
            <v>0.12137203166226913</v>
          </cell>
        </row>
        <row r="562">
          <cell r="O562">
            <v>1.4684908789386402</v>
          </cell>
        </row>
        <row r="563">
          <cell r="O563">
            <v>1.2638623326959848</v>
          </cell>
        </row>
        <row r="564">
          <cell r="O564">
            <v>1.5217391304347827</v>
          </cell>
        </row>
        <row r="565">
          <cell r="O565">
            <v>2.8428874734607219</v>
          </cell>
        </row>
        <row r="566">
          <cell r="O566">
            <v>0.4684838160136286</v>
          </cell>
        </row>
        <row r="567">
          <cell r="O567">
            <v>0.37533512064343161</v>
          </cell>
        </row>
        <row r="568">
          <cell r="O568">
            <v>0.84411764705882353</v>
          </cell>
        </row>
        <row r="569">
          <cell r="O569">
            <v>6.945080091533181</v>
          </cell>
        </row>
        <row r="570">
          <cell r="O570">
            <v>0.50092208390963577</v>
          </cell>
        </row>
        <row r="571">
          <cell r="O571">
            <v>-4.3793270004830138E-2</v>
          </cell>
        </row>
        <row r="572">
          <cell r="O572">
            <v>0.34879783271249576</v>
          </cell>
        </row>
        <row r="573">
          <cell r="O573">
            <v>0.24512344836993588</v>
          </cell>
        </row>
        <row r="574">
          <cell r="O574">
            <v>7.4933687002652516E-2</v>
          </cell>
        </row>
        <row r="575">
          <cell r="O575">
            <v>8.4469696969696972E-2</v>
          </cell>
        </row>
        <row r="576">
          <cell r="O576">
            <v>0.26063249727371862</v>
          </cell>
        </row>
        <row r="577">
          <cell r="O577">
            <v>0.18953826283500161</v>
          </cell>
        </row>
        <row r="578">
          <cell r="O578">
            <v>8.5353003161222338E-2</v>
          </cell>
        </row>
        <row r="579">
          <cell r="O579">
            <v>2.3463060686015833</v>
          </cell>
        </row>
        <row r="580">
          <cell r="O580">
            <v>0.73353989155693256</v>
          </cell>
        </row>
        <row r="581">
          <cell r="O581">
            <v>4.8475689881734558</v>
          </cell>
        </row>
        <row r="582">
          <cell r="O582">
            <v>0.90415785764622969</v>
          </cell>
        </row>
        <row r="583">
          <cell r="O583">
            <v>6.5704761904761906</v>
          </cell>
        </row>
        <row r="584">
          <cell r="O584">
            <v>2.983810709838107</v>
          </cell>
        </row>
        <row r="585">
          <cell r="O585">
            <v>-2.3741567202906072E-2</v>
          </cell>
        </row>
        <row r="586">
          <cell r="O586">
            <v>-0.35441061670569868</v>
          </cell>
        </row>
        <row r="587">
          <cell r="O587">
            <v>-6.2905204135272466E-2</v>
          </cell>
        </row>
        <row r="588">
          <cell r="O588">
            <v>1.9661963550852439</v>
          </cell>
        </row>
        <row r="589">
          <cell r="O589">
            <v>-0.22483498349834982</v>
          </cell>
        </row>
        <row r="590">
          <cell r="O590">
            <v>1.112736660929432</v>
          </cell>
        </row>
        <row r="591">
          <cell r="O591">
            <v>0.28093245666467426</v>
          </cell>
        </row>
        <row r="592">
          <cell r="O592">
            <v>1.2210327455919396</v>
          </cell>
        </row>
        <row r="593">
          <cell r="O593">
            <v>0.18823529411764706</v>
          </cell>
        </row>
        <row r="594">
          <cell r="O594">
            <v>3.2120038722168442</v>
          </cell>
        </row>
        <row r="595">
          <cell r="O595">
            <v>1.9429175475687104</v>
          </cell>
        </row>
        <row r="596">
          <cell r="O596">
            <v>1.5</v>
          </cell>
        </row>
        <row r="597">
          <cell r="O597">
            <v>2.375</v>
          </cell>
        </row>
        <row r="598">
          <cell r="O598">
            <v>3.5748792270531404E-2</v>
          </cell>
        </row>
        <row r="599">
          <cell r="O599">
            <v>1.8269824922760041</v>
          </cell>
        </row>
        <row r="600">
          <cell r="O600">
            <v>-0.38228855721393035</v>
          </cell>
        </row>
        <row r="601">
          <cell r="O601">
            <v>0.12131367292225201</v>
          </cell>
        </row>
        <row r="602">
          <cell r="O602">
            <v>1.3136117556071152</v>
          </cell>
        </row>
        <row r="603">
          <cell r="O603">
            <v>1.234368855682265</v>
          </cell>
        </row>
        <row r="604">
          <cell r="O604">
            <v>-8.7873462214411252E-2</v>
          </cell>
        </row>
        <row r="605">
          <cell r="O605">
            <v>1.1004065040650406</v>
          </cell>
        </row>
        <row r="606">
          <cell r="O606">
            <v>0.76501305483028725</v>
          </cell>
        </row>
        <row r="607">
          <cell r="O607">
            <v>1.4651038891848696</v>
          </cell>
        </row>
        <row r="608">
          <cell r="O608">
            <v>0.37902559867877789</v>
          </cell>
        </row>
        <row r="609">
          <cell r="O609">
            <v>2.044162129461585</v>
          </cell>
        </row>
        <row r="610">
          <cell r="O610">
            <v>0.7330396475770925</v>
          </cell>
        </row>
        <row r="611">
          <cell r="O611">
            <v>2.1628849270664507</v>
          </cell>
        </row>
        <row r="612">
          <cell r="O612">
            <v>0.56850961538461542</v>
          </cell>
        </row>
        <row r="613">
          <cell r="O613">
            <v>-0.51244088011515521</v>
          </cell>
        </row>
        <row r="614">
          <cell r="O614">
            <v>-0.25452408930669801</v>
          </cell>
        </row>
        <row r="615">
          <cell r="O615">
            <v>-0.358162100456621</v>
          </cell>
        </row>
        <row r="616">
          <cell r="O616">
            <v>-0.22630092779346511</v>
          </cell>
        </row>
        <row r="617">
          <cell r="O617">
            <v>1.7417355371900827</v>
          </cell>
        </row>
        <row r="618">
          <cell r="O618">
            <v>0.50706713780918733</v>
          </cell>
        </row>
        <row r="619">
          <cell r="O619">
            <v>1.7069154774972557</v>
          </cell>
        </row>
        <row r="620">
          <cell r="O620">
            <v>0.70131421744324973</v>
          </cell>
        </row>
        <row r="621">
          <cell r="O621">
            <v>2.7728494623655915</v>
          </cell>
        </row>
        <row r="622">
          <cell r="O622">
            <v>0.97939560439560436</v>
          </cell>
        </row>
        <row r="623">
          <cell r="O623">
            <v>-0.36952998379254459</v>
          </cell>
        </row>
        <row r="624">
          <cell r="O624">
            <v>-0.51381642512077297</v>
          </cell>
        </row>
        <row r="625">
          <cell r="O625">
            <v>0.17843631778058008</v>
          </cell>
        </row>
        <row r="626">
          <cell r="O626">
            <v>-0.4277456647398844</v>
          </cell>
        </row>
        <row r="627">
          <cell r="O627">
            <v>1.6326923076923077</v>
          </cell>
        </row>
        <row r="628">
          <cell r="O628">
            <v>-0.18785753829119764</v>
          </cell>
        </row>
        <row r="629">
          <cell r="O629">
            <v>-0.57249508840864438</v>
          </cell>
        </row>
        <row r="630">
          <cell r="O630">
            <v>-9.3175316714344092E-2</v>
          </cell>
        </row>
        <row r="631">
          <cell r="O631">
            <v>0.78464254192409533</v>
          </cell>
        </row>
        <row r="632">
          <cell r="O632">
            <v>1.7442748091603053</v>
          </cell>
        </row>
        <row r="633">
          <cell r="O633">
            <v>12.770547945205479</v>
          </cell>
        </row>
        <row r="634">
          <cell r="O634">
            <v>1.0009310986964618E-2</v>
          </cell>
        </row>
        <row r="635">
          <cell r="O635">
            <v>4.3079015984582247E-2</v>
          </cell>
        </row>
        <row r="636">
          <cell r="O636">
            <v>8.1150051037767942E-2</v>
          </cell>
        </row>
        <row r="637">
          <cell r="O637">
            <v>0.3349206349206349</v>
          </cell>
        </row>
        <row r="638">
          <cell r="O638">
            <v>0.16670270270270271</v>
          </cell>
        </row>
        <row r="639">
          <cell r="O639">
            <v>5.0055005500550052E-2</v>
          </cell>
        </row>
        <row r="640">
          <cell r="O640">
            <v>0.27901383042693928</v>
          </cell>
        </row>
        <row r="641">
          <cell r="O641">
            <v>0.57127991675338186</v>
          </cell>
        </row>
        <row r="642">
          <cell r="O642">
            <v>0.84006734006734007</v>
          </cell>
        </row>
        <row r="643">
          <cell r="O643" t="str">
            <v>Not on 15/16 prices Unadjusted</v>
          </cell>
        </row>
        <row r="644">
          <cell r="O644" t="str">
            <v>Not on 15/16 prices Unadjusted</v>
          </cell>
        </row>
        <row r="645">
          <cell r="O645">
            <v>0.31146245059288535</v>
          </cell>
        </row>
        <row r="646">
          <cell r="O646" t="str">
            <v>Not on 15/16 prices Unadjusted</v>
          </cell>
        </row>
        <row r="647">
          <cell r="O647">
            <v>1.3837894736842105</v>
          </cell>
        </row>
        <row r="648">
          <cell r="O648">
            <v>0.49586349534643226</v>
          </cell>
        </row>
        <row r="649">
          <cell r="O649">
            <v>0.21145799806887672</v>
          </cell>
        </row>
        <row r="650">
          <cell r="O650">
            <v>0</v>
          </cell>
        </row>
        <row r="651">
          <cell r="O651">
            <v>-0.27313883299798791</v>
          </cell>
        </row>
        <row r="652">
          <cell r="O652">
            <v>-0.18248847926267281</v>
          </cell>
        </row>
        <row r="653">
          <cell r="O653">
            <v>-6.3877534663781363E-2</v>
          </cell>
        </row>
        <row r="654">
          <cell r="O654">
            <v>-0.70802276188186264</v>
          </cell>
        </row>
        <row r="655">
          <cell r="O655">
            <v>-0.38559015206372194</v>
          </cell>
        </row>
        <row r="656">
          <cell r="O656">
            <v>0.15361077111383109</v>
          </cell>
        </row>
        <row r="657">
          <cell r="O657">
            <v>6.0786106032906767E-2</v>
          </cell>
        </row>
        <row r="658">
          <cell r="O658">
            <v>4.0780141843971635E-2</v>
          </cell>
        </row>
        <row r="659">
          <cell r="O659">
            <v>-0.33671307506053266</v>
          </cell>
        </row>
        <row r="660">
          <cell r="O660">
            <v>-0.19822654462242562</v>
          </cell>
        </row>
        <row r="661">
          <cell r="O661" t="str">
            <v>Not on 15/16 prices Unadjusted</v>
          </cell>
        </row>
        <row r="662">
          <cell r="O662" t="str">
            <v>Not on 15/16 prices Unadjusted</v>
          </cell>
        </row>
        <row r="663">
          <cell r="O663">
            <v>-0.54603823143148988</v>
          </cell>
        </row>
        <row r="664">
          <cell r="O664">
            <v>-0.24108878807517822</v>
          </cell>
        </row>
        <row r="665">
          <cell r="O665">
            <v>-0.2029194970371441</v>
          </cell>
        </row>
        <row r="666">
          <cell r="O666">
            <v>-0.13118916631400762</v>
          </cell>
        </row>
        <row r="667">
          <cell r="O667">
            <v>-0.22319262493934983</v>
          </cell>
        </row>
        <row r="668">
          <cell r="O668">
            <v>-9.0909090909090912E-2</v>
          </cell>
        </row>
        <row r="669">
          <cell r="O669">
            <v>-0.13407821229050279</v>
          </cell>
        </row>
        <row r="670">
          <cell r="O670">
            <v>-0.19049016730261226</v>
          </cell>
        </row>
        <row r="671">
          <cell r="O671">
            <v>-0.14487179487179488</v>
          </cell>
        </row>
        <row r="672">
          <cell r="O672">
            <v>-0.1544461778471139</v>
          </cell>
        </row>
        <row r="673">
          <cell r="O673">
            <v>-0.15878194671016857</v>
          </cell>
        </row>
        <row r="674">
          <cell r="O674">
            <v>-0.29889879391714735</v>
          </cell>
        </row>
        <row r="675">
          <cell r="O675">
            <v>-0.13569321533923304</v>
          </cell>
        </row>
        <row r="676">
          <cell r="O676">
            <v>-0.20094562647754138</v>
          </cell>
        </row>
        <row r="677">
          <cell r="O677">
            <v>-0.16600000000000001</v>
          </cell>
        </row>
        <row r="678">
          <cell r="O678">
            <v>-0.1982793936911102</v>
          </cell>
        </row>
        <row r="679">
          <cell r="O679">
            <v>-0.4533106960950764</v>
          </cell>
        </row>
        <row r="680">
          <cell r="O680">
            <v>-0.22083333333333333</v>
          </cell>
        </row>
        <row r="681">
          <cell r="O681">
            <v>-7.407407407407407E-2</v>
          </cell>
        </row>
        <row r="682">
          <cell r="O682">
            <v>-0.34059609455292911</v>
          </cell>
        </row>
        <row r="683">
          <cell r="O683">
            <v>-0.28169913765570104</v>
          </cell>
        </row>
        <row r="684">
          <cell r="O684">
            <v>2.8502415458937197E-2</v>
          </cell>
        </row>
        <row r="685">
          <cell r="O685">
            <v>-0.10068302555021502</v>
          </cell>
        </row>
        <row r="686">
          <cell r="O686">
            <v>-0.21631736526946108</v>
          </cell>
        </row>
        <row r="687">
          <cell r="O687">
            <v>-0.12696276357110811</v>
          </cell>
        </row>
        <row r="688">
          <cell r="O688">
            <v>-0.44857943177270909</v>
          </cell>
        </row>
        <row r="689">
          <cell r="O689">
            <v>-0.2653537790923951</v>
          </cell>
        </row>
        <row r="690">
          <cell r="O690">
            <v>0.22228391634277253</v>
          </cell>
        </row>
        <row r="691">
          <cell r="O691">
            <v>-2.7741481555935268E-2</v>
          </cell>
        </row>
        <row r="692">
          <cell r="O692">
            <v>2.4066852367688022E-2</v>
          </cell>
        </row>
        <row r="693">
          <cell r="O693">
            <v>-0.36692506459948321</v>
          </cell>
        </row>
        <row r="694">
          <cell r="O694">
            <v>-0.32669809673476513</v>
          </cell>
        </row>
        <row r="695">
          <cell r="O695" t="str">
            <v>Not on 15/16 prices Unadjusted</v>
          </cell>
        </row>
        <row r="696">
          <cell r="O696" t="str">
            <v>Not on 15/16 prices Unadjusted</v>
          </cell>
        </row>
        <row r="697">
          <cell r="O697" t="str">
            <v>Not on 15/16 prices Unadjusted</v>
          </cell>
        </row>
        <row r="698">
          <cell r="O698" t="str">
            <v>Not on 15/16 prices Unadjusted</v>
          </cell>
        </row>
        <row r="699">
          <cell r="O699" t="str">
            <v>Not on 15/16 prices Unadjusted</v>
          </cell>
        </row>
        <row r="700">
          <cell r="O700" t="str">
            <v>Not on 15/16 prices Unadjusted</v>
          </cell>
        </row>
        <row r="701">
          <cell r="O701" t="str">
            <v>Not on 15/16 prices Unadjusted</v>
          </cell>
        </row>
        <row r="702">
          <cell r="O702" t="str">
            <v>Not on 15/16 prices Unadjusted</v>
          </cell>
        </row>
        <row r="703">
          <cell r="O703" t="str">
            <v>Not on 15/16 prices Unadjusted</v>
          </cell>
        </row>
        <row r="704">
          <cell r="O704" t="str">
            <v>Not on 15/16 prices Unadjusted</v>
          </cell>
        </row>
        <row r="705">
          <cell r="O705" t="str">
            <v>Not on 15/16 prices Unadjusted</v>
          </cell>
        </row>
        <row r="706">
          <cell r="O706" t="str">
            <v>Not on 15/16 prices Unadjusted</v>
          </cell>
        </row>
        <row r="707">
          <cell r="O707" t="str">
            <v>Not on 15/16 prices Unadjusted</v>
          </cell>
        </row>
        <row r="708">
          <cell r="O708" t="str">
            <v>Not on 15/16 prices Unadjusted</v>
          </cell>
        </row>
        <row r="709">
          <cell r="O709" t="str">
            <v>Not on 15/16 prices Unadjusted</v>
          </cell>
        </row>
        <row r="710">
          <cell r="O710">
            <v>-0.11481129083412622</v>
          </cell>
        </row>
        <row r="711">
          <cell r="O711">
            <v>-0.20555284948855335</v>
          </cell>
        </row>
        <row r="712">
          <cell r="O712">
            <v>-0.29979253112033194</v>
          </cell>
        </row>
        <row r="713">
          <cell r="O713">
            <v>-7.9497907949790794E-2</v>
          </cell>
        </row>
        <row r="714">
          <cell r="O714">
            <v>6.3371356147021544E-3</v>
          </cell>
        </row>
        <row r="715">
          <cell r="O715" t="str">
            <v>Not on 15/16 prices Unadjusted</v>
          </cell>
        </row>
        <row r="716">
          <cell r="O716" t="str">
            <v>Not on 15/16 prices Unadjusted</v>
          </cell>
        </row>
        <row r="717">
          <cell r="O717" t="str">
            <v>Not on 15/16 prices Unadjusted</v>
          </cell>
        </row>
        <row r="718">
          <cell r="O718" t="str">
            <v>Not on 15/16 prices Unadjusted</v>
          </cell>
        </row>
        <row r="719">
          <cell r="O719" t="str">
            <v>Not on 15/16 prices Unadjusted</v>
          </cell>
        </row>
        <row r="720">
          <cell r="O720">
            <v>-0.13883133029423952</v>
          </cell>
        </row>
        <row r="721">
          <cell r="O721">
            <v>-0.12853425845620123</v>
          </cell>
        </row>
        <row r="722">
          <cell r="O722">
            <v>-0.20402157920549288</v>
          </cell>
        </row>
        <row r="723">
          <cell r="O723">
            <v>-0.30039668229354488</v>
          </cell>
        </row>
        <row r="724">
          <cell r="O724">
            <v>-0.25155612792444731</v>
          </cell>
        </row>
        <row r="725">
          <cell r="O725">
            <v>-0.33693101830126704</v>
          </cell>
        </row>
        <row r="726">
          <cell r="O726">
            <v>-0.15138816134101624</v>
          </cell>
        </row>
        <row r="727">
          <cell r="O727">
            <v>-0.19372630127542226</v>
          </cell>
        </row>
        <row r="728">
          <cell r="O728">
            <v>-0.12346401404330018</v>
          </cell>
        </row>
        <row r="729">
          <cell r="O729">
            <v>-0.28492815652705594</v>
          </cell>
        </row>
        <row r="730">
          <cell r="O730">
            <v>-0.14203821656050955</v>
          </cell>
        </row>
        <row r="731">
          <cell r="O731">
            <v>-4.965089216446858E-2</v>
          </cell>
        </row>
        <row r="732">
          <cell r="O732">
            <v>4.5506257110352671E-3</v>
          </cell>
        </row>
        <row r="733">
          <cell r="O733">
            <v>-7.3081607795371494E-3</v>
          </cell>
        </row>
        <row r="734">
          <cell r="O734">
            <v>1.2180267965895249E-2</v>
          </cell>
        </row>
        <row r="735">
          <cell r="O735">
            <v>-7.2115384615384609E-2</v>
          </cell>
        </row>
        <row r="736">
          <cell r="O736">
            <v>-5.673076923076923E-2</v>
          </cell>
        </row>
        <row r="737">
          <cell r="O737">
            <v>5.3846153846153849E-2</v>
          </cell>
        </row>
        <row r="738">
          <cell r="O738">
            <v>0.10740203193033382</v>
          </cell>
        </row>
        <row r="739">
          <cell r="O739">
            <v>-0.51428571428571423</v>
          </cell>
        </row>
        <row r="740">
          <cell r="O740">
            <v>6.6202090592334492E-2</v>
          </cell>
        </row>
        <row r="741">
          <cell r="O741">
            <v>-4.4585987261146494E-2</v>
          </cell>
        </row>
        <row r="742">
          <cell r="O742">
            <v>0.3949579831932773</v>
          </cell>
        </row>
        <row r="743">
          <cell r="O743">
            <v>5.1229508196721313E-2</v>
          </cell>
        </row>
        <row r="744">
          <cell r="O744">
            <v>3.565891472868217E-2</v>
          </cell>
        </row>
        <row r="745">
          <cell r="O745">
            <v>-6.0728744939271252E-2</v>
          </cell>
        </row>
        <row r="746">
          <cell r="O746">
            <v>-8.2750582750582752E-2</v>
          </cell>
        </row>
        <row r="747">
          <cell r="O747">
            <v>-6.7829457364341081E-2</v>
          </cell>
        </row>
        <row r="748">
          <cell r="O748">
            <v>0.19668737060041408</v>
          </cell>
        </row>
        <row r="749">
          <cell r="O749">
            <v>9.7421203438395415E-2</v>
          </cell>
        </row>
        <row r="750">
          <cell r="O750">
            <v>-1</v>
          </cell>
        </row>
        <row r="751">
          <cell r="O751">
            <v>1.8530020703933747</v>
          </cell>
        </row>
        <row r="752">
          <cell r="O752">
            <v>-9.8790322580645157E-2</v>
          </cell>
        </row>
        <row r="753">
          <cell r="O753" t="str">
            <v>Not on 15/16 prices Unadjusted</v>
          </cell>
        </row>
        <row r="754">
          <cell r="O754" t="str">
            <v>Not on 15/16 prices Unadjusted</v>
          </cell>
        </row>
        <row r="755">
          <cell r="O755">
            <v>-0.15393283750281722</v>
          </cell>
        </row>
        <row r="756">
          <cell r="O756">
            <v>-0.10296352583586627</v>
          </cell>
        </row>
        <row r="757">
          <cell r="O757">
            <v>-0.32994493858534518</v>
          </cell>
        </row>
        <row r="758">
          <cell r="O758">
            <v>-5.4022988505747126E-2</v>
          </cell>
        </row>
        <row r="759">
          <cell r="O759">
            <v>0.18424396442185514</v>
          </cell>
        </row>
        <row r="760">
          <cell r="O760">
            <v>0.1592545531554426</v>
          </cell>
        </row>
        <row r="761">
          <cell r="O761">
            <v>-0.19974185221039045</v>
          </cell>
        </row>
        <row r="762">
          <cell r="O762">
            <v>0.12144504227517294</v>
          </cell>
        </row>
        <row r="763">
          <cell r="O763">
            <v>0.11305361305361306</v>
          </cell>
        </row>
        <row r="764">
          <cell r="O764">
            <v>-0.2528473804100228</v>
          </cell>
        </row>
        <row r="765">
          <cell r="O765">
            <v>5.8540497193263832E-2</v>
          </cell>
        </row>
        <row r="766">
          <cell r="O766">
            <v>0.10294117647058823</v>
          </cell>
        </row>
        <row r="767">
          <cell r="O767">
            <v>-0.23433242506811988</v>
          </cell>
        </row>
        <row r="768">
          <cell r="O768">
            <v>-0.10105757931844889</v>
          </cell>
        </row>
        <row r="769">
          <cell r="O769">
            <v>-0.16443594646271512</v>
          </cell>
        </row>
        <row r="770">
          <cell r="O770">
            <v>-0.15221987315010571</v>
          </cell>
        </row>
        <row r="771">
          <cell r="O771">
            <v>-0.17850953206239167</v>
          </cell>
        </row>
        <row r="772">
          <cell r="O772">
            <v>-0.47695605573419081</v>
          </cell>
        </row>
        <row r="773">
          <cell r="O773">
            <v>0.21672167216721672</v>
          </cell>
        </row>
        <row r="774">
          <cell r="O774">
            <v>-0.44954270655712292</v>
          </cell>
        </row>
        <row r="775">
          <cell r="O775">
            <v>-4.0887040887040885E-2</v>
          </cell>
        </row>
        <row r="776">
          <cell r="O776">
            <v>-0.40960912052117265</v>
          </cell>
        </row>
        <row r="777">
          <cell r="O777">
            <v>-0.21278538812785389</v>
          </cell>
        </row>
        <row r="778">
          <cell r="O778">
            <v>-0.25543478260869568</v>
          </cell>
        </row>
        <row r="779">
          <cell r="O779">
            <v>-1.8805829807240243E-3</v>
          </cell>
        </row>
        <row r="780">
          <cell r="O780">
            <v>-9.2238470191226093E-2</v>
          </cell>
        </row>
        <row r="781">
          <cell r="O781">
            <v>-7.9679044597872742E-2</v>
          </cell>
        </row>
        <row r="782">
          <cell r="O782">
            <v>-7.0256625999158606E-2</v>
          </cell>
        </row>
        <row r="783">
          <cell r="O783">
            <v>-0.37677183356195704</v>
          </cell>
        </row>
        <row r="784">
          <cell r="O784">
            <v>-0.15760441292356187</v>
          </cell>
        </row>
        <row r="785">
          <cell r="O785">
            <v>-0.28036790358388836</v>
          </cell>
        </row>
        <row r="786">
          <cell r="O786">
            <v>-0.30574826560951435</v>
          </cell>
        </row>
        <row r="787">
          <cell r="O787">
            <v>-0.24061433447098976</v>
          </cell>
        </row>
        <row r="788">
          <cell r="O788">
            <v>-0.25746102449888641</v>
          </cell>
        </row>
        <row r="789">
          <cell r="O789">
            <v>-0.10648518815052041</v>
          </cell>
        </row>
        <row r="790">
          <cell r="O790">
            <v>6.41025641025641E-3</v>
          </cell>
        </row>
        <row r="791">
          <cell r="O791">
            <v>-0.29077849860982391</v>
          </cell>
        </row>
        <row r="792">
          <cell r="O792">
            <v>-0.17694155324259409</v>
          </cell>
        </row>
        <row r="793">
          <cell r="O793">
            <v>-0.18113612004287247</v>
          </cell>
        </row>
        <row r="794">
          <cell r="O794">
            <v>-0.38892251815980627</v>
          </cell>
        </row>
        <row r="795">
          <cell r="O795">
            <v>-0.18910741301059</v>
          </cell>
        </row>
        <row r="796">
          <cell r="O796">
            <v>-0.22311111111111112</v>
          </cell>
        </row>
        <row r="797">
          <cell r="O797">
            <v>-7.5288855758479309E-2</v>
          </cell>
        </row>
        <row r="798">
          <cell r="O798">
            <v>-8.3391243919388458E-3</v>
          </cell>
        </row>
        <row r="799">
          <cell r="O799">
            <v>-0.13412228796844181</v>
          </cell>
        </row>
        <row r="800">
          <cell r="O800">
            <v>-0.21564307353346185</v>
          </cell>
        </row>
        <row r="801">
          <cell r="O801">
            <v>-0.19618781961878196</v>
          </cell>
        </row>
        <row r="802">
          <cell r="O802">
            <v>-0.11880466472303207</v>
          </cell>
        </row>
        <row r="803">
          <cell r="O803">
            <v>3.6585365853658534E-2</v>
          </cell>
        </row>
        <row r="804">
          <cell r="O804">
            <v>-8.4548104956268216E-2</v>
          </cell>
        </row>
        <row r="805">
          <cell r="O805">
            <v>-8.6507072905331883E-2</v>
          </cell>
        </row>
        <row r="806">
          <cell r="O806">
            <v>-0.30025104602510461</v>
          </cell>
        </row>
        <row r="807">
          <cell r="O807">
            <v>-0.35408103347034647</v>
          </cell>
        </row>
        <row r="808">
          <cell r="O808">
            <v>-0.26153011394465547</v>
          </cell>
        </row>
        <row r="809">
          <cell r="O809">
            <v>-0.17691622103386809</v>
          </cell>
        </row>
        <row r="810">
          <cell r="O810">
            <v>-0.29255189255189257</v>
          </cell>
        </row>
        <row r="811">
          <cell r="O811">
            <v>-0.12060889929742388</v>
          </cell>
        </row>
        <row r="812">
          <cell r="O812">
            <v>-0.28163580246913578</v>
          </cell>
        </row>
        <row r="813">
          <cell r="O813" t="e">
            <v>#DIV/0!</v>
          </cell>
        </row>
        <row r="814">
          <cell r="O814">
            <v>-5.6451612903225805E-2</v>
          </cell>
        </row>
        <row r="815">
          <cell r="O815">
            <v>-0.32743362831858408</v>
          </cell>
        </row>
        <row r="816">
          <cell r="O816">
            <v>-9.2142453363482188E-2</v>
          </cell>
        </row>
        <row r="817">
          <cell r="O817">
            <v>-6.616541353383458E-2</v>
          </cell>
        </row>
        <row r="818">
          <cell r="O818">
            <v>8.8105726872246704E-3</v>
          </cell>
        </row>
        <row r="819">
          <cell r="O819">
            <v>-0.24540930152737259</v>
          </cell>
        </row>
        <row r="820">
          <cell r="O820">
            <v>-0.15247595297470609</v>
          </cell>
        </row>
        <row r="821">
          <cell r="O821" t="str">
            <v>Not on 15/16 prices Unadjusted</v>
          </cell>
        </row>
        <row r="822">
          <cell r="O822" t="str">
            <v>Not on 15/16 prices Unadjusted</v>
          </cell>
        </row>
        <row r="823">
          <cell r="O823" t="str">
            <v>Not on 15/16 prices Unadjusted</v>
          </cell>
        </row>
        <row r="824">
          <cell r="O824" t="str">
            <v>Not on 15/16 prices Unadjusted</v>
          </cell>
        </row>
        <row r="825">
          <cell r="O825" t="str">
            <v>Not on 15/16 prices Unadjusted</v>
          </cell>
        </row>
        <row r="826">
          <cell r="O826" t="str">
            <v>Not on 15/16 prices Unadjusted</v>
          </cell>
        </row>
        <row r="827">
          <cell r="O827" t="str">
            <v>Not on 15/16 prices Unadjusted</v>
          </cell>
        </row>
        <row r="828">
          <cell r="O828">
            <v>-0.34095821325648418</v>
          </cell>
        </row>
        <row r="829">
          <cell r="O829">
            <v>-0.34357344632768361</v>
          </cell>
        </row>
        <row r="830">
          <cell r="O830">
            <v>-0.19717480871100648</v>
          </cell>
        </row>
        <row r="831">
          <cell r="O831">
            <v>-0.21150885296381833</v>
          </cell>
        </row>
        <row r="832">
          <cell r="O832">
            <v>-0.15188970763014023</v>
          </cell>
        </row>
        <row r="833">
          <cell r="O833">
            <v>-0.24325309992706054</v>
          </cell>
        </row>
        <row r="834">
          <cell r="O834">
            <v>-0.21357702349869451</v>
          </cell>
        </row>
        <row r="835">
          <cell r="O835">
            <v>-2.7303754266211604E-2</v>
          </cell>
        </row>
        <row r="836">
          <cell r="O836" t="str">
            <v>Not on 15/16 prices Unadjusted</v>
          </cell>
        </row>
        <row r="837">
          <cell r="O837" t="str">
            <v>Not on 15/16 prices Unadjusted</v>
          </cell>
        </row>
        <row r="838">
          <cell r="O838" t="str">
            <v>Not on 15/16 prices Unadjusted</v>
          </cell>
        </row>
        <row r="839">
          <cell r="O839" t="str">
            <v>Not on 15/16 prices Unadjusted</v>
          </cell>
        </row>
        <row r="840">
          <cell r="O840" t="str">
            <v>Not on 15/16 prices Unadjusted</v>
          </cell>
        </row>
        <row r="841">
          <cell r="O841" t="str">
            <v>Not on 15/16 prices Unadjusted</v>
          </cell>
        </row>
        <row r="842">
          <cell r="O842" t="str">
            <v>Not on 15/16 prices Unadjusted</v>
          </cell>
        </row>
        <row r="843">
          <cell r="O843">
            <v>-0.2080436941410129</v>
          </cell>
        </row>
        <row r="844">
          <cell r="O844">
            <v>-0.16992452099864525</v>
          </cell>
        </row>
        <row r="845">
          <cell r="O845">
            <v>-0.13667582417582416</v>
          </cell>
        </row>
        <row r="846">
          <cell r="O846" t="str">
            <v>Not on 15/16 prices Unadjusted</v>
          </cell>
        </row>
        <row r="847">
          <cell r="O847" t="str">
            <v>Not on 15/16 prices Unadjusted</v>
          </cell>
        </row>
        <row r="848">
          <cell r="O848">
            <v>0.38135593220338981</v>
          </cell>
        </row>
        <row r="849">
          <cell r="O849">
            <v>-2.8735632183908046E-2</v>
          </cell>
        </row>
        <row r="850">
          <cell r="O850">
            <v>-0.38408999598232224</v>
          </cell>
        </row>
        <row r="851">
          <cell r="O851">
            <v>0.1998069498069498</v>
          </cell>
        </row>
        <row r="852">
          <cell r="O852">
            <v>0.33388157894736842</v>
          </cell>
        </row>
        <row r="853">
          <cell r="O853">
            <v>-0.22298221614227087</v>
          </cell>
        </row>
        <row r="854">
          <cell r="O854">
            <v>-2.8985507246376812E-2</v>
          </cell>
        </row>
        <row r="855">
          <cell r="O855">
            <v>-0.29255319148936171</v>
          </cell>
        </row>
        <row r="856">
          <cell r="O856">
            <v>-0.14466019417475728</v>
          </cell>
        </row>
        <row r="857">
          <cell r="O857">
            <v>-0.1321996708721887</v>
          </cell>
        </row>
        <row r="858">
          <cell r="O858">
            <v>-6.1197916666666664E-2</v>
          </cell>
        </row>
        <row r="859">
          <cell r="O859">
            <v>-0.29365311494589064</v>
          </cell>
        </row>
        <row r="860">
          <cell r="O860">
            <v>-0.30903674280039722</v>
          </cell>
        </row>
        <row r="861">
          <cell r="O861">
            <v>-0.1367624810892587</v>
          </cell>
        </row>
        <row r="862">
          <cell r="O862">
            <v>-0.17472294270219288</v>
          </cell>
        </row>
        <row r="863">
          <cell r="O863">
            <v>3.0559646539027981E-2</v>
          </cell>
        </row>
        <row r="864">
          <cell r="O864">
            <v>-0.20488516223113379</v>
          </cell>
        </row>
        <row r="865">
          <cell r="O865">
            <v>0.12840466926070038</v>
          </cell>
        </row>
        <row r="866">
          <cell r="O866">
            <v>-0.16121883656509695</v>
          </cell>
        </row>
        <row r="867">
          <cell r="O867">
            <v>-5.5672268907563029E-2</v>
          </cell>
        </row>
        <row r="868">
          <cell r="O868">
            <v>-0.37991004497751124</v>
          </cell>
        </row>
        <row r="869">
          <cell r="O869" t="str">
            <v>Not on 15/16 prices Unadjusted</v>
          </cell>
        </row>
        <row r="870">
          <cell r="O870">
            <v>-0.44034978138663333</v>
          </cell>
        </row>
        <row r="871">
          <cell r="O871">
            <v>-4.0803515379786569E-2</v>
          </cell>
        </row>
        <row r="872">
          <cell r="O872">
            <v>-0.13874788494077833</v>
          </cell>
        </row>
        <row r="873">
          <cell r="O873">
            <v>-0.56263577118030417</v>
          </cell>
        </row>
        <row r="874">
          <cell r="O874">
            <v>-0.14754098360655737</v>
          </cell>
        </row>
        <row r="875">
          <cell r="O875">
            <v>-0.42995169082125606</v>
          </cell>
        </row>
        <row r="876">
          <cell r="O876">
            <v>-0.32989690721649484</v>
          </cell>
        </row>
        <row r="877">
          <cell r="O877">
            <v>-6.0178306092124816E-2</v>
          </cell>
        </row>
        <row r="878">
          <cell r="O878">
            <v>-0.51151442513483436</v>
          </cell>
        </row>
        <row r="879">
          <cell r="O879">
            <v>-0.1922056723117731</v>
          </cell>
        </row>
        <row r="880">
          <cell r="O880">
            <v>0.65164433617539586</v>
          </cell>
        </row>
        <row r="881">
          <cell r="O881">
            <v>0.18813905930470348</v>
          </cell>
        </row>
        <row r="882">
          <cell r="O882" t="str">
            <v>Not on 15/16 prices Unadjusted</v>
          </cell>
        </row>
        <row r="883">
          <cell r="O883">
            <v>9.3514328808446456E-2</v>
          </cell>
        </row>
        <row r="884">
          <cell r="O884">
            <v>-0.24652665589660744</v>
          </cell>
        </row>
        <row r="885">
          <cell r="O885">
            <v>-0.2902307935504268</v>
          </cell>
        </row>
        <row r="886">
          <cell r="O886">
            <v>0.57747223691168692</v>
          </cell>
        </row>
        <row r="887">
          <cell r="O887">
            <v>-6.4531899291126862E-2</v>
          </cell>
        </row>
        <row r="888">
          <cell r="O888">
            <v>-2.9900332225913623E-2</v>
          </cell>
        </row>
        <row r="889">
          <cell r="O889">
            <v>-0.35588592233009708</v>
          </cell>
        </row>
        <row r="890">
          <cell r="O890" t="str">
            <v>Not on 15/16 prices Unadjusted</v>
          </cell>
        </row>
        <row r="891">
          <cell r="O891">
            <v>0.1468459152016546</v>
          </cell>
        </row>
        <row r="892">
          <cell r="O892" t="str">
            <v>Not on 15/16 prices Unadjusted</v>
          </cell>
        </row>
        <row r="893">
          <cell r="O893">
            <v>0.21130952380952381</v>
          </cell>
        </row>
        <row r="894">
          <cell r="O894">
            <v>0.66704416761041907</v>
          </cell>
        </row>
        <row r="895">
          <cell r="O895">
            <v>3.7037037037037035E-2</v>
          </cell>
        </row>
        <row r="896">
          <cell r="O896" t="str">
            <v>Not on 15/16 prices Unadjusted</v>
          </cell>
        </row>
        <row r="897">
          <cell r="O897">
            <v>-0.3778644563627499</v>
          </cell>
        </row>
        <row r="898">
          <cell r="O898">
            <v>-4.5945945945945948E-2</v>
          </cell>
        </row>
        <row r="899">
          <cell r="O899">
            <v>-0.10288335517693316</v>
          </cell>
        </row>
        <row r="900">
          <cell r="O900">
            <v>-5.5944055944055944E-2</v>
          </cell>
        </row>
        <row r="901">
          <cell r="O901">
            <v>-0.35426377844803947</v>
          </cell>
        </row>
        <row r="902">
          <cell r="O902">
            <v>-0.23686016193220805</v>
          </cell>
        </row>
        <row r="903">
          <cell r="O903">
            <v>0.62745098039215685</v>
          </cell>
        </row>
        <row r="904">
          <cell r="O904">
            <v>-0.29038854805725972</v>
          </cell>
        </row>
        <row r="905">
          <cell r="O905">
            <v>-0.18771526980482203</v>
          </cell>
        </row>
        <row r="906">
          <cell r="O906">
            <v>-0.18515429524603835</v>
          </cell>
        </row>
        <row r="907">
          <cell r="O907">
            <v>-8.5046066619418846E-3</v>
          </cell>
        </row>
        <row r="908">
          <cell r="O908">
            <v>-0.5095099264195474</v>
          </cell>
        </row>
        <row r="909">
          <cell r="O909">
            <v>-0.45297029702970298</v>
          </cell>
        </row>
        <row r="910">
          <cell r="O910">
            <v>-0.32668566001899335</v>
          </cell>
        </row>
        <row r="911">
          <cell r="O911">
            <v>-0.31941747572815532</v>
          </cell>
        </row>
        <row r="912">
          <cell r="O912">
            <v>0.11545538178472861</v>
          </cell>
        </row>
        <row r="913">
          <cell r="O913">
            <v>-4.5984058859595341E-2</v>
          </cell>
        </row>
        <row r="914">
          <cell r="O914">
            <v>4.7184773988897699E-2</v>
          </cell>
        </row>
        <row r="915">
          <cell r="O915">
            <v>-8.6299892125134836E-3</v>
          </cell>
        </row>
        <row r="916">
          <cell r="O916">
            <v>-4.3726235741444866E-2</v>
          </cell>
        </row>
        <row r="917">
          <cell r="O917">
            <v>-1.5884476534296029E-2</v>
          </cell>
        </row>
        <row r="918">
          <cell r="O918">
            <v>1.3824884792626729E-2</v>
          </cell>
        </row>
        <row r="919">
          <cell r="O919">
            <v>5.2854122621564484E-2</v>
          </cell>
        </row>
        <row r="920">
          <cell r="O920">
            <v>3.1847133757961785E-3</v>
          </cell>
        </row>
        <row r="921">
          <cell r="O921">
            <v>2.1428571428571429E-2</v>
          </cell>
        </row>
        <row r="922">
          <cell r="O922">
            <v>2.8382213812677391E-2</v>
          </cell>
        </row>
        <row r="923">
          <cell r="O923">
            <v>-5.2287581699346407E-2</v>
          </cell>
        </row>
        <row r="924">
          <cell r="O924">
            <v>-4.1708043694141016E-2</v>
          </cell>
        </row>
        <row r="925">
          <cell r="O925">
            <v>-2.9213483146067417E-2</v>
          </cell>
        </row>
        <row r="926">
          <cell r="O926">
            <v>-0.23900573613766729</v>
          </cell>
        </row>
        <row r="927">
          <cell r="O927">
            <v>-0.11596385542168675</v>
          </cell>
        </row>
        <row r="928">
          <cell r="O928">
            <v>-0.26371826371826373</v>
          </cell>
        </row>
        <row r="929">
          <cell r="O929">
            <v>-8.5714285714285715E-2</v>
          </cell>
        </row>
        <row r="930">
          <cell r="O930">
            <v>-0.28652643547470152</v>
          </cell>
        </row>
        <row r="931">
          <cell r="O931">
            <v>-0.25359477124183005</v>
          </cell>
        </row>
        <row r="932">
          <cell r="O932">
            <v>-5.9948979591836732E-2</v>
          </cell>
        </row>
        <row r="933">
          <cell r="O933">
            <v>-0.21807747489239598</v>
          </cell>
        </row>
        <row r="934">
          <cell r="O934">
            <v>-9.8290598290598288E-2</v>
          </cell>
        </row>
        <row r="935">
          <cell r="O935">
            <v>-0.21583804703780887</v>
          </cell>
        </row>
        <row r="936">
          <cell r="O936">
            <v>0.53343701399688959</v>
          </cell>
        </row>
        <row r="937">
          <cell r="O937">
            <v>-0.13050993949870354</v>
          </cell>
        </row>
        <row r="938">
          <cell r="O938">
            <v>-0.3951048951048951</v>
          </cell>
        </row>
        <row r="939">
          <cell r="O939">
            <v>8.8967971530249119E-3</v>
          </cell>
        </row>
        <row r="940">
          <cell r="O940" t="str">
            <v>Not on both list</v>
          </cell>
        </row>
        <row r="941">
          <cell r="O941" t="str">
            <v>Not on both list</v>
          </cell>
        </row>
        <row r="942">
          <cell r="O942" t="str">
            <v>Not on both list</v>
          </cell>
        </row>
        <row r="943">
          <cell r="O943" t="str">
            <v>Not on both list</v>
          </cell>
        </row>
        <row r="944">
          <cell r="O944" t="str">
            <v>Not on both list</v>
          </cell>
        </row>
        <row r="945">
          <cell r="O945" t="str">
            <v>Not on both list</v>
          </cell>
        </row>
        <row r="946">
          <cell r="O946" t="str">
            <v>Not on both list</v>
          </cell>
        </row>
        <row r="947">
          <cell r="O947" t="str">
            <v>Not on both list</v>
          </cell>
        </row>
        <row r="948">
          <cell r="O948" t="str">
            <v>Not on both list</v>
          </cell>
        </row>
        <row r="949">
          <cell r="O949" t="str">
            <v>Not on both list</v>
          </cell>
        </row>
        <row r="950">
          <cell r="O950" t="str">
            <v>Not on Published Price list 13/14 (A)</v>
          </cell>
        </row>
        <row r="951">
          <cell r="O951">
            <v>-0.44099953725127256</v>
          </cell>
        </row>
        <row r="952">
          <cell r="O952">
            <v>-0.29045362220717669</v>
          </cell>
        </row>
        <row r="953">
          <cell r="O953">
            <v>-0.27024525682554373</v>
          </cell>
        </row>
        <row r="954">
          <cell r="O954">
            <v>-0.15233581584292485</v>
          </cell>
        </row>
        <row r="955">
          <cell r="O955">
            <v>-0.11892642295233688</v>
          </cell>
        </row>
        <row r="956">
          <cell r="O956">
            <v>-4.4685172647257958E-2</v>
          </cell>
        </row>
        <row r="957">
          <cell r="O957">
            <v>-0.2003701989819528</v>
          </cell>
        </row>
        <row r="958">
          <cell r="O958">
            <v>-0.24710782045349375</v>
          </cell>
        </row>
        <row r="959">
          <cell r="O959">
            <v>-9.1401489505754913E-2</v>
          </cell>
        </row>
        <row r="960">
          <cell r="O960">
            <v>-0.16196205460434984</v>
          </cell>
        </row>
        <row r="961">
          <cell r="O961">
            <v>3.7914691943127965E-2</v>
          </cell>
        </row>
        <row r="962">
          <cell r="O962">
            <v>0.1092086996760759</v>
          </cell>
        </row>
        <row r="963">
          <cell r="O963">
            <v>0.2992552471225457</v>
          </cell>
        </row>
        <row r="964">
          <cell r="O964">
            <v>-1.8509949097639981E-2</v>
          </cell>
        </row>
        <row r="965">
          <cell r="O965">
            <v>-1</v>
          </cell>
        </row>
        <row r="966">
          <cell r="O966">
            <v>-1</v>
          </cell>
        </row>
        <row r="967">
          <cell r="O967">
            <v>-0.99953725127255899</v>
          </cell>
        </row>
        <row r="968">
          <cell r="O968">
            <v>-1</v>
          </cell>
        </row>
        <row r="969">
          <cell r="O969">
            <v>0.90652475705691804</v>
          </cell>
        </row>
        <row r="970">
          <cell r="O970">
            <v>0.85651322233104799</v>
          </cell>
        </row>
        <row r="971">
          <cell r="O971">
            <v>3.4059945504087197E-2</v>
          </cell>
        </row>
        <row r="972">
          <cell r="O972">
            <v>-3.1368821292775663E-2</v>
          </cell>
        </row>
        <row r="973">
          <cell r="O973">
            <v>-1.1396011396011397E-2</v>
          </cell>
        </row>
        <row r="974">
          <cell r="O974">
            <v>0.17840375586854459</v>
          </cell>
        </row>
        <row r="975">
          <cell r="O975">
            <v>-5.565217391304348E-2</v>
          </cell>
        </row>
        <row r="976">
          <cell r="O976">
            <v>-0.12837837837837837</v>
          </cell>
        </row>
        <row r="977">
          <cell r="O977">
            <v>0</v>
          </cell>
        </row>
        <row r="978">
          <cell r="O978">
            <v>0.82461945731303776</v>
          </cell>
        </row>
        <row r="979">
          <cell r="O979">
            <v>9.4786729857819912E-3</v>
          </cell>
        </row>
        <row r="980">
          <cell r="O980">
            <v>-3.6290322580645164E-2</v>
          </cell>
        </row>
        <row r="981">
          <cell r="O981">
            <v>1.5131450827653359</v>
          </cell>
        </row>
        <row r="982">
          <cell r="O982">
            <v>-0.19708029197080293</v>
          </cell>
        </row>
        <row r="983">
          <cell r="O983">
            <v>-4.8625792811839326E-2</v>
          </cell>
        </row>
        <row r="984">
          <cell r="O984">
            <v>3.4795763993948563E-2</v>
          </cell>
        </row>
        <row r="985">
          <cell r="O985">
            <v>0.43707482993197277</v>
          </cell>
        </row>
        <row r="986">
          <cell r="O986">
            <v>9.5238095238095233E-2</v>
          </cell>
        </row>
        <row r="987">
          <cell r="O987">
            <v>-9.713024282560706E-2</v>
          </cell>
        </row>
        <row r="988">
          <cell r="O988">
            <v>-7.1266968325791852E-2</v>
          </cell>
        </row>
        <row r="989">
          <cell r="O989">
            <v>-0.13318284424379231</v>
          </cell>
        </row>
        <row r="990">
          <cell r="O990">
            <v>-0.2976154542710534</v>
          </cell>
        </row>
        <row r="991">
          <cell r="O991">
            <v>-0.6369213608477412</v>
          </cell>
        </row>
        <row r="992">
          <cell r="O992">
            <v>0.45633187772925765</v>
          </cell>
        </row>
        <row r="993">
          <cell r="O993">
            <v>-0.17797695262483995</v>
          </cell>
        </row>
        <row r="994">
          <cell r="O994">
            <v>0.10649627263045794</v>
          </cell>
        </row>
        <row r="995">
          <cell r="O995">
            <v>-4.2884990253411304E-2</v>
          </cell>
        </row>
        <row r="996">
          <cell r="O996">
            <v>0</v>
          </cell>
        </row>
        <row r="997">
          <cell r="O997">
            <v>-3.1125299281723862E-2</v>
          </cell>
        </row>
        <row r="998">
          <cell r="O998">
            <v>5.0847457627118647E-2</v>
          </cell>
        </row>
        <row r="999">
          <cell r="O999">
            <v>-5.3264604810996562E-2</v>
          </cell>
        </row>
        <row r="1000">
          <cell r="O1000">
            <v>0.54846625766871171</v>
          </cell>
        </row>
        <row r="1001">
          <cell r="O1001">
            <v>9.8425196850393699E-3</v>
          </cell>
        </row>
        <row r="1002">
          <cell r="O1002">
            <v>-6.7873303167420816E-3</v>
          </cell>
        </row>
        <row r="1003">
          <cell r="O1003">
            <v>0.27010125074449076</v>
          </cell>
        </row>
        <row r="1004">
          <cell r="O1004">
            <v>-5.5106539309331376E-2</v>
          </cell>
        </row>
        <row r="1005">
          <cell r="O1005">
            <v>0.63532763532763536</v>
          </cell>
        </row>
        <row r="1006">
          <cell r="O1006">
            <v>0.54437609841827772</v>
          </cell>
        </row>
        <row r="1007">
          <cell r="O1007">
            <v>0.25979557069846676</v>
          </cell>
        </row>
        <row r="1008">
          <cell r="O1008">
            <v>0.50358239508700098</v>
          </cell>
        </row>
        <row r="1009">
          <cell r="O1009">
            <v>-0.21160409556313994</v>
          </cell>
        </row>
        <row r="1010">
          <cell r="O1010">
            <v>6.2827225130890049E-2</v>
          </cell>
        </row>
        <row r="1011">
          <cell r="O1011">
            <v>3.3947623666343359E-2</v>
          </cell>
        </row>
        <row r="1012">
          <cell r="O1012">
            <v>-4.0076335877862593E-2</v>
          </cell>
        </row>
        <row r="1013">
          <cell r="O1013">
            <v>-2.072538860103627E-2</v>
          </cell>
        </row>
        <row r="1014">
          <cell r="O1014">
            <v>5.1504102096627168E-2</v>
          </cell>
        </row>
        <row r="1015">
          <cell r="O1015">
            <v>-0.43379978471474706</v>
          </cell>
        </row>
        <row r="1016">
          <cell r="O1016">
            <v>1.1593927893738141</v>
          </cell>
        </row>
        <row r="1017">
          <cell r="O1017">
            <v>0.30948678071539659</v>
          </cell>
        </row>
        <row r="1018">
          <cell r="O1018">
            <v>-0.20588235294117646</v>
          </cell>
        </row>
        <row r="1019">
          <cell r="O1019">
            <v>-8.9538171536286529E-2</v>
          </cell>
        </row>
        <row r="1020">
          <cell r="O1020">
            <v>-0.27733755942947702</v>
          </cell>
        </row>
        <row r="1021">
          <cell r="O1021">
            <v>0.48086522462562398</v>
          </cell>
        </row>
        <row r="1022">
          <cell r="O1022">
            <v>-0.21717171717171718</v>
          </cell>
        </row>
        <row r="1023">
          <cell r="O1023">
            <v>0.5409990574929312</v>
          </cell>
        </row>
        <row r="1024">
          <cell r="O1024">
            <v>-3.110419906687403E-2</v>
          </cell>
        </row>
        <row r="1025">
          <cell r="O1025">
            <v>0.28041594454072788</v>
          </cell>
        </row>
        <row r="1026">
          <cell r="O1026">
            <v>8.7539432176656148E-2</v>
          </cell>
        </row>
        <row r="1027">
          <cell r="O1027">
            <v>0.12436177972283005</v>
          </cell>
        </row>
        <row r="1028">
          <cell r="O1028">
            <v>0.35691260744985676</v>
          </cell>
        </row>
        <row r="1029">
          <cell r="O1029">
            <v>0.95712584358872566</v>
          </cell>
        </row>
        <row r="1030">
          <cell r="O1030">
            <v>0.35736378777064004</v>
          </cell>
        </row>
        <row r="1031">
          <cell r="O1031">
            <v>0.20401691331923891</v>
          </cell>
        </row>
        <row r="1032">
          <cell r="O1032">
            <v>-0.1111111111111111</v>
          </cell>
        </row>
        <row r="1033">
          <cell r="O1033">
            <v>0.22681564245810057</v>
          </cell>
        </row>
        <row r="1034">
          <cell r="O1034">
            <v>0.2586705202312139</v>
          </cell>
        </row>
        <row r="1035">
          <cell r="O1035">
            <v>-5.9087989723827873E-2</v>
          </cell>
        </row>
        <row r="1036">
          <cell r="O1036">
            <v>0.22483858716293201</v>
          </cell>
        </row>
        <row r="1037">
          <cell r="O1037">
            <v>-0.30260223048327139</v>
          </cell>
        </row>
        <row r="1038">
          <cell r="O1038">
            <v>-0.20822281167108753</v>
          </cell>
        </row>
        <row r="1039">
          <cell r="O1039">
            <v>-0.27196652719665271</v>
          </cell>
        </row>
        <row r="1040">
          <cell r="O1040">
            <v>-6.4476885644768861E-2</v>
          </cell>
        </row>
        <row r="1041">
          <cell r="O1041">
            <v>-0.18090452261306533</v>
          </cell>
        </row>
        <row r="1042">
          <cell r="O1042">
            <v>-0.44436468054558509</v>
          </cell>
        </row>
        <row r="1043">
          <cell r="O1043">
            <v>1.9530201342281879</v>
          </cell>
        </row>
        <row r="1044">
          <cell r="O1044">
            <v>-0.14716981132075471</v>
          </cell>
        </row>
        <row r="1045">
          <cell r="O1045">
            <v>-3.7439613526570048E-2</v>
          </cell>
        </row>
        <row r="1046">
          <cell r="O1046">
            <v>-9.0185676392572939E-2</v>
          </cell>
        </row>
        <row r="1047">
          <cell r="O1047">
            <v>-0.38011853448275862</v>
          </cell>
        </row>
        <row r="1048">
          <cell r="O1048">
            <v>-0.32765011119347665</v>
          </cell>
        </row>
        <row r="1049">
          <cell r="O1049">
            <v>-0.27967711301044634</v>
          </cell>
        </row>
        <row r="1050">
          <cell r="O1050">
            <v>-0.38407699037620296</v>
          </cell>
        </row>
        <row r="1051">
          <cell r="O1051">
            <v>0.1560344827586207</v>
          </cell>
        </row>
        <row r="1052">
          <cell r="O1052">
            <v>-7.9505300353356886E-2</v>
          </cell>
        </row>
        <row r="1053">
          <cell r="O1053">
            <v>-0.27121888959795787</v>
          </cell>
        </row>
        <row r="1054">
          <cell r="O1054">
            <v>-0.11280101394169835</v>
          </cell>
        </row>
        <row r="1055">
          <cell r="O1055">
            <v>8.7044534412955468E-2</v>
          </cell>
        </row>
        <row r="1056">
          <cell r="O1056">
            <v>-3.6211699164345405E-2</v>
          </cell>
        </row>
        <row r="1057">
          <cell r="O1057">
            <v>-0.10069790628115653</v>
          </cell>
        </row>
        <row r="1058">
          <cell r="O1058">
            <v>-2.8409090909090908E-2</v>
          </cell>
        </row>
        <row r="1059">
          <cell r="O1059">
            <v>-5.6179775280898875E-3</v>
          </cell>
        </row>
        <row r="1060">
          <cell r="O1060">
            <v>-0.16468114926419061</v>
          </cell>
        </row>
        <row r="1061">
          <cell r="O1061">
            <v>8.356545961002786E-3</v>
          </cell>
        </row>
        <row r="1062">
          <cell r="O1062">
            <v>-4.189944134078212E-2</v>
          </cell>
        </row>
        <row r="1063">
          <cell r="O1063">
            <v>0.15133276010318142</v>
          </cell>
        </row>
        <row r="1064">
          <cell r="O1064">
            <v>4.784688995215311E-2</v>
          </cell>
        </row>
        <row r="1065">
          <cell r="O1065">
            <v>-9.1097308488612833E-2</v>
          </cell>
        </row>
        <row r="1066">
          <cell r="O1066">
            <v>4.1540020263424522E-2</v>
          </cell>
        </row>
        <row r="1067">
          <cell r="O1067">
            <v>0.33006535947712418</v>
          </cell>
        </row>
        <row r="1068">
          <cell r="O1068">
            <v>5.2208835341365459E-2</v>
          </cell>
        </row>
        <row r="1069">
          <cell r="O1069">
            <v>0.28960817717206133</v>
          </cell>
        </row>
        <row r="1070">
          <cell r="O1070">
            <v>-0.24722991689750692</v>
          </cell>
        </row>
        <row r="1071">
          <cell r="O1071">
            <v>-0.3163596966413868</v>
          </cell>
        </row>
        <row r="1072">
          <cell r="O1072" t="e">
            <v>#DIV/0!</v>
          </cell>
        </row>
        <row r="1073">
          <cell r="O1073">
            <v>-0.4869967937299608</v>
          </cell>
        </row>
        <row r="1074">
          <cell r="O1074">
            <v>-0.50443081117927746</v>
          </cell>
        </row>
        <row r="1075">
          <cell r="O1075">
            <v>-0.21245027416406839</v>
          </cell>
        </row>
        <row r="1076">
          <cell r="O1076">
            <v>-8.3333333333333329E-2</v>
          </cell>
        </row>
        <row r="1077">
          <cell r="O1077">
            <v>-0.1259713701431493</v>
          </cell>
        </row>
        <row r="1078">
          <cell r="O1078">
            <v>-0.10014727540500737</v>
          </cell>
        </row>
        <row r="1079">
          <cell r="O1079">
            <v>-2.948920484465508E-2</v>
          </cell>
        </row>
        <row r="1080">
          <cell r="O1080">
            <v>-0.22727272727272727</v>
          </cell>
        </row>
        <row r="1081">
          <cell r="O1081" t="str">
            <v>Not on 15/16 prices Unadjusted</v>
          </cell>
        </row>
        <row r="1082">
          <cell r="O1082" t="str">
            <v>Not on 15/16 prices Unadjusted</v>
          </cell>
        </row>
        <row r="1083">
          <cell r="O1083" t="str">
            <v>Not on 15/16 prices Unadjusted</v>
          </cell>
        </row>
        <row r="1084">
          <cell r="O1084" t="str">
            <v>Not on 15/16 prices Unadjusted</v>
          </cell>
        </row>
        <row r="1085">
          <cell r="O1085" t="str">
            <v>Not on 15/16 prices Unadjusted</v>
          </cell>
        </row>
        <row r="1086">
          <cell r="O1086" t="str">
            <v>Not on 15/16 prices Unadjusted</v>
          </cell>
        </row>
        <row r="1087">
          <cell r="O1087" t="str">
            <v>Not on 15/16 prices Unadjusted</v>
          </cell>
        </row>
        <row r="1088">
          <cell r="O1088" t="str">
            <v>Not on 15/16 prices Unadjusted</v>
          </cell>
        </row>
        <row r="1089">
          <cell r="O1089">
            <v>-0.21556642216788915</v>
          </cell>
        </row>
        <row r="1090">
          <cell r="O1090">
            <v>-3.8121494438634849E-2</v>
          </cell>
        </row>
        <row r="1091">
          <cell r="O1091">
            <v>1.6753738065213474E-2</v>
          </cell>
        </row>
        <row r="1092">
          <cell r="O1092">
            <v>0.11515513126491647</v>
          </cell>
        </row>
        <row r="1093">
          <cell r="O1093">
            <v>0.20226730310262531</v>
          </cell>
        </row>
        <row r="1094">
          <cell r="O1094">
            <v>-2.7204502814258912E-2</v>
          </cell>
        </row>
        <row r="1095">
          <cell r="O1095">
            <v>0.43433395872420261</v>
          </cell>
        </row>
        <row r="1096">
          <cell r="O1096">
            <v>-0.60495540138751236</v>
          </cell>
        </row>
        <row r="1097">
          <cell r="O1097">
            <v>-0.52574985851726086</v>
          </cell>
        </row>
        <row r="1098">
          <cell r="O1098">
            <v>-0.51381578947368423</v>
          </cell>
        </row>
        <row r="1099">
          <cell r="O1099">
            <v>-0.38754780114722753</v>
          </cell>
        </row>
        <row r="1100">
          <cell r="O1100">
            <v>-0.16131441374159822</v>
          </cell>
        </row>
        <row r="1101">
          <cell r="O1101">
            <v>4.2074363992172209E-2</v>
          </cell>
        </row>
        <row r="1102">
          <cell r="O1102">
            <v>-0.3982209350434423</v>
          </cell>
        </row>
        <row r="1103">
          <cell r="O1103">
            <v>-0.11883956658511011</v>
          </cell>
        </row>
        <row r="1104">
          <cell r="O1104">
            <v>-0.1293800539083558</v>
          </cell>
        </row>
        <row r="1105">
          <cell r="O1105">
            <v>-0.3246822033898305</v>
          </cell>
        </row>
        <row r="1106">
          <cell r="O1106">
            <v>1.2129963898916967</v>
          </cell>
        </row>
        <row r="1107">
          <cell r="O1107">
            <v>-0.82995702885205647</v>
          </cell>
        </row>
        <row r="1108">
          <cell r="O1108">
            <v>-0.23809523809523808</v>
          </cell>
        </row>
        <row r="1109">
          <cell r="O1109" t="str">
            <v>Not on both list</v>
          </cell>
        </row>
        <row r="1110">
          <cell r="O1110">
            <v>0.22848475171642982</v>
          </cell>
        </row>
        <row r="1111">
          <cell r="O1111">
            <v>0.34360530097397413</v>
          </cell>
        </row>
        <row r="1112">
          <cell r="O1112">
            <v>0.24876257384639949</v>
          </cell>
        </row>
        <row r="1113">
          <cell r="O1113">
            <v>0.4713396136037043</v>
          </cell>
        </row>
        <row r="1114">
          <cell r="O1114">
            <v>0.4318219564856336</v>
          </cell>
        </row>
        <row r="1115">
          <cell r="O1115">
            <v>-1</v>
          </cell>
        </row>
        <row r="1116">
          <cell r="O1116">
            <v>0.84271715661850188</v>
          </cell>
        </row>
        <row r="1117">
          <cell r="O1117">
            <v>0.47550240823783424</v>
          </cell>
        </row>
        <row r="1118">
          <cell r="O1118">
            <v>0.59043348281016439</v>
          </cell>
        </row>
        <row r="1119">
          <cell r="O1119">
            <v>0.34097326025577146</v>
          </cell>
        </row>
        <row r="1120">
          <cell r="O1120">
            <v>1.3318385650224216</v>
          </cell>
        </row>
        <row r="1121">
          <cell r="O1121">
            <v>-1.7771134363062616E-2</v>
          </cell>
        </row>
        <row r="1122">
          <cell r="O1122">
            <v>2.504235176880917</v>
          </cell>
        </row>
        <row r="1123">
          <cell r="O1123">
            <v>0.74456070420195986</v>
          </cell>
        </row>
        <row r="1124">
          <cell r="O1124">
            <v>1.5516879849024954E-2</v>
          </cell>
        </row>
        <row r="1125">
          <cell r="O1125">
            <v>-0.3422101069406584</v>
          </cell>
        </row>
        <row r="1126">
          <cell r="O1126">
            <v>-0.128957852799329</v>
          </cell>
        </row>
        <row r="1127">
          <cell r="O1127">
            <v>0.17184131090987495</v>
          </cell>
        </row>
        <row r="1128">
          <cell r="O1128">
            <v>0.17399741267787838</v>
          </cell>
        </row>
        <row r="1129">
          <cell r="O1129">
            <v>-0.24105217766278569</v>
          </cell>
        </row>
        <row r="1130">
          <cell r="O1130">
            <v>-0.66587427363972529</v>
          </cell>
        </row>
        <row r="1131">
          <cell r="O1131">
            <v>-0.16250000000000001</v>
          </cell>
        </row>
        <row r="1132">
          <cell r="O1132">
            <v>0.5661045180095774</v>
          </cell>
        </row>
        <row r="1133">
          <cell r="O1133">
            <v>-0.11387329591018444</v>
          </cell>
        </row>
        <row r="1134">
          <cell r="O1134">
            <v>-1.6470588235294119E-2</v>
          </cell>
        </row>
        <row r="1135">
          <cell r="O1135">
            <v>-0.22134502923976609</v>
          </cell>
        </row>
        <row r="1136">
          <cell r="O1136">
            <v>-0.32152588555858308</v>
          </cell>
        </row>
        <row r="1137">
          <cell r="O1137">
            <v>-8.9074990483441183E-2</v>
          </cell>
        </row>
        <row r="1138">
          <cell r="O1138">
            <v>0.13671023965141613</v>
          </cell>
        </row>
        <row r="1139">
          <cell r="O1139">
            <v>-0.33792751403777438</v>
          </cell>
        </row>
        <row r="1140">
          <cell r="O1140">
            <v>0.84261501210653755</v>
          </cell>
        </row>
        <row r="1141">
          <cell r="O1141">
            <v>3.335126412049489E-2</v>
          </cell>
        </row>
        <row r="1142">
          <cell r="O1142">
            <v>0.82924693520140103</v>
          </cell>
        </row>
        <row r="1143">
          <cell r="O1143">
            <v>-8.2280431432973811E-2</v>
          </cell>
        </row>
        <row r="1144">
          <cell r="O1144">
            <v>-0.14430808294540837</v>
          </cell>
        </row>
        <row r="1145">
          <cell r="O1145">
            <v>-5.4853620955315874E-2</v>
          </cell>
        </row>
        <row r="1146">
          <cell r="O1146">
            <v>-0.41263940520446096</v>
          </cell>
        </row>
        <row r="1147">
          <cell r="O1147">
            <v>-0.16109313196691838</v>
          </cell>
        </row>
        <row r="1148">
          <cell r="O1148">
            <v>-0.13244353182751539</v>
          </cell>
        </row>
        <row r="1149">
          <cell r="O1149">
            <v>-0.18768833405079638</v>
          </cell>
        </row>
        <row r="1150">
          <cell r="O1150">
            <v>-5.4726368159203981E-2</v>
          </cell>
        </row>
        <row r="1151">
          <cell r="O1151">
            <v>-0.20272172688878462</v>
          </cell>
        </row>
        <row r="1152">
          <cell r="O1152">
            <v>-0.20535158680771623</v>
          </cell>
        </row>
        <row r="1153">
          <cell r="O1153">
            <v>-2.9208709506107277E-2</v>
          </cell>
        </row>
        <row r="1154">
          <cell r="O1154">
            <v>-7.1563801590306703E-2</v>
          </cell>
        </row>
        <row r="1155">
          <cell r="O1155">
            <v>0.11212121212121212</v>
          </cell>
        </row>
        <row r="1156">
          <cell r="O1156">
            <v>-0.1092814371257485</v>
          </cell>
        </row>
        <row r="1157">
          <cell r="O1157">
            <v>0.14791987673343607</v>
          </cell>
        </row>
        <row r="1158">
          <cell r="O1158">
            <v>-0.1239013671875</v>
          </cell>
        </row>
        <row r="1159">
          <cell r="O1159">
            <v>-0.26877645126650246</v>
          </cell>
        </row>
        <row r="1160">
          <cell r="O1160">
            <v>-7.5168972269597623E-2</v>
          </cell>
        </row>
        <row r="1161">
          <cell r="O1161">
            <v>-1.1620185922974768E-2</v>
          </cell>
        </row>
        <row r="1162">
          <cell r="O1162">
            <v>-0.41319181197877181</v>
          </cell>
        </row>
        <row r="1163">
          <cell r="O1163">
            <v>-0.44630130253133449</v>
          </cell>
        </row>
        <row r="1164">
          <cell r="O1164">
            <v>9.0498321714433255E-2</v>
          </cell>
        </row>
        <row r="1165">
          <cell r="O1165">
            <v>-0.47318854507015184</v>
          </cell>
        </row>
        <row r="1166">
          <cell r="O1166">
            <v>-8.2852648138437332E-2</v>
          </cell>
        </row>
        <row r="1167">
          <cell r="O1167">
            <v>-0.23524556335121749</v>
          </cell>
        </row>
        <row r="1168">
          <cell r="O1168">
            <v>-0.10940129838903583</v>
          </cell>
        </row>
        <row r="1169">
          <cell r="O1169">
            <v>-0.12148859543817526</v>
          </cell>
        </row>
        <row r="1170">
          <cell r="O1170">
            <v>-0.12712108139200459</v>
          </cell>
        </row>
        <row r="1171">
          <cell r="O1171">
            <v>0.5321100917431193</v>
          </cell>
        </row>
        <row r="1172">
          <cell r="O1172" t="e">
            <v>#DIV/0!</v>
          </cell>
        </row>
        <row r="1173">
          <cell r="O1173" t="e">
            <v>#DIV/0!</v>
          </cell>
        </row>
        <row r="1174">
          <cell r="O1174" t="e">
            <v>#DIV/0!</v>
          </cell>
        </row>
        <row r="1175">
          <cell r="O1175">
            <v>-0.51237458193979935</v>
          </cell>
        </row>
        <row r="1176">
          <cell r="O1176">
            <v>-0.29382303839732887</v>
          </cell>
        </row>
        <row r="1177">
          <cell r="O1177">
            <v>-0.27511835875854812</v>
          </cell>
        </row>
        <row r="1178">
          <cell r="O1178">
            <v>-0.24437910757523348</v>
          </cell>
        </row>
        <row r="1179">
          <cell r="O1179">
            <v>-0.16509136735979837</v>
          </cell>
        </row>
        <row r="1180">
          <cell r="O1180">
            <v>-0.27294025771183134</v>
          </cell>
        </row>
        <row r="1181">
          <cell r="O1181">
            <v>-0.32973986407311928</v>
          </cell>
        </row>
        <row r="1182">
          <cell r="O1182">
            <v>-0.35056151097498722</v>
          </cell>
        </row>
        <row r="1183">
          <cell r="O1183">
            <v>-6.7946824224519942E-3</v>
          </cell>
        </row>
        <row r="1184">
          <cell r="O1184">
            <v>-6.1332809121289564E-2</v>
          </cell>
        </row>
        <row r="1185">
          <cell r="O1185">
            <v>-0.25979724617945227</v>
          </cell>
        </row>
        <row r="1186">
          <cell r="O1186">
            <v>-0.27522285251215561</v>
          </cell>
        </row>
        <row r="1187">
          <cell r="O1187">
            <v>-5.5277704659120824E-2</v>
          </cell>
        </row>
        <row r="1188">
          <cell r="O1188">
            <v>-0.14395154106538394</v>
          </cell>
        </row>
        <row r="1189">
          <cell r="O1189">
            <v>-0.10785216361962384</v>
          </cell>
        </row>
        <row r="1190">
          <cell r="O1190">
            <v>-8.0677204802625899E-2</v>
          </cell>
        </row>
        <row r="1191">
          <cell r="O1191">
            <v>5.9001244002132573E-2</v>
          </cell>
        </row>
        <row r="1192">
          <cell r="O1192">
            <v>-6.6123557365919891E-2</v>
          </cell>
        </row>
        <row r="1193">
          <cell r="O1193">
            <v>0.12491774511954376</v>
          </cell>
        </row>
        <row r="1194">
          <cell r="O1194">
            <v>0.14365658426011191</v>
          </cell>
        </row>
        <row r="1195">
          <cell r="O1195" t="str">
            <v>Not on 15/16 prices Unadjusted</v>
          </cell>
        </row>
        <row r="1196">
          <cell r="O1196">
            <v>-3.374727462318703E-2</v>
          </cell>
        </row>
        <row r="1197">
          <cell r="O1197">
            <v>7.32484076433121E-2</v>
          </cell>
        </row>
        <row r="1198">
          <cell r="O1198">
            <v>-0.65356999509432279</v>
          </cell>
        </row>
        <row r="1199">
          <cell r="O1199">
            <v>-0.4119572332533275</v>
          </cell>
        </row>
        <row r="1200">
          <cell r="O1200">
            <v>-0.93772136953955132</v>
          </cell>
        </row>
        <row r="1201">
          <cell r="O1201">
            <v>-0.51684502576298053</v>
          </cell>
        </row>
        <row r="1202">
          <cell r="O1202">
            <v>-0.16435185185185186</v>
          </cell>
        </row>
        <row r="1203">
          <cell r="O1203">
            <v>-0.19830777366472765</v>
          </cell>
        </row>
        <row r="1204">
          <cell r="O1204">
            <v>-0.14448370632116214</v>
          </cell>
        </row>
        <row r="1205">
          <cell r="O1205">
            <v>-0.34045964724746125</v>
          </cell>
        </row>
        <row r="1206">
          <cell r="O1206">
            <v>-0.34704562453253551</v>
          </cell>
        </row>
        <row r="1207">
          <cell r="O1207">
            <v>-1.4064697609001406E-2</v>
          </cell>
        </row>
        <row r="1208">
          <cell r="O1208">
            <v>-0.17721518987341772</v>
          </cell>
        </row>
        <row r="1209">
          <cell r="O1209">
            <v>-0.27962764052989619</v>
          </cell>
        </row>
        <row r="1210">
          <cell r="O1210">
            <v>-0.2381870781099325</v>
          </cell>
        </row>
        <row r="1211">
          <cell r="O1211">
            <v>-0.30110262934690418</v>
          </cell>
        </row>
        <row r="1212">
          <cell r="O1212">
            <v>6.7005937234944871E-2</v>
          </cell>
        </row>
        <row r="1213">
          <cell r="O1213">
            <v>-0.46510810335735631</v>
          </cell>
        </row>
        <row r="1214">
          <cell r="O1214">
            <v>-0.30187265917602996</v>
          </cell>
        </row>
        <row r="1215">
          <cell r="O1215">
            <v>-0.14864864864864866</v>
          </cell>
        </row>
        <row r="1216">
          <cell r="O1216">
            <v>6.5552699228791769E-2</v>
          </cell>
        </row>
        <row r="1217">
          <cell r="O1217">
            <v>-3.1796502384737681E-3</v>
          </cell>
        </row>
        <row r="1218">
          <cell r="O1218">
            <v>-0.4070891514500537</v>
          </cell>
        </row>
        <row r="1219">
          <cell r="O1219">
            <v>-2.4390243902439025E-2</v>
          </cell>
        </row>
        <row r="1220">
          <cell r="O1220">
            <v>3.6540880503144653</v>
          </cell>
        </row>
        <row r="1221">
          <cell r="O1221">
            <v>-0.23247232472324722</v>
          </cell>
        </row>
        <row r="1222">
          <cell r="O1222">
            <v>-0.14827439284192587</v>
          </cell>
        </row>
        <row r="1223">
          <cell r="O1223">
            <v>-0.10191846522781775</v>
          </cell>
        </row>
        <row r="1224">
          <cell r="O1224">
            <v>-0.22273249138920781</v>
          </cell>
        </row>
        <row r="1225">
          <cell r="O1225">
            <v>-0.3442403367776502</v>
          </cell>
        </row>
        <row r="1226">
          <cell r="O1226">
            <v>2.310945273631841</v>
          </cell>
        </row>
        <row r="1227">
          <cell r="O1227">
            <v>0.13780025284450062</v>
          </cell>
        </row>
        <row r="1228">
          <cell r="O1228">
            <v>-0.21744627054361568</v>
          </cell>
        </row>
        <row r="1229">
          <cell r="O1229">
            <v>0.17948717948717949</v>
          </cell>
        </row>
        <row r="1230">
          <cell r="O1230" t="str">
            <v>Not on 15/16 prices Unadjusted</v>
          </cell>
        </row>
        <row r="1231">
          <cell r="O1231" t="str">
            <v>Not on 15/16 prices Unadjusted</v>
          </cell>
        </row>
        <row r="1232">
          <cell r="O1232" t="str">
            <v>Not on 15/16 prices Unadjusted</v>
          </cell>
        </row>
        <row r="1233">
          <cell r="O1233">
            <v>-8.4925690021231421E-3</v>
          </cell>
        </row>
        <row r="1234">
          <cell r="O1234">
            <v>3.1884057971014491E-2</v>
          </cell>
        </row>
        <row r="1235">
          <cell r="O1235">
            <v>-0.33997569866342647</v>
          </cell>
        </row>
        <row r="1236">
          <cell r="O1236">
            <v>-0.11203319502074689</v>
          </cell>
        </row>
        <row r="1237">
          <cell r="O1237">
            <v>-0.4191343963553531</v>
          </cell>
        </row>
        <row r="1238">
          <cell r="O1238">
            <v>-0.29202947086403214</v>
          </cell>
        </row>
        <row r="1239">
          <cell r="O1239">
            <v>-0.21457905544147843</v>
          </cell>
        </row>
        <row r="1240">
          <cell r="O1240">
            <v>-0.20431654676258992</v>
          </cell>
        </row>
        <row r="1241">
          <cell r="O1241">
            <v>-0.11595330739299611</v>
          </cell>
        </row>
        <row r="1242">
          <cell r="O1242">
            <v>-4.8672566371681415E-2</v>
          </cell>
        </row>
        <row r="1243">
          <cell r="O1243">
            <v>3.7184594953519258E-2</v>
          </cell>
        </row>
        <row r="1244">
          <cell r="O1244">
            <v>-7.3369565217391311E-2</v>
          </cell>
        </row>
        <row r="1245">
          <cell r="O1245">
            <v>-0.40349110439744879</v>
          </cell>
        </row>
        <row r="1246">
          <cell r="O1246">
            <v>-0.82275931520644507</v>
          </cell>
        </row>
        <row r="1247">
          <cell r="O1247">
            <v>-0.39962676619568116</v>
          </cell>
        </row>
        <row r="1248">
          <cell r="O1248">
            <v>-0.48439073514602216</v>
          </cell>
        </row>
        <row r="1249">
          <cell r="O1249">
            <v>-0.33366336633663368</v>
          </cell>
        </row>
        <row r="1250">
          <cell r="O1250">
            <v>-0.3842962962962963</v>
          </cell>
        </row>
        <row r="1251">
          <cell r="O1251">
            <v>-0.39512003148366787</v>
          </cell>
        </row>
        <row r="1252">
          <cell r="O1252">
            <v>-0.32</v>
          </cell>
        </row>
        <row r="1253">
          <cell r="O1253">
            <v>-0.12537940695773991</v>
          </cell>
        </row>
      </sheetData>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3_14 costs - U"/>
      <sheetName val="13_14 costs - A"/>
      <sheetName val="14_15 costs - A"/>
      <sheetName val="15_16 costs - U"/>
      <sheetName val="13_14 dataset act"/>
      <sheetName val="15_16 dataset act"/>
      <sheetName val="Sheet1"/>
      <sheetName val="Med"/>
      <sheetName val="Median"/>
      <sheetName val="P3 Analysis"/>
      <sheetName val="Activities"/>
      <sheetName val="F-test, t-test"/>
      <sheetName val="Summary"/>
      <sheetName val="Validation template"/>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row r="1">
          <cell r="O1">
            <v>0</v>
          </cell>
        </row>
        <row r="2">
          <cell r="O2">
            <v>0</v>
          </cell>
        </row>
        <row r="3">
          <cell r="O3" t="str">
            <v>P3</v>
          </cell>
        </row>
        <row r="4">
          <cell r="O4" t="str">
            <v>Change from x to y</v>
          </cell>
        </row>
        <row r="5">
          <cell r="O5">
            <v>-0.1349703097416145</v>
          </cell>
        </row>
        <row r="6">
          <cell r="O6">
            <v>3.296170625302957E-2</v>
          </cell>
        </row>
        <row r="7">
          <cell r="O7">
            <v>-0.11242281147838722</v>
          </cell>
        </row>
        <row r="8">
          <cell r="O8">
            <v>-6.472859414035885E-2</v>
          </cell>
        </row>
        <row r="9">
          <cell r="O9">
            <v>-0.42335766423357662</v>
          </cell>
        </row>
        <row r="10">
          <cell r="O10">
            <v>-0.36487898310987288</v>
          </cell>
        </row>
        <row r="11">
          <cell r="O11">
            <v>-0.3898339614953652</v>
          </cell>
        </row>
        <row r="12">
          <cell r="O12">
            <v>-0.35334476843910806</v>
          </cell>
        </row>
        <row r="13">
          <cell r="O13">
            <v>-0.22077922077922077</v>
          </cell>
        </row>
        <row r="14">
          <cell r="O14">
            <v>-0.11731044349070101</v>
          </cell>
        </row>
        <row r="15">
          <cell r="O15">
            <v>-2.2749893359874877E-2</v>
          </cell>
        </row>
        <row r="16">
          <cell r="O16">
            <v>0.22377756471716204</v>
          </cell>
        </row>
        <row r="17">
          <cell r="O17">
            <v>-0.15177940136695733</v>
          </cell>
        </row>
        <row r="18">
          <cell r="O18">
            <v>-6.4341267970775398E-2</v>
          </cell>
        </row>
        <row r="19">
          <cell r="O19">
            <v>-0.20713260461521474</v>
          </cell>
        </row>
        <row r="20">
          <cell r="O20">
            <v>-0.36994009802141947</v>
          </cell>
        </row>
        <row r="21">
          <cell r="O21">
            <v>-9.858209581340717E-2</v>
          </cell>
        </row>
        <row r="22">
          <cell r="O22">
            <v>-0.43391283638961659</v>
          </cell>
        </row>
        <row r="23">
          <cell r="O23">
            <v>4.9913415503718042E-2</v>
          </cell>
        </row>
        <row r="24">
          <cell r="O24">
            <v>-0.1934819897084048</v>
          </cell>
        </row>
        <row r="25">
          <cell r="O25">
            <v>2.3706045041485577E-2</v>
          </cell>
        </row>
        <row r="26">
          <cell r="O26">
            <v>4.990542703331878E-2</v>
          </cell>
        </row>
        <row r="27">
          <cell r="O27">
            <v>-6.2562206739655901E-2</v>
          </cell>
        </row>
        <row r="28">
          <cell r="O28">
            <v>6.4637985309548798E-2</v>
          </cell>
        </row>
        <row r="29">
          <cell r="O29">
            <v>-0.54725430120197971</v>
          </cell>
        </row>
        <row r="30">
          <cell r="O30">
            <v>-0.12844685364129155</v>
          </cell>
        </row>
        <row r="31">
          <cell r="O31">
            <v>-0.1699238158330573</v>
          </cell>
        </row>
        <row r="32">
          <cell r="O32">
            <v>5.7905245961154476E-2</v>
          </cell>
        </row>
        <row r="33">
          <cell r="O33">
            <v>-0.37851662404092073</v>
          </cell>
        </row>
        <row r="34">
          <cell r="O34">
            <v>-0.16278040141676506</v>
          </cell>
        </row>
        <row r="35">
          <cell r="O35">
            <v>-0.42417135709818637</v>
          </cell>
        </row>
        <row r="36">
          <cell r="O36">
            <v>-0.32145090681676047</v>
          </cell>
        </row>
        <row r="37">
          <cell r="O37">
            <v>-0.30140047675804527</v>
          </cell>
        </row>
        <row r="38">
          <cell r="O38">
            <v>-0.17161936560934893</v>
          </cell>
        </row>
        <row r="39">
          <cell r="O39">
            <v>-0.18846694796061886</v>
          </cell>
        </row>
        <row r="40">
          <cell r="O40">
            <v>-0.1968645592392701</v>
          </cell>
        </row>
        <row r="41">
          <cell r="O41">
            <v>-0.18355695118469884</v>
          </cell>
        </row>
        <row r="42">
          <cell r="O42">
            <v>-0.20827943078913325</v>
          </cell>
        </row>
        <row r="43">
          <cell r="O43">
            <v>-0.24526707234617984</v>
          </cell>
        </row>
        <row r="44">
          <cell r="O44">
            <v>-0.18916498768748602</v>
          </cell>
        </row>
        <row r="45">
          <cell r="O45">
            <v>-0.31572230729964268</v>
          </cell>
        </row>
        <row r="46">
          <cell r="O46">
            <v>-0.29369431117203565</v>
          </cell>
        </row>
        <row r="47">
          <cell r="O47">
            <v>-0.37128589263420725</v>
          </cell>
        </row>
        <row r="48">
          <cell r="O48">
            <v>-0.39920948616600793</v>
          </cell>
        </row>
        <row r="49">
          <cell r="O49">
            <v>-0.14066193853427897</v>
          </cell>
        </row>
        <row r="50">
          <cell r="O50">
            <v>-0.25105130361648442</v>
          </cell>
        </row>
        <row r="51">
          <cell r="O51">
            <v>-0.36736918604651164</v>
          </cell>
        </row>
        <row r="52">
          <cell r="O52">
            <v>-0.33121019108280253</v>
          </cell>
        </row>
        <row r="53">
          <cell r="O53">
            <v>0.31312292358803989</v>
          </cell>
        </row>
        <row r="54">
          <cell r="O54">
            <v>-0.12778603268945021</v>
          </cell>
        </row>
        <row r="55">
          <cell r="O55">
            <v>-0.30704109023332643</v>
          </cell>
        </row>
        <row r="56">
          <cell r="O56">
            <v>-0.51925573344872344</v>
          </cell>
        </row>
        <row r="57">
          <cell r="O57">
            <v>-0.15643153526970954</v>
          </cell>
        </row>
        <row r="58">
          <cell r="O58">
            <v>-0.29939759036144581</v>
          </cell>
        </row>
        <row r="59">
          <cell r="O59">
            <v>1.5686274509803921E-3</v>
          </cell>
        </row>
        <row r="60">
          <cell r="O60">
            <v>-0.10695187165775401</v>
          </cell>
        </row>
        <row r="61">
          <cell r="O61">
            <v>-0.37747819191118159</v>
          </cell>
        </row>
        <row r="62">
          <cell r="O62">
            <v>-0.13932702418506834</v>
          </cell>
        </row>
        <row r="63">
          <cell r="O63">
            <v>0.40646258503401361</v>
          </cell>
        </row>
        <row r="64">
          <cell r="O64">
            <v>0.25510204081632654</v>
          </cell>
        </row>
        <row r="65">
          <cell r="O65">
            <v>-0.40282685512367489</v>
          </cell>
        </row>
        <row r="66">
          <cell r="O66">
            <v>0.13380909901873328</v>
          </cell>
        </row>
        <row r="67">
          <cell r="O67">
            <v>-0.37288909173893198</v>
          </cell>
        </row>
        <row r="68">
          <cell r="O68">
            <v>-0.32247815726767276</v>
          </cell>
        </row>
        <row r="69">
          <cell r="O69">
            <v>-4.3661060802069857E-2</v>
          </cell>
        </row>
        <row r="70">
          <cell r="O70">
            <v>-0.85892282958199362</v>
          </cell>
        </row>
        <row r="71">
          <cell r="O71">
            <v>0.54863344051446949</v>
          </cell>
        </row>
        <row r="72">
          <cell r="O72">
            <v>-0.33762057877813506</v>
          </cell>
        </row>
        <row r="73">
          <cell r="O73">
            <v>-0.1812700964630225</v>
          </cell>
        </row>
        <row r="74">
          <cell r="O74">
            <v>-6.8467629250116444E-2</v>
          </cell>
        </row>
        <row r="75">
          <cell r="O75">
            <v>0.57055961070559613</v>
          </cell>
        </row>
        <row r="76">
          <cell r="O76">
            <v>-0.50109329446064144</v>
          </cell>
        </row>
        <row r="77">
          <cell r="O77">
            <v>-0.21246952281435039</v>
          </cell>
        </row>
        <row r="78">
          <cell r="O78">
            <v>0.15458167330677292</v>
          </cell>
        </row>
        <row r="79">
          <cell r="O79">
            <v>-0.2441860465116279</v>
          </cell>
        </row>
        <row r="80">
          <cell r="O80">
            <v>-0.45520965692503179</v>
          </cell>
        </row>
        <row r="81">
          <cell r="O81">
            <v>-0.34624896949711459</v>
          </cell>
        </row>
        <row r="82">
          <cell r="O82">
            <v>4.5379537953795381E-2</v>
          </cell>
        </row>
        <row r="83">
          <cell r="O83">
            <v>-0.51012145748987858</v>
          </cell>
        </row>
        <row r="84">
          <cell r="O84">
            <v>-0.37604830593760485</v>
          </cell>
        </row>
        <row r="85">
          <cell r="O85">
            <v>-0.10932475884244373</v>
          </cell>
        </row>
        <row r="86">
          <cell r="O86">
            <v>-0.37210282343025708</v>
          </cell>
        </row>
        <row r="87">
          <cell r="O87">
            <v>-9.7374179431072211E-2</v>
          </cell>
        </row>
        <row r="88">
          <cell r="O88">
            <v>-0.15701668302257116</v>
          </cell>
        </row>
        <row r="89">
          <cell r="O89">
            <v>-0.12144455097475232</v>
          </cell>
        </row>
        <row r="90">
          <cell r="O90">
            <v>-8.7407407407407406E-2</v>
          </cell>
        </row>
        <row r="91">
          <cell r="O91">
            <v>-0.27069351230425054</v>
          </cell>
        </row>
        <row r="92">
          <cell r="O92">
            <v>0.28995215311004785</v>
          </cell>
        </row>
        <row r="93">
          <cell r="O93">
            <v>-0.43840271877655057</v>
          </cell>
        </row>
        <row r="94">
          <cell r="O94">
            <v>-0.10773680404916848</v>
          </cell>
        </row>
        <row r="95">
          <cell r="O95">
            <v>7.5596816976127315E-2</v>
          </cell>
        </row>
        <row r="96">
          <cell r="O96">
            <v>-0.18733421750663129</v>
          </cell>
        </row>
        <row r="97">
          <cell r="O97">
            <v>-0.13217905405405406</v>
          </cell>
        </row>
        <row r="98">
          <cell r="O98">
            <v>-0.27050610820244331</v>
          </cell>
        </row>
        <row r="99">
          <cell r="O99">
            <v>5.8666666666666666E-2</v>
          </cell>
        </row>
        <row r="100">
          <cell r="O100">
            <v>0.2684630738522954</v>
          </cell>
        </row>
        <row r="101">
          <cell r="O101">
            <v>-0.22044444444444444</v>
          </cell>
        </row>
        <row r="102">
          <cell r="O102">
            <v>-0.42315573770491804</v>
          </cell>
        </row>
        <row r="103">
          <cell r="O103">
            <v>-8.3838383838383837E-2</v>
          </cell>
        </row>
        <row r="104">
          <cell r="O104">
            <v>-0.49485783424077434</v>
          </cell>
        </row>
        <row r="105">
          <cell r="O105">
            <v>-0.20110361741263028</v>
          </cell>
        </row>
        <row r="106">
          <cell r="O106">
            <v>-0.36492537313432838</v>
          </cell>
        </row>
        <row r="107">
          <cell r="O107">
            <v>-0.143602085840353</v>
          </cell>
        </row>
        <row r="108">
          <cell r="O108">
            <v>-0.25247035573122528</v>
          </cell>
        </row>
        <row r="109">
          <cell r="O109">
            <v>-0.12648221343873517</v>
          </cell>
        </row>
        <row r="110">
          <cell r="O110">
            <v>-0.1388888888888889</v>
          </cell>
        </row>
        <row r="111">
          <cell r="O111">
            <v>-0.15860735009671179</v>
          </cell>
        </row>
        <row r="112">
          <cell r="O112">
            <v>2.3255813953488372E-2</v>
          </cell>
        </row>
        <row r="113">
          <cell r="O113">
            <v>0.2334429309534993</v>
          </cell>
        </row>
        <row r="114">
          <cell r="O114">
            <v>-0.11085180863477247</v>
          </cell>
        </row>
        <row r="115">
          <cell r="O115">
            <v>-0.32158836689038034</v>
          </cell>
        </row>
        <row r="116">
          <cell r="O116">
            <v>-4.7026279391424619E-2</v>
          </cell>
        </row>
        <row r="117">
          <cell r="O117">
            <v>-0.30513307984790877</v>
          </cell>
        </row>
        <row r="118">
          <cell r="O118">
            <v>-6.1312607944732297E-2</v>
          </cell>
        </row>
        <row r="119">
          <cell r="O119">
            <v>-0.31637353433835846</v>
          </cell>
        </row>
        <row r="120">
          <cell r="O120">
            <v>-0.45055499495459134</v>
          </cell>
        </row>
        <row r="121">
          <cell r="O121">
            <v>-6.8241469816272965E-2</v>
          </cell>
        </row>
        <row r="122">
          <cell r="O122">
            <v>3.2006920415224911E-2</v>
          </cell>
        </row>
        <row r="123">
          <cell r="O123">
            <v>-0.34012096774193551</v>
          </cell>
        </row>
        <row r="124">
          <cell r="O124">
            <v>-0.26506024096385544</v>
          </cell>
        </row>
        <row r="125">
          <cell r="O125">
            <v>-0.17604770161119804</v>
          </cell>
        </row>
        <row r="126">
          <cell r="O126">
            <v>-9.2817925508235644E-2</v>
          </cell>
        </row>
        <row r="127">
          <cell r="O127">
            <v>-0.52091756020390223</v>
          </cell>
        </row>
        <row r="128">
          <cell r="O128">
            <v>-0.29161554192229039</v>
          </cell>
        </row>
        <row r="129">
          <cell r="O129">
            <v>-2.3452157598499061E-2</v>
          </cell>
        </row>
        <row r="130">
          <cell r="O130">
            <v>-0.20357142857142857</v>
          </cell>
        </row>
        <row r="131">
          <cell r="O131">
            <v>-6.6508313539192399E-2</v>
          </cell>
        </row>
        <row r="132">
          <cell r="O132">
            <v>1.166429587482219E-2</v>
          </cell>
        </row>
        <row r="133">
          <cell r="O133">
            <v>-0.11894273127753303</v>
          </cell>
        </row>
        <row r="134">
          <cell r="O134">
            <v>-0.17438551099611901</v>
          </cell>
        </row>
        <row r="135">
          <cell r="O135">
            <v>-0.15469007131102577</v>
          </cell>
        </row>
        <row r="136">
          <cell r="O136">
            <v>-0.21070615034168566</v>
          </cell>
        </row>
        <row r="137">
          <cell r="O137">
            <v>-0.26405867970660146</v>
          </cell>
        </row>
        <row r="138">
          <cell r="O138">
            <v>6.8669527896995708E-2</v>
          </cell>
        </row>
        <row r="139">
          <cell r="O139">
            <v>-0.42828008157715841</v>
          </cell>
        </row>
        <row r="140">
          <cell r="O140">
            <v>-0.43325183374083132</v>
          </cell>
        </row>
        <row r="141">
          <cell r="O141">
            <v>-0.35218508997429304</v>
          </cell>
        </row>
        <row r="142">
          <cell r="O142">
            <v>-7.769085513892636E-2</v>
          </cell>
        </row>
        <row r="143">
          <cell r="O143">
            <v>-0.56577693040991417</v>
          </cell>
        </row>
        <row r="144">
          <cell r="O144">
            <v>-0.25105828720286549</v>
          </cell>
        </row>
        <row r="145">
          <cell r="O145">
            <v>-0.12552068869758401</v>
          </cell>
        </row>
        <row r="146">
          <cell r="O146">
            <v>9.4414893617021281E-2</v>
          </cell>
        </row>
        <row r="147">
          <cell r="O147">
            <v>-0.17502365184484389</v>
          </cell>
        </row>
        <row r="148">
          <cell r="O148">
            <v>-0.11829268292682926</v>
          </cell>
        </row>
        <row r="149">
          <cell r="O149">
            <v>-0.10218978102189781</v>
          </cell>
        </row>
        <row r="150">
          <cell r="O150">
            <v>-0.21175523349436393</v>
          </cell>
        </row>
        <row r="151">
          <cell r="O151">
            <v>-9.9108027750247768E-2</v>
          </cell>
        </row>
        <row r="152">
          <cell r="O152">
            <v>-0.15363800360793747</v>
          </cell>
        </row>
        <row r="153">
          <cell r="O153">
            <v>-0.23830734966592429</v>
          </cell>
        </row>
        <row r="154">
          <cell r="O154">
            <v>0.13133476088508209</v>
          </cell>
        </row>
        <row r="155">
          <cell r="O155">
            <v>-0.1496962332928311</v>
          </cell>
        </row>
        <row r="156">
          <cell r="O156">
            <v>-0.13701492537313434</v>
          </cell>
        </row>
        <row r="157">
          <cell r="O157">
            <v>-4.7589993898718728E-2</v>
          </cell>
        </row>
        <row r="158">
          <cell r="O158">
            <v>-2.1262458471760799E-2</v>
          </cell>
        </row>
        <row r="159">
          <cell r="O159">
            <v>7.9505300353356886E-2</v>
          </cell>
        </row>
        <row r="160">
          <cell r="O160">
            <v>-0.2390386489119844</v>
          </cell>
        </row>
        <row r="161">
          <cell r="O161">
            <v>-5.5400372439478582E-2</v>
          </cell>
        </row>
        <row r="162">
          <cell r="O162">
            <v>-0.32116589485153907</v>
          </cell>
        </row>
        <row r="163">
          <cell r="O163">
            <v>9.827517047733654E-2</v>
          </cell>
        </row>
        <row r="164">
          <cell r="O164">
            <v>1.0970756707868556</v>
          </cell>
        </row>
        <row r="165">
          <cell r="O165">
            <v>0.4707309006724727</v>
          </cell>
        </row>
        <row r="166">
          <cell r="O166">
            <v>-6.7073170731707321E-2</v>
          </cell>
        </row>
        <row r="167">
          <cell r="O167">
            <v>-0.1134453781512605</v>
          </cell>
        </row>
        <row r="168">
          <cell r="O168">
            <v>-0.19390185802763221</v>
          </cell>
        </row>
        <row r="169">
          <cell r="O169">
            <v>-6.7039106145251395E-2</v>
          </cell>
        </row>
        <row r="170">
          <cell r="O170">
            <v>-6.2883435582822084E-2</v>
          </cell>
        </row>
        <row r="171">
          <cell r="O171">
            <v>-0.17029862792574657</v>
          </cell>
        </row>
        <row r="172">
          <cell r="O172">
            <v>-0.11475409836065574</v>
          </cell>
        </row>
        <row r="173">
          <cell r="O173">
            <v>-0.1273006134969325</v>
          </cell>
        </row>
        <row r="174">
          <cell r="O174">
            <v>-0.26404084609773887</v>
          </cell>
        </row>
        <row r="175">
          <cell r="O175">
            <v>-0.2769863880974992</v>
          </cell>
        </row>
        <row r="176">
          <cell r="O176">
            <v>-0.28599221789883267</v>
          </cell>
        </row>
        <row r="177">
          <cell r="O177" t="str">
            <v>Not on Published Price list 13/14 (A)</v>
          </cell>
        </row>
        <row r="178">
          <cell r="O178" t="str">
            <v>Not on Published Price list 13/14 (A)</v>
          </cell>
        </row>
        <row r="179">
          <cell r="O179">
            <v>-0.12532637075718014</v>
          </cell>
        </row>
        <row r="180">
          <cell r="O180" t="str">
            <v>Not on Published Price list 13/14 (A)</v>
          </cell>
        </row>
        <row r="181">
          <cell r="O181">
            <v>-1.2004801920768306E-3</v>
          </cell>
        </row>
        <row r="182">
          <cell r="O182">
            <v>-8.680142687277051E-2</v>
          </cell>
        </row>
        <row r="183">
          <cell r="O183">
            <v>-7.2864321608040197E-2</v>
          </cell>
        </row>
        <row r="184">
          <cell r="O184">
            <v>0.86970684039087953</v>
          </cell>
        </row>
        <row r="185">
          <cell r="O185">
            <v>-0.44103072348860256</v>
          </cell>
        </row>
        <row r="186">
          <cell r="O186">
            <v>-0.16426512968299711</v>
          </cell>
        </row>
        <row r="187">
          <cell r="O187">
            <v>-3.3123028391167195E-2</v>
          </cell>
        </row>
        <row r="188">
          <cell r="O188">
            <v>0.13738019169329074</v>
          </cell>
        </row>
        <row r="189">
          <cell r="O189">
            <v>-4.4193216855087356E-2</v>
          </cell>
        </row>
        <row r="190">
          <cell r="O190">
            <v>-5.1818181818181819E-2</v>
          </cell>
        </row>
        <row r="191">
          <cell r="O191">
            <v>-0.18081180811808117</v>
          </cell>
        </row>
        <row r="192">
          <cell r="O192">
            <v>-1</v>
          </cell>
        </row>
        <row r="193">
          <cell r="O193">
            <v>8.723404255319149E-2</v>
          </cell>
        </row>
        <row r="194">
          <cell r="O194">
            <v>-0.19284940411700974</v>
          </cell>
        </row>
        <row r="195">
          <cell r="O195">
            <v>-0.10395584176632934</v>
          </cell>
        </row>
        <row r="196">
          <cell r="O196">
            <v>1.9342359767891683E-3</v>
          </cell>
        </row>
        <row r="197">
          <cell r="O197">
            <v>0.32341650671785027</v>
          </cell>
        </row>
        <row r="198">
          <cell r="O198">
            <v>2.0084269662921348</v>
          </cell>
        </row>
        <row r="199">
          <cell r="O199">
            <v>4.4193216855087356E-2</v>
          </cell>
        </row>
        <row r="200">
          <cell r="O200">
            <v>-0.17181818181818181</v>
          </cell>
        </row>
        <row r="201">
          <cell r="O201">
            <v>-0.10487580496780129</v>
          </cell>
        </row>
        <row r="202">
          <cell r="O202">
            <v>1.2458471760797342E-2</v>
          </cell>
        </row>
        <row r="203">
          <cell r="O203">
            <v>-0.1245136186770428</v>
          </cell>
        </row>
        <row r="204">
          <cell r="O204">
            <v>-2.9335634167385678E-2</v>
          </cell>
        </row>
        <row r="205">
          <cell r="O205">
            <v>-9.3023255813953487E-2</v>
          </cell>
        </row>
        <row r="206">
          <cell r="O206">
            <v>1.3043478260869565E-2</v>
          </cell>
        </row>
        <row r="207">
          <cell r="O207">
            <v>-9.8026095684175307E-2</v>
          </cell>
        </row>
        <row r="208">
          <cell r="O208">
            <v>-3.5768645357686452E-2</v>
          </cell>
        </row>
        <row r="209">
          <cell r="O209">
            <v>-8.6351471900089211E-2</v>
          </cell>
        </row>
        <row r="210">
          <cell r="O210">
            <v>-0.2038253759672945</v>
          </cell>
        </row>
        <row r="211">
          <cell r="O211">
            <v>-0.36793164111585824</v>
          </cell>
        </row>
        <row r="212">
          <cell r="O212">
            <v>-3.6321031048623317E-2</v>
          </cell>
        </row>
        <row r="213">
          <cell r="O213">
            <v>-6.2086353608572328E-2</v>
          </cell>
        </row>
        <row r="214">
          <cell r="O214">
            <v>0.55506607929515417</v>
          </cell>
        </row>
        <row r="215">
          <cell r="O215">
            <v>1.1039426523297491</v>
          </cell>
        </row>
        <row r="216">
          <cell r="O216">
            <v>0.60963455149501666</v>
          </cell>
        </row>
        <row r="217">
          <cell r="O217">
            <v>-0.14541547277936961</v>
          </cell>
        </row>
        <row r="218">
          <cell r="O218">
            <v>-1.083537224746592E-2</v>
          </cell>
        </row>
        <row r="219">
          <cell r="O219">
            <v>0.41833440929632021</v>
          </cell>
        </row>
        <row r="220">
          <cell r="O220">
            <v>-4.3899289864428662E-2</v>
          </cell>
        </row>
        <row r="221">
          <cell r="O221">
            <v>-0.20358814352574103</v>
          </cell>
        </row>
        <row r="222">
          <cell r="O222">
            <v>-3.1022390072835176E-2</v>
          </cell>
        </row>
        <row r="223">
          <cell r="O223">
            <v>-0.13977695167286244</v>
          </cell>
        </row>
        <row r="224">
          <cell r="O224">
            <v>-0.13783447417548225</v>
          </cell>
        </row>
        <row r="225">
          <cell r="O225">
            <v>-7.9265562024182709E-2</v>
          </cell>
        </row>
        <row r="226">
          <cell r="O226">
            <v>0.3611111111111111</v>
          </cell>
        </row>
        <row r="227">
          <cell r="O227">
            <v>-6.346541302887844E-2</v>
          </cell>
        </row>
        <row r="228">
          <cell r="O228">
            <v>-9.9418604651162784E-2</v>
          </cell>
        </row>
        <row r="229">
          <cell r="O229">
            <v>-7.4102175012645419E-2</v>
          </cell>
        </row>
        <row r="230">
          <cell r="O230">
            <v>-1.2190476190476191E-2</v>
          </cell>
        </row>
        <row r="231">
          <cell r="O231">
            <v>-0.1339754816112084</v>
          </cell>
        </row>
        <row r="232">
          <cell r="O232">
            <v>-0.22721518987341771</v>
          </cell>
        </row>
        <row r="233">
          <cell r="O233">
            <v>-0.16519174041297935</v>
          </cell>
        </row>
        <row r="234">
          <cell r="O234">
            <v>-9.0958019375672772E-2</v>
          </cell>
        </row>
        <row r="235">
          <cell r="O235">
            <v>0.31644260599793173</v>
          </cell>
        </row>
        <row r="236">
          <cell r="O236">
            <v>0.37296416938110749</v>
          </cell>
        </row>
        <row r="237">
          <cell r="O237">
            <v>-0.12332668755340359</v>
          </cell>
        </row>
        <row r="238">
          <cell r="O238">
            <v>0.50801393728222999</v>
          </cell>
        </row>
        <row r="239">
          <cell r="O239">
            <v>1.1366806136680614</v>
          </cell>
        </row>
        <row r="240">
          <cell r="O240">
            <v>-0.10854092526690391</v>
          </cell>
        </row>
        <row r="241">
          <cell r="O241">
            <v>-0.1397003745318352</v>
          </cell>
        </row>
        <row r="242">
          <cell r="O242">
            <v>-0.20666344760985031</v>
          </cell>
        </row>
        <row r="243">
          <cell r="O243">
            <v>-0.39459084604715672</v>
          </cell>
        </row>
        <row r="244">
          <cell r="O244">
            <v>-0.14088250930356194</v>
          </cell>
        </row>
        <row r="245">
          <cell r="O245">
            <v>-0.15119916579770595</v>
          </cell>
        </row>
        <row r="246">
          <cell r="O246">
            <v>-0.11042944785276074</v>
          </cell>
        </row>
        <row r="247">
          <cell r="O247">
            <v>-0.32077922077922078</v>
          </cell>
        </row>
        <row r="248">
          <cell r="O248">
            <v>1.7647058823529412E-2</v>
          </cell>
        </row>
        <row r="249">
          <cell r="O249">
            <v>-0.25746156165209527</v>
          </cell>
        </row>
        <row r="250">
          <cell r="O250">
            <v>0.20218153486560186</v>
          </cell>
        </row>
        <row r="251">
          <cell r="O251">
            <v>-0.17267080745341615</v>
          </cell>
        </row>
        <row r="252">
          <cell r="O252">
            <v>-8.5811648079306066E-2</v>
          </cell>
        </row>
        <row r="253">
          <cell r="O253">
            <v>-0.32154456874774451</v>
          </cell>
        </row>
        <row r="254">
          <cell r="O254">
            <v>-0.38212842388863943</v>
          </cell>
        </row>
        <row r="255">
          <cell r="O255">
            <v>-0.10287335934728627</v>
          </cell>
        </row>
        <row r="256">
          <cell r="O256">
            <v>-0.10257568910980569</v>
          </cell>
        </row>
        <row r="257">
          <cell r="O257">
            <v>-6.7559342665855143E-2</v>
          </cell>
        </row>
        <row r="258">
          <cell r="O258">
            <v>-0.16002870470039468</v>
          </cell>
        </row>
        <row r="259">
          <cell r="O259">
            <v>-3.3459255261737722E-2</v>
          </cell>
        </row>
        <row r="260">
          <cell r="O260">
            <v>0.55765199161425572</v>
          </cell>
        </row>
        <row r="261">
          <cell r="O261">
            <v>-0.29661538461538461</v>
          </cell>
        </row>
        <row r="262">
          <cell r="O262">
            <v>-0.33152852977925862</v>
          </cell>
        </row>
        <row r="263">
          <cell r="O263">
            <v>-0.41536458333333331</v>
          </cell>
        </row>
        <row r="264">
          <cell r="O264">
            <v>-0.27845330739299612</v>
          </cell>
        </row>
        <row r="265">
          <cell r="O265">
            <v>-0.33121019108280253</v>
          </cell>
        </row>
        <row r="266">
          <cell r="O266">
            <v>-0.3351703406813627</v>
          </cell>
        </row>
        <row r="267">
          <cell r="O267">
            <v>-5.949820788530466E-2</v>
          </cell>
        </row>
        <row r="268">
          <cell r="O268">
            <v>-0.15906886517943744</v>
          </cell>
        </row>
        <row r="269">
          <cell r="O269">
            <v>-9.3343534812547813E-2</v>
          </cell>
        </row>
        <row r="270">
          <cell r="O270">
            <v>-6.3157894736842104E-3</v>
          </cell>
        </row>
        <row r="271">
          <cell r="O271">
            <v>-0.4247498912570683</v>
          </cell>
        </row>
        <row r="272">
          <cell r="O272">
            <v>-0.32580525731210663</v>
          </cell>
        </row>
        <row r="273">
          <cell r="O273">
            <v>-0.72528693076638284</v>
          </cell>
        </row>
        <row r="274">
          <cell r="O274">
            <v>-0.13555691554467564</v>
          </cell>
        </row>
        <row r="275">
          <cell r="O275">
            <v>-0.14540922309929372</v>
          </cell>
        </row>
        <row r="276">
          <cell r="O276">
            <v>5.6969696969696969E-2</v>
          </cell>
        </row>
        <row r="277">
          <cell r="O277">
            <v>-3.5398230088495575E-2</v>
          </cell>
        </row>
        <row r="278">
          <cell r="O278">
            <v>-0.1934541203974284</v>
          </cell>
        </row>
        <row r="279">
          <cell r="O279">
            <v>-0.24898167006109981</v>
          </cell>
        </row>
        <row r="280">
          <cell r="O280">
            <v>1.0103092783505154</v>
          </cell>
        </row>
        <row r="281">
          <cell r="O281">
            <v>-1</v>
          </cell>
        </row>
        <row r="282">
          <cell r="O282">
            <v>5.7346938775510203</v>
          </cell>
        </row>
        <row r="283">
          <cell r="O283">
            <v>0.23809523809523808</v>
          </cell>
        </row>
        <row r="284">
          <cell r="O284">
            <v>0.1977818853974122</v>
          </cell>
        </row>
        <row r="285">
          <cell r="O285" t="str">
            <v>Not on Published Price list 13/14 (A)</v>
          </cell>
        </row>
        <row r="286">
          <cell r="O286" t="str">
            <v>Not on both list</v>
          </cell>
        </row>
        <row r="287">
          <cell r="O287" t="str">
            <v>Not on Published Price list 13/14 (A)</v>
          </cell>
        </row>
        <row r="288">
          <cell r="O288">
            <v>0.1134020618556701</v>
          </cell>
        </row>
        <row r="289">
          <cell r="O289" t="str">
            <v>Not on Published Price list 13/14 (A)</v>
          </cell>
        </row>
        <row r="290">
          <cell r="O290">
            <v>0.19135802469135801</v>
          </cell>
        </row>
        <row r="291">
          <cell r="O291">
            <v>-0.19901256080737675</v>
          </cell>
        </row>
        <row r="292">
          <cell r="O292">
            <v>8.8346337780015105E-2</v>
          </cell>
        </row>
        <row r="293">
          <cell r="O293">
            <v>-2.0872420262664164E-2</v>
          </cell>
        </row>
        <row r="294">
          <cell r="O294">
            <v>-0.33650893630422801</v>
          </cell>
        </row>
        <row r="295">
          <cell r="O295">
            <v>-0.48932676518883417</v>
          </cell>
        </row>
        <row r="296">
          <cell r="O296">
            <v>-7.2589937267955443E-2</v>
          </cell>
        </row>
        <row r="297">
          <cell r="O297">
            <v>-8.5877318116975743E-2</v>
          </cell>
        </row>
        <row r="298">
          <cell r="O298">
            <v>-2.9013539651837523E-2</v>
          </cell>
        </row>
        <row r="299">
          <cell r="O299">
            <v>0.10333484573502723</v>
          </cell>
        </row>
        <row r="300">
          <cell r="O300">
            <v>-4.0659023027266594E-2</v>
          </cell>
        </row>
        <row r="301">
          <cell r="O301">
            <v>-7.8247396057501931E-2</v>
          </cell>
        </row>
        <row r="302">
          <cell r="O302">
            <v>-6.7041226937969781E-2</v>
          </cell>
        </row>
        <row r="303">
          <cell r="O303">
            <v>-0.12795374560080441</v>
          </cell>
        </row>
        <row r="304">
          <cell r="O304">
            <v>-0.27498577659776219</v>
          </cell>
        </row>
        <row r="305">
          <cell r="O305">
            <v>-0.32600498868843902</v>
          </cell>
        </row>
        <row r="306">
          <cell r="O306">
            <v>-0.14989600516388152</v>
          </cell>
        </row>
        <row r="307">
          <cell r="O307">
            <v>-0.18515205724508049</v>
          </cell>
        </row>
        <row r="308">
          <cell r="O308">
            <v>-0.18647406434668418</v>
          </cell>
        </row>
        <row r="309">
          <cell r="O309" t="str">
            <v>Not on 15/16 prices Unadjusted</v>
          </cell>
        </row>
        <row r="310">
          <cell r="O310">
            <v>-0.29971569654346852</v>
          </cell>
        </row>
        <row r="311">
          <cell r="O311">
            <v>-0.20566037735849058</v>
          </cell>
        </row>
        <row r="312">
          <cell r="O312">
            <v>-7.9599056603773588E-2</v>
          </cell>
        </row>
        <row r="313">
          <cell r="O313">
            <v>-0.13431855500821019</v>
          </cell>
        </row>
        <row r="314">
          <cell r="O314">
            <v>6.6789781471221915E-2</v>
          </cell>
        </row>
        <row r="315">
          <cell r="O315">
            <v>-5.2476910159529808E-3</v>
          </cell>
        </row>
        <row r="316">
          <cell r="O316">
            <v>-0.21817709010531791</v>
          </cell>
        </row>
        <row r="317">
          <cell r="O317" t="str">
            <v>Not on Published Price list 13/14 (A)</v>
          </cell>
        </row>
        <row r="318">
          <cell r="O318">
            <v>0.19613095238095238</v>
          </cell>
        </row>
        <row r="319">
          <cell r="O319">
            <v>0.23972602739726026</v>
          </cell>
        </row>
        <row r="320">
          <cell r="O320">
            <v>-0.37632508833922262</v>
          </cell>
        </row>
        <row r="321">
          <cell r="O321">
            <v>-3.5836177474402729E-2</v>
          </cell>
        </row>
        <row r="322">
          <cell r="O322">
            <v>-0.17252252252252251</v>
          </cell>
        </row>
        <row r="323">
          <cell r="O323">
            <v>7.049864898059445E-2</v>
          </cell>
        </row>
        <row r="324">
          <cell r="O324">
            <v>0.11449468085106383</v>
          </cell>
        </row>
        <row r="325">
          <cell r="O325">
            <v>0.27350427350427353</v>
          </cell>
        </row>
        <row r="326">
          <cell r="O326">
            <v>0.13336360884044807</v>
          </cell>
        </row>
        <row r="327">
          <cell r="O327">
            <v>-0.13813490997043806</v>
          </cell>
        </row>
        <row r="328">
          <cell r="O328">
            <v>-3.7052994398965963E-2</v>
          </cell>
        </row>
        <row r="329">
          <cell r="O329">
            <v>-0.40828402366863903</v>
          </cell>
        </row>
        <row r="330">
          <cell r="O330">
            <v>-0.30538922155688625</v>
          </cell>
        </row>
        <row r="331">
          <cell r="O331">
            <v>-0.36624040920716111</v>
          </cell>
        </row>
        <row r="332">
          <cell r="O332">
            <v>9.081735620585267E-2</v>
          </cell>
        </row>
        <row r="333">
          <cell r="O333">
            <v>0.16793446459918079</v>
          </cell>
        </row>
        <row r="334">
          <cell r="O334">
            <v>0.38424437299035369</v>
          </cell>
        </row>
        <row r="335">
          <cell r="O335">
            <v>-0.24531835205992508</v>
          </cell>
        </row>
        <row r="336">
          <cell r="O336">
            <v>0.14990512333965844</v>
          </cell>
        </row>
        <row r="337">
          <cell r="O337">
            <v>0.18235294117647058</v>
          </cell>
        </row>
        <row r="338">
          <cell r="O338">
            <v>-0.39883040935672515</v>
          </cell>
        </row>
        <row r="339">
          <cell r="O339" t="str">
            <v>Not on 15/16 prices Unadjusted</v>
          </cell>
        </row>
        <row r="340">
          <cell r="O340" t="str">
            <v>Not on 15/16 prices Unadjusted</v>
          </cell>
        </row>
        <row r="341">
          <cell r="O341" t="str">
            <v>Not on 15/16 prices Unadjusted</v>
          </cell>
        </row>
        <row r="342">
          <cell r="O342" t="str">
            <v>Not on 15/16 prices Unadjusted</v>
          </cell>
        </row>
        <row r="343">
          <cell r="O343" t="str">
            <v>Not on 15/16 prices Unadjusted</v>
          </cell>
        </row>
        <row r="344">
          <cell r="O344" t="str">
            <v>Not on 15/16 prices Unadjusted</v>
          </cell>
        </row>
        <row r="345">
          <cell r="O345" t="str">
            <v>Not on 15/16 prices Unadjusted</v>
          </cell>
        </row>
        <row r="346">
          <cell r="O346" t="str">
            <v>Not on 15/16 prices Unadjusted</v>
          </cell>
        </row>
        <row r="347">
          <cell r="O347" t="str">
            <v>Not on 15/16 prices Unadjusted</v>
          </cell>
        </row>
        <row r="348">
          <cell r="O348" t="str">
            <v>Not on 15/16 prices Unadjusted</v>
          </cell>
        </row>
        <row r="349">
          <cell r="O349" t="str">
            <v>Not on 15/16 prices Unadjusted</v>
          </cell>
        </row>
        <row r="350">
          <cell r="O350" t="str">
            <v>Not on 15/16 prices Unadjusted</v>
          </cell>
        </row>
        <row r="351">
          <cell r="O351" t="str">
            <v>Not on 15/16 prices Unadjusted</v>
          </cell>
        </row>
        <row r="352">
          <cell r="O352" t="str">
            <v>Not on 15/16 prices Unadjusted</v>
          </cell>
        </row>
        <row r="353">
          <cell r="O353" t="str">
            <v>Not on 15/16 prices Unadjusted</v>
          </cell>
        </row>
        <row r="354">
          <cell r="O354" t="str">
            <v>Not on 15/16 prices Unadjusted</v>
          </cell>
        </row>
        <row r="355">
          <cell r="O355" t="str">
            <v>Not on 15/16 prices Unadjusted</v>
          </cell>
        </row>
        <row r="356">
          <cell r="O356">
            <v>-0.23297650906928338</v>
          </cell>
        </row>
        <row r="357">
          <cell r="O357">
            <v>-0.214190093708166</v>
          </cell>
        </row>
        <row r="358">
          <cell r="O358">
            <v>-0.1220159151193634</v>
          </cell>
        </row>
        <row r="359">
          <cell r="O359" t="str">
            <v>Not on 15/16 prices Unadjusted</v>
          </cell>
        </row>
        <row r="360">
          <cell r="O360" t="str">
            <v>Not on 15/16 prices Unadjusted</v>
          </cell>
        </row>
        <row r="361">
          <cell r="O361" t="str">
            <v>Not on 15/16 prices Unadjusted</v>
          </cell>
        </row>
        <row r="362">
          <cell r="O362" t="str">
            <v>Not on 15/16 prices Unadjusted</v>
          </cell>
        </row>
        <row r="363">
          <cell r="O363" t="str">
            <v>Not on 15/16 prices Unadjusted</v>
          </cell>
        </row>
        <row r="364">
          <cell r="O364">
            <v>-0.1873715673454138</v>
          </cell>
        </row>
        <row r="365">
          <cell r="O365">
            <v>-5.681818181818182E-3</v>
          </cell>
        </row>
        <row r="366">
          <cell r="O366">
            <v>-1.8495684340320593E-2</v>
          </cell>
        </row>
        <row r="367">
          <cell r="O367">
            <v>0.30369576861274772</v>
          </cell>
        </row>
        <row r="368">
          <cell r="O368">
            <v>-0.17078885706847174</v>
          </cell>
        </row>
        <row r="369">
          <cell r="O369">
            <v>-7.4977817213842057E-2</v>
          </cell>
        </row>
        <row r="370">
          <cell r="O370">
            <v>2.1141649048625794E-3</v>
          </cell>
        </row>
        <row r="371">
          <cell r="O371" t="str">
            <v>Not on 15/16 prices Unadjusted</v>
          </cell>
        </row>
        <row r="372">
          <cell r="O372" t="str">
            <v>Not on 15/16 prices Unadjusted</v>
          </cell>
        </row>
        <row r="373">
          <cell r="O373">
            <v>-3.1689088191330345E-2</v>
          </cell>
        </row>
        <row r="374">
          <cell r="O374">
            <v>4.8802129547471165E-3</v>
          </cell>
        </row>
        <row r="375">
          <cell r="O375" t="str">
            <v>Not on 15/16 prices Unadjusted</v>
          </cell>
        </row>
        <row r="376">
          <cell r="O376" t="str">
            <v>Not on 15/16 prices Unadjusted</v>
          </cell>
        </row>
        <row r="377">
          <cell r="O377">
            <v>-5.701754385964912E-2</v>
          </cell>
        </row>
        <row r="378">
          <cell r="O378">
            <v>-0.12946783161239078</v>
          </cell>
        </row>
        <row r="379">
          <cell r="O379" t="str">
            <v>Not on 15/16 prices Unadjusted</v>
          </cell>
        </row>
        <row r="380">
          <cell r="O380">
            <v>-0.57070707070707072</v>
          </cell>
        </row>
        <row r="381">
          <cell r="O381">
            <v>-0.44719535783365572</v>
          </cell>
        </row>
        <row r="382">
          <cell r="O382">
            <v>-0.16920943134535368</v>
          </cell>
        </row>
        <row r="383">
          <cell r="O383" t="str">
            <v>Not on 15/16 prices Unadjusted</v>
          </cell>
        </row>
        <row r="384">
          <cell r="O384" t="str">
            <v>Not on 15/16 prices Unadjusted</v>
          </cell>
        </row>
        <row r="385">
          <cell r="O385" t="str">
            <v>Not on 15/16 prices Unadjusted</v>
          </cell>
        </row>
        <row r="386">
          <cell r="O386">
            <v>-0.24247456923396304</v>
          </cell>
        </row>
        <row r="387">
          <cell r="O387">
            <v>-4.074585635359116E-2</v>
          </cell>
        </row>
        <row r="388">
          <cell r="O388">
            <v>0.30748225013653741</v>
          </cell>
        </row>
        <row r="389">
          <cell r="O389">
            <v>0.82683215130023646</v>
          </cell>
        </row>
        <row r="390">
          <cell r="O390" t="str">
            <v>Not on 15/16 prices Unadjusted</v>
          </cell>
        </row>
        <row r="391">
          <cell r="O391" t="str">
            <v>Not on 15/16 prices Unadjusted</v>
          </cell>
        </row>
        <row r="392">
          <cell r="O392" t="str">
            <v>Not on 15/16 prices Unadjusted</v>
          </cell>
        </row>
        <row r="393">
          <cell r="O393" t="str">
            <v>Not on 15/16 prices Unadjusted</v>
          </cell>
        </row>
        <row r="394">
          <cell r="O394" t="str">
            <v>Not on 15/16 prices Unadjusted</v>
          </cell>
        </row>
        <row r="395">
          <cell r="O395">
            <v>-0.25452664252457319</v>
          </cell>
        </row>
        <row r="396">
          <cell r="O396">
            <v>-0.20425138632162662</v>
          </cell>
        </row>
        <row r="397">
          <cell r="O397">
            <v>5.0377833753148613E-3</v>
          </cell>
        </row>
        <row r="398">
          <cell r="O398">
            <v>-0.2052505966587112</v>
          </cell>
        </row>
        <row r="399">
          <cell r="O399">
            <v>-0.31120331950207469</v>
          </cell>
        </row>
        <row r="400">
          <cell r="O400">
            <v>4.0567951318458417E-2</v>
          </cell>
        </row>
        <row r="401">
          <cell r="O401">
            <v>-0.35510718789407314</v>
          </cell>
        </row>
        <row r="402">
          <cell r="O402">
            <v>-0.21869782971619364</v>
          </cell>
        </row>
        <row r="403">
          <cell r="O403">
            <v>-2.4553571428571428E-2</v>
          </cell>
        </row>
        <row r="404">
          <cell r="O404">
            <v>4.4554455445544552E-2</v>
          </cell>
        </row>
        <row r="405">
          <cell r="O405">
            <v>-0.21668383110195674</v>
          </cell>
        </row>
        <row r="406">
          <cell r="O406">
            <v>-8.0674567000911579E-2</v>
          </cell>
        </row>
        <row r="407">
          <cell r="O407">
            <v>-8.5953878406708595E-2</v>
          </cell>
        </row>
        <row r="408">
          <cell r="O408">
            <v>-2.7166882276843468E-2</v>
          </cell>
        </row>
        <row r="409">
          <cell r="O409">
            <v>-0.27613338328962156</v>
          </cell>
        </row>
        <row r="410">
          <cell r="O410">
            <v>3.1914893617021274E-2</v>
          </cell>
        </row>
        <row r="411">
          <cell r="O411">
            <v>5.5023923444976079E-2</v>
          </cell>
        </row>
        <row r="412">
          <cell r="O412">
            <v>-0.36601307189542481</v>
          </cell>
        </row>
        <row r="413">
          <cell r="O413">
            <v>-0.15375918598078009</v>
          </cell>
        </row>
        <row r="414">
          <cell r="O414">
            <v>-3.8548752834467119E-2</v>
          </cell>
        </row>
        <row r="415">
          <cell r="O415">
            <v>-0.23731501057082452</v>
          </cell>
        </row>
        <row r="416">
          <cell r="O416">
            <v>2.9010238907849831E-2</v>
          </cell>
        </row>
        <row r="417">
          <cell r="O417">
            <v>-0.31913477537437607</v>
          </cell>
        </row>
        <row r="418">
          <cell r="O418">
            <v>-0.16962645437844459</v>
          </cell>
        </row>
        <row r="419">
          <cell r="O419">
            <v>-7.8758949880668255E-2</v>
          </cell>
        </row>
        <row r="420">
          <cell r="O420" t="str">
            <v>Not on 15/16 prices Unadjusted</v>
          </cell>
        </row>
        <row r="421">
          <cell r="O421">
            <v>-0.28505443747937975</v>
          </cell>
        </row>
        <row r="422">
          <cell r="O422">
            <v>-0.17185761957730811</v>
          </cell>
        </row>
        <row r="423">
          <cell r="O423">
            <v>2.8795811518324606E-2</v>
          </cell>
        </row>
        <row r="424">
          <cell r="O424">
            <v>-0.17582128777923783</v>
          </cell>
        </row>
        <row r="425">
          <cell r="O425">
            <v>-0.21495678316422398</v>
          </cell>
        </row>
        <row r="426">
          <cell r="O426">
            <v>4.7337278106508875E-2</v>
          </cell>
        </row>
        <row r="427">
          <cell r="O427">
            <v>-0.28312646762831267</v>
          </cell>
        </row>
        <row r="428">
          <cell r="O428">
            <v>-0.11709047900650503</v>
          </cell>
        </row>
        <row r="429">
          <cell r="O429">
            <v>4.6454767726161368E-2</v>
          </cell>
        </row>
        <row r="430">
          <cell r="O430">
            <v>-0.24256348246674728</v>
          </cell>
        </row>
        <row r="431">
          <cell r="O431">
            <v>-0.26193001060445387</v>
          </cell>
        </row>
        <row r="432">
          <cell r="O432">
            <v>-0.1233974358974359</v>
          </cell>
        </row>
        <row r="433">
          <cell r="O433">
            <v>-0.18290960451977401</v>
          </cell>
        </row>
        <row r="434">
          <cell r="O434">
            <v>0.87157287157287155</v>
          </cell>
        </row>
        <row r="435">
          <cell r="O435">
            <v>-0.37806637806637805</v>
          </cell>
        </row>
        <row r="436">
          <cell r="O436">
            <v>-0.1594966344746854</v>
          </cell>
        </row>
        <row r="437">
          <cell r="O437">
            <v>-0.19814385150812064</v>
          </cell>
        </row>
        <row r="438">
          <cell r="O438">
            <v>-7.9365079365079361E-3</v>
          </cell>
        </row>
        <row r="439">
          <cell r="O439">
            <v>-0.31114435302916976</v>
          </cell>
        </row>
        <row r="440">
          <cell r="O440">
            <v>-0.22072419106317412</v>
          </cell>
        </row>
        <row r="441">
          <cell r="O441">
            <v>0.13759213759213759</v>
          </cell>
        </row>
        <row r="442">
          <cell r="O442">
            <v>8.4985835694051E-3</v>
          </cell>
        </row>
        <row r="443">
          <cell r="O443">
            <v>-0.34992458521870284</v>
          </cell>
        </row>
        <row r="444">
          <cell r="O444">
            <v>-0.22060766182298547</v>
          </cell>
        </row>
        <row r="445">
          <cell r="O445">
            <v>-0.62453531598513012</v>
          </cell>
        </row>
        <row r="446">
          <cell r="O446">
            <v>-0.29968454258675081</v>
          </cell>
        </row>
        <row r="447">
          <cell r="O447">
            <v>-0.24736048265460031</v>
          </cell>
        </row>
        <row r="448">
          <cell r="O448">
            <v>-6.0648801128349791E-2</v>
          </cell>
        </row>
        <row r="449">
          <cell r="O449">
            <v>8.7108013937282226E-3</v>
          </cell>
        </row>
        <row r="450">
          <cell r="O450" t="str">
            <v>Not on 15/16 prices Unadjusted</v>
          </cell>
        </row>
        <row r="451">
          <cell r="O451">
            <v>-0.26323529411764707</v>
          </cell>
        </row>
        <row r="452">
          <cell r="O452">
            <v>3.6834924965893585E-2</v>
          </cell>
        </row>
        <row r="453">
          <cell r="O453">
            <v>-3.4165571616294348E-2</v>
          </cell>
        </row>
        <row r="454">
          <cell r="O454" t="str">
            <v>Not on 15/16 prices Unadjusted</v>
          </cell>
        </row>
        <row r="455">
          <cell r="O455">
            <v>-3.125E-2</v>
          </cell>
        </row>
        <row r="456">
          <cell r="O456" t="str">
            <v>Not on 15/16 prices Unadjusted</v>
          </cell>
        </row>
        <row r="457">
          <cell r="O457">
            <v>-0.36420395421436003</v>
          </cell>
        </row>
        <row r="458">
          <cell r="O458">
            <v>-0.17653061224489797</v>
          </cell>
        </row>
        <row r="459">
          <cell r="O459">
            <v>-8.5422864428389284E-2</v>
          </cell>
        </row>
        <row r="460">
          <cell r="O460">
            <v>-0.26155292853304674</v>
          </cell>
        </row>
        <row r="461">
          <cell r="O461">
            <v>-0.12012826837691169</v>
          </cell>
        </row>
        <row r="462">
          <cell r="O462" t="str">
            <v>Not on 15/16 prices Unadjusted</v>
          </cell>
        </row>
        <row r="463">
          <cell r="O463" t="str">
            <v>Not on 15/16 prices Unadjusted</v>
          </cell>
        </row>
        <row r="464">
          <cell r="O464">
            <v>-0.39668431669188098</v>
          </cell>
        </row>
        <row r="465">
          <cell r="O465">
            <v>-0.58944785276073619</v>
          </cell>
        </row>
        <row r="466">
          <cell r="O466">
            <v>-0.30684413641017561</v>
          </cell>
        </row>
        <row r="467">
          <cell r="O467">
            <v>5.0392893747864709E-2</v>
          </cell>
        </row>
        <row r="468">
          <cell r="O468">
            <v>-7.6331900481959092E-2</v>
          </cell>
        </row>
        <row r="469">
          <cell r="O469">
            <v>-0.14007516228220021</v>
          </cell>
        </row>
        <row r="470">
          <cell r="O470">
            <v>-0.22852233676975944</v>
          </cell>
        </row>
        <row r="471">
          <cell r="O471">
            <v>-0.21729908083902899</v>
          </cell>
        </row>
        <row r="472">
          <cell r="O472">
            <v>-0.34714003944773175</v>
          </cell>
        </row>
        <row r="473">
          <cell r="O473">
            <v>-0.14423756775866131</v>
          </cell>
        </row>
        <row r="474">
          <cell r="O474">
            <v>-7.6864535768645353E-2</v>
          </cell>
        </row>
        <row r="475">
          <cell r="O475">
            <v>-6.8086479509519196E-2</v>
          </cell>
        </row>
        <row r="476">
          <cell r="O476">
            <v>-0.24108527131782945</v>
          </cell>
        </row>
        <row r="477">
          <cell r="O477">
            <v>-0.15709903593339175</v>
          </cell>
        </row>
        <row r="478">
          <cell r="O478">
            <v>-3.0750036694554526E-2</v>
          </cell>
        </row>
        <row r="479">
          <cell r="O479">
            <v>-0.25593719332679099</v>
          </cell>
        </row>
        <row r="480">
          <cell r="O480">
            <v>-0.13780260707635009</v>
          </cell>
        </row>
        <row r="481">
          <cell r="O481" t="str">
            <v>Not on 15/16 prices Unadjusted</v>
          </cell>
        </row>
        <row r="482">
          <cell r="O482">
            <v>0.32401714179243524</v>
          </cell>
        </row>
        <row r="483">
          <cell r="O483">
            <v>0.17841163310961969</v>
          </cell>
        </row>
        <row r="484">
          <cell r="O484">
            <v>-0.21325966850828729</v>
          </cell>
        </row>
        <row r="485">
          <cell r="O485">
            <v>-0.39610274579273691</v>
          </cell>
        </row>
        <row r="486">
          <cell r="O486">
            <v>-0.23130755064456721</v>
          </cell>
        </row>
        <row r="487">
          <cell r="O487" t="str">
            <v>Not on 15/16 prices Unadjusted</v>
          </cell>
        </row>
        <row r="488">
          <cell r="O488" t="str">
            <v>Not on 15/16 prices Unadjusted</v>
          </cell>
        </row>
        <row r="489">
          <cell r="O489" t="str">
            <v>Not on 15/16 prices Unadjusted</v>
          </cell>
        </row>
        <row r="490">
          <cell r="O490">
            <v>-0.28820148749154834</v>
          </cell>
        </row>
        <row r="491">
          <cell r="O491">
            <v>-0.262380088151413</v>
          </cell>
        </row>
        <row r="492">
          <cell r="O492">
            <v>-0.11687436847423374</v>
          </cell>
        </row>
        <row r="493">
          <cell r="O493">
            <v>-0.15156794425087108</v>
          </cell>
        </row>
        <row r="494">
          <cell r="O494" t="str">
            <v>Not on 15/16 prices Unadjusted</v>
          </cell>
        </row>
        <row r="495">
          <cell r="O495" t="str">
            <v>Not on 15/16 prices Unadjusted</v>
          </cell>
        </row>
        <row r="496">
          <cell r="O496" t="str">
            <v>Not on 15/16 prices Unadjusted</v>
          </cell>
        </row>
        <row r="497">
          <cell r="O497">
            <v>-0.39159109645507006</v>
          </cell>
        </row>
        <row r="498">
          <cell r="O498">
            <v>-0.32423076923076921</v>
          </cell>
        </row>
        <row r="499">
          <cell r="O499">
            <v>-0.11822985468956407</v>
          </cell>
        </row>
        <row r="500">
          <cell r="O500">
            <v>0.10467289719626169</v>
          </cell>
        </row>
        <row r="501">
          <cell r="O501">
            <v>-0.31599291351264291</v>
          </cell>
        </row>
        <row r="502">
          <cell r="O502">
            <v>-0.32947719688542826</v>
          </cell>
        </row>
        <row r="503">
          <cell r="O503">
            <v>-0.11961141469338191</v>
          </cell>
        </row>
        <row r="504">
          <cell r="O504">
            <v>-9.9322799097065456E-2</v>
          </cell>
        </row>
        <row r="505">
          <cell r="O505">
            <v>-0.20461455911285995</v>
          </cell>
        </row>
        <row r="506">
          <cell r="O506">
            <v>-0.2626143405134258</v>
          </cell>
        </row>
        <row r="507">
          <cell r="O507">
            <v>-5.5178652193577565E-2</v>
          </cell>
        </row>
        <row r="508">
          <cell r="O508">
            <v>-3.7662337662337661E-2</v>
          </cell>
        </row>
        <row r="509">
          <cell r="O509">
            <v>0.26354285714285713</v>
          </cell>
        </row>
        <row r="510">
          <cell r="O510">
            <v>-0.16944655041698256</v>
          </cell>
        </row>
        <row r="511">
          <cell r="O511">
            <v>-7.6957695769576964E-2</v>
          </cell>
        </row>
        <row r="512">
          <cell r="O512">
            <v>-3.5726877423904103E-2</v>
          </cell>
        </row>
        <row r="513">
          <cell r="O513">
            <v>-5.5381727158948686E-2</v>
          </cell>
        </row>
        <row r="514">
          <cell r="O514">
            <v>-6.4120631341600898E-2</v>
          </cell>
        </row>
        <row r="515">
          <cell r="O515">
            <v>-0.16344803370786518</v>
          </cell>
        </row>
        <row r="516">
          <cell r="O516">
            <v>-5.741878841088674E-2</v>
          </cell>
        </row>
        <row r="517">
          <cell r="O517">
            <v>1.5804825351098308</v>
          </cell>
        </row>
        <row r="518">
          <cell r="O518">
            <v>0.8125</v>
          </cell>
        </row>
        <row r="519">
          <cell r="O519">
            <v>0.81895424836601305</v>
          </cell>
        </row>
        <row r="520">
          <cell r="O520">
            <v>1.6493672685909285E-2</v>
          </cell>
        </row>
        <row r="521">
          <cell r="O521">
            <v>-0.27167726816203547</v>
          </cell>
        </row>
        <row r="522">
          <cell r="O522">
            <v>0.18205128205128204</v>
          </cell>
        </row>
        <row r="523">
          <cell r="O523">
            <v>6.8777292576419208E-2</v>
          </cell>
        </row>
        <row r="524">
          <cell r="O524">
            <v>0.32433025911286784</v>
          </cell>
        </row>
        <row r="525">
          <cell r="O525">
            <v>-6.7348960052822718E-2</v>
          </cell>
        </row>
        <row r="526">
          <cell r="O526">
            <v>0.78644628099173552</v>
          </cell>
        </row>
        <row r="527">
          <cell r="O527">
            <v>0.29996346364632809</v>
          </cell>
        </row>
        <row r="528">
          <cell r="O528">
            <v>9.7834493426140756E-2</v>
          </cell>
        </row>
        <row r="529">
          <cell r="O529">
            <v>1.2483130904183535</v>
          </cell>
        </row>
        <row r="530">
          <cell r="O530">
            <v>0.35918937805730261</v>
          </cell>
        </row>
        <row r="531">
          <cell r="O531">
            <v>0.12440731542108828</v>
          </cell>
        </row>
        <row r="532">
          <cell r="O532">
            <v>3.653846153846154E-2</v>
          </cell>
        </row>
        <row r="533">
          <cell r="O533">
            <v>0.51171230616958097</v>
          </cell>
        </row>
        <row r="534">
          <cell r="O534">
            <v>0.6238894373149062</v>
          </cell>
        </row>
        <row r="535">
          <cell r="O535">
            <v>0.49244712990936557</v>
          </cell>
        </row>
        <row r="536">
          <cell r="O536">
            <v>-0.21378941742383753</v>
          </cell>
        </row>
        <row r="537">
          <cell r="O537">
            <v>-0.60411311053984573</v>
          </cell>
        </row>
        <row r="538">
          <cell r="O538">
            <v>-0.43232205367561261</v>
          </cell>
        </row>
        <row r="539">
          <cell r="O539">
            <v>-0.44927044451985071</v>
          </cell>
        </row>
        <row r="540">
          <cell r="O540">
            <v>3.8714390065741421E-2</v>
          </cell>
        </row>
        <row r="541">
          <cell r="O541">
            <v>4.2678440029433405E-2</v>
          </cell>
        </row>
        <row r="542">
          <cell r="O542">
            <v>0.15094339622641509</v>
          </cell>
        </row>
        <row r="543">
          <cell r="O543">
            <v>4.6012269938650305E-2</v>
          </cell>
        </row>
        <row r="544">
          <cell r="O544">
            <v>0.3034939483900434</v>
          </cell>
        </row>
        <row r="545">
          <cell r="O545">
            <v>-0.17038539553752535</v>
          </cell>
        </row>
        <row r="546">
          <cell r="O546">
            <v>-0.34367167919799496</v>
          </cell>
        </row>
        <row r="547">
          <cell r="O547">
            <v>-0.38306878306878306</v>
          </cell>
        </row>
        <row r="548">
          <cell r="O548">
            <v>-0.26095843742902569</v>
          </cell>
        </row>
        <row r="549">
          <cell r="O549">
            <v>-0.26140012845215155</v>
          </cell>
        </row>
        <row r="550">
          <cell r="O550">
            <v>-0.17716701902748413</v>
          </cell>
        </row>
        <row r="551">
          <cell r="O551">
            <v>-4.1564792176039117E-2</v>
          </cell>
        </row>
        <row r="552">
          <cell r="O552">
            <v>-0.15699100572363042</v>
          </cell>
        </row>
        <row r="553">
          <cell r="O553">
            <v>-0.44553644553644556</v>
          </cell>
        </row>
        <row r="554">
          <cell r="O554">
            <v>-0.4682230869001297</v>
          </cell>
        </row>
        <row r="555">
          <cell r="O555">
            <v>0.10172143974960876</v>
          </cell>
        </row>
        <row r="556">
          <cell r="O556" t="str">
            <v>Not on 15/16 prices Unadjusted</v>
          </cell>
        </row>
        <row r="557">
          <cell r="O557" t="str">
            <v>Not on 15/16 prices Unadjusted</v>
          </cell>
        </row>
        <row r="558">
          <cell r="O558" t="str">
            <v>Not on 15/16 prices Unadjusted</v>
          </cell>
        </row>
        <row r="559">
          <cell r="O559">
            <v>-0.63097576948264567</v>
          </cell>
        </row>
        <row r="560">
          <cell r="O560">
            <v>-9.5384615384615387E-2</v>
          </cell>
        </row>
        <row r="561">
          <cell r="O561">
            <v>0.12137203166226913</v>
          </cell>
        </row>
        <row r="562">
          <cell r="O562">
            <v>1.4684908789386402</v>
          </cell>
        </row>
        <row r="563">
          <cell r="O563">
            <v>1.2638623326959848</v>
          </cell>
        </row>
        <row r="564">
          <cell r="O564">
            <v>1.5217391304347827</v>
          </cell>
        </row>
        <row r="565">
          <cell r="O565">
            <v>2.8428874734607219</v>
          </cell>
        </row>
        <row r="566">
          <cell r="O566">
            <v>0.4684838160136286</v>
          </cell>
        </row>
        <row r="567">
          <cell r="O567">
            <v>0.37533512064343161</v>
          </cell>
        </row>
        <row r="568">
          <cell r="O568">
            <v>0.84411764705882353</v>
          </cell>
        </row>
        <row r="569">
          <cell r="O569">
            <v>6.945080091533181</v>
          </cell>
        </row>
        <row r="570">
          <cell r="O570">
            <v>0.50092208390963577</v>
          </cell>
        </row>
        <row r="571">
          <cell r="O571">
            <v>-4.3793270004830138E-2</v>
          </cell>
        </row>
        <row r="572">
          <cell r="O572">
            <v>0.34879783271249576</v>
          </cell>
        </row>
        <row r="573">
          <cell r="O573">
            <v>0.24512344836993588</v>
          </cell>
        </row>
        <row r="574">
          <cell r="O574">
            <v>7.4933687002652516E-2</v>
          </cell>
        </row>
        <row r="575">
          <cell r="O575">
            <v>8.4469696969696972E-2</v>
          </cell>
        </row>
        <row r="576">
          <cell r="O576">
            <v>0.26063249727371862</v>
          </cell>
        </row>
        <row r="577">
          <cell r="O577">
            <v>0.18953826283500161</v>
          </cell>
        </row>
        <row r="578">
          <cell r="O578">
            <v>8.5353003161222338E-2</v>
          </cell>
        </row>
        <row r="579">
          <cell r="O579">
            <v>2.3463060686015833</v>
          </cell>
        </row>
        <row r="580">
          <cell r="O580">
            <v>0.73353989155693256</v>
          </cell>
        </row>
        <row r="581">
          <cell r="O581">
            <v>4.8475689881734558</v>
          </cell>
        </row>
        <row r="582">
          <cell r="O582">
            <v>0.90415785764622969</v>
          </cell>
        </row>
        <row r="583">
          <cell r="O583">
            <v>6.5704761904761906</v>
          </cell>
        </row>
        <row r="584">
          <cell r="O584">
            <v>2.983810709838107</v>
          </cell>
        </row>
        <row r="585">
          <cell r="O585">
            <v>-2.3741567202906072E-2</v>
          </cell>
        </row>
        <row r="586">
          <cell r="O586">
            <v>-0.35441061670569868</v>
          </cell>
        </row>
        <row r="587">
          <cell r="O587">
            <v>-6.2905204135272466E-2</v>
          </cell>
        </row>
        <row r="588">
          <cell r="O588">
            <v>1.9661963550852439</v>
          </cell>
        </row>
        <row r="589">
          <cell r="O589">
            <v>-0.22483498349834982</v>
          </cell>
        </row>
        <row r="590">
          <cell r="O590">
            <v>1.112736660929432</v>
          </cell>
        </row>
        <row r="591">
          <cell r="O591">
            <v>0.28093245666467426</v>
          </cell>
        </row>
        <row r="592">
          <cell r="O592">
            <v>1.2210327455919396</v>
          </cell>
        </row>
        <row r="593">
          <cell r="O593">
            <v>0.18823529411764706</v>
          </cell>
        </row>
        <row r="594">
          <cell r="O594">
            <v>3.2120038722168442</v>
          </cell>
        </row>
        <row r="595">
          <cell r="O595">
            <v>1.9429175475687104</v>
          </cell>
        </row>
        <row r="596">
          <cell r="O596">
            <v>1.5</v>
          </cell>
        </row>
        <row r="597">
          <cell r="O597">
            <v>2.375</v>
          </cell>
        </row>
        <row r="598">
          <cell r="O598">
            <v>3.5748792270531404E-2</v>
          </cell>
        </row>
        <row r="599">
          <cell r="O599">
            <v>1.8269824922760041</v>
          </cell>
        </row>
        <row r="600">
          <cell r="O600">
            <v>-0.38228855721393035</v>
          </cell>
        </row>
        <row r="601">
          <cell r="O601">
            <v>0.12131367292225201</v>
          </cell>
        </row>
        <row r="602">
          <cell r="O602">
            <v>1.3136117556071152</v>
          </cell>
        </row>
        <row r="603">
          <cell r="O603">
            <v>1.234368855682265</v>
          </cell>
        </row>
        <row r="604">
          <cell r="O604">
            <v>-8.7873462214411252E-2</v>
          </cell>
        </row>
        <row r="605">
          <cell r="O605">
            <v>1.1004065040650406</v>
          </cell>
        </row>
        <row r="606">
          <cell r="O606">
            <v>0.76501305483028725</v>
          </cell>
        </row>
        <row r="607">
          <cell r="O607">
            <v>1.4651038891848696</v>
          </cell>
        </row>
        <row r="608">
          <cell r="O608">
            <v>0.37902559867877789</v>
          </cell>
        </row>
        <row r="609">
          <cell r="O609">
            <v>2.044162129461585</v>
          </cell>
        </row>
        <row r="610">
          <cell r="O610">
            <v>0.7330396475770925</v>
          </cell>
        </row>
        <row r="611">
          <cell r="O611">
            <v>2.1628849270664507</v>
          </cell>
        </row>
        <row r="612">
          <cell r="O612">
            <v>0.56850961538461542</v>
          </cell>
        </row>
        <row r="613">
          <cell r="O613">
            <v>-0.51244088011515521</v>
          </cell>
        </row>
        <row r="614">
          <cell r="O614">
            <v>-0.25452408930669801</v>
          </cell>
        </row>
        <row r="615">
          <cell r="O615">
            <v>-0.358162100456621</v>
          </cell>
        </row>
        <row r="616">
          <cell r="O616">
            <v>-0.22630092779346511</v>
          </cell>
        </row>
        <row r="617">
          <cell r="O617">
            <v>1.7417355371900827</v>
          </cell>
        </row>
        <row r="618">
          <cell r="O618">
            <v>0.50706713780918733</v>
          </cell>
        </row>
        <row r="619">
          <cell r="O619">
            <v>1.7069154774972557</v>
          </cell>
        </row>
        <row r="620">
          <cell r="O620">
            <v>0.70131421744324973</v>
          </cell>
        </row>
        <row r="621">
          <cell r="O621">
            <v>2.7728494623655915</v>
          </cell>
        </row>
        <row r="622">
          <cell r="O622">
            <v>0.97939560439560436</v>
          </cell>
        </row>
        <row r="623">
          <cell r="O623">
            <v>-0.36952998379254459</v>
          </cell>
        </row>
        <row r="624">
          <cell r="O624">
            <v>-0.51381642512077297</v>
          </cell>
        </row>
        <row r="625">
          <cell r="O625">
            <v>0.17843631778058008</v>
          </cell>
        </row>
        <row r="626">
          <cell r="O626">
            <v>-0.4277456647398844</v>
          </cell>
        </row>
        <row r="627">
          <cell r="O627">
            <v>1.6326923076923077</v>
          </cell>
        </row>
        <row r="628">
          <cell r="O628">
            <v>-0.18785753829119764</v>
          </cell>
        </row>
        <row r="629">
          <cell r="O629">
            <v>-0.57249508840864438</v>
          </cell>
        </row>
        <row r="630">
          <cell r="O630">
            <v>-9.3175316714344092E-2</v>
          </cell>
        </row>
        <row r="631">
          <cell r="O631">
            <v>0.78464254192409533</v>
          </cell>
        </row>
        <row r="632">
          <cell r="O632">
            <v>1.7442748091603053</v>
          </cell>
        </row>
        <row r="633">
          <cell r="O633">
            <v>12.770547945205479</v>
          </cell>
        </row>
        <row r="634">
          <cell r="O634">
            <v>1.0009310986964618E-2</v>
          </cell>
        </row>
        <row r="635">
          <cell r="O635">
            <v>4.3079015984582247E-2</v>
          </cell>
        </row>
        <row r="636">
          <cell r="O636">
            <v>8.1150051037767942E-2</v>
          </cell>
        </row>
        <row r="637">
          <cell r="O637">
            <v>0.3349206349206349</v>
          </cell>
        </row>
        <row r="638">
          <cell r="O638">
            <v>0.16670270270270271</v>
          </cell>
        </row>
        <row r="639">
          <cell r="O639">
            <v>5.0055005500550052E-2</v>
          </cell>
        </row>
        <row r="640">
          <cell r="O640">
            <v>0.27901383042693928</v>
          </cell>
        </row>
        <row r="641">
          <cell r="O641">
            <v>0.57127991675338186</v>
          </cell>
        </row>
        <row r="642">
          <cell r="O642">
            <v>0.84006734006734007</v>
          </cell>
        </row>
        <row r="643">
          <cell r="O643" t="str">
            <v>Not on 15/16 prices Unadjusted</v>
          </cell>
        </row>
        <row r="644">
          <cell r="O644" t="str">
            <v>Not on 15/16 prices Unadjusted</v>
          </cell>
        </row>
        <row r="645">
          <cell r="O645">
            <v>0.31146245059288535</v>
          </cell>
        </row>
        <row r="646">
          <cell r="O646" t="str">
            <v>Not on 15/16 prices Unadjusted</v>
          </cell>
        </row>
        <row r="647">
          <cell r="O647">
            <v>1.3837894736842105</v>
          </cell>
        </row>
        <row r="648">
          <cell r="O648">
            <v>0.49586349534643226</v>
          </cell>
        </row>
        <row r="649">
          <cell r="O649">
            <v>0.21145799806887672</v>
          </cell>
        </row>
        <row r="650">
          <cell r="O650">
            <v>0</v>
          </cell>
        </row>
        <row r="651">
          <cell r="O651">
            <v>-0.27313883299798791</v>
          </cell>
        </row>
        <row r="652">
          <cell r="O652">
            <v>-0.18248847926267281</v>
          </cell>
        </row>
        <row r="653">
          <cell r="O653">
            <v>-6.3877534663781363E-2</v>
          </cell>
        </row>
        <row r="654">
          <cell r="O654">
            <v>-0.70802276188186264</v>
          </cell>
        </row>
        <row r="655">
          <cell r="O655">
            <v>-0.38559015206372194</v>
          </cell>
        </row>
        <row r="656">
          <cell r="O656">
            <v>0.15361077111383109</v>
          </cell>
        </row>
        <row r="657">
          <cell r="O657">
            <v>6.0786106032906767E-2</v>
          </cell>
        </row>
        <row r="658">
          <cell r="O658">
            <v>4.0780141843971635E-2</v>
          </cell>
        </row>
        <row r="659">
          <cell r="O659">
            <v>-0.33671307506053266</v>
          </cell>
        </row>
        <row r="660">
          <cell r="O660">
            <v>-0.19822654462242562</v>
          </cell>
        </row>
        <row r="661">
          <cell r="O661" t="str">
            <v>Not on 15/16 prices Unadjusted</v>
          </cell>
        </row>
        <row r="662">
          <cell r="O662" t="str">
            <v>Not on 15/16 prices Unadjusted</v>
          </cell>
        </row>
        <row r="663">
          <cell r="O663">
            <v>-0.54603823143148988</v>
          </cell>
        </row>
        <row r="664">
          <cell r="O664">
            <v>-0.24108878807517822</v>
          </cell>
        </row>
        <row r="665">
          <cell r="O665">
            <v>-0.2029194970371441</v>
          </cell>
        </row>
        <row r="666">
          <cell r="O666">
            <v>-0.13118916631400762</v>
          </cell>
        </row>
        <row r="667">
          <cell r="O667">
            <v>-0.22319262493934983</v>
          </cell>
        </row>
        <row r="668">
          <cell r="O668">
            <v>-9.0909090909090912E-2</v>
          </cell>
        </row>
        <row r="669">
          <cell r="O669">
            <v>-0.13407821229050279</v>
          </cell>
        </row>
        <row r="670">
          <cell r="O670">
            <v>-0.19049016730261226</v>
          </cell>
        </row>
        <row r="671">
          <cell r="O671">
            <v>-0.14487179487179488</v>
          </cell>
        </row>
        <row r="672">
          <cell r="O672">
            <v>-0.1544461778471139</v>
          </cell>
        </row>
        <row r="673">
          <cell r="O673">
            <v>-0.15878194671016857</v>
          </cell>
        </row>
        <row r="674">
          <cell r="O674">
            <v>-0.29889879391714735</v>
          </cell>
        </row>
        <row r="675">
          <cell r="O675">
            <v>-0.13569321533923304</v>
          </cell>
        </row>
        <row r="676">
          <cell r="O676">
            <v>-0.20094562647754138</v>
          </cell>
        </row>
        <row r="677">
          <cell r="O677">
            <v>-0.16600000000000001</v>
          </cell>
        </row>
        <row r="678">
          <cell r="O678">
            <v>-0.1982793936911102</v>
          </cell>
        </row>
        <row r="679">
          <cell r="O679">
            <v>-0.4533106960950764</v>
          </cell>
        </row>
        <row r="680">
          <cell r="O680">
            <v>-0.22083333333333333</v>
          </cell>
        </row>
        <row r="681">
          <cell r="O681">
            <v>-7.407407407407407E-2</v>
          </cell>
        </row>
        <row r="682">
          <cell r="O682">
            <v>-0.34059609455292911</v>
          </cell>
        </row>
        <row r="683">
          <cell r="O683">
            <v>-0.28169913765570104</v>
          </cell>
        </row>
        <row r="684">
          <cell r="O684">
            <v>2.8502415458937197E-2</v>
          </cell>
        </row>
        <row r="685">
          <cell r="O685">
            <v>-0.10068302555021502</v>
          </cell>
        </row>
        <row r="686">
          <cell r="O686">
            <v>-0.21631736526946108</v>
          </cell>
        </row>
        <row r="687">
          <cell r="O687">
            <v>-0.12696276357110811</v>
          </cell>
        </row>
        <row r="688">
          <cell r="O688">
            <v>-0.44857943177270909</v>
          </cell>
        </row>
        <row r="689">
          <cell r="O689">
            <v>-0.2653537790923951</v>
          </cell>
        </row>
        <row r="690">
          <cell r="O690">
            <v>0.22228391634277253</v>
          </cell>
        </row>
        <row r="691">
          <cell r="O691">
            <v>-2.7741481555935268E-2</v>
          </cell>
        </row>
        <row r="692">
          <cell r="O692">
            <v>2.4066852367688022E-2</v>
          </cell>
        </row>
        <row r="693">
          <cell r="O693">
            <v>-0.36692506459948321</v>
          </cell>
        </row>
        <row r="694">
          <cell r="O694">
            <v>-0.32669809673476513</v>
          </cell>
        </row>
        <row r="695">
          <cell r="O695" t="str">
            <v>Not on 15/16 prices Unadjusted</v>
          </cell>
        </row>
        <row r="696">
          <cell r="O696" t="str">
            <v>Not on 15/16 prices Unadjusted</v>
          </cell>
        </row>
        <row r="697">
          <cell r="O697" t="str">
            <v>Not on 15/16 prices Unadjusted</v>
          </cell>
        </row>
        <row r="698">
          <cell r="O698" t="str">
            <v>Not on 15/16 prices Unadjusted</v>
          </cell>
        </row>
        <row r="699">
          <cell r="O699" t="str">
            <v>Not on 15/16 prices Unadjusted</v>
          </cell>
        </row>
        <row r="700">
          <cell r="O700" t="str">
            <v>Not on 15/16 prices Unadjusted</v>
          </cell>
        </row>
        <row r="701">
          <cell r="O701" t="str">
            <v>Not on 15/16 prices Unadjusted</v>
          </cell>
        </row>
        <row r="702">
          <cell r="O702" t="str">
            <v>Not on 15/16 prices Unadjusted</v>
          </cell>
        </row>
        <row r="703">
          <cell r="O703" t="str">
            <v>Not on 15/16 prices Unadjusted</v>
          </cell>
        </row>
        <row r="704">
          <cell r="O704" t="str">
            <v>Not on 15/16 prices Unadjusted</v>
          </cell>
        </row>
        <row r="705">
          <cell r="O705" t="str">
            <v>Not on 15/16 prices Unadjusted</v>
          </cell>
        </row>
        <row r="706">
          <cell r="O706" t="str">
            <v>Not on 15/16 prices Unadjusted</v>
          </cell>
        </row>
        <row r="707">
          <cell r="O707" t="str">
            <v>Not on 15/16 prices Unadjusted</v>
          </cell>
        </row>
        <row r="708">
          <cell r="O708" t="str">
            <v>Not on 15/16 prices Unadjusted</v>
          </cell>
        </row>
        <row r="709">
          <cell r="O709" t="str">
            <v>Not on 15/16 prices Unadjusted</v>
          </cell>
        </row>
        <row r="710">
          <cell r="O710">
            <v>-0.11481129083412622</v>
          </cell>
        </row>
        <row r="711">
          <cell r="O711">
            <v>-0.20555284948855335</v>
          </cell>
        </row>
        <row r="712">
          <cell r="O712">
            <v>-0.29979253112033194</v>
          </cell>
        </row>
        <row r="713">
          <cell r="O713">
            <v>-7.9497907949790794E-2</v>
          </cell>
        </row>
        <row r="714">
          <cell r="O714">
            <v>6.3371356147021544E-3</v>
          </cell>
        </row>
        <row r="715">
          <cell r="O715" t="str">
            <v>Not on 15/16 prices Unadjusted</v>
          </cell>
        </row>
        <row r="716">
          <cell r="O716" t="str">
            <v>Not on 15/16 prices Unadjusted</v>
          </cell>
        </row>
        <row r="717">
          <cell r="O717" t="str">
            <v>Not on 15/16 prices Unadjusted</v>
          </cell>
        </row>
        <row r="718">
          <cell r="O718" t="str">
            <v>Not on 15/16 prices Unadjusted</v>
          </cell>
        </row>
        <row r="719">
          <cell r="O719" t="str">
            <v>Not on 15/16 prices Unadjusted</v>
          </cell>
        </row>
        <row r="720">
          <cell r="O720">
            <v>-0.13883133029423952</v>
          </cell>
        </row>
        <row r="721">
          <cell r="O721">
            <v>-0.12853425845620123</v>
          </cell>
        </row>
        <row r="722">
          <cell r="O722">
            <v>-0.20402157920549288</v>
          </cell>
        </row>
        <row r="723">
          <cell r="O723">
            <v>-0.30039668229354488</v>
          </cell>
        </row>
        <row r="724">
          <cell r="O724">
            <v>-0.25155612792444731</v>
          </cell>
        </row>
        <row r="725">
          <cell r="O725">
            <v>-0.33693101830126704</v>
          </cell>
        </row>
        <row r="726">
          <cell r="O726">
            <v>-0.15138816134101624</v>
          </cell>
        </row>
        <row r="727">
          <cell r="O727">
            <v>-0.19372630127542226</v>
          </cell>
        </row>
        <row r="728">
          <cell r="O728">
            <v>-0.12346401404330018</v>
          </cell>
        </row>
        <row r="729">
          <cell r="O729">
            <v>-0.28492815652705594</v>
          </cell>
        </row>
        <row r="730">
          <cell r="O730">
            <v>-0.14203821656050955</v>
          </cell>
        </row>
        <row r="731">
          <cell r="O731">
            <v>-4.965089216446858E-2</v>
          </cell>
        </row>
        <row r="732">
          <cell r="O732">
            <v>4.5506257110352671E-3</v>
          </cell>
        </row>
        <row r="733">
          <cell r="O733">
            <v>-7.3081607795371494E-3</v>
          </cell>
        </row>
        <row r="734">
          <cell r="O734">
            <v>1.2180267965895249E-2</v>
          </cell>
        </row>
        <row r="735">
          <cell r="O735">
            <v>-7.2115384615384609E-2</v>
          </cell>
        </row>
        <row r="736">
          <cell r="O736">
            <v>-5.673076923076923E-2</v>
          </cell>
        </row>
        <row r="737">
          <cell r="O737">
            <v>5.3846153846153849E-2</v>
          </cell>
        </row>
        <row r="738">
          <cell r="O738">
            <v>0.10740203193033382</v>
          </cell>
        </row>
        <row r="739">
          <cell r="O739">
            <v>-0.51428571428571423</v>
          </cell>
        </row>
        <row r="740">
          <cell r="O740">
            <v>6.6202090592334492E-2</v>
          </cell>
        </row>
        <row r="741">
          <cell r="O741">
            <v>-4.4585987261146494E-2</v>
          </cell>
        </row>
        <row r="742">
          <cell r="O742">
            <v>0.3949579831932773</v>
          </cell>
        </row>
        <row r="743">
          <cell r="O743">
            <v>5.1229508196721313E-2</v>
          </cell>
        </row>
        <row r="744">
          <cell r="O744">
            <v>3.565891472868217E-2</v>
          </cell>
        </row>
        <row r="745">
          <cell r="O745">
            <v>-6.0728744939271252E-2</v>
          </cell>
        </row>
        <row r="746">
          <cell r="O746">
            <v>-8.2750582750582752E-2</v>
          </cell>
        </row>
        <row r="747">
          <cell r="O747">
            <v>-6.7829457364341081E-2</v>
          </cell>
        </row>
        <row r="748">
          <cell r="O748">
            <v>0.19668737060041408</v>
          </cell>
        </row>
        <row r="749">
          <cell r="O749">
            <v>9.7421203438395415E-2</v>
          </cell>
        </row>
        <row r="750">
          <cell r="O750">
            <v>-1</v>
          </cell>
        </row>
        <row r="751">
          <cell r="O751">
            <v>1.8530020703933747</v>
          </cell>
        </row>
        <row r="752">
          <cell r="O752">
            <v>-9.8790322580645157E-2</v>
          </cell>
        </row>
        <row r="753">
          <cell r="O753" t="str">
            <v>Not on 15/16 prices Unadjusted</v>
          </cell>
        </row>
        <row r="754">
          <cell r="O754" t="str">
            <v>Not on 15/16 prices Unadjusted</v>
          </cell>
        </row>
        <row r="755">
          <cell r="O755">
            <v>-0.15393283750281722</v>
          </cell>
        </row>
        <row r="756">
          <cell r="O756">
            <v>-0.10296352583586627</v>
          </cell>
        </row>
        <row r="757">
          <cell r="O757">
            <v>-0.32994493858534518</v>
          </cell>
        </row>
        <row r="758">
          <cell r="O758">
            <v>-5.4022988505747126E-2</v>
          </cell>
        </row>
        <row r="759">
          <cell r="O759">
            <v>0.18424396442185514</v>
          </cell>
        </row>
        <row r="760">
          <cell r="O760">
            <v>0.1592545531554426</v>
          </cell>
        </row>
        <row r="761">
          <cell r="O761">
            <v>-0.19974185221039045</v>
          </cell>
        </row>
        <row r="762">
          <cell r="O762">
            <v>0.12144504227517294</v>
          </cell>
        </row>
        <row r="763">
          <cell r="O763">
            <v>0.11305361305361306</v>
          </cell>
        </row>
        <row r="764">
          <cell r="O764">
            <v>-0.2528473804100228</v>
          </cell>
        </row>
        <row r="765">
          <cell r="O765">
            <v>5.8540497193263832E-2</v>
          </cell>
        </row>
        <row r="766">
          <cell r="O766">
            <v>0.10294117647058823</v>
          </cell>
        </row>
        <row r="767">
          <cell r="O767">
            <v>-0.23433242506811988</v>
          </cell>
        </row>
        <row r="768">
          <cell r="O768">
            <v>-0.10105757931844889</v>
          </cell>
        </row>
        <row r="769">
          <cell r="O769">
            <v>-0.16443594646271512</v>
          </cell>
        </row>
        <row r="770">
          <cell r="O770">
            <v>-0.15221987315010571</v>
          </cell>
        </row>
        <row r="771">
          <cell r="O771">
            <v>-0.17850953206239167</v>
          </cell>
        </row>
        <row r="772">
          <cell r="O772">
            <v>-0.47695605573419081</v>
          </cell>
        </row>
        <row r="773">
          <cell r="O773">
            <v>0.21672167216721672</v>
          </cell>
        </row>
        <row r="774">
          <cell r="O774">
            <v>-0.44954270655712292</v>
          </cell>
        </row>
        <row r="775">
          <cell r="O775">
            <v>-4.0887040887040885E-2</v>
          </cell>
        </row>
        <row r="776">
          <cell r="O776">
            <v>-0.40960912052117265</v>
          </cell>
        </row>
        <row r="777">
          <cell r="O777">
            <v>-0.21278538812785389</v>
          </cell>
        </row>
        <row r="778">
          <cell r="O778">
            <v>-0.25543478260869568</v>
          </cell>
        </row>
        <row r="779">
          <cell r="O779">
            <v>-1.8805829807240243E-3</v>
          </cell>
        </row>
        <row r="780">
          <cell r="O780">
            <v>-9.2238470191226093E-2</v>
          </cell>
        </row>
        <row r="781">
          <cell r="O781">
            <v>-7.9679044597872742E-2</v>
          </cell>
        </row>
        <row r="782">
          <cell r="O782">
            <v>-7.0256625999158606E-2</v>
          </cell>
        </row>
        <row r="783">
          <cell r="O783">
            <v>-0.37677183356195704</v>
          </cell>
        </row>
        <row r="784">
          <cell r="O784">
            <v>-0.15760441292356187</v>
          </cell>
        </row>
        <row r="785">
          <cell r="O785">
            <v>-0.28036790358388836</v>
          </cell>
        </row>
        <row r="786">
          <cell r="O786">
            <v>-0.30574826560951435</v>
          </cell>
        </row>
        <row r="787">
          <cell r="O787">
            <v>-0.24061433447098976</v>
          </cell>
        </row>
        <row r="788">
          <cell r="O788">
            <v>-0.25746102449888641</v>
          </cell>
        </row>
        <row r="789">
          <cell r="O789">
            <v>-0.10648518815052041</v>
          </cell>
        </row>
        <row r="790">
          <cell r="O790">
            <v>6.41025641025641E-3</v>
          </cell>
        </row>
        <row r="791">
          <cell r="O791">
            <v>-0.29077849860982391</v>
          </cell>
        </row>
        <row r="792">
          <cell r="O792">
            <v>-0.17694155324259409</v>
          </cell>
        </row>
        <row r="793">
          <cell r="O793">
            <v>-0.18113612004287247</v>
          </cell>
        </row>
        <row r="794">
          <cell r="O794">
            <v>-0.38892251815980627</v>
          </cell>
        </row>
        <row r="795">
          <cell r="O795">
            <v>-0.18910741301059</v>
          </cell>
        </row>
        <row r="796">
          <cell r="O796">
            <v>-0.22311111111111112</v>
          </cell>
        </row>
        <row r="797">
          <cell r="O797">
            <v>-7.5288855758479309E-2</v>
          </cell>
        </row>
        <row r="798">
          <cell r="O798">
            <v>-8.3391243919388458E-3</v>
          </cell>
        </row>
        <row r="799">
          <cell r="O799">
            <v>-0.13412228796844181</v>
          </cell>
        </row>
        <row r="800">
          <cell r="O800">
            <v>-0.21564307353346185</v>
          </cell>
        </row>
        <row r="801">
          <cell r="O801">
            <v>-0.19618781961878196</v>
          </cell>
        </row>
        <row r="802">
          <cell r="O802">
            <v>-0.11880466472303207</v>
          </cell>
        </row>
        <row r="803">
          <cell r="O803">
            <v>3.6585365853658534E-2</v>
          </cell>
        </row>
        <row r="804">
          <cell r="O804">
            <v>-8.4548104956268216E-2</v>
          </cell>
        </row>
        <row r="805">
          <cell r="O805">
            <v>-8.6507072905331883E-2</v>
          </cell>
        </row>
        <row r="806">
          <cell r="O806">
            <v>-0.30025104602510461</v>
          </cell>
        </row>
        <row r="807">
          <cell r="O807">
            <v>-0.35408103347034647</v>
          </cell>
        </row>
        <row r="808">
          <cell r="O808">
            <v>-0.26153011394465547</v>
          </cell>
        </row>
        <row r="809">
          <cell r="O809">
            <v>-0.17691622103386809</v>
          </cell>
        </row>
        <row r="810">
          <cell r="O810">
            <v>-0.29255189255189257</v>
          </cell>
        </row>
        <row r="811">
          <cell r="O811">
            <v>-0.12060889929742388</v>
          </cell>
        </row>
        <row r="812">
          <cell r="O812">
            <v>-0.28163580246913578</v>
          </cell>
        </row>
        <row r="813">
          <cell r="O813" t="e">
            <v>#DIV/0!</v>
          </cell>
        </row>
        <row r="814">
          <cell r="O814">
            <v>-5.6451612903225805E-2</v>
          </cell>
        </row>
        <row r="815">
          <cell r="O815">
            <v>-0.32743362831858408</v>
          </cell>
        </row>
        <row r="816">
          <cell r="O816">
            <v>-9.2142453363482188E-2</v>
          </cell>
        </row>
        <row r="817">
          <cell r="O817">
            <v>-6.616541353383458E-2</v>
          </cell>
        </row>
        <row r="818">
          <cell r="O818">
            <v>8.8105726872246704E-3</v>
          </cell>
        </row>
        <row r="819">
          <cell r="O819">
            <v>-0.24540930152737259</v>
          </cell>
        </row>
        <row r="820">
          <cell r="O820">
            <v>-0.15247595297470609</v>
          </cell>
        </row>
        <row r="821">
          <cell r="O821" t="str">
            <v>Not on 15/16 prices Unadjusted</v>
          </cell>
        </row>
        <row r="822">
          <cell r="O822" t="str">
            <v>Not on 15/16 prices Unadjusted</v>
          </cell>
        </row>
        <row r="823">
          <cell r="O823" t="str">
            <v>Not on 15/16 prices Unadjusted</v>
          </cell>
        </row>
        <row r="824">
          <cell r="O824" t="str">
            <v>Not on 15/16 prices Unadjusted</v>
          </cell>
        </row>
        <row r="825">
          <cell r="O825" t="str">
            <v>Not on 15/16 prices Unadjusted</v>
          </cell>
        </row>
        <row r="826">
          <cell r="O826" t="str">
            <v>Not on 15/16 prices Unadjusted</v>
          </cell>
        </row>
        <row r="827">
          <cell r="O827" t="str">
            <v>Not on 15/16 prices Unadjusted</v>
          </cell>
        </row>
        <row r="828">
          <cell r="O828">
            <v>-0.34095821325648418</v>
          </cell>
        </row>
        <row r="829">
          <cell r="O829">
            <v>-0.34357344632768361</v>
          </cell>
        </row>
        <row r="830">
          <cell r="O830">
            <v>-0.19717480871100648</v>
          </cell>
        </row>
        <row r="831">
          <cell r="O831">
            <v>-0.21150885296381833</v>
          </cell>
        </row>
        <row r="832">
          <cell r="O832">
            <v>-0.15188970763014023</v>
          </cell>
        </row>
        <row r="833">
          <cell r="O833">
            <v>-0.24325309992706054</v>
          </cell>
        </row>
        <row r="834">
          <cell r="O834">
            <v>-0.21357702349869451</v>
          </cell>
        </row>
        <row r="835">
          <cell r="O835">
            <v>-2.7303754266211604E-2</v>
          </cell>
        </row>
        <row r="836">
          <cell r="O836" t="str">
            <v>Not on 15/16 prices Unadjusted</v>
          </cell>
        </row>
        <row r="837">
          <cell r="O837" t="str">
            <v>Not on 15/16 prices Unadjusted</v>
          </cell>
        </row>
        <row r="838">
          <cell r="O838" t="str">
            <v>Not on 15/16 prices Unadjusted</v>
          </cell>
        </row>
        <row r="839">
          <cell r="O839" t="str">
            <v>Not on 15/16 prices Unadjusted</v>
          </cell>
        </row>
        <row r="840">
          <cell r="O840" t="str">
            <v>Not on 15/16 prices Unadjusted</v>
          </cell>
        </row>
        <row r="841">
          <cell r="O841" t="str">
            <v>Not on 15/16 prices Unadjusted</v>
          </cell>
        </row>
        <row r="842">
          <cell r="O842" t="str">
            <v>Not on 15/16 prices Unadjusted</v>
          </cell>
        </row>
        <row r="843">
          <cell r="O843">
            <v>-0.2080436941410129</v>
          </cell>
        </row>
        <row r="844">
          <cell r="O844">
            <v>-0.16992452099864525</v>
          </cell>
        </row>
        <row r="845">
          <cell r="O845">
            <v>-0.13667582417582416</v>
          </cell>
        </row>
        <row r="846">
          <cell r="O846" t="str">
            <v>Not on 15/16 prices Unadjusted</v>
          </cell>
        </row>
        <row r="847">
          <cell r="O847" t="str">
            <v>Not on 15/16 prices Unadjusted</v>
          </cell>
        </row>
        <row r="848">
          <cell r="O848">
            <v>0.38135593220338981</v>
          </cell>
        </row>
        <row r="849">
          <cell r="O849">
            <v>-2.8735632183908046E-2</v>
          </cell>
        </row>
        <row r="850">
          <cell r="O850">
            <v>-0.38408999598232224</v>
          </cell>
        </row>
        <row r="851">
          <cell r="O851">
            <v>0.1998069498069498</v>
          </cell>
        </row>
        <row r="852">
          <cell r="O852">
            <v>0.33388157894736842</v>
          </cell>
        </row>
        <row r="853">
          <cell r="O853">
            <v>-0.22298221614227087</v>
          </cell>
        </row>
        <row r="854">
          <cell r="O854">
            <v>-2.8985507246376812E-2</v>
          </cell>
        </row>
        <row r="855">
          <cell r="O855">
            <v>-0.29255319148936171</v>
          </cell>
        </row>
        <row r="856">
          <cell r="O856">
            <v>-0.14466019417475728</v>
          </cell>
        </row>
        <row r="857">
          <cell r="O857">
            <v>-0.1321996708721887</v>
          </cell>
        </row>
        <row r="858">
          <cell r="O858">
            <v>-6.1197916666666664E-2</v>
          </cell>
        </row>
        <row r="859">
          <cell r="O859">
            <v>-0.29365311494589064</v>
          </cell>
        </row>
        <row r="860">
          <cell r="O860">
            <v>-0.30903674280039722</v>
          </cell>
        </row>
        <row r="861">
          <cell r="O861">
            <v>-0.1367624810892587</v>
          </cell>
        </row>
        <row r="862">
          <cell r="O862">
            <v>-0.17472294270219288</v>
          </cell>
        </row>
        <row r="863">
          <cell r="O863">
            <v>3.0559646539027981E-2</v>
          </cell>
        </row>
        <row r="864">
          <cell r="O864">
            <v>-0.20488516223113379</v>
          </cell>
        </row>
        <row r="865">
          <cell r="O865">
            <v>0.12840466926070038</v>
          </cell>
        </row>
        <row r="866">
          <cell r="O866">
            <v>-0.16121883656509695</v>
          </cell>
        </row>
        <row r="867">
          <cell r="O867">
            <v>-5.5672268907563029E-2</v>
          </cell>
        </row>
        <row r="868">
          <cell r="O868">
            <v>-0.37991004497751124</v>
          </cell>
        </row>
        <row r="869">
          <cell r="O869" t="str">
            <v>Not on 15/16 prices Unadjusted</v>
          </cell>
        </row>
        <row r="870">
          <cell r="O870">
            <v>-0.44034978138663333</v>
          </cell>
        </row>
        <row r="871">
          <cell r="O871">
            <v>-4.0803515379786569E-2</v>
          </cell>
        </row>
        <row r="872">
          <cell r="O872">
            <v>-0.13874788494077833</v>
          </cell>
        </row>
        <row r="873">
          <cell r="O873">
            <v>-0.56263577118030417</v>
          </cell>
        </row>
        <row r="874">
          <cell r="O874">
            <v>-0.14754098360655737</v>
          </cell>
        </row>
        <row r="875">
          <cell r="O875">
            <v>-0.42995169082125606</v>
          </cell>
        </row>
        <row r="876">
          <cell r="O876">
            <v>-0.32989690721649484</v>
          </cell>
        </row>
        <row r="877">
          <cell r="O877">
            <v>-6.0178306092124816E-2</v>
          </cell>
        </row>
        <row r="878">
          <cell r="O878">
            <v>-0.51151442513483436</v>
          </cell>
        </row>
        <row r="879">
          <cell r="O879">
            <v>-0.1922056723117731</v>
          </cell>
        </row>
        <row r="880">
          <cell r="O880">
            <v>0.65164433617539586</v>
          </cell>
        </row>
        <row r="881">
          <cell r="O881">
            <v>0.18813905930470348</v>
          </cell>
        </row>
        <row r="882">
          <cell r="O882" t="str">
            <v>Not on 15/16 prices Unadjusted</v>
          </cell>
        </row>
        <row r="883">
          <cell r="O883">
            <v>9.3514328808446456E-2</v>
          </cell>
        </row>
        <row r="884">
          <cell r="O884">
            <v>-0.24652665589660744</v>
          </cell>
        </row>
        <row r="885">
          <cell r="O885">
            <v>-0.2902307935504268</v>
          </cell>
        </row>
        <row r="886">
          <cell r="O886">
            <v>0.57747223691168692</v>
          </cell>
        </row>
        <row r="887">
          <cell r="O887">
            <v>-6.4531899291126862E-2</v>
          </cell>
        </row>
        <row r="888">
          <cell r="O888">
            <v>-2.9900332225913623E-2</v>
          </cell>
        </row>
        <row r="889">
          <cell r="O889">
            <v>-0.35588592233009708</v>
          </cell>
        </row>
        <row r="890">
          <cell r="O890" t="str">
            <v>Not on 15/16 prices Unadjusted</v>
          </cell>
        </row>
        <row r="891">
          <cell r="O891">
            <v>0.1468459152016546</v>
          </cell>
        </row>
        <row r="892">
          <cell r="O892" t="str">
            <v>Not on 15/16 prices Unadjusted</v>
          </cell>
        </row>
        <row r="893">
          <cell r="O893">
            <v>0.21130952380952381</v>
          </cell>
        </row>
        <row r="894">
          <cell r="O894">
            <v>0.66704416761041907</v>
          </cell>
        </row>
        <row r="895">
          <cell r="O895">
            <v>3.7037037037037035E-2</v>
          </cell>
        </row>
        <row r="896">
          <cell r="O896" t="str">
            <v>Not on 15/16 prices Unadjusted</v>
          </cell>
        </row>
        <row r="897">
          <cell r="O897">
            <v>-0.3778644563627499</v>
          </cell>
        </row>
        <row r="898">
          <cell r="O898">
            <v>-4.5945945945945948E-2</v>
          </cell>
        </row>
        <row r="899">
          <cell r="O899">
            <v>-0.10288335517693316</v>
          </cell>
        </row>
        <row r="900">
          <cell r="O900">
            <v>-5.5944055944055944E-2</v>
          </cell>
        </row>
        <row r="901">
          <cell r="O901">
            <v>-0.35426377844803947</v>
          </cell>
        </row>
        <row r="902">
          <cell r="O902">
            <v>-0.23686016193220805</v>
          </cell>
        </row>
        <row r="903">
          <cell r="O903">
            <v>0.62745098039215685</v>
          </cell>
        </row>
        <row r="904">
          <cell r="O904">
            <v>-0.29038854805725972</v>
          </cell>
        </row>
        <row r="905">
          <cell r="O905">
            <v>-0.18771526980482203</v>
          </cell>
        </row>
        <row r="906">
          <cell r="O906">
            <v>-0.18515429524603835</v>
          </cell>
        </row>
        <row r="907">
          <cell r="O907">
            <v>-8.5046066619418846E-3</v>
          </cell>
        </row>
        <row r="908">
          <cell r="O908">
            <v>-0.5095099264195474</v>
          </cell>
        </row>
        <row r="909">
          <cell r="O909">
            <v>-0.45297029702970298</v>
          </cell>
        </row>
        <row r="910">
          <cell r="O910">
            <v>-0.32668566001899335</v>
          </cell>
        </row>
        <row r="911">
          <cell r="O911">
            <v>-0.31941747572815532</v>
          </cell>
        </row>
        <row r="912">
          <cell r="O912">
            <v>0.11545538178472861</v>
          </cell>
        </row>
        <row r="913">
          <cell r="O913">
            <v>-4.5984058859595341E-2</v>
          </cell>
        </row>
        <row r="914">
          <cell r="O914">
            <v>4.7184773988897699E-2</v>
          </cell>
        </row>
        <row r="915">
          <cell r="O915">
            <v>-8.6299892125134836E-3</v>
          </cell>
        </row>
        <row r="916">
          <cell r="O916">
            <v>-4.3726235741444866E-2</v>
          </cell>
        </row>
        <row r="917">
          <cell r="O917">
            <v>-1.5884476534296029E-2</v>
          </cell>
        </row>
        <row r="918">
          <cell r="O918">
            <v>1.3824884792626729E-2</v>
          </cell>
        </row>
        <row r="919">
          <cell r="O919">
            <v>5.2854122621564484E-2</v>
          </cell>
        </row>
        <row r="920">
          <cell r="O920">
            <v>3.1847133757961785E-3</v>
          </cell>
        </row>
        <row r="921">
          <cell r="O921">
            <v>2.1428571428571429E-2</v>
          </cell>
        </row>
        <row r="922">
          <cell r="O922">
            <v>2.8382213812677391E-2</v>
          </cell>
        </row>
        <row r="923">
          <cell r="O923">
            <v>-5.2287581699346407E-2</v>
          </cell>
        </row>
        <row r="924">
          <cell r="O924">
            <v>-4.1708043694141016E-2</v>
          </cell>
        </row>
        <row r="925">
          <cell r="O925">
            <v>-2.9213483146067417E-2</v>
          </cell>
        </row>
        <row r="926">
          <cell r="O926">
            <v>-0.23900573613766729</v>
          </cell>
        </row>
        <row r="927">
          <cell r="O927">
            <v>-0.11596385542168675</v>
          </cell>
        </row>
        <row r="928">
          <cell r="O928">
            <v>-0.26371826371826373</v>
          </cell>
        </row>
        <row r="929">
          <cell r="O929">
            <v>-8.5714285714285715E-2</v>
          </cell>
        </row>
        <row r="930">
          <cell r="O930">
            <v>-0.28652643547470152</v>
          </cell>
        </row>
        <row r="931">
          <cell r="O931">
            <v>-0.25359477124183005</v>
          </cell>
        </row>
        <row r="932">
          <cell r="O932">
            <v>-5.9948979591836732E-2</v>
          </cell>
        </row>
        <row r="933">
          <cell r="O933">
            <v>-0.21807747489239598</v>
          </cell>
        </row>
        <row r="934">
          <cell r="O934">
            <v>-9.8290598290598288E-2</v>
          </cell>
        </row>
        <row r="935">
          <cell r="O935">
            <v>-0.21583804703780887</v>
          </cell>
        </row>
        <row r="936">
          <cell r="O936">
            <v>0.53343701399688959</v>
          </cell>
        </row>
        <row r="937">
          <cell r="O937">
            <v>-0.13050993949870354</v>
          </cell>
        </row>
        <row r="938">
          <cell r="O938">
            <v>-0.3951048951048951</v>
          </cell>
        </row>
        <row r="939">
          <cell r="O939">
            <v>8.8967971530249119E-3</v>
          </cell>
        </row>
        <row r="940">
          <cell r="O940" t="str">
            <v>Not on both list</v>
          </cell>
        </row>
        <row r="941">
          <cell r="O941" t="str">
            <v>Not on both list</v>
          </cell>
        </row>
        <row r="942">
          <cell r="O942" t="str">
            <v>Not on both list</v>
          </cell>
        </row>
        <row r="943">
          <cell r="O943" t="str">
            <v>Not on both list</v>
          </cell>
        </row>
        <row r="944">
          <cell r="O944" t="str">
            <v>Not on both list</v>
          </cell>
        </row>
        <row r="945">
          <cell r="O945" t="str">
            <v>Not on both list</v>
          </cell>
        </row>
        <row r="946">
          <cell r="O946" t="str">
            <v>Not on both list</v>
          </cell>
        </row>
        <row r="947">
          <cell r="O947" t="str">
            <v>Not on both list</v>
          </cell>
        </row>
        <row r="948">
          <cell r="O948" t="str">
            <v>Not on both list</v>
          </cell>
        </row>
        <row r="949">
          <cell r="O949" t="str">
            <v>Not on both list</v>
          </cell>
        </row>
        <row r="950">
          <cell r="O950" t="str">
            <v>Not on Published Price list 13/14 (A)</v>
          </cell>
        </row>
        <row r="951">
          <cell r="O951">
            <v>-0.44099953725127256</v>
          </cell>
        </row>
        <row r="952">
          <cell r="O952">
            <v>-0.29045362220717669</v>
          </cell>
        </row>
        <row r="953">
          <cell r="O953">
            <v>-0.27024525682554373</v>
          </cell>
        </row>
        <row r="954">
          <cell r="O954">
            <v>-0.15233581584292485</v>
          </cell>
        </row>
        <row r="955">
          <cell r="O955">
            <v>-0.11892642295233688</v>
          </cell>
        </row>
        <row r="956">
          <cell r="O956">
            <v>-4.4685172647257958E-2</v>
          </cell>
        </row>
        <row r="957">
          <cell r="O957">
            <v>-0.2003701989819528</v>
          </cell>
        </row>
        <row r="958">
          <cell r="O958">
            <v>-0.24710782045349375</v>
          </cell>
        </row>
        <row r="959">
          <cell r="O959">
            <v>-9.1401489505754913E-2</v>
          </cell>
        </row>
        <row r="960">
          <cell r="O960">
            <v>-0.16196205460434984</v>
          </cell>
        </row>
        <row r="961">
          <cell r="O961">
            <v>3.7914691943127965E-2</v>
          </cell>
        </row>
        <row r="962">
          <cell r="O962">
            <v>0.1092086996760759</v>
          </cell>
        </row>
        <row r="963">
          <cell r="O963">
            <v>0.2992552471225457</v>
          </cell>
        </row>
        <row r="964">
          <cell r="O964">
            <v>-1.8509949097639981E-2</v>
          </cell>
        </row>
        <row r="965">
          <cell r="O965">
            <v>-1</v>
          </cell>
        </row>
        <row r="966">
          <cell r="O966">
            <v>-1</v>
          </cell>
        </row>
        <row r="967">
          <cell r="O967">
            <v>-0.99953725127255899</v>
          </cell>
        </row>
        <row r="968">
          <cell r="O968">
            <v>-1</v>
          </cell>
        </row>
        <row r="969">
          <cell r="O969">
            <v>0.90652475705691804</v>
          </cell>
        </row>
        <row r="970">
          <cell r="O970">
            <v>0.85651322233104799</v>
          </cell>
        </row>
        <row r="971">
          <cell r="O971">
            <v>3.4059945504087197E-2</v>
          </cell>
        </row>
        <row r="972">
          <cell r="O972">
            <v>-3.1368821292775663E-2</v>
          </cell>
        </row>
        <row r="973">
          <cell r="O973">
            <v>-1.1396011396011397E-2</v>
          </cell>
        </row>
        <row r="974">
          <cell r="O974">
            <v>0.17840375586854459</v>
          </cell>
        </row>
        <row r="975">
          <cell r="O975">
            <v>-5.565217391304348E-2</v>
          </cell>
        </row>
        <row r="976">
          <cell r="O976">
            <v>-0.12837837837837837</v>
          </cell>
        </row>
        <row r="977">
          <cell r="O977">
            <v>0</v>
          </cell>
        </row>
        <row r="978">
          <cell r="O978">
            <v>0.82461945731303776</v>
          </cell>
        </row>
        <row r="979">
          <cell r="O979">
            <v>9.4786729857819912E-3</v>
          </cell>
        </row>
        <row r="980">
          <cell r="O980">
            <v>-3.6290322580645164E-2</v>
          </cell>
        </row>
        <row r="981">
          <cell r="O981">
            <v>1.5131450827653359</v>
          </cell>
        </row>
        <row r="982">
          <cell r="O982">
            <v>-0.19708029197080293</v>
          </cell>
        </row>
        <row r="983">
          <cell r="O983">
            <v>-4.8625792811839326E-2</v>
          </cell>
        </row>
        <row r="984">
          <cell r="O984">
            <v>3.4795763993948563E-2</v>
          </cell>
        </row>
        <row r="985">
          <cell r="O985">
            <v>0.43707482993197277</v>
          </cell>
        </row>
        <row r="986">
          <cell r="O986">
            <v>9.5238095238095233E-2</v>
          </cell>
        </row>
        <row r="987">
          <cell r="O987">
            <v>-9.713024282560706E-2</v>
          </cell>
        </row>
        <row r="988">
          <cell r="O988">
            <v>-7.1266968325791852E-2</v>
          </cell>
        </row>
        <row r="989">
          <cell r="O989">
            <v>-0.13318284424379231</v>
          </cell>
        </row>
        <row r="990">
          <cell r="O990">
            <v>-0.2976154542710534</v>
          </cell>
        </row>
        <row r="991">
          <cell r="O991">
            <v>-0.6369213608477412</v>
          </cell>
        </row>
        <row r="992">
          <cell r="O992">
            <v>0.45633187772925765</v>
          </cell>
        </row>
        <row r="993">
          <cell r="O993">
            <v>-0.17797695262483995</v>
          </cell>
        </row>
        <row r="994">
          <cell r="O994">
            <v>0.10649627263045794</v>
          </cell>
        </row>
        <row r="995">
          <cell r="O995">
            <v>-4.2884990253411304E-2</v>
          </cell>
        </row>
        <row r="996">
          <cell r="O996">
            <v>0</v>
          </cell>
        </row>
        <row r="997">
          <cell r="O997">
            <v>-3.1125299281723862E-2</v>
          </cell>
        </row>
        <row r="998">
          <cell r="O998">
            <v>5.0847457627118647E-2</v>
          </cell>
        </row>
        <row r="999">
          <cell r="O999">
            <v>-5.3264604810996562E-2</v>
          </cell>
        </row>
        <row r="1000">
          <cell r="O1000">
            <v>0.54846625766871171</v>
          </cell>
        </row>
        <row r="1001">
          <cell r="O1001">
            <v>9.8425196850393699E-3</v>
          </cell>
        </row>
        <row r="1002">
          <cell r="O1002">
            <v>-6.7873303167420816E-3</v>
          </cell>
        </row>
        <row r="1003">
          <cell r="O1003">
            <v>0.27010125074449076</v>
          </cell>
        </row>
        <row r="1004">
          <cell r="O1004">
            <v>-5.5106539309331376E-2</v>
          </cell>
        </row>
        <row r="1005">
          <cell r="O1005">
            <v>0.63532763532763536</v>
          </cell>
        </row>
        <row r="1006">
          <cell r="O1006">
            <v>0.54437609841827772</v>
          </cell>
        </row>
        <row r="1007">
          <cell r="O1007">
            <v>0.25979557069846676</v>
          </cell>
        </row>
        <row r="1008">
          <cell r="O1008">
            <v>0.50358239508700098</v>
          </cell>
        </row>
        <row r="1009">
          <cell r="O1009">
            <v>-0.21160409556313994</v>
          </cell>
        </row>
        <row r="1010">
          <cell r="O1010">
            <v>6.2827225130890049E-2</v>
          </cell>
        </row>
        <row r="1011">
          <cell r="O1011">
            <v>3.3947623666343359E-2</v>
          </cell>
        </row>
        <row r="1012">
          <cell r="O1012">
            <v>-4.0076335877862593E-2</v>
          </cell>
        </row>
        <row r="1013">
          <cell r="O1013">
            <v>-2.072538860103627E-2</v>
          </cell>
        </row>
        <row r="1014">
          <cell r="O1014">
            <v>5.1504102096627168E-2</v>
          </cell>
        </row>
        <row r="1015">
          <cell r="O1015">
            <v>-0.43379978471474706</v>
          </cell>
        </row>
        <row r="1016">
          <cell r="O1016">
            <v>1.1593927893738141</v>
          </cell>
        </row>
        <row r="1017">
          <cell r="O1017">
            <v>0.30948678071539659</v>
          </cell>
        </row>
        <row r="1018">
          <cell r="O1018">
            <v>-0.20588235294117646</v>
          </cell>
        </row>
        <row r="1019">
          <cell r="O1019">
            <v>-8.9538171536286529E-2</v>
          </cell>
        </row>
        <row r="1020">
          <cell r="O1020">
            <v>-0.27733755942947702</v>
          </cell>
        </row>
        <row r="1021">
          <cell r="O1021">
            <v>0.48086522462562398</v>
          </cell>
        </row>
        <row r="1022">
          <cell r="O1022">
            <v>-0.21717171717171718</v>
          </cell>
        </row>
        <row r="1023">
          <cell r="O1023">
            <v>0.5409990574929312</v>
          </cell>
        </row>
        <row r="1024">
          <cell r="O1024">
            <v>-3.110419906687403E-2</v>
          </cell>
        </row>
        <row r="1025">
          <cell r="O1025">
            <v>0.28041594454072788</v>
          </cell>
        </row>
        <row r="1026">
          <cell r="O1026">
            <v>8.7539432176656148E-2</v>
          </cell>
        </row>
        <row r="1027">
          <cell r="O1027">
            <v>0.12436177972283005</v>
          </cell>
        </row>
        <row r="1028">
          <cell r="O1028">
            <v>0.35691260744985676</v>
          </cell>
        </row>
        <row r="1029">
          <cell r="O1029">
            <v>0.95712584358872566</v>
          </cell>
        </row>
        <row r="1030">
          <cell r="O1030">
            <v>0.35736378777064004</v>
          </cell>
        </row>
        <row r="1031">
          <cell r="O1031">
            <v>0.20401691331923891</v>
          </cell>
        </row>
        <row r="1032">
          <cell r="O1032">
            <v>-0.1111111111111111</v>
          </cell>
        </row>
        <row r="1033">
          <cell r="O1033">
            <v>0.22681564245810057</v>
          </cell>
        </row>
        <row r="1034">
          <cell r="O1034">
            <v>0.2586705202312139</v>
          </cell>
        </row>
        <row r="1035">
          <cell r="O1035">
            <v>-5.9087989723827873E-2</v>
          </cell>
        </row>
        <row r="1036">
          <cell r="O1036">
            <v>0.22483858716293201</v>
          </cell>
        </row>
        <row r="1037">
          <cell r="O1037">
            <v>-0.30260223048327139</v>
          </cell>
        </row>
        <row r="1038">
          <cell r="O1038">
            <v>-0.20822281167108753</v>
          </cell>
        </row>
        <row r="1039">
          <cell r="O1039">
            <v>-0.27196652719665271</v>
          </cell>
        </row>
        <row r="1040">
          <cell r="O1040">
            <v>-6.4476885644768861E-2</v>
          </cell>
        </row>
        <row r="1041">
          <cell r="O1041">
            <v>-0.18090452261306533</v>
          </cell>
        </row>
        <row r="1042">
          <cell r="O1042">
            <v>-0.44436468054558509</v>
          </cell>
        </row>
        <row r="1043">
          <cell r="O1043">
            <v>1.9530201342281879</v>
          </cell>
        </row>
        <row r="1044">
          <cell r="O1044">
            <v>-0.14716981132075471</v>
          </cell>
        </row>
        <row r="1045">
          <cell r="O1045">
            <v>-3.7439613526570048E-2</v>
          </cell>
        </row>
        <row r="1046">
          <cell r="O1046">
            <v>-9.0185676392572939E-2</v>
          </cell>
        </row>
        <row r="1047">
          <cell r="O1047">
            <v>-0.38011853448275862</v>
          </cell>
        </row>
        <row r="1048">
          <cell r="O1048">
            <v>-0.32765011119347665</v>
          </cell>
        </row>
        <row r="1049">
          <cell r="O1049">
            <v>-0.27967711301044634</v>
          </cell>
        </row>
        <row r="1050">
          <cell r="O1050">
            <v>-0.38407699037620296</v>
          </cell>
        </row>
        <row r="1051">
          <cell r="O1051">
            <v>0.1560344827586207</v>
          </cell>
        </row>
        <row r="1052">
          <cell r="O1052">
            <v>-7.9505300353356886E-2</v>
          </cell>
        </row>
        <row r="1053">
          <cell r="O1053">
            <v>-0.27121888959795787</v>
          </cell>
        </row>
        <row r="1054">
          <cell r="O1054">
            <v>-0.11280101394169835</v>
          </cell>
        </row>
        <row r="1055">
          <cell r="O1055">
            <v>8.7044534412955468E-2</v>
          </cell>
        </row>
        <row r="1056">
          <cell r="O1056">
            <v>-3.6211699164345405E-2</v>
          </cell>
        </row>
        <row r="1057">
          <cell r="O1057">
            <v>-0.10069790628115653</v>
          </cell>
        </row>
        <row r="1058">
          <cell r="O1058">
            <v>-2.8409090909090908E-2</v>
          </cell>
        </row>
        <row r="1059">
          <cell r="O1059">
            <v>-5.6179775280898875E-3</v>
          </cell>
        </row>
        <row r="1060">
          <cell r="O1060">
            <v>-0.16468114926419061</v>
          </cell>
        </row>
        <row r="1061">
          <cell r="O1061">
            <v>8.356545961002786E-3</v>
          </cell>
        </row>
        <row r="1062">
          <cell r="O1062">
            <v>-4.189944134078212E-2</v>
          </cell>
        </row>
        <row r="1063">
          <cell r="O1063">
            <v>0.15133276010318142</v>
          </cell>
        </row>
        <row r="1064">
          <cell r="O1064">
            <v>4.784688995215311E-2</v>
          </cell>
        </row>
        <row r="1065">
          <cell r="O1065">
            <v>-9.1097308488612833E-2</v>
          </cell>
        </row>
        <row r="1066">
          <cell r="O1066">
            <v>4.1540020263424522E-2</v>
          </cell>
        </row>
        <row r="1067">
          <cell r="O1067">
            <v>0.33006535947712418</v>
          </cell>
        </row>
        <row r="1068">
          <cell r="O1068">
            <v>5.2208835341365459E-2</v>
          </cell>
        </row>
        <row r="1069">
          <cell r="O1069">
            <v>0.28960817717206133</v>
          </cell>
        </row>
        <row r="1070">
          <cell r="O1070">
            <v>-0.24722991689750692</v>
          </cell>
        </row>
        <row r="1071">
          <cell r="O1071">
            <v>-0.3163596966413868</v>
          </cell>
        </row>
        <row r="1072">
          <cell r="O1072" t="e">
            <v>#DIV/0!</v>
          </cell>
        </row>
        <row r="1073">
          <cell r="O1073">
            <v>-0.4869967937299608</v>
          </cell>
        </row>
        <row r="1074">
          <cell r="O1074">
            <v>-0.50443081117927746</v>
          </cell>
        </row>
        <row r="1075">
          <cell r="O1075">
            <v>-0.21245027416406839</v>
          </cell>
        </row>
        <row r="1076">
          <cell r="O1076">
            <v>-8.3333333333333329E-2</v>
          </cell>
        </row>
        <row r="1077">
          <cell r="O1077">
            <v>-0.1259713701431493</v>
          </cell>
        </row>
        <row r="1078">
          <cell r="O1078">
            <v>-0.10014727540500737</v>
          </cell>
        </row>
        <row r="1079">
          <cell r="O1079">
            <v>-2.948920484465508E-2</v>
          </cell>
        </row>
        <row r="1080">
          <cell r="O1080">
            <v>-0.22727272727272727</v>
          </cell>
        </row>
        <row r="1081">
          <cell r="O1081" t="str">
            <v>Not on 15/16 prices Unadjusted</v>
          </cell>
        </row>
        <row r="1082">
          <cell r="O1082" t="str">
            <v>Not on 15/16 prices Unadjusted</v>
          </cell>
        </row>
        <row r="1083">
          <cell r="O1083" t="str">
            <v>Not on 15/16 prices Unadjusted</v>
          </cell>
        </row>
        <row r="1084">
          <cell r="O1084" t="str">
            <v>Not on 15/16 prices Unadjusted</v>
          </cell>
        </row>
        <row r="1085">
          <cell r="O1085" t="str">
            <v>Not on 15/16 prices Unadjusted</v>
          </cell>
        </row>
        <row r="1086">
          <cell r="O1086" t="str">
            <v>Not on 15/16 prices Unadjusted</v>
          </cell>
        </row>
        <row r="1087">
          <cell r="O1087" t="str">
            <v>Not on 15/16 prices Unadjusted</v>
          </cell>
        </row>
        <row r="1088">
          <cell r="O1088" t="str">
            <v>Not on 15/16 prices Unadjusted</v>
          </cell>
        </row>
        <row r="1089">
          <cell r="O1089">
            <v>-0.21556642216788915</v>
          </cell>
        </row>
        <row r="1090">
          <cell r="O1090">
            <v>-3.8121494438634849E-2</v>
          </cell>
        </row>
        <row r="1091">
          <cell r="O1091">
            <v>1.6753738065213474E-2</v>
          </cell>
        </row>
        <row r="1092">
          <cell r="O1092">
            <v>0.11515513126491647</v>
          </cell>
        </row>
        <row r="1093">
          <cell r="O1093">
            <v>0.20226730310262531</v>
          </cell>
        </row>
        <row r="1094">
          <cell r="O1094">
            <v>-2.7204502814258912E-2</v>
          </cell>
        </row>
        <row r="1095">
          <cell r="O1095">
            <v>0.43433395872420261</v>
          </cell>
        </row>
        <row r="1096">
          <cell r="O1096">
            <v>-0.60495540138751236</v>
          </cell>
        </row>
        <row r="1097">
          <cell r="O1097">
            <v>-0.52574985851726086</v>
          </cell>
        </row>
        <row r="1098">
          <cell r="O1098">
            <v>-0.51381578947368423</v>
          </cell>
        </row>
        <row r="1099">
          <cell r="O1099">
            <v>-0.38754780114722753</v>
          </cell>
        </row>
        <row r="1100">
          <cell r="O1100">
            <v>-0.16131441374159822</v>
          </cell>
        </row>
        <row r="1101">
          <cell r="O1101">
            <v>4.2074363992172209E-2</v>
          </cell>
        </row>
        <row r="1102">
          <cell r="O1102">
            <v>-0.3982209350434423</v>
          </cell>
        </row>
        <row r="1103">
          <cell r="O1103">
            <v>-0.11883956658511011</v>
          </cell>
        </row>
        <row r="1104">
          <cell r="O1104">
            <v>-0.1293800539083558</v>
          </cell>
        </row>
        <row r="1105">
          <cell r="O1105">
            <v>-0.3246822033898305</v>
          </cell>
        </row>
        <row r="1106">
          <cell r="O1106">
            <v>1.2129963898916967</v>
          </cell>
        </row>
        <row r="1107">
          <cell r="O1107">
            <v>-0.82995702885205647</v>
          </cell>
        </row>
        <row r="1108">
          <cell r="O1108">
            <v>-0.23809523809523808</v>
          </cell>
        </row>
        <row r="1109">
          <cell r="O1109" t="str">
            <v>Not on both list</v>
          </cell>
        </row>
        <row r="1110">
          <cell r="O1110">
            <v>0.22848475171642982</v>
          </cell>
        </row>
        <row r="1111">
          <cell r="O1111">
            <v>0.34360530097397413</v>
          </cell>
        </row>
        <row r="1112">
          <cell r="O1112">
            <v>0.24876257384639949</v>
          </cell>
        </row>
        <row r="1113">
          <cell r="O1113">
            <v>0.4713396136037043</v>
          </cell>
        </row>
        <row r="1114">
          <cell r="O1114">
            <v>0.4318219564856336</v>
          </cell>
        </row>
        <row r="1115">
          <cell r="O1115">
            <v>-1</v>
          </cell>
        </row>
        <row r="1116">
          <cell r="O1116">
            <v>0.84271715661850188</v>
          </cell>
        </row>
        <row r="1117">
          <cell r="O1117">
            <v>0.47550240823783424</v>
          </cell>
        </row>
        <row r="1118">
          <cell r="O1118">
            <v>0.59043348281016439</v>
          </cell>
        </row>
        <row r="1119">
          <cell r="O1119">
            <v>0.34097326025577146</v>
          </cell>
        </row>
        <row r="1120">
          <cell r="O1120">
            <v>1.3318385650224216</v>
          </cell>
        </row>
        <row r="1121">
          <cell r="O1121">
            <v>-1.7771134363062616E-2</v>
          </cell>
        </row>
        <row r="1122">
          <cell r="O1122">
            <v>2.504235176880917</v>
          </cell>
        </row>
        <row r="1123">
          <cell r="O1123">
            <v>0.74456070420195986</v>
          </cell>
        </row>
        <row r="1124">
          <cell r="O1124">
            <v>1.5516879849024954E-2</v>
          </cell>
        </row>
        <row r="1125">
          <cell r="O1125">
            <v>-0.3422101069406584</v>
          </cell>
        </row>
        <row r="1126">
          <cell r="O1126">
            <v>-0.128957852799329</v>
          </cell>
        </row>
        <row r="1127">
          <cell r="O1127">
            <v>0.17184131090987495</v>
          </cell>
        </row>
        <row r="1128">
          <cell r="O1128">
            <v>0.17399741267787838</v>
          </cell>
        </row>
        <row r="1129">
          <cell r="O1129">
            <v>-0.24105217766278569</v>
          </cell>
        </row>
        <row r="1130">
          <cell r="O1130">
            <v>-0.66587427363972529</v>
          </cell>
        </row>
        <row r="1131">
          <cell r="O1131">
            <v>-0.16250000000000001</v>
          </cell>
        </row>
        <row r="1132">
          <cell r="O1132">
            <v>0.5661045180095774</v>
          </cell>
        </row>
        <row r="1133">
          <cell r="O1133">
            <v>-0.11387329591018444</v>
          </cell>
        </row>
        <row r="1134">
          <cell r="O1134">
            <v>-1.6470588235294119E-2</v>
          </cell>
        </row>
        <row r="1135">
          <cell r="O1135">
            <v>-0.22134502923976609</v>
          </cell>
        </row>
        <row r="1136">
          <cell r="O1136">
            <v>-0.32152588555858308</v>
          </cell>
        </row>
        <row r="1137">
          <cell r="O1137">
            <v>-8.9074990483441183E-2</v>
          </cell>
        </row>
        <row r="1138">
          <cell r="O1138">
            <v>0.13671023965141613</v>
          </cell>
        </row>
        <row r="1139">
          <cell r="O1139">
            <v>-0.33792751403777438</v>
          </cell>
        </row>
        <row r="1140">
          <cell r="O1140">
            <v>0.84261501210653755</v>
          </cell>
        </row>
        <row r="1141">
          <cell r="O1141">
            <v>3.335126412049489E-2</v>
          </cell>
        </row>
        <row r="1142">
          <cell r="O1142">
            <v>0.82924693520140103</v>
          </cell>
        </row>
        <row r="1143">
          <cell r="O1143">
            <v>-8.2280431432973811E-2</v>
          </cell>
        </row>
        <row r="1144">
          <cell r="O1144">
            <v>-0.14430808294540837</v>
          </cell>
        </row>
        <row r="1145">
          <cell r="O1145">
            <v>-5.4853620955315874E-2</v>
          </cell>
        </row>
        <row r="1146">
          <cell r="O1146">
            <v>-0.41263940520446096</v>
          </cell>
        </row>
        <row r="1147">
          <cell r="O1147">
            <v>-0.16109313196691838</v>
          </cell>
        </row>
        <row r="1148">
          <cell r="O1148">
            <v>-0.13244353182751539</v>
          </cell>
        </row>
        <row r="1149">
          <cell r="O1149">
            <v>-0.18768833405079638</v>
          </cell>
        </row>
        <row r="1150">
          <cell r="O1150">
            <v>-5.4726368159203981E-2</v>
          </cell>
        </row>
        <row r="1151">
          <cell r="O1151">
            <v>-0.20272172688878462</v>
          </cell>
        </row>
        <row r="1152">
          <cell r="O1152">
            <v>-0.20535158680771623</v>
          </cell>
        </row>
        <row r="1153">
          <cell r="O1153">
            <v>-2.9208709506107277E-2</v>
          </cell>
        </row>
        <row r="1154">
          <cell r="O1154">
            <v>-7.1563801590306703E-2</v>
          </cell>
        </row>
        <row r="1155">
          <cell r="O1155">
            <v>0.11212121212121212</v>
          </cell>
        </row>
        <row r="1156">
          <cell r="O1156">
            <v>-0.1092814371257485</v>
          </cell>
        </row>
        <row r="1157">
          <cell r="O1157">
            <v>0.14791987673343607</v>
          </cell>
        </row>
        <row r="1158">
          <cell r="O1158">
            <v>-0.1239013671875</v>
          </cell>
        </row>
        <row r="1159">
          <cell r="O1159">
            <v>-0.26877645126650246</v>
          </cell>
        </row>
        <row r="1160">
          <cell r="O1160">
            <v>-7.5168972269597623E-2</v>
          </cell>
        </row>
        <row r="1161">
          <cell r="O1161">
            <v>-1.1620185922974768E-2</v>
          </cell>
        </row>
        <row r="1162">
          <cell r="O1162">
            <v>-0.41319181197877181</v>
          </cell>
        </row>
        <row r="1163">
          <cell r="O1163">
            <v>-0.44630130253133449</v>
          </cell>
        </row>
        <row r="1164">
          <cell r="O1164">
            <v>9.0498321714433255E-2</v>
          </cell>
        </row>
        <row r="1165">
          <cell r="O1165">
            <v>-0.47318854507015184</v>
          </cell>
        </row>
        <row r="1166">
          <cell r="O1166">
            <v>-8.2852648138437332E-2</v>
          </cell>
        </row>
        <row r="1167">
          <cell r="O1167">
            <v>-0.23524556335121749</v>
          </cell>
        </row>
        <row r="1168">
          <cell r="O1168">
            <v>-0.10940129838903583</v>
          </cell>
        </row>
        <row r="1169">
          <cell r="O1169">
            <v>-0.12148859543817526</v>
          </cell>
        </row>
        <row r="1170">
          <cell r="O1170">
            <v>-0.12712108139200459</v>
          </cell>
        </row>
        <row r="1171">
          <cell r="O1171">
            <v>0.5321100917431193</v>
          </cell>
        </row>
        <row r="1172">
          <cell r="O1172" t="e">
            <v>#DIV/0!</v>
          </cell>
        </row>
        <row r="1173">
          <cell r="O1173" t="e">
            <v>#DIV/0!</v>
          </cell>
        </row>
        <row r="1174">
          <cell r="O1174" t="e">
            <v>#DIV/0!</v>
          </cell>
        </row>
        <row r="1175">
          <cell r="O1175">
            <v>-0.51237458193979935</v>
          </cell>
        </row>
        <row r="1176">
          <cell r="O1176">
            <v>-0.29382303839732887</v>
          </cell>
        </row>
        <row r="1177">
          <cell r="O1177">
            <v>-0.27511835875854812</v>
          </cell>
        </row>
        <row r="1178">
          <cell r="O1178">
            <v>-0.24437910757523348</v>
          </cell>
        </row>
        <row r="1179">
          <cell r="O1179">
            <v>-0.16509136735979837</v>
          </cell>
        </row>
        <row r="1180">
          <cell r="O1180">
            <v>-0.27294025771183134</v>
          </cell>
        </row>
        <row r="1181">
          <cell r="O1181">
            <v>-0.32973986407311928</v>
          </cell>
        </row>
        <row r="1182">
          <cell r="O1182">
            <v>-0.35056151097498722</v>
          </cell>
        </row>
        <row r="1183">
          <cell r="O1183">
            <v>-6.7946824224519942E-3</v>
          </cell>
        </row>
        <row r="1184">
          <cell r="O1184">
            <v>-6.1332809121289564E-2</v>
          </cell>
        </row>
        <row r="1185">
          <cell r="O1185">
            <v>-0.25979724617945227</v>
          </cell>
        </row>
        <row r="1186">
          <cell r="O1186">
            <v>-0.27522285251215561</v>
          </cell>
        </row>
        <row r="1187">
          <cell r="O1187">
            <v>-5.5277704659120824E-2</v>
          </cell>
        </row>
        <row r="1188">
          <cell r="O1188">
            <v>-0.14395154106538394</v>
          </cell>
        </row>
        <row r="1189">
          <cell r="O1189">
            <v>-0.10785216361962384</v>
          </cell>
        </row>
        <row r="1190">
          <cell r="O1190">
            <v>-8.0677204802625899E-2</v>
          </cell>
        </row>
        <row r="1191">
          <cell r="O1191">
            <v>5.9001244002132573E-2</v>
          </cell>
        </row>
        <row r="1192">
          <cell r="O1192">
            <v>-6.6123557365919891E-2</v>
          </cell>
        </row>
        <row r="1193">
          <cell r="O1193">
            <v>0.12491774511954376</v>
          </cell>
        </row>
        <row r="1194">
          <cell r="O1194">
            <v>0.14365658426011191</v>
          </cell>
        </row>
        <row r="1195">
          <cell r="O1195" t="str">
            <v>Not on 15/16 prices Unadjusted</v>
          </cell>
        </row>
        <row r="1196">
          <cell r="O1196">
            <v>-3.374727462318703E-2</v>
          </cell>
        </row>
        <row r="1197">
          <cell r="O1197">
            <v>7.32484076433121E-2</v>
          </cell>
        </row>
        <row r="1198">
          <cell r="O1198">
            <v>-0.65356999509432279</v>
          </cell>
        </row>
        <row r="1199">
          <cell r="O1199">
            <v>-0.4119572332533275</v>
          </cell>
        </row>
        <row r="1200">
          <cell r="O1200">
            <v>-0.93772136953955132</v>
          </cell>
        </row>
        <row r="1201">
          <cell r="O1201">
            <v>-0.51684502576298053</v>
          </cell>
        </row>
        <row r="1202">
          <cell r="O1202">
            <v>-0.16435185185185186</v>
          </cell>
        </row>
        <row r="1203">
          <cell r="O1203">
            <v>-0.19830777366472765</v>
          </cell>
        </row>
        <row r="1204">
          <cell r="O1204">
            <v>-0.14448370632116214</v>
          </cell>
        </row>
        <row r="1205">
          <cell r="O1205">
            <v>-0.34045964724746125</v>
          </cell>
        </row>
        <row r="1206">
          <cell r="O1206">
            <v>-0.34704562453253551</v>
          </cell>
        </row>
        <row r="1207">
          <cell r="O1207">
            <v>-1.4064697609001406E-2</v>
          </cell>
        </row>
        <row r="1208">
          <cell r="O1208">
            <v>-0.17721518987341772</v>
          </cell>
        </row>
        <row r="1209">
          <cell r="O1209">
            <v>-0.27962764052989619</v>
          </cell>
        </row>
        <row r="1210">
          <cell r="O1210">
            <v>-0.2381870781099325</v>
          </cell>
        </row>
        <row r="1211">
          <cell r="O1211">
            <v>-0.30110262934690418</v>
          </cell>
        </row>
        <row r="1212">
          <cell r="O1212">
            <v>6.7005937234944871E-2</v>
          </cell>
        </row>
        <row r="1213">
          <cell r="O1213">
            <v>-0.46510810335735631</v>
          </cell>
        </row>
        <row r="1214">
          <cell r="O1214">
            <v>-0.30187265917602996</v>
          </cell>
        </row>
        <row r="1215">
          <cell r="O1215">
            <v>-0.14864864864864866</v>
          </cell>
        </row>
        <row r="1216">
          <cell r="O1216">
            <v>6.5552699228791769E-2</v>
          </cell>
        </row>
        <row r="1217">
          <cell r="O1217">
            <v>-3.1796502384737681E-3</v>
          </cell>
        </row>
        <row r="1218">
          <cell r="O1218">
            <v>-0.4070891514500537</v>
          </cell>
        </row>
        <row r="1219">
          <cell r="O1219">
            <v>-2.4390243902439025E-2</v>
          </cell>
        </row>
        <row r="1220">
          <cell r="O1220">
            <v>3.6540880503144653</v>
          </cell>
        </row>
        <row r="1221">
          <cell r="O1221">
            <v>-0.23247232472324722</v>
          </cell>
        </row>
        <row r="1222">
          <cell r="O1222">
            <v>-0.14827439284192587</v>
          </cell>
        </row>
        <row r="1223">
          <cell r="O1223">
            <v>-0.10191846522781775</v>
          </cell>
        </row>
        <row r="1224">
          <cell r="O1224">
            <v>-0.22273249138920781</v>
          </cell>
        </row>
        <row r="1225">
          <cell r="O1225">
            <v>-0.3442403367776502</v>
          </cell>
        </row>
        <row r="1226">
          <cell r="O1226">
            <v>2.310945273631841</v>
          </cell>
        </row>
        <row r="1227">
          <cell r="O1227">
            <v>0.13780025284450062</v>
          </cell>
        </row>
        <row r="1228">
          <cell r="O1228">
            <v>-0.21744627054361568</v>
          </cell>
        </row>
        <row r="1229">
          <cell r="O1229">
            <v>0.17948717948717949</v>
          </cell>
        </row>
        <row r="1230">
          <cell r="O1230" t="str">
            <v>Not on 15/16 prices Unadjusted</v>
          </cell>
        </row>
        <row r="1231">
          <cell r="O1231" t="str">
            <v>Not on 15/16 prices Unadjusted</v>
          </cell>
        </row>
        <row r="1232">
          <cell r="O1232" t="str">
            <v>Not on 15/16 prices Unadjusted</v>
          </cell>
        </row>
        <row r="1233">
          <cell r="O1233">
            <v>-8.4925690021231421E-3</v>
          </cell>
        </row>
        <row r="1234">
          <cell r="O1234">
            <v>3.1884057971014491E-2</v>
          </cell>
        </row>
        <row r="1235">
          <cell r="O1235">
            <v>-0.33997569866342647</v>
          </cell>
        </row>
        <row r="1236">
          <cell r="O1236">
            <v>-0.11203319502074689</v>
          </cell>
        </row>
        <row r="1237">
          <cell r="O1237">
            <v>-0.4191343963553531</v>
          </cell>
        </row>
        <row r="1238">
          <cell r="O1238">
            <v>-0.29202947086403214</v>
          </cell>
        </row>
        <row r="1239">
          <cell r="O1239">
            <v>-0.21457905544147843</v>
          </cell>
        </row>
        <row r="1240">
          <cell r="O1240">
            <v>-0.20431654676258992</v>
          </cell>
        </row>
        <row r="1241">
          <cell r="O1241">
            <v>-0.11595330739299611</v>
          </cell>
        </row>
        <row r="1242">
          <cell r="O1242">
            <v>-4.8672566371681415E-2</v>
          </cell>
        </row>
        <row r="1243">
          <cell r="O1243">
            <v>3.7184594953519258E-2</v>
          </cell>
        </row>
        <row r="1244">
          <cell r="O1244">
            <v>-7.3369565217391311E-2</v>
          </cell>
        </row>
        <row r="1245">
          <cell r="O1245">
            <v>-0.40349110439744879</v>
          </cell>
        </row>
        <row r="1246">
          <cell r="O1246">
            <v>-0.82275931520644507</v>
          </cell>
        </row>
        <row r="1247">
          <cell r="O1247">
            <v>-0.39962676619568116</v>
          </cell>
        </row>
        <row r="1248">
          <cell r="O1248">
            <v>-0.48439073514602216</v>
          </cell>
        </row>
        <row r="1249">
          <cell r="O1249">
            <v>-0.33366336633663368</v>
          </cell>
        </row>
        <row r="1250">
          <cell r="O1250">
            <v>-0.3842962962962963</v>
          </cell>
        </row>
        <row r="1251">
          <cell r="O1251">
            <v>-0.39512003148366787</v>
          </cell>
        </row>
        <row r="1252">
          <cell r="O1252">
            <v>-0.32</v>
          </cell>
        </row>
        <row r="1253">
          <cell r="O1253">
            <v>-0.12537940695773991</v>
          </cell>
        </row>
      </sheetData>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R notes"/>
      <sheetName val="Paybill Status"/>
      <sheetName val="Interactive WF input"/>
      <sheetName val="Interactive inputs &amp; results"/>
      <sheetName val="Annex results (pay metrics)"/>
      <sheetName val="Baseline WF scenarios"/>
      <sheetName val="Baseline &amp; default assumptions"/>
      <sheetName val="Calculations"/>
      <sheetName val="drift calc"/>
      <sheetName val="Developer notes"/>
      <sheetName val="TRUSTs"/>
    </sheetNames>
    <sheetDataSet>
      <sheetData sheetId="0"/>
      <sheetData sheetId="1"/>
      <sheetData sheetId="2"/>
      <sheetData sheetId="3"/>
      <sheetData sheetId="4"/>
      <sheetData sheetId="5" refreshError="1"/>
      <sheetData sheetId="6"/>
      <sheetData sheetId="7"/>
      <sheetData sheetId="8"/>
      <sheetData sheetId="9"/>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Available Res - Summary"/>
      <sheetName val="Cascade Summary"/>
      <sheetName val="Data Conversion for Summary"/>
      <sheetName val="Cascade Detail"/>
      <sheetName val="RLAs"/>
      <sheetName val="Man Adjs - Cascade -&gt; Winter"/>
      <sheetName val="Man Adjs - Winter -&gt; Spring"/>
      <sheetName val="Budgeting Codes"/>
      <sheetName val="Budget Controls Summary"/>
      <sheetName val="Agreed Manual Adjusts"/>
      <sheetName val="2006PCTs"/>
      <sheetName val="new pcts"/>
      <sheetName val="PCAccess"/>
      <sheetName val="Cover Sheet"/>
      <sheetName val="Business with DH &amp; Group Bodies"/>
      <sheetName val="Accenture P&amp;L"/>
      <sheetName val="Input Table (TB)"/>
    </sheetNames>
    <sheetDataSet>
      <sheetData sheetId="0" refreshError="1"/>
      <sheetData sheetId="1"/>
      <sheetData sheetId="2" refreshError="1"/>
      <sheetData sheetId="3" refreshError="1"/>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changes"/>
      <sheetName val="Disclaimer"/>
      <sheetName val="Navigation"/>
      <sheetName val="Non-mandatory prices"/>
      <sheetName val="Linked Sheet"/>
      <sheetName val="Prices"/>
      <sheetName val="APC Model - Linked sheet"/>
      <sheetName val="Price Adjustments"/>
      <sheetName val="2014-15 Non-mandatory tariff"/>
      <sheetName val="Cataracts"/>
      <sheetName val="2015-16 New National Currencies"/>
      <sheetName val="OPATT linked sheet"/>
      <sheetName val="Expert &amp; Final Monitor comments"/>
    </sheetNames>
    <sheetDataSet>
      <sheetData sheetId="0" refreshError="1"/>
      <sheetData sheetId="1" refreshError="1"/>
      <sheetData sheetId="2" refreshError="1"/>
      <sheetData sheetId="3" refreshError="1"/>
      <sheetData sheetId="4">
        <row r="106">
          <cell r="C106">
            <v>656</v>
          </cell>
        </row>
      </sheetData>
      <sheetData sheetId="5">
        <row r="138">
          <cell r="BI138">
            <v>656</v>
          </cell>
        </row>
      </sheetData>
      <sheetData sheetId="6">
        <row r="1">
          <cell r="A1" t="str">
            <v>HRG code</v>
          </cell>
        </row>
      </sheetData>
      <sheetData sheetId="7" refreshError="1"/>
      <sheetData sheetId="8" refreshError="1"/>
      <sheetData sheetId="9" refreshError="1"/>
      <sheetData sheetId="10">
        <row r="22">
          <cell r="AJ22">
            <v>668</v>
          </cell>
        </row>
      </sheetData>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Price Adjustments"/>
      <sheetName val="2014-15 Non-mandatory tariff"/>
      <sheetName val="00b_Prices"/>
      <sheetName val="01. APC &amp; OPROC"/>
      <sheetName val="OPATT201516 SC"/>
      <sheetName val="Models &gt;"/>
      <sheetName val="Non-mandatory 2015-16"/>
      <sheetName val="Price Comparison"/>
    </sheetNames>
    <sheetDataSet>
      <sheetData sheetId="0"/>
      <sheetData sheetId="1"/>
      <sheetData sheetId="2"/>
      <sheetData sheetId="3"/>
      <sheetData sheetId="4"/>
      <sheetData sheetId="5"/>
      <sheetData sheetId="6"/>
      <sheetData sheetId="7"/>
      <sheetData sheetId="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Price Adjustments"/>
      <sheetName val="2014-15 Non-mandatory tariff"/>
      <sheetName val="00b_Prices"/>
      <sheetName val="01. APC &amp; OPROC"/>
      <sheetName val="OPATT201516 SC"/>
      <sheetName val="Models &gt;"/>
      <sheetName val="Non-mandatory 2015-16"/>
      <sheetName val="Price Comparison"/>
    </sheetNames>
    <sheetDataSet>
      <sheetData sheetId="0"/>
      <sheetData sheetId="1"/>
      <sheetData sheetId="2"/>
      <sheetData sheetId="3"/>
      <sheetData sheetId="4"/>
      <sheetData sheetId="5"/>
      <sheetData sheetId="6"/>
      <sheetData sheetId="7"/>
      <sheetData sheetId="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16 Proposed Tariff"/>
      <sheetName val="Linked Sheet"/>
      <sheetName val="Reconciliation &gt;&gt;"/>
      <sheetName val="Inputs &gt;&gt;"/>
      <sheetName val="2014-15 Unbundled Tariff"/>
      <sheetName val="2014-15 Tariff"/>
      <sheetName val="Chemo_SQL_Test"/>
      <sheetName val="Input_Rad_15-16"/>
      <sheetName val="Input_DI_15-16"/>
      <sheetName val="Price Adjustments"/>
      <sheetName val="Parameters"/>
      <sheetName val="Calculation &gt;&gt;"/>
      <sheetName val="Rad_Calc"/>
      <sheetName val="Chem_Calc"/>
      <sheetName val="DI_Calc"/>
      <sheetName val="Other -&gt;"/>
      <sheetName val="DI Data Comparison_xYear"/>
      <sheetName val="Radio_&amp;_Chemo_SQL"/>
      <sheetName val="DI_SQL"/>
      <sheetName val="Notes&gt;&gt;&gt;"/>
      <sheetName val="Method changes"/>
      <sheetName val="Currency Changes 201516"/>
      <sheetName val="Cost of reporting for new HRGs"/>
      <sheetName val="RC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_DC Options"/>
      <sheetName val="xx_1213 eff"/>
      <sheetName val="xx_IA Inputs - chk"/>
      <sheetName val="xx_IA Inputs"/>
      <sheetName val="Raw_APC_SQL"/>
      <sheetName val="INPUTS&gt;&gt;"/>
      <sheetName val="SQL_Pull"/>
      <sheetName val="Pivot_ignore"/>
      <sheetName val="Ignore-00a_Tariff Prices"/>
      <sheetName val="CALCULATION&gt;&gt;"/>
      <sheetName val="01_FHF"/>
      <sheetName val="02_Stroke"/>
      <sheetName val="03_Chole"/>
      <sheetName val="04_Cataracts"/>
      <sheetName val="05_Renal"/>
      <sheetName val="06_Hips&amp;Knees"/>
      <sheetName val="07_IR"/>
      <sheetName val="08b_App Setting (default)"/>
      <sheetName val="Rates_&amp;_Differentials"/>
      <sheetName val="08c_App Setting_new rates (MZ)"/>
      <sheetName val="out_Prices"/>
      <sheetName val="Data_Tia"/>
      <sheetName val="09a_TIA"/>
      <sheetName val="09b_TIA (ub di)"/>
      <sheetName val="VALIDATION 201314 BPTs"/>
      <sheetName val="201314 BPT Road-Test"/>
      <sheetName val="Imported Models-&gt;"/>
      <sheetName val="04_Output for IA incl 1314 BPT"/>
      <sheetName val="OPATT"/>
      <sheetName val="03_Output for IA"/>
      <sheetName val="201314 Pleural effusion"/>
      <sheetName val="02. OP Attendances"/>
      <sheetName val="00d_1213 prices"/>
      <sheetName val="OutPuts&gt;&gt;"/>
      <sheetName val="Pre-SC_APC_Prices"/>
      <sheetName val="2013-14 Re-run Solver"/>
      <sheetName val="12-13 tariff"/>
      <sheetName val="13-14 tariff"/>
      <sheetName val="14-15 tariff"/>
      <sheetName val="08a_App Setting"/>
      <sheetName val="Final BPT Tariff"/>
      <sheetName val="All Modelled Prices"/>
      <sheetName val="AEC_Output"/>
      <sheetName val="08c_App Setting_new rates"/>
      <sheetName val="00c_Tariff Post Spell(Val)"/>
      <sheetName val="00b_1011 HES Spells(Val)"/>
      <sheetName val="00a_Tariff Prices(Val)"/>
      <sheetName val="Road Test Tariffs"/>
      <sheetName val="Adjusted prices"/>
      <sheetName val="Notes"/>
      <sheetName val="DH_Email_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0">
          <cell r="J20">
            <v>-1.4999999999999999E-2</v>
          </cell>
        </row>
      </sheetData>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_DC Options"/>
      <sheetName val="xx_1213 eff"/>
      <sheetName val="xx_IA Inputs - chk"/>
      <sheetName val="xx_IA Inputs"/>
      <sheetName val="Raw_APC_SQL"/>
      <sheetName val="INPUTS&gt;&gt;"/>
      <sheetName val="SQL_Pull"/>
      <sheetName val="Pivot_ignore"/>
      <sheetName val="Ignore-00a_Tariff Prices"/>
      <sheetName val="CALCULATION&gt;&gt;"/>
      <sheetName val="01_FHF"/>
      <sheetName val="02_Stroke"/>
      <sheetName val="03_Chole"/>
      <sheetName val="04_Cataracts"/>
      <sheetName val="05_Renal"/>
      <sheetName val="06_Hips&amp;Knees"/>
      <sheetName val="07_IR"/>
      <sheetName val="08b_App Setting (default)"/>
      <sheetName val="Rates_&amp;_Differentials"/>
      <sheetName val="08c_App Setting_new rates (MZ)"/>
      <sheetName val="out_Prices"/>
      <sheetName val="Data_Tia"/>
      <sheetName val="09a_TIA"/>
      <sheetName val="09b_TIA (ub di)"/>
      <sheetName val="VALIDATION 201314 BPTs"/>
      <sheetName val="201314 BPT Road-Test"/>
      <sheetName val="Imported Models-&gt;"/>
      <sheetName val="04_Output for IA incl 1314 BPT"/>
      <sheetName val="OPATT"/>
      <sheetName val="03_Output for IA"/>
      <sheetName val="201314 Pleural effusion"/>
      <sheetName val="02. OP Attendances"/>
      <sheetName val="00d_1213 prices"/>
      <sheetName val="OutPuts&gt;&gt;"/>
      <sheetName val="Pre-SC_APC_Prices"/>
      <sheetName val="2013-14 Re-run Solver"/>
      <sheetName val="12-13 tariff"/>
      <sheetName val="13-14 tariff"/>
      <sheetName val="14-15 tariff"/>
      <sheetName val="08a_App Setting"/>
      <sheetName val="Final BPT Tariff"/>
      <sheetName val="All Modelled Prices"/>
      <sheetName val="AEC_Output"/>
      <sheetName val="08c_App Setting_new rates"/>
      <sheetName val="00c_Tariff Post Spell(Val)"/>
      <sheetName val="00b_1011 HES Spells(Val)"/>
      <sheetName val="00a_Tariff Prices(Val)"/>
      <sheetName val="Road Test Tariffs"/>
      <sheetName val="Adjusted prices"/>
      <sheetName val="Notes"/>
      <sheetName val="DH_Email_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J20">
            <v>-1.4999999999999999E-2</v>
          </cell>
        </row>
      </sheetData>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odel Changes"/>
      <sheetName val="Changes UK"/>
      <sheetName val="Expert &amp; Final Monitor comments"/>
      <sheetName val="Output for APC &amp; OPROC"/>
      <sheetName val="Output for OPATT"/>
      <sheetName val="Linked Sheet Tariff Layout"/>
      <sheetName val="Calculation &gt;&gt;&gt;"/>
      <sheetName val="00_Other"/>
      <sheetName val="01_FHF"/>
      <sheetName val="02_Stroke"/>
      <sheetName val="03_Chole"/>
      <sheetName val="04_Cataracts"/>
      <sheetName val="05_Renal"/>
      <sheetName val="06_Hips&amp;Knees"/>
      <sheetName val="07_IR"/>
      <sheetName val="08_DayCase"/>
      <sheetName val="09_TIA"/>
      <sheetName val="10.1_Outpatients"/>
      <sheetName val="10.2_Outpatients"/>
      <sheetName val="11_Pleural_Effusion"/>
      <sheetName val="12_SameDay_EMCare"/>
      <sheetName val="Inputs &gt;&gt;&gt;"/>
      <sheetName val="HRG mapping"/>
      <sheetName val="Matrix activity"/>
      <sheetName val="BPT INPUT FROM APC"/>
      <sheetName val="APC TED prices"/>
      <sheetName val="TED OP Procedures"/>
      <sheetName val="Prices Summary I"/>
      <sheetName val="APC Prices I"/>
      <sheetName val="OPATT Prices I"/>
      <sheetName val="SQL Inputs&gt;"/>
      <sheetName val="00_APC_Raw_Activity"/>
      <sheetName val="01_APC_Raw_UC"/>
      <sheetName val="03_OPROC_RAW"/>
      <sheetName val="04_HES_Activity_RAW"/>
      <sheetName val="04.1_HES_POD_Split"/>
      <sheetName val="05_Post_Spell_Conversion_RAW"/>
      <sheetName val="06_Flagged_Activity_RAW"/>
      <sheetName val="06_RENAL_RAW"/>
      <sheetName val="NSRC OPROC"/>
      <sheetName val="NSRC CLFUSFF"/>
      <sheetName val="NSRC CLFASFF"/>
      <sheetName val="00b_1112 HES Spells"/>
      <sheetName val="00c_Tariff Post Spell"/>
      <sheetName val="201415_NonMandatory"/>
      <sheetName val="201415_BPTs"/>
      <sheetName val="1415 APC"/>
      <sheetName val="Price Adjustments"/>
      <sheetName val="Output &gt;&gt;&gt;"/>
      <sheetName val="Prices One Pager"/>
      <sheetName val="SQL"/>
      <sheetName val="To do list"/>
      <sheetName val="10_Outpatients"/>
      <sheetName val="15-16 BPT model"/>
      <sheetName val="Output for APC"/>
      <sheetName val="08a_App Setting"/>
      <sheetName val="08b_App Setting (default)"/>
      <sheetName val="09a_TIA"/>
      <sheetName val="record of changes"/>
      <sheetName val="Expert comments"/>
      <sheetName val="to do"/>
      <sheetName val="H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3">
          <cell r="X73">
            <v>-1.9002292493024851E-2</v>
          </cell>
        </row>
        <row r="97">
          <cell r="X97">
            <v>200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Version Control"/>
      <sheetName val="Financial Model Reports"/>
      <sheetName val="Scenario Data"/>
      <sheetName val="A.1 Scenario Comparison"/>
      <sheetName val="A.2 Scenario Chart"/>
      <sheetName val="A.3 Scenario by DA"/>
      <sheetName val="B.1 Cash and Resource"/>
      <sheetName val="B.2 Cash by Service"/>
      <sheetName val="B.3 Capex Opex"/>
      <sheetName val="Data"/>
      <sheetName val="OldPCTs"/>
    </sheetNames>
    <sheetDataSet>
      <sheetData sheetId="0" refreshError="1"/>
      <sheetData sheetId="1" refreshError="1"/>
      <sheetData sheetId="2" refreshError="1"/>
      <sheetData sheetId="3" refreshError="1">
        <row r="3">
          <cell r="B3" t="str">
            <v>ID</v>
          </cell>
          <cell r="C3" t="str">
            <v>Scenario</v>
          </cell>
          <cell r="D3" t="str">
            <v>Category</v>
          </cell>
          <cell r="E3" t="str">
            <v>Reporting Type</v>
          </cell>
          <cell r="F3" t="str">
            <v>2006/07</v>
          </cell>
          <cell r="G3" t="str">
            <v>2007/08</v>
          </cell>
          <cell r="H3" t="str">
            <v>2008/09</v>
          </cell>
          <cell r="I3" t="str">
            <v>2009/10</v>
          </cell>
          <cell r="J3" t="str">
            <v>2010/11</v>
          </cell>
          <cell r="K3" t="str">
            <v>2011/12</v>
          </cell>
          <cell r="L3" t="str">
            <v>2012/13</v>
          </cell>
          <cell r="M3" t="str">
            <v>2013/14</v>
          </cell>
          <cell r="N3" t="str">
            <v>2014/15</v>
          </cell>
          <cell r="O3" t="str">
            <v>2015/16</v>
          </cell>
          <cell r="P3" t="str">
            <v>2016/17</v>
          </cell>
          <cell r="Q3" t="str">
            <v>2017/18</v>
          </cell>
          <cell r="R3">
            <v>0</v>
          </cell>
        </row>
        <row r="4">
          <cell r="A4" t="str">
            <v>ConCat</v>
          </cell>
          <cell r="B4" t="str">
            <v>Scenario</v>
          </cell>
          <cell r="C4">
            <v>0</v>
          </cell>
          <cell r="D4">
            <v>0</v>
          </cell>
          <cell r="E4" t="str">
            <v>Reporting Type</v>
          </cell>
          <cell r="F4">
            <v>0</v>
          </cell>
          <cell r="G4">
            <v>0</v>
          </cell>
          <cell r="H4">
            <v>0</v>
          </cell>
          <cell r="I4">
            <v>0</v>
          </cell>
          <cell r="J4">
            <v>0</v>
          </cell>
          <cell r="K4">
            <v>0</v>
          </cell>
          <cell r="L4">
            <v>0</v>
          </cell>
          <cell r="M4">
            <v>0</v>
          </cell>
          <cell r="N4">
            <v>0</v>
          </cell>
          <cell r="O4">
            <v>0</v>
          </cell>
          <cell r="P4">
            <v>0</v>
          </cell>
          <cell r="Q4">
            <v>0</v>
          </cell>
          <cell r="R4" t="str">
            <v>Total</v>
          </cell>
        </row>
        <row r="5">
          <cell r="A5" t="str">
            <v>Option 0Pandemic VaccinesCash</v>
          </cell>
          <cell r="B5">
            <v>1</v>
          </cell>
          <cell r="C5" t="str">
            <v>Option 0</v>
          </cell>
          <cell r="D5" t="str">
            <v>Pandemic Vaccines</v>
          </cell>
          <cell r="E5" t="str">
            <v>Cash</v>
          </cell>
          <cell r="F5">
            <v>0</v>
          </cell>
          <cell r="G5">
            <v>0</v>
          </cell>
          <cell r="H5">
            <v>0</v>
          </cell>
          <cell r="I5">
            <v>0</v>
          </cell>
          <cell r="J5">
            <v>0</v>
          </cell>
          <cell r="K5">
            <v>0</v>
          </cell>
          <cell r="L5">
            <v>0</v>
          </cell>
          <cell r="M5">
            <v>0</v>
          </cell>
          <cell r="N5">
            <v>0</v>
          </cell>
          <cell r="O5">
            <v>0</v>
          </cell>
          <cell r="P5">
            <v>0</v>
          </cell>
          <cell r="Q5">
            <v>0</v>
          </cell>
          <cell r="R5">
            <v>0</v>
          </cell>
        </row>
        <row r="6">
          <cell r="A6" t="str">
            <v>Option 0Pandemic Vaccinesnear-cash</v>
          </cell>
          <cell r="B6">
            <v>1</v>
          </cell>
          <cell r="C6" t="str">
            <v>Option 0</v>
          </cell>
          <cell r="D6" t="str">
            <v>Pandemic Vaccines</v>
          </cell>
          <cell r="E6" t="str">
            <v>near-cash</v>
          </cell>
          <cell r="F6">
            <v>0</v>
          </cell>
          <cell r="G6">
            <v>0</v>
          </cell>
          <cell r="H6">
            <v>0</v>
          </cell>
          <cell r="I6">
            <v>0</v>
          </cell>
          <cell r="J6">
            <v>0</v>
          </cell>
          <cell r="K6">
            <v>0</v>
          </cell>
          <cell r="L6">
            <v>0</v>
          </cell>
          <cell r="M6">
            <v>0</v>
          </cell>
          <cell r="N6">
            <v>0</v>
          </cell>
          <cell r="O6">
            <v>0</v>
          </cell>
          <cell r="P6">
            <v>0</v>
          </cell>
          <cell r="Q6">
            <v>0</v>
          </cell>
          <cell r="R6">
            <v>0</v>
          </cell>
        </row>
        <row r="7">
          <cell r="A7" t="str">
            <v>Option 0Pandemic Vaccinesnon-cash</v>
          </cell>
          <cell r="B7">
            <v>1</v>
          </cell>
          <cell r="C7" t="str">
            <v>Option 0</v>
          </cell>
          <cell r="D7" t="str">
            <v>Pandemic Vaccines</v>
          </cell>
          <cell r="E7" t="str">
            <v>non-cash</v>
          </cell>
          <cell r="F7">
            <v>0</v>
          </cell>
          <cell r="G7">
            <v>0</v>
          </cell>
          <cell r="H7">
            <v>0</v>
          </cell>
          <cell r="I7">
            <v>0</v>
          </cell>
          <cell r="J7">
            <v>0</v>
          </cell>
          <cell r="K7">
            <v>0</v>
          </cell>
          <cell r="L7">
            <v>0</v>
          </cell>
          <cell r="M7">
            <v>0</v>
          </cell>
          <cell r="N7">
            <v>0</v>
          </cell>
          <cell r="O7">
            <v>0</v>
          </cell>
          <cell r="P7">
            <v>0</v>
          </cell>
          <cell r="Q7">
            <v>0</v>
          </cell>
          <cell r="R7">
            <v>0</v>
          </cell>
        </row>
        <row r="8">
          <cell r="A8" t="str">
            <v>Option 0Pandemic VaccinesResource</v>
          </cell>
          <cell r="B8">
            <v>1</v>
          </cell>
          <cell r="C8" t="str">
            <v>Option 0</v>
          </cell>
          <cell r="D8" t="str">
            <v>Pandemic Vaccines</v>
          </cell>
          <cell r="E8" t="str">
            <v>Resource</v>
          </cell>
          <cell r="F8">
            <v>0</v>
          </cell>
          <cell r="G8">
            <v>0</v>
          </cell>
          <cell r="H8">
            <v>0</v>
          </cell>
          <cell r="I8">
            <v>0</v>
          </cell>
          <cell r="J8">
            <v>0</v>
          </cell>
          <cell r="K8">
            <v>0</v>
          </cell>
          <cell r="L8">
            <v>0</v>
          </cell>
          <cell r="M8">
            <v>0</v>
          </cell>
          <cell r="N8">
            <v>0</v>
          </cell>
          <cell r="O8">
            <v>0</v>
          </cell>
          <cell r="P8">
            <v>0</v>
          </cell>
          <cell r="Q8">
            <v>0</v>
          </cell>
          <cell r="R8">
            <v>0</v>
          </cell>
        </row>
        <row r="9">
          <cell r="A9" t="str">
            <v>Option 0Pre-Pandemic VaccinesCash</v>
          </cell>
          <cell r="B9">
            <v>1</v>
          </cell>
          <cell r="C9" t="str">
            <v>Option 0</v>
          </cell>
          <cell r="D9" t="str">
            <v>Pre-Pandemic Vaccines</v>
          </cell>
          <cell r="E9" t="str">
            <v>Cash</v>
          </cell>
          <cell r="F9">
            <v>37396638.283571467</v>
          </cell>
          <cell r="G9">
            <v>18208526.387242425</v>
          </cell>
          <cell r="H9">
            <v>1056690.5120427539</v>
          </cell>
          <cell r="I9">
            <v>18884168.148333333</v>
          </cell>
          <cell r="J9">
            <v>8253.8727266666665</v>
          </cell>
          <cell r="K9">
            <v>20034213.988566831</v>
          </cell>
          <cell r="L9">
            <v>8756.5335757206685</v>
          </cell>
          <cell r="M9">
            <v>21254297.620470554</v>
          </cell>
          <cell r="N9">
            <v>9289.8064704820572</v>
          </cell>
          <cell r="O9">
            <v>22548684.345557213</v>
          </cell>
          <cell r="P9">
            <v>9855.5556845344163</v>
          </cell>
          <cell r="Q9">
            <v>23921899.222201649</v>
          </cell>
          <cell r="R9">
            <v>163341274.27644363</v>
          </cell>
        </row>
        <row r="10">
          <cell r="A10" t="str">
            <v>Option 0Pre-Pandemic Vaccinesnear-cash</v>
          </cell>
          <cell r="B10">
            <v>1</v>
          </cell>
          <cell r="C10" t="str">
            <v>Option 0</v>
          </cell>
          <cell r="D10" t="str">
            <v>Pre-Pandemic Vaccines</v>
          </cell>
          <cell r="E10" t="str">
            <v>near-cash</v>
          </cell>
          <cell r="F10">
            <v>42309.633571465776</v>
          </cell>
          <cell r="G10">
            <v>47726.387242426892</v>
          </cell>
          <cell r="H10">
            <v>40685897.776827753</v>
          </cell>
          <cell r="I10">
            <v>18884168.148333333</v>
          </cell>
          <cell r="J10">
            <v>8253.8727266666665</v>
          </cell>
          <cell r="K10">
            <v>20034213.988566831</v>
          </cell>
          <cell r="L10">
            <v>8756.5335757206685</v>
          </cell>
          <cell r="M10">
            <v>21254297.620470554</v>
          </cell>
          <cell r="N10">
            <v>9289.8064704820572</v>
          </cell>
          <cell r="O10">
            <v>22548684.345557213</v>
          </cell>
          <cell r="P10">
            <v>9855.5556845344163</v>
          </cell>
          <cell r="Q10">
            <v>23921899.222201649</v>
          </cell>
          <cell r="R10">
            <v>147455352.89122862</v>
          </cell>
        </row>
        <row r="11">
          <cell r="A11" t="str">
            <v>Option 0Pre-Pandemic Vaccinesnon-cash</v>
          </cell>
          <cell r="B11">
            <v>1</v>
          </cell>
          <cell r="C11" t="str">
            <v>Option 0</v>
          </cell>
          <cell r="D11" t="str">
            <v>Pre-Pandemic Vaccines</v>
          </cell>
          <cell r="E11" t="str">
            <v>non-cash</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Option 0Pre-Pandemic VaccinesResource</v>
          </cell>
          <cell r="B12">
            <v>1</v>
          </cell>
          <cell r="C12" t="str">
            <v>Option 0</v>
          </cell>
          <cell r="D12" t="str">
            <v>Pre-Pandemic Vaccines</v>
          </cell>
          <cell r="E12" t="str">
            <v>Resource</v>
          </cell>
          <cell r="F12">
            <v>42309.633571465776</v>
          </cell>
          <cell r="G12">
            <v>47726.387242426892</v>
          </cell>
          <cell r="H12">
            <v>40685897.776827753</v>
          </cell>
          <cell r="I12">
            <v>18884168.148333333</v>
          </cell>
          <cell r="J12">
            <v>8253.8727266666665</v>
          </cell>
          <cell r="K12">
            <v>20034213.988566831</v>
          </cell>
          <cell r="L12">
            <v>8756.5335757206685</v>
          </cell>
          <cell r="M12">
            <v>21254297.620470554</v>
          </cell>
          <cell r="N12">
            <v>9289.8064704820572</v>
          </cell>
          <cell r="O12">
            <v>22548684.345557213</v>
          </cell>
          <cell r="P12">
            <v>9855.5556845344163</v>
          </cell>
          <cell r="Q12">
            <v>23921899.222201649</v>
          </cell>
          <cell r="R12">
            <v>147455352.89122862</v>
          </cell>
        </row>
        <row r="13">
          <cell r="A13" t="str">
            <v>Option 0AntiviralsCash</v>
          </cell>
          <cell r="B13">
            <v>1</v>
          </cell>
          <cell r="C13" t="str">
            <v>Option 0</v>
          </cell>
          <cell r="D13" t="str">
            <v>Antivirals</v>
          </cell>
          <cell r="E13" t="str">
            <v>Cash</v>
          </cell>
          <cell r="F13">
            <v>89103455.733142331</v>
          </cell>
          <cell r="G13">
            <v>523848.8419038672</v>
          </cell>
          <cell r="H13">
            <v>539564.30716098321</v>
          </cell>
          <cell r="I13">
            <v>555751.23637581279</v>
          </cell>
          <cell r="J13">
            <v>100766962.85310502</v>
          </cell>
          <cell r="K13">
            <v>96599238.194853336</v>
          </cell>
          <cell r="L13">
            <v>607284.38127123285</v>
          </cell>
          <cell r="M13">
            <v>625502.91270936979</v>
          </cell>
          <cell r="N13">
            <v>644268.00009065098</v>
          </cell>
          <cell r="O13">
            <v>116816527.58155581</v>
          </cell>
          <cell r="P13">
            <v>120244897.89146547</v>
          </cell>
          <cell r="Q13">
            <v>704009.03893505677</v>
          </cell>
          <cell r="R13">
            <v>527731310.97256893</v>
          </cell>
        </row>
        <row r="14">
          <cell r="A14" t="str">
            <v>Option 0Antiviralsnear-cash</v>
          </cell>
          <cell r="B14">
            <v>1</v>
          </cell>
          <cell r="C14" t="str">
            <v>Option 0</v>
          </cell>
          <cell r="D14" t="str">
            <v>Antivirals</v>
          </cell>
          <cell r="E14" t="str">
            <v>near-cash</v>
          </cell>
          <cell r="F14">
            <v>468540.16064233397</v>
          </cell>
          <cell r="G14">
            <v>523848.8419038672</v>
          </cell>
          <cell r="H14">
            <v>539564.30716098321</v>
          </cell>
          <cell r="I14">
            <v>555751.23637581279</v>
          </cell>
          <cell r="J14">
            <v>100766962.85310501</v>
          </cell>
          <cell r="K14">
            <v>96599238.194853321</v>
          </cell>
          <cell r="L14">
            <v>607284.38127123285</v>
          </cell>
          <cell r="M14">
            <v>625502.91270936979</v>
          </cell>
          <cell r="N14">
            <v>644268.00009065098</v>
          </cell>
          <cell r="O14">
            <v>116816527.58155581</v>
          </cell>
          <cell r="P14">
            <v>120244897.89146546</v>
          </cell>
          <cell r="Q14">
            <v>704009.03893505677</v>
          </cell>
          <cell r="R14">
            <v>439096395.40006888</v>
          </cell>
        </row>
        <row r="15">
          <cell r="A15" t="str">
            <v>Option 0Antiviralsnon-cash</v>
          </cell>
          <cell r="B15">
            <v>1</v>
          </cell>
          <cell r="C15" t="str">
            <v>Option 0</v>
          </cell>
          <cell r="D15" t="str">
            <v>Antivirals</v>
          </cell>
          <cell r="E15" t="str">
            <v>non-cash</v>
          </cell>
          <cell r="F15">
            <v>5686003.2837781254</v>
          </cell>
          <cell r="G15">
            <v>6392611.8738886248</v>
          </cell>
          <cell r="H15">
            <v>6584390.2301052827</v>
          </cell>
          <cell r="I15">
            <v>6781921.9370084424</v>
          </cell>
          <cell r="J15">
            <v>6985379.5951186968</v>
          </cell>
          <cell r="K15">
            <v>7194940.9829722578</v>
          </cell>
          <cell r="L15">
            <v>7410789.212461425</v>
          </cell>
          <cell r="M15">
            <v>7633112.8888352681</v>
          </cell>
          <cell r="N15">
            <v>7862106.2755003264</v>
          </cell>
          <cell r="O15">
            <v>8097969.4637653362</v>
          </cell>
          <cell r="P15">
            <v>8340908.5476782974</v>
          </cell>
          <cell r="Q15">
            <v>8591135.8041086458</v>
          </cell>
          <cell r="R15">
            <v>87561270.09522073</v>
          </cell>
        </row>
        <row r="16">
          <cell r="A16" t="str">
            <v>Option 0AntiviralsResource</v>
          </cell>
          <cell r="B16">
            <v>1</v>
          </cell>
          <cell r="C16" t="str">
            <v>Option 0</v>
          </cell>
          <cell r="D16" t="str">
            <v>Antivirals</v>
          </cell>
          <cell r="E16" t="str">
            <v>Resource</v>
          </cell>
          <cell r="F16">
            <v>6154543.4444204597</v>
          </cell>
          <cell r="G16">
            <v>6916460.715792492</v>
          </cell>
          <cell r="H16">
            <v>7123954.5372662656</v>
          </cell>
          <cell r="I16">
            <v>7337673.1733842548</v>
          </cell>
          <cell r="J16">
            <v>107752342.44822371</v>
          </cell>
          <cell r="K16">
            <v>103794179.17782559</v>
          </cell>
          <cell r="L16">
            <v>8018073.5937326578</v>
          </cell>
          <cell r="M16">
            <v>8258615.8015446384</v>
          </cell>
          <cell r="N16">
            <v>8506374.2755909767</v>
          </cell>
          <cell r="O16">
            <v>124914497.04532115</v>
          </cell>
          <cell r="P16">
            <v>128585806.43914375</v>
          </cell>
          <cell r="Q16">
            <v>9295144.8430437017</v>
          </cell>
          <cell r="R16">
            <v>526657665.49528968</v>
          </cell>
        </row>
        <row r="17">
          <cell r="A17" t="str">
            <v>Option 0AntibioticsCash</v>
          </cell>
          <cell r="B17">
            <v>1</v>
          </cell>
          <cell r="C17" t="str">
            <v>Option 0</v>
          </cell>
          <cell r="D17" t="str">
            <v>Antibiotics</v>
          </cell>
          <cell r="E17" t="str">
            <v>Cash</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Option 0Antibioticsnear-cash</v>
          </cell>
          <cell r="B18">
            <v>1</v>
          </cell>
          <cell r="C18" t="str">
            <v>Option 0</v>
          </cell>
          <cell r="D18" t="str">
            <v>Antibiotics</v>
          </cell>
          <cell r="E18" t="str">
            <v>near-cash</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Option 0Antibioticsnon-cash</v>
          </cell>
          <cell r="B19">
            <v>1</v>
          </cell>
          <cell r="C19" t="str">
            <v>Option 0</v>
          </cell>
          <cell r="D19" t="str">
            <v>Antibiotics</v>
          </cell>
          <cell r="E19" t="str">
            <v>non-cash</v>
          </cell>
          <cell r="F19">
            <v>0</v>
          </cell>
          <cell r="G19">
            <v>0</v>
          </cell>
          <cell r="H19">
            <v>0</v>
          </cell>
          <cell r="I19">
            <v>0</v>
          </cell>
          <cell r="J19">
            <v>0</v>
          </cell>
          <cell r="K19">
            <v>0</v>
          </cell>
          <cell r="L19">
            <v>0</v>
          </cell>
          <cell r="M19">
            <v>0</v>
          </cell>
          <cell r="N19">
            <v>0</v>
          </cell>
          <cell r="O19">
            <v>0</v>
          </cell>
          <cell r="P19">
            <v>0</v>
          </cell>
          <cell r="Q19">
            <v>0</v>
          </cell>
          <cell r="R19">
            <v>0</v>
          </cell>
        </row>
        <row r="20">
          <cell r="A20" t="str">
            <v>Option 0AntibioticsResource</v>
          </cell>
          <cell r="B20">
            <v>1</v>
          </cell>
          <cell r="C20" t="str">
            <v>Option 0</v>
          </cell>
          <cell r="D20" t="str">
            <v>Antibiotics</v>
          </cell>
          <cell r="E20" t="str">
            <v>Resource</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Option 0ConsumablesCash</v>
          </cell>
          <cell r="B21">
            <v>1</v>
          </cell>
          <cell r="C21" t="str">
            <v>Option 0</v>
          </cell>
          <cell r="D21" t="str">
            <v>Consumables</v>
          </cell>
          <cell r="E21" t="str">
            <v>Cash</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Option 0Consumablesnear-cash</v>
          </cell>
          <cell r="B22">
            <v>1</v>
          </cell>
          <cell r="C22" t="str">
            <v>Option 0</v>
          </cell>
          <cell r="D22" t="str">
            <v>Consumables</v>
          </cell>
          <cell r="E22" t="str">
            <v>near-cash</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Option 0Consumablesnon-cash</v>
          </cell>
          <cell r="B23">
            <v>1</v>
          </cell>
          <cell r="C23" t="str">
            <v>Option 0</v>
          </cell>
          <cell r="D23" t="str">
            <v>Consumables</v>
          </cell>
          <cell r="E23" t="str">
            <v>non-cash</v>
          </cell>
          <cell r="F23">
            <v>0</v>
          </cell>
          <cell r="G23">
            <v>0</v>
          </cell>
          <cell r="H23">
            <v>0</v>
          </cell>
          <cell r="I23">
            <v>0</v>
          </cell>
          <cell r="J23">
            <v>0</v>
          </cell>
          <cell r="K23">
            <v>0</v>
          </cell>
          <cell r="L23">
            <v>0</v>
          </cell>
          <cell r="M23">
            <v>0</v>
          </cell>
          <cell r="N23">
            <v>0</v>
          </cell>
          <cell r="O23">
            <v>0</v>
          </cell>
          <cell r="P23">
            <v>0</v>
          </cell>
          <cell r="Q23">
            <v>0</v>
          </cell>
          <cell r="R23">
            <v>0</v>
          </cell>
        </row>
        <row r="24">
          <cell r="A24" t="str">
            <v>Option 0ConsumablesResource</v>
          </cell>
          <cell r="B24">
            <v>1</v>
          </cell>
          <cell r="C24" t="str">
            <v>Option 0</v>
          </cell>
          <cell r="D24" t="str">
            <v>Consumables</v>
          </cell>
          <cell r="E24" t="str">
            <v>Resource</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Option 0Non ProductCash</v>
          </cell>
          <cell r="B25">
            <v>1</v>
          </cell>
          <cell r="C25" t="str">
            <v>Option 0</v>
          </cell>
          <cell r="D25" t="str">
            <v>Non Product</v>
          </cell>
          <cell r="E25" t="str">
            <v>Cash</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Option 0Non Productnear-cash</v>
          </cell>
          <cell r="B26">
            <v>1</v>
          </cell>
          <cell r="C26" t="str">
            <v>Option 0</v>
          </cell>
          <cell r="D26" t="str">
            <v>Non Product</v>
          </cell>
          <cell r="E26" t="str">
            <v>near-cash</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Option 0Non Productnon-cash</v>
          </cell>
          <cell r="B27">
            <v>1</v>
          </cell>
          <cell r="C27" t="str">
            <v>Option 0</v>
          </cell>
          <cell r="D27" t="str">
            <v>Non Product</v>
          </cell>
          <cell r="E27" t="str">
            <v>non-cash</v>
          </cell>
          <cell r="F27">
            <v>0</v>
          </cell>
          <cell r="G27">
            <v>0</v>
          </cell>
          <cell r="H27">
            <v>0</v>
          </cell>
          <cell r="I27">
            <v>0</v>
          </cell>
          <cell r="J27">
            <v>0</v>
          </cell>
          <cell r="K27">
            <v>0</v>
          </cell>
          <cell r="L27">
            <v>0</v>
          </cell>
          <cell r="M27">
            <v>0</v>
          </cell>
          <cell r="N27">
            <v>0</v>
          </cell>
          <cell r="O27">
            <v>0</v>
          </cell>
          <cell r="P27">
            <v>0</v>
          </cell>
          <cell r="Q27">
            <v>0</v>
          </cell>
          <cell r="R27">
            <v>0</v>
          </cell>
        </row>
        <row r="28">
          <cell r="A28" t="str">
            <v>Option 0Non ProductResource</v>
          </cell>
          <cell r="B28">
            <v>1</v>
          </cell>
          <cell r="C28" t="str">
            <v>Option 0</v>
          </cell>
          <cell r="D28" t="str">
            <v>Non Product</v>
          </cell>
          <cell r="E28" t="str">
            <v>Resource</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Option 0TotalCash</v>
          </cell>
          <cell r="B29">
            <v>1</v>
          </cell>
          <cell r="C29" t="str">
            <v>Option 0</v>
          </cell>
          <cell r="D29" t="str">
            <v>Total</v>
          </cell>
          <cell r="E29" t="str">
            <v>Cash</v>
          </cell>
          <cell r="F29">
            <v>126500094.0167138</v>
          </cell>
          <cell r="G29">
            <v>18732375.229146294</v>
          </cell>
          <cell r="H29">
            <v>1596254.8192037372</v>
          </cell>
          <cell r="I29">
            <v>19439919.384709146</v>
          </cell>
          <cell r="J29">
            <v>100775216.72583169</v>
          </cell>
          <cell r="K29">
            <v>116633452.18342017</v>
          </cell>
          <cell r="L29">
            <v>616040.91484695347</v>
          </cell>
          <cell r="M29">
            <v>21879800.533179924</v>
          </cell>
          <cell r="N29">
            <v>653557.80656113301</v>
          </cell>
          <cell r="O29">
            <v>139365211.92711303</v>
          </cell>
          <cell r="P29">
            <v>120254753.44715001</v>
          </cell>
          <cell r="Q29">
            <v>24625908.261136707</v>
          </cell>
          <cell r="R29">
            <v>691072585.24901247</v>
          </cell>
        </row>
        <row r="30">
          <cell r="A30" t="str">
            <v>Option 0TotalVAT*</v>
          </cell>
          <cell r="B30">
            <v>1</v>
          </cell>
          <cell r="C30" t="str">
            <v>Option 0</v>
          </cell>
          <cell r="D30" t="str">
            <v>Total</v>
          </cell>
          <cell r="E30" t="str">
            <v>VAT*</v>
          </cell>
          <cell r="F30">
            <v>18840439.534404188</v>
          </cell>
          <cell r="G30">
            <v>2789928.2256175335</v>
          </cell>
          <cell r="H30">
            <v>237740.07945587579</v>
          </cell>
          <cell r="I30">
            <v>2895307.1424034908</v>
          </cell>
          <cell r="J30">
            <v>15009074.831506848</v>
          </cell>
          <cell r="K30">
            <v>17370939.686892375</v>
          </cell>
          <cell r="L30">
            <v>91750.774551673909</v>
          </cell>
          <cell r="M30">
            <v>3258693.6964310519</v>
          </cell>
          <cell r="N30">
            <v>97338.396721870871</v>
          </cell>
          <cell r="O30">
            <v>20756520.92531471</v>
          </cell>
          <cell r="P30">
            <v>17910282.428298935</v>
          </cell>
          <cell r="Q30">
            <v>3667688.4644246176</v>
          </cell>
          <cell r="R30">
            <v>102925704.18602318</v>
          </cell>
        </row>
        <row r="31">
          <cell r="A31" t="str">
            <v>Option 0Totalcash (exc VAT)</v>
          </cell>
          <cell r="B31">
            <v>1</v>
          </cell>
          <cell r="C31" t="str">
            <v>Option 0</v>
          </cell>
          <cell r="D31" t="str">
            <v>Total</v>
          </cell>
          <cell r="E31" t="str">
            <v>cash (exc VAT)</v>
          </cell>
          <cell r="F31">
            <v>107659654.48230961</v>
          </cell>
          <cell r="G31">
            <v>15942447.003528761</v>
          </cell>
          <cell r="H31">
            <v>1358514.7397478614</v>
          </cell>
          <cell r="I31">
            <v>16544612.242305655</v>
          </cell>
          <cell r="J31">
            <v>85766141.894324839</v>
          </cell>
          <cell r="K31">
            <v>99262512.496527791</v>
          </cell>
          <cell r="L31">
            <v>524290.14029527956</v>
          </cell>
          <cell r="M31">
            <v>18621106.836748872</v>
          </cell>
          <cell r="N31">
            <v>556219.40983926214</v>
          </cell>
          <cell r="O31">
            <v>118608691.00179832</v>
          </cell>
          <cell r="P31">
            <v>102344471.01885107</v>
          </cell>
          <cell r="Q31">
            <v>20958219.796712089</v>
          </cell>
          <cell r="R31">
            <v>588146881.06298935</v>
          </cell>
        </row>
        <row r="32">
          <cell r="A32" t="str">
            <v>Option 0Totaldiscount Factor</v>
          </cell>
          <cell r="B32">
            <v>1</v>
          </cell>
          <cell r="C32" t="str">
            <v>Option 0</v>
          </cell>
          <cell r="D32" t="str">
            <v>Total</v>
          </cell>
          <cell r="E32" t="str">
            <v>discount Factor</v>
          </cell>
          <cell r="F32">
            <v>1</v>
          </cell>
          <cell r="G32">
            <v>0.96618357487922713</v>
          </cell>
          <cell r="H32">
            <v>0.93351070036640305</v>
          </cell>
          <cell r="I32">
            <v>0.90194270566802237</v>
          </cell>
          <cell r="J32">
            <v>0.87144222769857238</v>
          </cell>
          <cell r="K32">
            <v>0.84197316685852408</v>
          </cell>
          <cell r="L32">
            <v>0.81350064430775282</v>
          </cell>
          <cell r="M32">
            <v>0.78599096068381924</v>
          </cell>
          <cell r="N32">
            <v>0.75941155621625056</v>
          </cell>
          <cell r="O32">
            <v>0.73373097218961414</v>
          </cell>
          <cell r="P32">
            <v>0.70891881370977217</v>
          </cell>
          <cell r="Q32">
            <v>0.68494571372924851</v>
          </cell>
          <cell r="R32">
            <v>10.001551036307207</v>
          </cell>
        </row>
        <row r="33">
          <cell r="A33" t="str">
            <v>Option 0TotalCash Discount</v>
          </cell>
          <cell r="B33">
            <v>1</v>
          </cell>
          <cell r="C33" t="str">
            <v>Option 0</v>
          </cell>
          <cell r="D33" t="str">
            <v>Total</v>
          </cell>
          <cell r="E33" t="str">
            <v>Cash Discount</v>
          </cell>
          <cell r="F33">
            <v>0</v>
          </cell>
          <cell r="G33">
            <v>539116.5653367202</v>
          </cell>
          <cell r="H33">
            <v>90326.693587753543</v>
          </cell>
          <cell r="I33">
            <v>1622319.9122522059</v>
          </cell>
          <cell r="J33">
            <v>11025904.140822545</v>
          </cell>
          <cell r="K33">
            <v>15686140.499492466</v>
          </cell>
          <cell r="L33">
            <v>97779.773360867519</v>
          </cell>
          <cell r="M33">
            <v>3985085.1851365915</v>
          </cell>
          <cell r="N33">
            <v>133819.96221554361</v>
          </cell>
          <cell r="O33">
            <v>31581820.842911299</v>
          </cell>
          <cell r="P33">
            <v>29790550.034413014</v>
          </cell>
          <cell r="Q33">
            <v>6602976.9795586616</v>
          </cell>
          <cell r="R33">
            <v>101155840.58908767</v>
          </cell>
        </row>
        <row r="34">
          <cell r="A34" t="str">
            <v>Option 0TotalDiscounted Cash</v>
          </cell>
          <cell r="B34">
            <v>1</v>
          </cell>
          <cell r="C34" t="str">
            <v>Option 0</v>
          </cell>
          <cell r="D34" t="str">
            <v>Total</v>
          </cell>
          <cell r="E34" t="str">
            <v>Discounted Cash</v>
          </cell>
          <cell r="F34">
            <v>126500094.0167138</v>
          </cell>
          <cell r="G34">
            <v>18193258.663809575</v>
          </cell>
          <cell r="H34">
            <v>1505928.1256159837</v>
          </cell>
          <cell r="I34">
            <v>17817599.47245694</v>
          </cell>
          <cell r="J34">
            <v>89749312.585009143</v>
          </cell>
          <cell r="K34">
            <v>100947311.6839277</v>
          </cell>
          <cell r="L34">
            <v>518261.14148608595</v>
          </cell>
          <cell r="M34">
            <v>17894715.348043334</v>
          </cell>
          <cell r="N34">
            <v>519737.8443455894</v>
          </cell>
          <cell r="O34">
            <v>107783391.08420172</v>
          </cell>
          <cell r="P34">
            <v>90464203.412736997</v>
          </cell>
          <cell r="Q34">
            <v>18022931.281578045</v>
          </cell>
          <cell r="R34">
            <v>589916744.65992498</v>
          </cell>
        </row>
        <row r="35">
          <cell r="A35" t="str">
            <v>Option 0Totalnear-cash</v>
          </cell>
          <cell r="B35">
            <v>1</v>
          </cell>
          <cell r="C35" t="str">
            <v>Option 0</v>
          </cell>
          <cell r="D35" t="str">
            <v>Total</v>
          </cell>
          <cell r="E35" t="str">
            <v>near-cash</v>
          </cell>
          <cell r="F35">
            <v>510849.79421379976</v>
          </cell>
          <cell r="G35">
            <v>571575.22914629406</v>
          </cell>
          <cell r="H35">
            <v>41225462.083988734</v>
          </cell>
          <cell r="I35">
            <v>19439919.384709146</v>
          </cell>
          <cell r="J35">
            <v>100775216.72583167</v>
          </cell>
          <cell r="K35">
            <v>116633452.18342015</v>
          </cell>
          <cell r="L35">
            <v>616040.91484695347</v>
          </cell>
          <cell r="M35">
            <v>21879800.533179924</v>
          </cell>
          <cell r="N35">
            <v>653557.80656113301</v>
          </cell>
          <cell r="O35">
            <v>139365211.92711303</v>
          </cell>
          <cell r="P35">
            <v>120254753.44714999</v>
          </cell>
          <cell r="Q35">
            <v>24625908.261136707</v>
          </cell>
          <cell r="R35">
            <v>586551748.29129755</v>
          </cell>
        </row>
        <row r="36">
          <cell r="A36" t="str">
            <v>Option 0Totalnon-cash</v>
          </cell>
          <cell r="B36">
            <v>1</v>
          </cell>
          <cell r="C36" t="str">
            <v>Option 0</v>
          </cell>
          <cell r="D36" t="str">
            <v>Total</v>
          </cell>
          <cell r="E36" t="str">
            <v>non-cash</v>
          </cell>
          <cell r="F36">
            <v>5686003.2837781254</v>
          </cell>
          <cell r="G36">
            <v>6392611.8738886248</v>
          </cell>
          <cell r="H36">
            <v>6584390.2301052827</v>
          </cell>
          <cell r="I36">
            <v>6781921.9370084424</v>
          </cell>
          <cell r="J36">
            <v>6985379.5951186968</v>
          </cell>
          <cell r="K36">
            <v>7194940.9829722578</v>
          </cell>
          <cell r="L36">
            <v>7410789.212461425</v>
          </cell>
          <cell r="M36">
            <v>7633112.8888352681</v>
          </cell>
          <cell r="N36">
            <v>7862106.2755003264</v>
          </cell>
          <cell r="O36">
            <v>8097969.4637653362</v>
          </cell>
          <cell r="P36">
            <v>8340908.5476782974</v>
          </cell>
          <cell r="Q36">
            <v>8591135.8041086458</v>
          </cell>
          <cell r="R36">
            <v>87561270.09522073</v>
          </cell>
        </row>
        <row r="37">
          <cell r="A37" t="str">
            <v>Option 0TotalResource</v>
          </cell>
          <cell r="B37">
            <v>1</v>
          </cell>
          <cell r="C37" t="str">
            <v>Option 0</v>
          </cell>
          <cell r="D37" t="str">
            <v>Total</v>
          </cell>
          <cell r="E37" t="str">
            <v>Resource</v>
          </cell>
          <cell r="F37">
            <v>6196853.0779919252</v>
          </cell>
          <cell r="G37">
            <v>6964187.1030349191</v>
          </cell>
          <cell r="H37">
            <v>47809852.314094022</v>
          </cell>
          <cell r="I37">
            <v>26221841.32171759</v>
          </cell>
          <cell r="J37">
            <v>107760596.32095037</v>
          </cell>
          <cell r="K37">
            <v>123828393.16639242</v>
          </cell>
          <cell r="L37">
            <v>8026830.1273083789</v>
          </cell>
          <cell r="M37">
            <v>29512913.42201519</v>
          </cell>
          <cell r="N37">
            <v>8515664.0820614584</v>
          </cell>
          <cell r="O37">
            <v>147463181.39087838</v>
          </cell>
          <cell r="P37">
            <v>128595661.99482828</v>
          </cell>
          <cell r="Q37">
            <v>33217044.065245353</v>
          </cell>
          <cell r="R37">
            <v>674113018.38651824</v>
          </cell>
        </row>
        <row r="38">
          <cell r="A38" t="str">
            <v>Option 0TotalCapital DEL (Credit)</v>
          </cell>
          <cell r="B38">
            <v>1</v>
          </cell>
          <cell r="C38" t="str">
            <v>Option 0</v>
          </cell>
          <cell r="D38" t="str">
            <v>Total</v>
          </cell>
          <cell r="E38" t="str">
            <v>Capital DEL (Credit)</v>
          </cell>
          <cell r="F38">
            <v>0</v>
          </cell>
          <cell r="G38">
            <v>0</v>
          </cell>
          <cell r="H38">
            <v>37354328.649999999</v>
          </cell>
          <cell r="I38">
            <v>18160800</v>
          </cell>
          <cell r="J38">
            <v>88691350</v>
          </cell>
          <cell r="K38">
            <v>100672367.57250001</v>
          </cell>
          <cell r="L38">
            <v>0</v>
          </cell>
          <cell r="M38">
            <v>18160800</v>
          </cell>
          <cell r="N38">
            <v>0</v>
          </cell>
          <cell r="O38">
            <v>106852150</v>
          </cell>
          <cell r="P38">
            <v>88634915.572500005</v>
          </cell>
          <cell r="Q38">
            <v>18160800</v>
          </cell>
          <cell r="R38">
            <v>476687511.79500002</v>
          </cell>
        </row>
        <row r="39">
          <cell r="A39" t="str">
            <v>Option 0TotalCapital DEL (Debit)</v>
          </cell>
          <cell r="B39">
            <v>1</v>
          </cell>
          <cell r="C39" t="str">
            <v>Option 0</v>
          </cell>
          <cell r="D39" t="str">
            <v>Total</v>
          </cell>
          <cell r="E39" t="str">
            <v>Capital DEL (Debit)</v>
          </cell>
          <cell r="F39">
            <v>125989244.2225</v>
          </cell>
          <cell r="G39">
            <v>18160800</v>
          </cell>
          <cell r="H39">
            <v>0</v>
          </cell>
          <cell r="I39">
            <v>18160800</v>
          </cell>
          <cell r="J39">
            <v>88691350</v>
          </cell>
          <cell r="K39">
            <v>100672367.57250001</v>
          </cell>
          <cell r="L39">
            <v>0</v>
          </cell>
          <cell r="M39">
            <v>18160800</v>
          </cell>
          <cell r="N39">
            <v>0</v>
          </cell>
          <cell r="O39">
            <v>106852150</v>
          </cell>
          <cell r="P39">
            <v>88634915.572500005</v>
          </cell>
          <cell r="Q39">
            <v>18160800</v>
          </cell>
          <cell r="R39">
            <v>583483227.36750007</v>
          </cell>
        </row>
        <row r="40">
          <cell r="A40" t="str">
            <v>Option 1Pandemic Vaccinescash</v>
          </cell>
          <cell r="B40">
            <v>2</v>
          </cell>
          <cell r="C40" t="str">
            <v>Option 1</v>
          </cell>
          <cell r="D40" t="str">
            <v>Pandemic Vaccines</v>
          </cell>
          <cell r="E40" t="str">
            <v>cash</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Option 1Pandemic Vaccinesnear-cash</v>
          </cell>
          <cell r="B41">
            <v>2</v>
          </cell>
          <cell r="C41" t="str">
            <v>Option 1</v>
          </cell>
          <cell r="D41" t="str">
            <v>Pandemic Vaccines</v>
          </cell>
          <cell r="E41" t="str">
            <v>near-cash</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Option 1Pandemic Vaccinesnon-cash</v>
          </cell>
          <cell r="B42">
            <v>2</v>
          </cell>
          <cell r="C42" t="str">
            <v>Option 1</v>
          </cell>
          <cell r="D42" t="str">
            <v>Pandemic Vaccines</v>
          </cell>
          <cell r="E42" t="str">
            <v>non-cash</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Option 1Pandemic Vaccinesresource</v>
          </cell>
          <cell r="B43">
            <v>2</v>
          </cell>
          <cell r="C43" t="str">
            <v>Option 1</v>
          </cell>
          <cell r="D43" t="str">
            <v>Pandemic Vaccines</v>
          </cell>
          <cell r="E43" t="str">
            <v>resource</v>
          </cell>
          <cell r="F43">
            <v>0</v>
          </cell>
          <cell r="G43">
            <v>0</v>
          </cell>
          <cell r="H43">
            <v>0</v>
          </cell>
          <cell r="I43">
            <v>0</v>
          </cell>
          <cell r="J43">
            <v>0</v>
          </cell>
          <cell r="K43">
            <v>0</v>
          </cell>
          <cell r="L43">
            <v>0</v>
          </cell>
          <cell r="M43">
            <v>0</v>
          </cell>
          <cell r="N43">
            <v>0</v>
          </cell>
          <cell r="O43">
            <v>0</v>
          </cell>
          <cell r="P43">
            <v>0</v>
          </cell>
          <cell r="Q43">
            <v>0</v>
          </cell>
          <cell r="R43">
            <v>0</v>
          </cell>
        </row>
        <row r="44">
          <cell r="A44" t="str">
            <v>Option 1Pre=Pandemic Vaccinescash</v>
          </cell>
          <cell r="B44">
            <v>2</v>
          </cell>
          <cell r="C44" t="str">
            <v>Option 1</v>
          </cell>
          <cell r="D44" t="str">
            <v>Pre=Pandemic Vaccines</v>
          </cell>
          <cell r="E44" t="str">
            <v>cash</v>
          </cell>
          <cell r="F44">
            <v>37396638.283571467</v>
          </cell>
          <cell r="G44">
            <v>291460310.61276329</v>
          </cell>
          <cell r="H44">
            <v>6060534.643292754</v>
          </cell>
          <cell r="I44">
            <v>293047365.22604167</v>
          </cell>
          <cell r="J44">
            <v>5181900.8895833334</v>
          </cell>
          <cell r="K44">
            <v>303756539.25594795</v>
          </cell>
          <cell r="L44">
            <v>5497478.653758958</v>
          </cell>
          <cell r="M44">
            <v>322255312.49663514</v>
          </cell>
          <cell r="N44">
            <v>5832275.1037728796</v>
          </cell>
          <cell r="O44">
            <v>341880661.02768028</v>
          </cell>
          <cell r="P44">
            <v>6187460.6575926477</v>
          </cell>
          <cell r="Q44">
            <v>362701193.28426605</v>
          </cell>
          <cell r="R44">
            <v>1981257670.1349061</v>
          </cell>
        </row>
        <row r="45">
          <cell r="A45" t="str">
            <v>Option 1Pre=Pandemic Vaccinesnear-cash</v>
          </cell>
          <cell r="B45">
            <v>2</v>
          </cell>
          <cell r="C45" t="str">
            <v>Option 1</v>
          </cell>
          <cell r="D45" t="str">
            <v>Pre=Pandemic Vaccines</v>
          </cell>
          <cell r="E45" t="str">
            <v>near-cash</v>
          </cell>
          <cell r="F45">
            <v>42309.633571465776</v>
          </cell>
          <cell r="G45">
            <v>147260.61276326023</v>
          </cell>
          <cell r="H45">
            <v>40839341.908077747</v>
          </cell>
          <cell r="I45">
            <v>88738365.22604169</v>
          </cell>
          <cell r="J45">
            <v>5181900.8895833334</v>
          </cell>
          <cell r="K45">
            <v>303756539.25594795</v>
          </cell>
          <cell r="L45">
            <v>5497478.653758958</v>
          </cell>
          <cell r="M45">
            <v>322255312.49663514</v>
          </cell>
          <cell r="N45">
            <v>5832275.1037728796</v>
          </cell>
          <cell r="O45">
            <v>341880661.02768028</v>
          </cell>
          <cell r="P45">
            <v>6187460.6575926477</v>
          </cell>
          <cell r="Q45">
            <v>362701193.28426605</v>
          </cell>
          <cell r="R45">
            <v>1483060098.7496912</v>
          </cell>
        </row>
        <row r="46">
          <cell r="A46" t="str">
            <v>Option 1Pre=Pandemic Vaccinesnon-cash</v>
          </cell>
          <cell r="B46">
            <v>2</v>
          </cell>
          <cell r="C46" t="str">
            <v>Option 1</v>
          </cell>
          <cell r="D46" t="str">
            <v>Pre=Pandemic Vaccines</v>
          </cell>
          <cell r="E46" t="str">
            <v>non-cash</v>
          </cell>
          <cell r="F46">
            <v>1110000.51575</v>
          </cell>
          <cell r="G46">
            <v>8221695.4228325002</v>
          </cell>
          <cell r="H46">
            <v>10575143.457108302</v>
          </cell>
          <cell r="I46">
            <v>17516535.750000004</v>
          </cell>
          <cell r="J46">
            <v>17516535.750000004</v>
          </cell>
          <cell r="K46">
            <v>18042031.822500005</v>
          </cell>
          <cell r="L46">
            <v>18583292.777175002</v>
          </cell>
          <cell r="M46">
            <v>19140791.560490251</v>
          </cell>
          <cell r="N46">
            <v>19715015.307304963</v>
          </cell>
          <cell r="O46">
            <v>20306465.76652411</v>
          </cell>
          <cell r="P46">
            <v>20915659.739519835</v>
          </cell>
          <cell r="Q46">
            <v>21543129.531705432</v>
          </cell>
          <cell r="R46">
            <v>193186297.40091044</v>
          </cell>
        </row>
        <row r="47">
          <cell r="A47" t="str">
            <v>Option 1Pre=Pandemic Vaccinesresource</v>
          </cell>
          <cell r="B47">
            <v>2</v>
          </cell>
          <cell r="C47" t="str">
            <v>Option 1</v>
          </cell>
          <cell r="D47" t="str">
            <v>Pre=Pandemic Vaccines</v>
          </cell>
          <cell r="E47" t="str">
            <v>resource</v>
          </cell>
          <cell r="F47">
            <v>1152310.1493214658</v>
          </cell>
          <cell r="G47">
            <v>8368956.0355957607</v>
          </cell>
          <cell r="H47">
            <v>51414485.365186051</v>
          </cell>
          <cell r="I47">
            <v>106254900.97604169</v>
          </cell>
          <cell r="J47">
            <v>22698436.639583338</v>
          </cell>
          <cell r="K47">
            <v>321798571.07844794</v>
          </cell>
          <cell r="L47">
            <v>24080771.43093396</v>
          </cell>
          <cell r="M47">
            <v>341396104.05712539</v>
          </cell>
          <cell r="N47">
            <v>25547290.411077842</v>
          </cell>
          <cell r="O47">
            <v>362187126.79420441</v>
          </cell>
          <cell r="P47">
            <v>27103120.397112481</v>
          </cell>
          <cell r="Q47">
            <v>384244322.81597149</v>
          </cell>
          <cell r="R47">
            <v>1676246396.1506019</v>
          </cell>
        </row>
        <row r="48">
          <cell r="A48" t="str">
            <v>Option 1Antiviralscash</v>
          </cell>
          <cell r="B48">
            <v>2</v>
          </cell>
          <cell r="C48" t="str">
            <v>Option 1</v>
          </cell>
          <cell r="D48" t="str">
            <v>Antivirals</v>
          </cell>
          <cell r="E48" t="str">
            <v>cash</v>
          </cell>
          <cell r="F48">
            <v>127459419.07238866</v>
          </cell>
          <cell r="G48">
            <v>637073.70898437512</v>
          </cell>
          <cell r="H48">
            <v>656185.92025390617</v>
          </cell>
          <cell r="I48">
            <v>675871.49786152353</v>
          </cell>
          <cell r="J48">
            <v>100890686.7224353</v>
          </cell>
          <cell r="K48">
            <v>141324009.09354174</v>
          </cell>
          <cell r="L48">
            <v>738543.03424372908</v>
          </cell>
          <cell r="M48">
            <v>760699.3252710409</v>
          </cell>
          <cell r="N48">
            <v>783520.30502917222</v>
          </cell>
          <cell r="O48">
            <v>116959957.45564249</v>
          </cell>
          <cell r="P48">
            <v>172093165.27332205</v>
          </cell>
          <cell r="Q48">
            <v>856173.79235361225</v>
          </cell>
          <cell r="R48">
            <v>663835305.20132756</v>
          </cell>
        </row>
        <row r="49">
          <cell r="A49" t="str">
            <v>Option 1Antiviralsnear-cash</v>
          </cell>
          <cell r="B49">
            <v>2</v>
          </cell>
          <cell r="C49" t="str">
            <v>Option 1</v>
          </cell>
          <cell r="D49" t="str">
            <v>Antivirals</v>
          </cell>
          <cell r="E49" t="str">
            <v>near-cash</v>
          </cell>
          <cell r="F49">
            <v>497144.07238867186</v>
          </cell>
          <cell r="G49">
            <v>637073.70898437512</v>
          </cell>
          <cell r="H49">
            <v>656185.92025390617</v>
          </cell>
          <cell r="I49">
            <v>675871.49786152353</v>
          </cell>
          <cell r="J49">
            <v>100890686.7224353</v>
          </cell>
          <cell r="K49">
            <v>141324009.09354174</v>
          </cell>
          <cell r="L49">
            <v>738543.03424372908</v>
          </cell>
          <cell r="M49">
            <v>760699.3252710409</v>
          </cell>
          <cell r="N49">
            <v>783520.30502917222</v>
          </cell>
          <cell r="O49">
            <v>116959957.45564249</v>
          </cell>
          <cell r="P49">
            <v>172093165.27332205</v>
          </cell>
          <cell r="Q49">
            <v>856173.79235361225</v>
          </cell>
          <cell r="R49">
            <v>536873030.20132756</v>
          </cell>
        </row>
        <row r="50">
          <cell r="A50" t="str">
            <v>Option 1Antiviralsnon-cash</v>
          </cell>
          <cell r="B50">
            <v>2</v>
          </cell>
          <cell r="C50" t="str">
            <v>Option 1</v>
          </cell>
          <cell r="D50" t="str">
            <v>Antivirals</v>
          </cell>
          <cell r="E50" t="str">
            <v>non-cash</v>
          </cell>
          <cell r="F50">
            <v>6021367.6787687503</v>
          </cell>
          <cell r="G50">
            <v>7774313.1812500004</v>
          </cell>
          <cell r="H50">
            <v>8007542.5766874989</v>
          </cell>
          <cell r="I50">
            <v>8247768.853988125</v>
          </cell>
          <cell r="J50">
            <v>8495201.9196077697</v>
          </cell>
          <cell r="K50">
            <v>8750057.9771960024</v>
          </cell>
          <cell r="L50">
            <v>9012559.7165118828</v>
          </cell>
          <cell r="M50">
            <v>9282936.5080072396</v>
          </cell>
          <cell r="N50">
            <v>9561424.6032474581</v>
          </cell>
          <cell r="O50">
            <v>9848267.3413448837</v>
          </cell>
          <cell r="P50">
            <v>10143715.361585228</v>
          </cell>
          <cell r="Q50">
            <v>10448026.822432786</v>
          </cell>
          <cell r="R50">
            <v>105593182.54062763</v>
          </cell>
        </row>
        <row r="51">
          <cell r="A51" t="str">
            <v>Option 1Antiviralsresource</v>
          </cell>
          <cell r="B51">
            <v>2</v>
          </cell>
          <cell r="C51" t="str">
            <v>Option 1</v>
          </cell>
          <cell r="D51" t="str">
            <v>Antivirals</v>
          </cell>
          <cell r="E51" t="str">
            <v>resource</v>
          </cell>
          <cell r="F51">
            <v>6518511.7511574226</v>
          </cell>
          <cell r="G51">
            <v>8411386.8902343754</v>
          </cell>
          <cell r="H51">
            <v>8663728.4969414044</v>
          </cell>
          <cell r="I51">
            <v>8923640.3518496491</v>
          </cell>
          <cell r="J51">
            <v>109385888.64204307</v>
          </cell>
          <cell r="K51">
            <v>150074067.07073775</v>
          </cell>
          <cell r="L51">
            <v>9751102.7507556118</v>
          </cell>
          <cell r="M51">
            <v>10043635.83327828</v>
          </cell>
          <cell r="N51">
            <v>10344944.908276631</v>
          </cell>
          <cell r="O51">
            <v>126808224.79698737</v>
          </cell>
          <cell r="P51">
            <v>182236880.63490728</v>
          </cell>
          <cell r="Q51">
            <v>11304200.614786398</v>
          </cell>
          <cell r="R51">
            <v>642466212.74195528</v>
          </cell>
        </row>
        <row r="52">
          <cell r="A52" t="str">
            <v>Option 1Antibioticscash</v>
          </cell>
          <cell r="B52">
            <v>2</v>
          </cell>
          <cell r="C52" t="str">
            <v>Option 1</v>
          </cell>
          <cell r="D52" t="str">
            <v>Antibiotics</v>
          </cell>
          <cell r="E52" t="str">
            <v>cash</v>
          </cell>
          <cell r="F52">
            <v>5405295.0005714092</v>
          </cell>
          <cell r="G52">
            <v>123869320.35128625</v>
          </cell>
          <cell r="H52">
            <v>26555216.062979925</v>
          </cell>
          <cell r="I52">
            <v>84065925.413160682</v>
          </cell>
          <cell r="J52">
            <v>65367128.71789261</v>
          </cell>
          <cell r="K52">
            <v>109582276.08062927</v>
          </cell>
          <cell r="L52">
            <v>10618838.665534718</v>
          </cell>
          <cell r="M52">
            <v>155107962.31033114</v>
          </cell>
          <cell r="N52">
            <v>33553589.871508818</v>
          </cell>
          <cell r="O52">
            <v>100379111.29942016</v>
          </cell>
          <cell r="P52">
            <v>78051770.163106427</v>
          </cell>
          <cell r="Q52">
            <v>130846968.41295029</v>
          </cell>
          <cell r="R52">
            <v>923403402.34937167</v>
          </cell>
        </row>
        <row r="53">
          <cell r="A53" t="str">
            <v>Option 1Antibioticsnear-cash</v>
          </cell>
          <cell r="B53">
            <v>2</v>
          </cell>
          <cell r="C53" t="str">
            <v>Option 1</v>
          </cell>
          <cell r="D53" t="str">
            <v>Antibiotics</v>
          </cell>
          <cell r="E53" t="str">
            <v>near-cash</v>
          </cell>
          <cell r="F53">
            <v>235883.49975704166</v>
          </cell>
          <cell r="G53">
            <v>5044404.5037024878</v>
          </cell>
          <cell r="H53">
            <v>14157704.612008803</v>
          </cell>
          <cell r="I53">
            <v>86578727.240986466</v>
          </cell>
          <cell r="J53">
            <v>71459511.701302081</v>
          </cell>
          <cell r="K53">
            <v>112248107.53976962</v>
          </cell>
          <cell r="L53">
            <v>17082247.772633817</v>
          </cell>
          <cell r="M53">
            <v>157936142.90533313</v>
          </cell>
          <cell r="N53">
            <v>40410620.593230247</v>
          </cell>
          <cell r="O53">
            <v>103379528.0926578</v>
          </cell>
          <cell r="P53">
            <v>85326394.055780694</v>
          </cell>
          <cell r="Q53">
            <v>134030110.58889608</v>
          </cell>
          <cell r="R53">
            <v>827889383.10605812</v>
          </cell>
        </row>
        <row r="54">
          <cell r="A54" t="str">
            <v>Option 1Antibioticsnon-cash</v>
          </cell>
          <cell r="B54">
            <v>2</v>
          </cell>
          <cell r="C54" t="str">
            <v>Option 1</v>
          </cell>
          <cell r="D54" t="str">
            <v>Antibiotics</v>
          </cell>
          <cell r="E54" t="str">
            <v>non-cash</v>
          </cell>
          <cell r="F54">
            <v>137761.3635749807</v>
          </cell>
          <cell r="G54">
            <v>3614213.129420463</v>
          </cell>
          <cell r="H54">
            <v>5364420.4824457886</v>
          </cell>
          <cell r="I54">
            <v>5614886.9120524162</v>
          </cell>
          <cell r="J54">
            <v>5777683.9432176827</v>
          </cell>
          <cell r="K54">
            <v>5956833.5249964092</v>
          </cell>
          <cell r="L54">
            <v>6129544.8953596419</v>
          </cell>
          <cell r="M54">
            <v>6319604.6866686894</v>
          </cell>
          <cell r="N54">
            <v>6502834.179487044</v>
          </cell>
          <cell r="O54">
            <v>6704468.6120868158</v>
          </cell>
          <cell r="P54">
            <v>6898856.7810178036</v>
          </cell>
          <cell r="Q54">
            <v>7112770.7505629007</v>
          </cell>
          <cell r="R54">
            <v>66133879.260890633</v>
          </cell>
        </row>
        <row r="55">
          <cell r="A55" t="str">
            <v>Option 1Antibioticsresource</v>
          </cell>
          <cell r="B55">
            <v>2</v>
          </cell>
          <cell r="C55" t="str">
            <v>Option 1</v>
          </cell>
          <cell r="D55" t="str">
            <v>Antibiotics</v>
          </cell>
          <cell r="E55" t="str">
            <v>resource</v>
          </cell>
          <cell r="F55">
            <v>373644.86333202233</v>
          </cell>
          <cell r="G55">
            <v>8658617.6331229508</v>
          </cell>
          <cell r="H55">
            <v>19522125.09445459</v>
          </cell>
          <cell r="I55">
            <v>92193614.153038889</v>
          </cell>
          <cell r="J55">
            <v>77237195.644519761</v>
          </cell>
          <cell r="K55">
            <v>118204941.06476603</v>
          </cell>
          <cell r="L55">
            <v>23211792.66799346</v>
          </cell>
          <cell r="M55">
            <v>164255747.59200183</v>
          </cell>
          <cell r="N55">
            <v>46913454.77271729</v>
          </cell>
          <cell r="O55">
            <v>110083996.70474462</v>
          </cell>
          <cell r="P55">
            <v>92225250.836798504</v>
          </cell>
          <cell r="Q55">
            <v>141142881.33945897</v>
          </cell>
          <cell r="R55">
            <v>894023262.36694884</v>
          </cell>
        </row>
        <row r="56">
          <cell r="A56" t="str">
            <v>Option 1Consumablescash</v>
          </cell>
          <cell r="B56">
            <v>2</v>
          </cell>
          <cell r="C56" t="str">
            <v>Option 1</v>
          </cell>
          <cell r="D56" t="str">
            <v>Consumables</v>
          </cell>
          <cell r="E56" t="str">
            <v>cash</v>
          </cell>
          <cell r="F56">
            <v>39170433.052558437</v>
          </cell>
          <cell r="G56">
            <v>66581804.570291467</v>
          </cell>
          <cell r="H56">
            <v>47520614.311089821</v>
          </cell>
          <cell r="I56">
            <v>40849210.982068643</v>
          </cell>
          <cell r="J56">
            <v>44623574.812422574</v>
          </cell>
          <cell r="K56">
            <v>63531105.865159303</v>
          </cell>
          <cell r="L56">
            <v>57111990.704264455</v>
          </cell>
          <cell r="M56">
            <v>45976146.841867022</v>
          </cell>
          <cell r="N56">
            <v>50224226.585075714</v>
          </cell>
          <cell r="O56">
            <v>69639571.788182124</v>
          </cell>
          <cell r="P56">
            <v>62358843.695027456</v>
          </cell>
          <cell r="Q56">
            <v>55704240.618851215</v>
          </cell>
          <cell r="R56">
            <v>643291763.82685828</v>
          </cell>
        </row>
        <row r="57">
          <cell r="A57" t="str">
            <v>Option 1Consumablesnear-cash</v>
          </cell>
          <cell r="B57">
            <v>2</v>
          </cell>
          <cell r="C57" t="str">
            <v>Option 1</v>
          </cell>
          <cell r="D57" t="str">
            <v>Consumables</v>
          </cell>
          <cell r="E57" t="str">
            <v>near-cash</v>
          </cell>
          <cell r="F57">
            <v>570232.94443343603</v>
          </cell>
          <cell r="G57">
            <v>6356240.2456852123</v>
          </cell>
          <cell r="H57">
            <v>37751201.182124816</v>
          </cell>
          <cell r="I57">
            <v>40849210.982068643</v>
          </cell>
          <cell r="J57">
            <v>44623574.812422574</v>
          </cell>
          <cell r="K57">
            <v>63531105.865159303</v>
          </cell>
          <cell r="L57">
            <v>57111990.704264455</v>
          </cell>
          <cell r="M57">
            <v>45976146.841867022</v>
          </cell>
          <cell r="N57">
            <v>50224226.585075714</v>
          </cell>
          <cell r="O57">
            <v>69639571.788182124</v>
          </cell>
          <cell r="P57">
            <v>62358843.695027456</v>
          </cell>
          <cell r="Q57">
            <v>55704240.618851215</v>
          </cell>
          <cell r="R57">
            <v>534696586.26516199</v>
          </cell>
        </row>
        <row r="58">
          <cell r="A58" t="str">
            <v>Option 1Consumablesnon-cash</v>
          </cell>
          <cell r="B58">
            <v>2</v>
          </cell>
          <cell r="C58" t="str">
            <v>Option 1</v>
          </cell>
          <cell r="D58" t="str">
            <v>Consumables</v>
          </cell>
          <cell r="E58" t="str">
            <v>non-cash</v>
          </cell>
          <cell r="F58">
            <v>337751.75094609382</v>
          </cell>
          <cell r="G58">
            <v>3153940.1266475702</v>
          </cell>
          <cell r="H58">
            <v>3872284.4466212993</v>
          </cell>
          <cell r="I58">
            <v>4064734.7152425945</v>
          </cell>
          <cell r="J58">
            <v>4186676.7566998727</v>
          </cell>
          <cell r="K58">
            <v>4312277.0594008686</v>
          </cell>
          <cell r="L58">
            <v>4441645.3711828953</v>
          </cell>
          <cell r="M58">
            <v>4574894.7323183818</v>
          </cell>
          <cell r="N58">
            <v>4712141.5742879333</v>
          </cell>
          <cell r="O58">
            <v>4853505.8215165716</v>
          </cell>
          <cell r="P58">
            <v>4999110.99616207</v>
          </cell>
          <cell r="Q58">
            <v>5149084.3260469316</v>
          </cell>
          <cell r="R58">
            <v>48658047.677073084</v>
          </cell>
        </row>
        <row r="59">
          <cell r="A59" t="str">
            <v>Option 1Consumablesresource</v>
          </cell>
          <cell r="B59">
            <v>2</v>
          </cell>
          <cell r="C59" t="str">
            <v>Option 1</v>
          </cell>
          <cell r="D59" t="str">
            <v>Consumables</v>
          </cell>
          <cell r="E59" t="str">
            <v>resource</v>
          </cell>
          <cell r="F59">
            <v>907984.69537952985</v>
          </cell>
          <cell r="G59">
            <v>9510180.3723327816</v>
          </cell>
          <cell r="H59">
            <v>41623485.628746115</v>
          </cell>
          <cell r="I59">
            <v>44913945.697311237</v>
          </cell>
          <cell r="J59">
            <v>48810251.569122449</v>
          </cell>
          <cell r="K59">
            <v>67843382.924560174</v>
          </cell>
          <cell r="L59">
            <v>61553636.075447351</v>
          </cell>
          <cell r="M59">
            <v>50551041.574185401</v>
          </cell>
          <cell r="N59">
            <v>54936368.15936365</v>
          </cell>
          <cell r="O59">
            <v>74493077.609698698</v>
          </cell>
          <cell r="P59">
            <v>67357954.691189528</v>
          </cell>
          <cell r="Q59">
            <v>60853324.944898143</v>
          </cell>
          <cell r="R59">
            <v>583354633.94223511</v>
          </cell>
        </row>
        <row r="60">
          <cell r="A60" t="str">
            <v>Option 1Non Productcash</v>
          </cell>
          <cell r="B60">
            <v>2</v>
          </cell>
          <cell r="C60" t="str">
            <v>Option 1</v>
          </cell>
          <cell r="D60" t="str">
            <v>Non Product</v>
          </cell>
          <cell r="E60" t="str">
            <v>cash</v>
          </cell>
          <cell r="F60">
            <v>16600000</v>
          </cell>
          <cell r="G60">
            <v>22248000</v>
          </cell>
          <cell r="H60">
            <v>25037240</v>
          </cell>
          <cell r="I60">
            <v>28083083.899999999</v>
          </cell>
          <cell r="J60">
            <v>29375779.941000003</v>
          </cell>
          <cell r="K60">
            <v>27358868.153480001</v>
          </cell>
          <cell r="L60">
            <v>24716882.538150299</v>
          </cell>
          <cell r="M60">
            <v>22875653.896902584</v>
          </cell>
          <cell r="N60">
            <v>23561923.513809666</v>
          </cell>
          <cell r="O60">
            <v>27008804.905265369</v>
          </cell>
          <cell r="P60">
            <v>24996844.655800674</v>
          </cell>
          <cell r="Q60">
            <v>25746749.995474696</v>
          </cell>
          <cell r="R60">
            <v>297609831.49988329</v>
          </cell>
        </row>
        <row r="61">
          <cell r="A61" t="str">
            <v>Option 1Non Productnear-cash</v>
          </cell>
          <cell r="B61">
            <v>2</v>
          </cell>
          <cell r="C61" t="str">
            <v>Option 1</v>
          </cell>
          <cell r="D61" t="str">
            <v>Non Product</v>
          </cell>
          <cell r="E61" t="str">
            <v>near-cash</v>
          </cell>
          <cell r="F61">
            <v>14500000</v>
          </cell>
          <cell r="G61">
            <v>22248000</v>
          </cell>
          <cell r="H61">
            <v>25037240</v>
          </cell>
          <cell r="I61">
            <v>25788357.199999999</v>
          </cell>
          <cell r="J61">
            <v>29375779.941000003</v>
          </cell>
          <cell r="K61">
            <v>27358868.153480001</v>
          </cell>
          <cell r="L61">
            <v>22209372.715439402</v>
          </cell>
          <cell r="M61">
            <v>22875653.896902584</v>
          </cell>
          <cell r="N61">
            <v>23561923.513809666</v>
          </cell>
          <cell r="O61">
            <v>24268781.219223954</v>
          </cell>
          <cell r="P61">
            <v>24996844.655800674</v>
          </cell>
          <cell r="Q61">
            <v>25746749.995474696</v>
          </cell>
          <cell r="R61">
            <v>287967571.29113096</v>
          </cell>
        </row>
        <row r="62">
          <cell r="A62" t="str">
            <v>Option 1Non Productnon-cash</v>
          </cell>
          <cell r="B62">
            <v>2</v>
          </cell>
          <cell r="C62" t="str">
            <v>Option 1</v>
          </cell>
          <cell r="D62" t="str">
            <v>Non Product</v>
          </cell>
          <cell r="E62" t="str">
            <v>non-cash</v>
          </cell>
          <cell r="F62">
            <v>761250</v>
          </cell>
          <cell r="G62">
            <v>758852.5</v>
          </cell>
          <cell r="H62">
            <v>755626.02500000002</v>
          </cell>
          <cell r="I62">
            <v>831838.42874999996</v>
          </cell>
          <cell r="J62">
            <v>829218.61576750013</v>
          </cell>
          <cell r="K62">
            <v>825692.95942017506</v>
          </cell>
          <cell r="L62">
            <v>908972.31073270133</v>
          </cell>
          <cell r="M62">
            <v>906109.57035177317</v>
          </cell>
          <cell r="N62">
            <v>902256.99046832975</v>
          </cell>
          <cell r="O62">
            <v>993258.58619001263</v>
          </cell>
          <cell r="P62">
            <v>990130.39248178201</v>
          </cell>
          <cell r="Q62">
            <v>985920.5744234866</v>
          </cell>
          <cell r="R62">
            <v>10449126.953585761</v>
          </cell>
        </row>
        <row r="63">
          <cell r="A63" t="str">
            <v>Option 1Non Productresource</v>
          </cell>
          <cell r="B63">
            <v>2</v>
          </cell>
          <cell r="C63" t="str">
            <v>Option 1</v>
          </cell>
          <cell r="D63" t="str">
            <v>Non Product</v>
          </cell>
          <cell r="E63" t="str">
            <v>resource</v>
          </cell>
          <cell r="F63">
            <v>15261250</v>
          </cell>
          <cell r="G63">
            <v>23006852.5</v>
          </cell>
          <cell r="H63">
            <v>25792866.024999999</v>
          </cell>
          <cell r="I63">
            <v>26620195.62875</v>
          </cell>
          <cell r="J63">
            <v>30204998.556767505</v>
          </cell>
          <cell r="K63">
            <v>28184561.112900175</v>
          </cell>
          <cell r="L63">
            <v>23118345.026172101</v>
          </cell>
          <cell r="M63">
            <v>23781763.467254356</v>
          </cell>
          <cell r="N63">
            <v>24464180.504277997</v>
          </cell>
          <cell r="O63">
            <v>25262039.805413965</v>
          </cell>
          <cell r="P63">
            <v>25986975.048282456</v>
          </cell>
          <cell r="Q63">
            <v>26732670.569898184</v>
          </cell>
          <cell r="R63">
            <v>298416698.24471676</v>
          </cell>
        </row>
        <row r="64">
          <cell r="A64" t="str">
            <v>Option 1Totalcash</v>
          </cell>
          <cell r="B64">
            <v>2</v>
          </cell>
          <cell r="C64" t="str">
            <v>Option 1</v>
          </cell>
          <cell r="D64" t="str">
            <v>Total</v>
          </cell>
          <cell r="E64" t="str">
            <v>cash</v>
          </cell>
          <cell r="F64">
            <v>226031785.40908998</v>
          </cell>
          <cell r="G64">
            <v>504796509.24332535</v>
          </cell>
          <cell r="H64">
            <v>105829790.93761641</v>
          </cell>
          <cell r="I64">
            <v>446721457.01913249</v>
          </cell>
          <cell r="J64">
            <v>245439071.08333382</v>
          </cell>
          <cell r="K64">
            <v>645552798.44875824</v>
          </cell>
          <cell r="L64">
            <v>98683733.595952153</v>
          </cell>
          <cell r="M64">
            <v>546975774.87100697</v>
          </cell>
          <cell r="N64">
            <v>113955535.37919624</v>
          </cell>
          <cell r="O64">
            <v>655868106.47619033</v>
          </cell>
          <cell r="P64">
            <v>343688084.44484931</v>
          </cell>
          <cell r="Q64">
            <v>575855326.1038959</v>
          </cell>
          <cell r="R64">
            <v>4509397973.0123472</v>
          </cell>
        </row>
        <row r="65">
          <cell r="A65" t="str">
            <v>Option 1TotalVAT*</v>
          </cell>
          <cell r="B65">
            <v>2</v>
          </cell>
          <cell r="C65" t="str">
            <v>Option 1</v>
          </cell>
          <cell r="D65" t="str">
            <v>Total</v>
          </cell>
          <cell r="E65" t="str">
            <v>VAT*</v>
          </cell>
          <cell r="F65">
            <v>33664308.465183616</v>
          </cell>
          <cell r="G65">
            <v>75182458.82347399</v>
          </cell>
          <cell r="H65">
            <v>15761883.756666273</v>
          </cell>
          <cell r="I65">
            <v>66532982.960296333</v>
          </cell>
          <cell r="J65">
            <v>36554755.267730564</v>
          </cell>
          <cell r="K65">
            <v>96146161.471091628</v>
          </cell>
          <cell r="L65">
            <v>14697577.344077989</v>
          </cell>
          <cell r="M65">
            <v>81464477.10844785</v>
          </cell>
          <cell r="N65">
            <v>16972101.013922855</v>
          </cell>
          <cell r="O65">
            <v>97682483.943262458</v>
          </cell>
          <cell r="P65">
            <v>51187587.044977546</v>
          </cell>
          <cell r="Q65">
            <v>85765686.86653769</v>
          </cell>
          <cell r="R65">
            <v>671612464.06566882</v>
          </cell>
        </row>
        <row r="66">
          <cell r="A66" t="str">
            <v>Option 1Totalcash (exc VAT)</v>
          </cell>
          <cell r="B66">
            <v>2</v>
          </cell>
          <cell r="C66" t="str">
            <v>Option 1</v>
          </cell>
          <cell r="D66" t="str">
            <v>Total</v>
          </cell>
          <cell r="E66" t="str">
            <v>cash (exc VAT)</v>
          </cell>
          <cell r="F66">
            <v>192367476.94390637</v>
          </cell>
          <cell r="G66">
            <v>429614050.41985136</v>
          </cell>
          <cell r="H66">
            <v>90067907.180950135</v>
          </cell>
          <cell r="I66">
            <v>380188474.05883616</v>
          </cell>
          <cell r="J66">
            <v>208884315.81560326</v>
          </cell>
          <cell r="K66">
            <v>549406636.97766662</v>
          </cell>
          <cell r="L66">
            <v>83986156.251874164</v>
          </cell>
          <cell r="M66">
            <v>465511297.76255912</v>
          </cell>
          <cell r="N66">
            <v>96983434.365273386</v>
          </cell>
          <cell r="O66">
            <v>558185622.53292787</v>
          </cell>
          <cell r="P66">
            <v>292500497.39987177</v>
          </cell>
          <cell r="Q66">
            <v>490089639.23735821</v>
          </cell>
          <cell r="R66">
            <v>3837785508.9466786</v>
          </cell>
        </row>
        <row r="67">
          <cell r="A67" t="str">
            <v>Option 1Totaldiscount Factor</v>
          </cell>
          <cell r="B67">
            <v>2</v>
          </cell>
          <cell r="C67" t="str">
            <v>Option 1</v>
          </cell>
          <cell r="D67" t="str">
            <v>Total</v>
          </cell>
          <cell r="E67" t="str">
            <v>discount Factor</v>
          </cell>
          <cell r="F67">
            <v>1</v>
          </cell>
          <cell r="G67">
            <v>0.96618357487922713</v>
          </cell>
          <cell r="H67">
            <v>0.93351070036640305</v>
          </cell>
          <cell r="I67">
            <v>0.90194270566802237</v>
          </cell>
          <cell r="J67">
            <v>0.87144222769857238</v>
          </cell>
          <cell r="K67">
            <v>0.84197316685852408</v>
          </cell>
          <cell r="L67">
            <v>0.81350064430775282</v>
          </cell>
          <cell r="M67">
            <v>0.78599096068381924</v>
          </cell>
          <cell r="N67">
            <v>0.75941155621625056</v>
          </cell>
          <cell r="O67">
            <v>0.73373097218961414</v>
          </cell>
          <cell r="P67">
            <v>0.70891881370977217</v>
          </cell>
          <cell r="Q67">
            <v>0.68494571372924851</v>
          </cell>
          <cell r="R67">
            <v>10.001551036307207</v>
          </cell>
        </row>
        <row r="68">
          <cell r="A68" t="str">
            <v>Option 1TotalCash Discount</v>
          </cell>
          <cell r="B68">
            <v>2</v>
          </cell>
          <cell r="C68" t="str">
            <v>Option 1</v>
          </cell>
          <cell r="D68" t="str">
            <v>Total</v>
          </cell>
          <cell r="E68" t="str">
            <v>Cash Discount</v>
          </cell>
          <cell r="F68">
            <v>0</v>
          </cell>
          <cell r="G68">
            <v>14528011.366854846</v>
          </cell>
          <cell r="H68">
            <v>5988552.0679251924</v>
          </cell>
          <cell r="I68">
            <v>37280253.102412738</v>
          </cell>
          <cell r="J68">
            <v>26853702.309961818</v>
          </cell>
          <cell r="K68">
            <v>86820990.948489159</v>
          </cell>
          <cell r="L68">
            <v>15663364.028042929</v>
          </cell>
          <cell r="M68">
            <v>99623625.624993846</v>
          </cell>
          <cell r="N68">
            <v>23333093.546744529</v>
          </cell>
          <cell r="O68">
            <v>148627543.04957771</v>
          </cell>
          <cell r="P68">
            <v>85141391.773636371</v>
          </cell>
          <cell r="Q68">
            <v>154404841.49861598</v>
          </cell>
          <cell r="R68">
            <v>698265369.31725514</v>
          </cell>
        </row>
        <row r="69">
          <cell r="A69" t="str">
            <v>Option 1TotalDiscounted Cash</v>
          </cell>
          <cell r="B69">
            <v>2</v>
          </cell>
          <cell r="C69" t="str">
            <v>Option 1</v>
          </cell>
          <cell r="D69" t="str">
            <v>Total</v>
          </cell>
          <cell r="E69" t="str">
            <v>Discounted Cash</v>
          </cell>
          <cell r="F69">
            <v>226031785.40908998</v>
          </cell>
          <cell r="G69">
            <v>490268497.87647051</v>
          </cell>
          <cell r="H69">
            <v>99841238.869691223</v>
          </cell>
          <cell r="I69">
            <v>409441203.91671973</v>
          </cell>
          <cell r="J69">
            <v>218585368.77337199</v>
          </cell>
          <cell r="K69">
            <v>558731807.50026906</v>
          </cell>
          <cell r="L69">
            <v>83020369.567909226</v>
          </cell>
          <cell r="M69">
            <v>447352149.2460131</v>
          </cell>
          <cell r="N69">
            <v>90622441.832451716</v>
          </cell>
          <cell r="O69">
            <v>507240563.42661262</v>
          </cell>
          <cell r="P69">
            <v>258546692.67121294</v>
          </cell>
          <cell r="Q69">
            <v>421450484.60527992</v>
          </cell>
          <cell r="R69">
            <v>3811132603.6950922</v>
          </cell>
        </row>
        <row r="70">
          <cell r="A70" t="str">
            <v>Option 1Totalnear-cash</v>
          </cell>
          <cell r="B70">
            <v>2</v>
          </cell>
          <cell r="C70" t="str">
            <v>Option 1</v>
          </cell>
          <cell r="D70" t="str">
            <v>Total</v>
          </cell>
          <cell r="E70" t="str">
            <v>near-cash</v>
          </cell>
          <cell r="F70">
            <v>15845570.150150616</v>
          </cell>
          <cell r="G70">
            <v>34432979.071135335</v>
          </cell>
          <cell r="H70">
            <v>118441673.62246527</v>
          </cell>
          <cell r="I70">
            <v>242630532.14695829</v>
          </cell>
          <cell r="J70">
            <v>251531454.06674328</v>
          </cell>
          <cell r="K70">
            <v>648218629.90789866</v>
          </cell>
          <cell r="L70">
            <v>102639632.88034037</v>
          </cell>
          <cell r="M70">
            <v>549803955.46600902</v>
          </cell>
          <cell r="N70">
            <v>120812566.10091768</v>
          </cell>
          <cell r="O70">
            <v>656128499.58338666</v>
          </cell>
          <cell r="P70">
            <v>350962708.33752358</v>
          </cell>
          <cell r="Q70">
            <v>579038468.27984166</v>
          </cell>
          <cell r="R70">
            <v>3670486669.6133699</v>
          </cell>
        </row>
        <row r="71">
          <cell r="A71" t="str">
            <v>Option 1Totalnon-cash</v>
          </cell>
          <cell r="B71">
            <v>2</v>
          </cell>
          <cell r="C71" t="str">
            <v>Option 1</v>
          </cell>
          <cell r="D71" t="str">
            <v>Total</v>
          </cell>
          <cell r="E71" t="str">
            <v>non-cash</v>
          </cell>
          <cell r="F71">
            <v>8368131.3090398256</v>
          </cell>
          <cell r="G71">
            <v>23523014.360150531</v>
          </cell>
          <cell r="H71">
            <v>28575016.987862885</v>
          </cell>
          <cell r="I71">
            <v>36275764.660033144</v>
          </cell>
          <cell r="J71">
            <v>36805316.98529283</v>
          </cell>
          <cell r="K71">
            <v>37886893.343513459</v>
          </cell>
          <cell r="L71">
            <v>39076015.070962124</v>
          </cell>
          <cell r="M71">
            <v>40224337.057836331</v>
          </cell>
          <cell r="N71">
            <v>41393672.654795729</v>
          </cell>
          <cell r="O71">
            <v>42705966.127662398</v>
          </cell>
          <cell r="P71">
            <v>43947473.27076672</v>
          </cell>
          <cell r="Q71">
            <v>45238932.00517153</v>
          </cell>
          <cell r="R71">
            <v>424020533.83308756</v>
          </cell>
        </row>
        <row r="72">
          <cell r="A72" t="str">
            <v>Option 1Totalresource</v>
          </cell>
          <cell r="B72">
            <v>2</v>
          </cell>
          <cell r="C72" t="str">
            <v>Option 1</v>
          </cell>
          <cell r="D72" t="str">
            <v>Total</v>
          </cell>
          <cell r="E72" t="str">
            <v>resource</v>
          </cell>
          <cell r="F72">
            <v>24213701.459190439</v>
          </cell>
          <cell r="G72">
            <v>57955993.431285873</v>
          </cell>
          <cell r="H72">
            <v>147016690.61032817</v>
          </cell>
          <cell r="I72">
            <v>278906296.80699146</v>
          </cell>
          <cell r="J72">
            <v>288336771.05203611</v>
          </cell>
          <cell r="K72">
            <v>686105523.25141203</v>
          </cell>
          <cell r="L72">
            <v>141715647.95130247</v>
          </cell>
          <cell r="M72">
            <v>590028292.52384531</v>
          </cell>
          <cell r="N72">
            <v>162206238.75571343</v>
          </cell>
          <cell r="O72">
            <v>698834465.71104896</v>
          </cell>
          <cell r="P72">
            <v>394910181.60829026</v>
          </cell>
          <cell r="Q72">
            <v>624277400.28501308</v>
          </cell>
          <cell r="R72">
            <v>4094507203.4464579</v>
          </cell>
        </row>
        <row r="73">
          <cell r="A73" t="str">
            <v>Option 1TotalCapital DEL (Credit)</v>
          </cell>
          <cell r="B73">
            <v>2</v>
          </cell>
          <cell r="C73" t="str">
            <v>Option 1</v>
          </cell>
          <cell r="D73" t="str">
            <v>Total</v>
          </cell>
          <cell r="E73" t="str">
            <v>Capital DEL (Credit)</v>
          </cell>
          <cell r="F73">
            <v>217290.96492678125</v>
          </cell>
          <cell r="G73">
            <v>4602962.4764735941</v>
          </cell>
          <cell r="H73">
            <v>77841116.106159508</v>
          </cell>
          <cell r="I73">
            <v>194831456.44836488</v>
          </cell>
          <cell r="J73">
            <v>187992358.34132251</v>
          </cell>
          <cell r="K73">
            <v>554346144.30496728</v>
          </cell>
          <cell r="L73">
            <v>57946923.57301753</v>
          </cell>
          <cell r="M73">
            <v>448266091.21666986</v>
          </cell>
          <cell r="N73">
            <v>67756299.029620022</v>
          </cell>
          <cell r="O73">
            <v>503391241.84836483</v>
          </cell>
          <cell r="P73">
            <v>232808433.34132251</v>
          </cell>
          <cell r="Q73">
            <v>419174181.90496737</v>
          </cell>
          <cell r="R73">
            <v>2749174499.5561767</v>
          </cell>
        </row>
        <row r="74">
          <cell r="A74" t="str">
            <v>Option 1TotalCapital DEL (Debit)</v>
          </cell>
          <cell r="B74">
            <v>2</v>
          </cell>
          <cell r="C74" t="str">
            <v>Option 1</v>
          </cell>
          <cell r="D74" t="str">
            <v>Total</v>
          </cell>
          <cell r="E74" t="str">
            <v>Capital DEL (Debit)</v>
          </cell>
          <cell r="F74">
            <v>210403506.22386616</v>
          </cell>
          <cell r="G74">
            <v>469751430.11937648</v>
          </cell>
          <cell r="H74">
            <v>66231639.883283786</v>
          </cell>
          <cell r="I74">
            <v>398940886.81402272</v>
          </cell>
          <cell r="J74">
            <v>182579354.96962127</v>
          </cell>
          <cell r="K74">
            <v>552046574.67062521</v>
          </cell>
          <cell r="L74">
            <v>54633920.201316275</v>
          </cell>
          <cell r="M74">
            <v>445966521.58232772</v>
          </cell>
          <cell r="N74">
            <v>62343295.657918788</v>
          </cell>
          <cell r="O74">
            <v>503191672.2140227</v>
          </cell>
          <cell r="P74">
            <v>227395429.96962127</v>
          </cell>
          <cell r="Q74">
            <v>416874612.27062523</v>
          </cell>
          <cell r="R74">
            <v>3590358844.5766273</v>
          </cell>
        </row>
        <row r="75">
          <cell r="A75" t="str">
            <v>Option 2Pandemic Vaccinescash</v>
          </cell>
          <cell r="B75">
            <v>3</v>
          </cell>
          <cell r="C75" t="str">
            <v>Option 2</v>
          </cell>
          <cell r="D75" t="str">
            <v>Pandemic Vaccines</v>
          </cell>
          <cell r="E75" t="str">
            <v>cash</v>
          </cell>
          <cell r="F75">
            <v>11414478.75</v>
          </cell>
          <cell r="G75">
            <v>43015751.25</v>
          </cell>
          <cell r="H75">
            <v>37160902.5</v>
          </cell>
          <cell r="I75">
            <v>35926800</v>
          </cell>
          <cell r="J75">
            <v>38887800</v>
          </cell>
          <cell r="K75">
            <v>43104264</v>
          </cell>
          <cell r="L75">
            <v>37665981.419999994</v>
          </cell>
          <cell r="M75">
            <v>39258184.383599997</v>
          </cell>
          <cell r="N75">
            <v>43768561.501518011</v>
          </cell>
          <cell r="O75">
            <v>48514228.880565844</v>
          </cell>
          <cell r="P75">
            <v>42393393.925506316</v>
          </cell>
          <cell r="Q75">
            <v>44185432.388346225</v>
          </cell>
          <cell r="R75">
            <v>465295778.99953628</v>
          </cell>
        </row>
        <row r="76">
          <cell r="A76" t="str">
            <v>Option 2Pandemic Vaccinesnear-cash</v>
          </cell>
          <cell r="B76">
            <v>3</v>
          </cell>
          <cell r="C76" t="str">
            <v>Option 2</v>
          </cell>
          <cell r="D76" t="str">
            <v>Pandemic Vaccines</v>
          </cell>
          <cell r="E76" t="str">
            <v>near-cash</v>
          </cell>
          <cell r="F76">
            <v>11414478.75</v>
          </cell>
          <cell r="G76">
            <v>43015751.25</v>
          </cell>
          <cell r="H76">
            <v>37160902.5</v>
          </cell>
          <cell r="I76">
            <v>35926800</v>
          </cell>
          <cell r="J76">
            <v>38887800</v>
          </cell>
          <cell r="K76">
            <v>43104264</v>
          </cell>
          <cell r="L76">
            <v>37665981.419999994</v>
          </cell>
          <cell r="M76">
            <v>39258184.383599997</v>
          </cell>
          <cell r="N76">
            <v>43768561.501518011</v>
          </cell>
          <cell r="O76">
            <v>48514228.880565844</v>
          </cell>
          <cell r="P76">
            <v>42393393.925506316</v>
          </cell>
          <cell r="Q76">
            <v>44185432.388346225</v>
          </cell>
          <cell r="R76">
            <v>465295778.99953628</v>
          </cell>
        </row>
        <row r="77">
          <cell r="A77" t="str">
            <v>Option 2Pandemic Vaccinesnon-cash</v>
          </cell>
          <cell r="B77">
            <v>3</v>
          </cell>
          <cell r="C77" t="str">
            <v>Option 2</v>
          </cell>
          <cell r="D77" t="str">
            <v>Pandemic Vaccines</v>
          </cell>
          <cell r="E77" t="str">
            <v>non-cash</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Option 2Pandemic Vaccinesresource</v>
          </cell>
          <cell r="B78">
            <v>3</v>
          </cell>
          <cell r="C78" t="str">
            <v>Option 2</v>
          </cell>
          <cell r="D78" t="str">
            <v>Pandemic Vaccines</v>
          </cell>
          <cell r="E78" t="str">
            <v>resource</v>
          </cell>
          <cell r="F78">
            <v>11414478.75</v>
          </cell>
          <cell r="G78">
            <v>43015751.25</v>
          </cell>
          <cell r="H78">
            <v>37160902.5</v>
          </cell>
          <cell r="I78">
            <v>35926800</v>
          </cell>
          <cell r="J78">
            <v>38887800</v>
          </cell>
          <cell r="K78">
            <v>43104264</v>
          </cell>
          <cell r="L78">
            <v>37665981.419999994</v>
          </cell>
          <cell r="M78">
            <v>39258184.383599997</v>
          </cell>
          <cell r="N78">
            <v>43768561.501518011</v>
          </cell>
          <cell r="O78">
            <v>48514228.880565844</v>
          </cell>
          <cell r="P78">
            <v>42393393.925506316</v>
          </cell>
          <cell r="Q78">
            <v>44185432.388346225</v>
          </cell>
          <cell r="R78">
            <v>465295778.99953628</v>
          </cell>
        </row>
        <row r="79">
          <cell r="A79" t="str">
            <v>Option 2Pre=Pandemic Vaccinescash</v>
          </cell>
          <cell r="B79">
            <v>3</v>
          </cell>
          <cell r="C79" t="str">
            <v>Option 2</v>
          </cell>
          <cell r="D79" t="str">
            <v>Pre=Pandemic Vaccines</v>
          </cell>
          <cell r="E79" t="str">
            <v>cash</v>
          </cell>
          <cell r="F79">
            <v>37396638.283571467</v>
          </cell>
          <cell r="G79">
            <v>495791888.23776335</v>
          </cell>
          <cell r="H79">
            <v>119587422.2985011</v>
          </cell>
          <cell r="I79">
            <v>498144944.17552084</v>
          </cell>
          <cell r="J79">
            <v>112094481.35989586</v>
          </cell>
          <cell r="K79">
            <v>516139329.30225527</v>
          </cell>
          <cell r="L79">
            <v>127769624.53520235</v>
          </cell>
          <cell r="M79">
            <v>544336430.41408443</v>
          </cell>
          <cell r="N79">
            <v>126163326.32294358</v>
          </cell>
          <cell r="O79">
            <v>580919362.31717944</v>
          </cell>
          <cell r="P79">
            <v>143805838.06476241</v>
          </cell>
          <cell r="Q79">
            <v>612655448.03500402</v>
          </cell>
          <cell r="R79">
            <v>3914804733.3466845</v>
          </cell>
        </row>
        <row r="80">
          <cell r="A80" t="str">
            <v>Option 2Pre=Pandemic Vaccinesnear-cash</v>
          </cell>
          <cell r="B80">
            <v>3</v>
          </cell>
          <cell r="C80" t="str">
            <v>Option 2</v>
          </cell>
          <cell r="D80" t="str">
            <v>Pre=Pandemic Vaccines</v>
          </cell>
          <cell r="E80" t="str">
            <v>near-cash</v>
          </cell>
          <cell r="F80">
            <v>42309.633571465776</v>
          </cell>
          <cell r="G80">
            <v>169838.23776326023</v>
          </cell>
          <cell r="H80">
            <v>40988129.563286081</v>
          </cell>
          <cell r="I80">
            <v>501176444.17552084</v>
          </cell>
          <cell r="J80">
            <v>120582681.35989586</v>
          </cell>
          <cell r="K80">
            <v>513016884.30225527</v>
          </cell>
          <cell r="L80">
            <v>118764493.15520236</v>
          </cell>
          <cell r="M80">
            <v>547649032.31458437</v>
          </cell>
          <cell r="N80">
            <v>135716870.20398557</v>
          </cell>
          <cell r="O80">
            <v>577405022.96093905</v>
          </cell>
          <cell r="P80">
            <v>133670483.36136498</v>
          </cell>
          <cell r="Q80">
            <v>616383810.65803945</v>
          </cell>
          <cell r="R80">
            <v>3305565999.9264083</v>
          </cell>
        </row>
        <row r="81">
          <cell r="A81" t="str">
            <v>Option 2Pre=Pandemic Vaccinesnon-cash</v>
          </cell>
          <cell r="B81">
            <v>3</v>
          </cell>
          <cell r="C81" t="str">
            <v>Option 2</v>
          </cell>
          <cell r="D81" t="str">
            <v>Pre=Pandemic Vaccines</v>
          </cell>
          <cell r="E81" t="str">
            <v>non-cash</v>
          </cell>
          <cell r="F81">
            <v>1110000.51575</v>
          </cell>
          <cell r="G81">
            <v>10009399.1728325</v>
          </cell>
          <cell r="H81">
            <v>20367910.707108304</v>
          </cell>
          <cell r="I81">
            <v>21689016.562500004</v>
          </cell>
          <cell r="J81">
            <v>21344183.437500004</v>
          </cell>
          <cell r="K81">
            <v>21503652.410625003</v>
          </cell>
          <cell r="L81">
            <v>22514595.445256252</v>
          </cell>
          <cell r="M81">
            <v>23700174.00129094</v>
          </cell>
          <cell r="N81">
            <v>24023066.501162343</v>
          </cell>
          <cell r="O81">
            <v>24202550.235336181</v>
          </cell>
          <cell r="P81">
            <v>25340375.527221788</v>
          </cell>
          <cell r="Q81">
            <v>26674754.636985909</v>
          </cell>
          <cell r="R81">
            <v>242479679.15356922</v>
          </cell>
        </row>
        <row r="82">
          <cell r="A82" t="str">
            <v>Option 2Pre=Pandemic Vaccinesresource</v>
          </cell>
          <cell r="B82">
            <v>3</v>
          </cell>
          <cell r="C82" t="str">
            <v>Option 2</v>
          </cell>
          <cell r="D82" t="str">
            <v>Pre=Pandemic Vaccines</v>
          </cell>
          <cell r="E82" t="str">
            <v>resource</v>
          </cell>
          <cell r="F82">
            <v>1152310.1493214658</v>
          </cell>
          <cell r="G82">
            <v>10179237.41059576</v>
          </cell>
          <cell r="H82">
            <v>61356040.270394385</v>
          </cell>
          <cell r="I82">
            <v>522865460.73802084</v>
          </cell>
          <cell r="J82">
            <v>141926864.79739586</v>
          </cell>
          <cell r="K82">
            <v>534520536.71288025</v>
          </cell>
          <cell r="L82">
            <v>141279088.60045862</v>
          </cell>
          <cell r="M82">
            <v>571349206.31587529</v>
          </cell>
          <cell r="N82">
            <v>159739936.70514792</v>
          </cell>
          <cell r="O82">
            <v>601607573.19627523</v>
          </cell>
          <cell r="P82">
            <v>159010858.88858676</v>
          </cell>
          <cell r="Q82">
            <v>643058565.29502535</v>
          </cell>
          <cell r="R82">
            <v>3548045679.0799775</v>
          </cell>
        </row>
        <row r="83">
          <cell r="A83" t="str">
            <v>Option 2Antiviralscash</v>
          </cell>
          <cell r="B83">
            <v>3</v>
          </cell>
          <cell r="C83" t="str">
            <v>Option 2</v>
          </cell>
          <cell r="D83" t="str">
            <v>Antivirals</v>
          </cell>
          <cell r="E83" t="str">
            <v>cash</v>
          </cell>
          <cell r="F83">
            <v>210689128.0964236</v>
          </cell>
          <cell r="G83">
            <v>507877511.54550749</v>
          </cell>
          <cell r="H83">
            <v>2402934.3558593751</v>
          </cell>
          <cell r="I83">
            <v>2475022.3865351561</v>
          </cell>
          <cell r="J83">
            <v>102743812.13776915</v>
          </cell>
          <cell r="K83">
            <v>240005770.0156287</v>
          </cell>
          <cell r="L83">
            <v>591042573.33568478</v>
          </cell>
          <cell r="M83">
            <v>2785659.500992544</v>
          </cell>
          <cell r="N83">
            <v>2869229.2860223209</v>
          </cell>
          <cell r="O83">
            <v>119108237.70606545</v>
          </cell>
          <cell r="P83">
            <v>286492372.31656832</v>
          </cell>
          <cell r="Q83">
            <v>685180332.07561588</v>
          </cell>
          <cell r="R83">
            <v>2753672582.7586727</v>
          </cell>
        </row>
        <row r="84">
          <cell r="A84" t="str">
            <v>Option 2Antiviralsnear-cash</v>
          </cell>
          <cell r="B84">
            <v>3</v>
          </cell>
          <cell r="C84" t="str">
            <v>Option 2</v>
          </cell>
          <cell r="D84" t="str">
            <v>Antivirals</v>
          </cell>
          <cell r="E84" t="str">
            <v>near-cash</v>
          </cell>
          <cell r="F84">
            <v>559212.52392358403</v>
          </cell>
          <cell r="G84">
            <v>2254390.0851824977</v>
          </cell>
          <cell r="H84">
            <v>2402934.3558593751</v>
          </cell>
          <cell r="I84">
            <v>2475022.3865351561</v>
          </cell>
          <cell r="J84">
            <v>102743812.13776913</v>
          </cell>
          <cell r="K84">
            <v>240005770.01562873</v>
          </cell>
          <cell r="L84">
            <v>591042573.33568478</v>
          </cell>
          <cell r="M84">
            <v>2785659.500992544</v>
          </cell>
          <cell r="N84">
            <v>2869229.2860223209</v>
          </cell>
          <cell r="O84">
            <v>119108237.70606545</v>
          </cell>
          <cell r="P84">
            <v>286492372.31656837</v>
          </cell>
          <cell r="Q84">
            <v>685180332.07561588</v>
          </cell>
          <cell r="R84">
            <v>2037919545.7258477</v>
          </cell>
        </row>
        <row r="85">
          <cell r="A85" t="str">
            <v>Option 2Antiviralsnon-cash</v>
          </cell>
          <cell r="B85">
            <v>3</v>
          </cell>
          <cell r="C85" t="str">
            <v>Option 2</v>
          </cell>
          <cell r="D85" t="str">
            <v>Antivirals</v>
          </cell>
          <cell r="E85" t="str">
            <v>non-cash</v>
          </cell>
          <cell r="F85">
            <v>6749084.5337781254</v>
          </cell>
          <cell r="G85">
            <v>27330034.62472216</v>
          </cell>
          <cell r="H85">
            <v>29323395.351250004</v>
          </cell>
          <cell r="I85">
            <v>30203097.211787507</v>
          </cell>
          <cell r="J85">
            <v>31109190.128141135</v>
          </cell>
          <cell r="K85">
            <v>32042465.831985358</v>
          </cell>
          <cell r="L85">
            <v>33003739.806944925</v>
          </cell>
          <cell r="M85">
            <v>33993852.001153275</v>
          </cell>
          <cell r="N85">
            <v>35013667.561187878</v>
          </cell>
          <cell r="O85">
            <v>36064077.588023514</v>
          </cell>
          <cell r="P85">
            <v>37145999.915664218</v>
          </cell>
          <cell r="Q85">
            <v>38260379.91313415</v>
          </cell>
          <cell r="R85">
            <v>370238984.46777219</v>
          </cell>
        </row>
        <row r="86">
          <cell r="A86" t="str">
            <v>Option 2Antiviralsresource</v>
          </cell>
          <cell r="B86">
            <v>3</v>
          </cell>
          <cell r="C86" t="str">
            <v>Option 2</v>
          </cell>
          <cell r="D86" t="str">
            <v>Antivirals</v>
          </cell>
          <cell r="E86" t="str">
            <v>resource</v>
          </cell>
          <cell r="F86">
            <v>7308297.0577017097</v>
          </cell>
          <cell r="G86">
            <v>29584424.70990466</v>
          </cell>
          <cell r="H86">
            <v>31726329.707109381</v>
          </cell>
          <cell r="I86">
            <v>32678119.598322663</v>
          </cell>
          <cell r="J86">
            <v>133853002.26591027</v>
          </cell>
          <cell r="K86">
            <v>272048235.84761411</v>
          </cell>
          <cell r="L86">
            <v>624046313.14262974</v>
          </cell>
          <cell r="M86">
            <v>36779511.502145819</v>
          </cell>
          <cell r="N86">
            <v>37882896.847210199</v>
          </cell>
          <cell r="O86">
            <v>155172315.29408896</v>
          </cell>
          <cell r="P86">
            <v>323638372.23223257</v>
          </cell>
          <cell r="Q86">
            <v>723440711.98874998</v>
          </cell>
          <cell r="R86">
            <v>2408158530.1936202</v>
          </cell>
        </row>
        <row r="87">
          <cell r="A87" t="str">
            <v>Option 2Antibioticscash</v>
          </cell>
          <cell r="B87">
            <v>3</v>
          </cell>
          <cell r="C87" t="str">
            <v>Option 2</v>
          </cell>
          <cell r="D87" t="str">
            <v>Antibiotics</v>
          </cell>
          <cell r="E87" t="str">
            <v>cash</v>
          </cell>
          <cell r="F87">
            <v>9737963.819927305</v>
          </cell>
          <cell r="G87">
            <v>190194404.82798412</v>
          </cell>
          <cell r="H87">
            <v>45079904.254274212</v>
          </cell>
          <cell r="I87">
            <v>130363369.32253121</v>
          </cell>
          <cell r="J87">
            <v>93185408.187191129</v>
          </cell>
          <cell r="K87">
            <v>173348978.5064843</v>
          </cell>
          <cell r="L87">
            <v>15802205.247975618</v>
          </cell>
          <cell r="M87">
            <v>232275060.80054256</v>
          </cell>
          <cell r="N87">
            <v>55060794.490026012</v>
          </cell>
          <cell r="O87">
            <v>155660680.52282664</v>
          </cell>
          <cell r="P87">
            <v>111268250.64890786</v>
          </cell>
          <cell r="Q87">
            <v>206987745.88662389</v>
          </cell>
          <cell r="R87">
            <v>1418964766.5152948</v>
          </cell>
        </row>
        <row r="88">
          <cell r="A88" t="str">
            <v>Option 2Antibioticsnear-cash</v>
          </cell>
          <cell r="B88">
            <v>3</v>
          </cell>
          <cell r="C88" t="str">
            <v>Option 2</v>
          </cell>
          <cell r="D88" t="str">
            <v>Antibiotics</v>
          </cell>
          <cell r="E88" t="str">
            <v>near-cash</v>
          </cell>
          <cell r="F88">
            <v>159418.71298980364</v>
          </cell>
          <cell r="G88">
            <v>3490838.2657997506</v>
          </cell>
          <cell r="H88">
            <v>16136034.979928954</v>
          </cell>
          <cell r="I88">
            <v>131996649.67860906</v>
          </cell>
          <cell r="J88">
            <v>97145358.127658784</v>
          </cell>
          <cell r="K88">
            <v>175081725.63624728</v>
          </cell>
          <cell r="L88">
            <v>20003316.139817733</v>
          </cell>
          <cell r="M88">
            <v>234113332.23050815</v>
          </cell>
          <cell r="N88">
            <v>59517753.035181314</v>
          </cell>
          <cell r="O88">
            <v>157610902.68287712</v>
          </cell>
          <cell r="P88">
            <v>115996637.96946314</v>
          </cell>
          <cell r="Q88">
            <v>209056736.57622141</v>
          </cell>
          <cell r="R88">
            <v>1220308704.0353024</v>
          </cell>
        </row>
        <row r="89">
          <cell r="A89" t="str">
            <v>Option 2Antibioticsnon-cash</v>
          </cell>
          <cell r="B89">
            <v>3</v>
          </cell>
          <cell r="C89" t="str">
            <v>Option 2</v>
          </cell>
          <cell r="D89" t="str">
            <v>Antibiotics</v>
          </cell>
          <cell r="E89" t="str">
            <v>non-cash</v>
          </cell>
          <cell r="F89">
            <v>143954.6245396875</v>
          </cell>
          <cell r="G89">
            <v>5320027.2924575657</v>
          </cell>
          <cell r="H89">
            <v>8307885.740348476</v>
          </cell>
          <cell r="I89">
            <v>8705103.4521060549</v>
          </cell>
          <cell r="J89">
            <v>8962584.4229449574</v>
          </cell>
          <cell r="K89">
            <v>9235244.2523393109</v>
          </cell>
          <cell r="L89">
            <v>9508405.8143023029</v>
          </cell>
          <cell r="M89">
            <v>9797670.6273067761</v>
          </cell>
          <cell r="N89">
            <v>10087467.728393313</v>
          </cell>
          <cell r="O89">
            <v>10394348.76850976</v>
          </cell>
          <cell r="P89">
            <v>10701794.513052465</v>
          </cell>
          <cell r="Q89">
            <v>11027364.608512005</v>
          </cell>
          <cell r="R89">
            <v>102191851.84481266</v>
          </cell>
        </row>
        <row r="90">
          <cell r="A90" t="str">
            <v>Option 2Antibioticsresource</v>
          </cell>
          <cell r="B90">
            <v>3</v>
          </cell>
          <cell r="C90" t="str">
            <v>Option 2</v>
          </cell>
          <cell r="D90" t="str">
            <v>Antibiotics</v>
          </cell>
          <cell r="E90" t="str">
            <v>resource</v>
          </cell>
          <cell r="F90">
            <v>303373.33752949117</v>
          </cell>
          <cell r="G90">
            <v>8810865.5582573153</v>
          </cell>
          <cell r="H90">
            <v>24443920.720277429</v>
          </cell>
          <cell r="I90">
            <v>140701753.1307151</v>
          </cell>
          <cell r="J90">
            <v>106107942.55060375</v>
          </cell>
          <cell r="K90">
            <v>184316969.88858658</v>
          </cell>
          <cell r="L90">
            <v>29511721.954120036</v>
          </cell>
          <cell r="M90">
            <v>243911002.85781494</v>
          </cell>
          <cell r="N90">
            <v>69605220.76357463</v>
          </cell>
          <cell r="O90">
            <v>168005251.45138687</v>
          </cell>
          <cell r="P90">
            <v>126698432.4825156</v>
          </cell>
          <cell r="Q90">
            <v>220084101.18473342</v>
          </cell>
          <cell r="R90">
            <v>1322500555.880115</v>
          </cell>
        </row>
        <row r="91">
          <cell r="A91" t="str">
            <v>Option 2Consumablescash</v>
          </cell>
          <cell r="B91">
            <v>3</v>
          </cell>
          <cell r="C91" t="str">
            <v>Option 2</v>
          </cell>
          <cell r="D91" t="str">
            <v>Consumables</v>
          </cell>
          <cell r="E91" t="str">
            <v>cash</v>
          </cell>
          <cell r="F91">
            <v>62529546.250408128</v>
          </cell>
          <cell r="G91">
            <v>162484590.78258684</v>
          </cell>
          <cell r="H91">
            <v>123568321.22837892</v>
          </cell>
          <cell r="I91">
            <v>48003110.297024198</v>
          </cell>
          <cell r="J91">
            <v>76663483.771075219</v>
          </cell>
          <cell r="K91">
            <v>174424063.73406386</v>
          </cell>
          <cell r="L91">
            <v>146864822.58996856</v>
          </cell>
          <cell r="M91">
            <v>54027923.546702467</v>
          </cell>
          <cell r="N91">
            <v>86285426.389637187</v>
          </cell>
          <cell r="O91">
            <v>192585325.26449564</v>
          </cell>
          <cell r="P91">
            <v>161455241.70557609</v>
          </cell>
          <cell r="Q91">
            <v>68724268.534772485</v>
          </cell>
          <cell r="R91">
            <v>1357616124.0946896</v>
          </cell>
        </row>
        <row r="92">
          <cell r="A92" t="str">
            <v>Option 2Consumablesnear-cash</v>
          </cell>
          <cell r="B92">
            <v>3</v>
          </cell>
          <cell r="C92" t="str">
            <v>Option 2</v>
          </cell>
          <cell r="D92" t="str">
            <v>Consumables</v>
          </cell>
          <cell r="E92" t="str">
            <v>near-cash</v>
          </cell>
          <cell r="F92">
            <v>803571.14228313835</v>
          </cell>
          <cell r="G92">
            <v>9507217.4579805657</v>
          </cell>
          <cell r="H92">
            <v>44099767.286913916</v>
          </cell>
          <cell r="I92">
            <v>48003110.297024198</v>
          </cell>
          <cell r="J92">
            <v>76663483.771075219</v>
          </cell>
          <cell r="K92">
            <v>174424063.73406386</v>
          </cell>
          <cell r="L92">
            <v>146864822.58996856</v>
          </cell>
          <cell r="M92">
            <v>54027923.546702467</v>
          </cell>
          <cell r="N92">
            <v>86285426.389637187</v>
          </cell>
          <cell r="O92">
            <v>192585325.26449564</v>
          </cell>
          <cell r="P92">
            <v>161455241.70557609</v>
          </cell>
          <cell r="Q92">
            <v>68724268.534772485</v>
          </cell>
          <cell r="R92">
            <v>1063444221.7204933</v>
          </cell>
        </row>
        <row r="93">
          <cell r="A93" t="str">
            <v>Option 2Consumablesnon-cash</v>
          </cell>
          <cell r="B93">
            <v>3</v>
          </cell>
          <cell r="C93" t="str">
            <v>Option 2</v>
          </cell>
          <cell r="D93" t="str">
            <v>Consumables</v>
          </cell>
          <cell r="E93" t="str">
            <v>non-cash</v>
          </cell>
          <cell r="F93">
            <v>540102.28219609382</v>
          </cell>
          <cell r="G93">
            <v>6038675.9972725715</v>
          </cell>
          <cell r="H93">
            <v>9904284.3218119256</v>
          </cell>
          <cell r="I93">
            <v>10905858.093261596</v>
          </cell>
          <cell r="J93">
            <v>11233033.836059446</v>
          </cell>
          <cell r="K93">
            <v>11570024.851141227</v>
          </cell>
          <cell r="L93">
            <v>11917125.596675467</v>
          </cell>
          <cell r="M93">
            <v>12274639.364575729</v>
          </cell>
          <cell r="N93">
            <v>12642878.545513006</v>
          </cell>
          <cell r="O93">
            <v>13022164.901878392</v>
          </cell>
          <cell r="P93">
            <v>13412829.848934742</v>
          </cell>
          <cell r="Q93">
            <v>13815214.744402789</v>
          </cell>
          <cell r="R93">
            <v>127276832.38372296</v>
          </cell>
        </row>
        <row r="94">
          <cell r="A94" t="str">
            <v>Option 2Consumablesresource</v>
          </cell>
          <cell r="B94">
            <v>3</v>
          </cell>
          <cell r="C94" t="str">
            <v>Option 2</v>
          </cell>
          <cell r="D94" t="str">
            <v>Consumables</v>
          </cell>
          <cell r="E94" t="str">
            <v>resource</v>
          </cell>
          <cell r="F94">
            <v>1343673.4244792322</v>
          </cell>
          <cell r="G94">
            <v>15545893.455253137</v>
          </cell>
          <cell r="H94">
            <v>54004051.608725846</v>
          </cell>
          <cell r="I94">
            <v>58908968.39028579</v>
          </cell>
          <cell r="J94">
            <v>87896517.60713467</v>
          </cell>
          <cell r="K94">
            <v>185994088.58520508</v>
          </cell>
          <cell r="L94">
            <v>158781948.18664402</v>
          </cell>
          <cell r="M94">
            <v>66302562.911278196</v>
          </cell>
          <cell r="N94">
            <v>98928304.935150191</v>
          </cell>
          <cell r="O94">
            <v>205607490.16637403</v>
          </cell>
          <cell r="P94">
            <v>174868071.55451083</v>
          </cell>
          <cell r="Q94">
            <v>82539483.279175282</v>
          </cell>
          <cell r="R94">
            <v>1190721054.1042163</v>
          </cell>
        </row>
        <row r="95">
          <cell r="A95" t="str">
            <v>Option 2Non Productcash</v>
          </cell>
          <cell r="B95">
            <v>3</v>
          </cell>
          <cell r="C95" t="str">
            <v>Option 2</v>
          </cell>
          <cell r="D95" t="str">
            <v>Non Product</v>
          </cell>
          <cell r="E95" t="str">
            <v>cash</v>
          </cell>
          <cell r="F95">
            <v>16600000</v>
          </cell>
          <cell r="G95">
            <v>22248000</v>
          </cell>
          <cell r="H95">
            <v>25037240</v>
          </cell>
          <cell r="I95">
            <v>28083083.899999999</v>
          </cell>
          <cell r="J95">
            <v>29375779.941000003</v>
          </cell>
          <cell r="K95">
            <v>27358868.153480001</v>
          </cell>
          <cell r="L95">
            <v>24716882.538150299</v>
          </cell>
          <cell r="M95">
            <v>22875653.896902584</v>
          </cell>
          <cell r="N95">
            <v>23561923.513809666</v>
          </cell>
          <cell r="O95">
            <v>27008804.905265369</v>
          </cell>
          <cell r="P95">
            <v>24996844.655800674</v>
          </cell>
          <cell r="Q95">
            <v>25746749.995474696</v>
          </cell>
          <cell r="R95">
            <v>297609831.49988329</v>
          </cell>
        </row>
        <row r="96">
          <cell r="A96" t="str">
            <v>Option 2Non Productnear-cash</v>
          </cell>
          <cell r="B96">
            <v>3</v>
          </cell>
          <cell r="C96" t="str">
            <v>Option 2</v>
          </cell>
          <cell r="D96" t="str">
            <v>Non Product</v>
          </cell>
          <cell r="E96" t="str">
            <v>near-cash</v>
          </cell>
          <cell r="F96">
            <v>14500000</v>
          </cell>
          <cell r="G96">
            <v>22248000</v>
          </cell>
          <cell r="H96">
            <v>25037240</v>
          </cell>
          <cell r="I96">
            <v>25788357.199999999</v>
          </cell>
          <cell r="J96">
            <v>29375779.941000003</v>
          </cell>
          <cell r="K96">
            <v>27358868.153480001</v>
          </cell>
          <cell r="L96">
            <v>22209372.715439402</v>
          </cell>
          <cell r="M96">
            <v>22875653.896902584</v>
          </cell>
          <cell r="N96">
            <v>23561923.513809666</v>
          </cell>
          <cell r="O96">
            <v>24268781.219223954</v>
          </cell>
          <cell r="P96">
            <v>24996844.655800674</v>
          </cell>
          <cell r="Q96">
            <v>25746749.995474696</v>
          </cell>
          <cell r="R96">
            <v>287967571.29113096</v>
          </cell>
        </row>
        <row r="97">
          <cell r="A97" t="str">
            <v>Option 2Non Productnon-cash</v>
          </cell>
          <cell r="B97">
            <v>3</v>
          </cell>
          <cell r="C97" t="str">
            <v>Option 2</v>
          </cell>
          <cell r="D97" t="str">
            <v>Non Product</v>
          </cell>
          <cell r="E97" t="str">
            <v>non-cash</v>
          </cell>
          <cell r="F97">
            <v>761250</v>
          </cell>
          <cell r="G97">
            <v>758852.5</v>
          </cell>
          <cell r="H97">
            <v>755626.02500000002</v>
          </cell>
          <cell r="I97">
            <v>831838.42874999996</v>
          </cell>
          <cell r="J97">
            <v>829218.61576750013</v>
          </cell>
          <cell r="K97">
            <v>825692.95942017506</v>
          </cell>
          <cell r="L97">
            <v>908972.31073270133</v>
          </cell>
          <cell r="M97">
            <v>906109.57035177317</v>
          </cell>
          <cell r="N97">
            <v>902256.99046832975</v>
          </cell>
          <cell r="O97">
            <v>993258.58619001263</v>
          </cell>
          <cell r="P97">
            <v>990130.39248178201</v>
          </cell>
          <cell r="Q97">
            <v>985920.5744234866</v>
          </cell>
          <cell r="R97">
            <v>10449126.953585761</v>
          </cell>
        </row>
        <row r="98">
          <cell r="A98" t="str">
            <v>Option 2Non Productresource</v>
          </cell>
          <cell r="B98">
            <v>3</v>
          </cell>
          <cell r="C98" t="str">
            <v>Option 2</v>
          </cell>
          <cell r="D98" t="str">
            <v>Non Product</v>
          </cell>
          <cell r="E98" t="str">
            <v>resource</v>
          </cell>
          <cell r="F98">
            <v>15261250</v>
          </cell>
          <cell r="G98">
            <v>23006852.5</v>
          </cell>
          <cell r="H98">
            <v>25792866.024999999</v>
          </cell>
          <cell r="I98">
            <v>26620195.62875</v>
          </cell>
          <cell r="J98">
            <v>30204998.556767505</v>
          </cell>
          <cell r="K98">
            <v>28184561.112900175</v>
          </cell>
          <cell r="L98">
            <v>23118345.026172101</v>
          </cell>
          <cell r="M98">
            <v>23781763.467254356</v>
          </cell>
          <cell r="N98">
            <v>24464180.504277997</v>
          </cell>
          <cell r="O98">
            <v>25262039.805413965</v>
          </cell>
          <cell r="P98">
            <v>25986975.048282456</v>
          </cell>
          <cell r="Q98">
            <v>26732670.569898184</v>
          </cell>
          <cell r="R98">
            <v>298416698.24471676</v>
          </cell>
        </row>
        <row r="99">
          <cell r="A99" t="str">
            <v>Option 2Totalcash</v>
          </cell>
          <cell r="B99">
            <v>3</v>
          </cell>
          <cell r="C99" t="str">
            <v>Option 2</v>
          </cell>
          <cell r="D99" t="str">
            <v>Total</v>
          </cell>
          <cell r="E99" t="str">
            <v>cash</v>
          </cell>
          <cell r="F99">
            <v>348367755.20033044</v>
          </cell>
          <cell r="G99">
            <v>1421612146.6438417</v>
          </cell>
          <cell r="H99">
            <v>352836724.63701361</v>
          </cell>
          <cell r="I99">
            <v>742996330.08161139</v>
          </cell>
          <cell r="J99">
            <v>452950765.39693129</v>
          </cell>
          <cell r="K99">
            <v>1174381273.7119122</v>
          </cell>
          <cell r="L99">
            <v>943862089.66698158</v>
          </cell>
          <cell r="M99">
            <v>895558912.54282463</v>
          </cell>
          <cell r="N99">
            <v>337709261.50395679</v>
          </cell>
          <cell r="O99">
            <v>1123796639.5963984</v>
          </cell>
          <cell r="P99">
            <v>770411941.31712174</v>
          </cell>
          <cell r="Q99">
            <v>1643479976.9158373</v>
          </cell>
          <cell r="R99">
            <v>10207963817.21476</v>
          </cell>
        </row>
        <row r="100">
          <cell r="A100" t="str">
            <v>Option 2TotalVAT*</v>
          </cell>
          <cell r="B100">
            <v>3</v>
          </cell>
          <cell r="C100" t="str">
            <v>Option 2</v>
          </cell>
          <cell r="D100" t="str">
            <v>Total</v>
          </cell>
          <cell r="E100" t="str">
            <v>VAT*</v>
          </cell>
          <cell r="F100">
            <v>51884559.285155594</v>
          </cell>
          <cell r="G100">
            <v>211729468.6490829</v>
          </cell>
          <cell r="H100">
            <v>52550150.477853119</v>
          </cell>
          <cell r="I100">
            <v>110659027.88449538</v>
          </cell>
          <cell r="J100">
            <v>67460752.293160021</v>
          </cell>
          <cell r="K100">
            <v>174907849.27624226</v>
          </cell>
          <cell r="L100">
            <v>140575204.84401858</v>
          </cell>
          <cell r="M100">
            <v>133381114.63403773</v>
          </cell>
          <cell r="N100">
            <v>50297124.053780794</v>
          </cell>
          <cell r="O100">
            <v>167373967.59946358</v>
          </cell>
          <cell r="P100">
            <v>114742204.02595437</v>
          </cell>
          <cell r="Q100">
            <v>244773613.58320975</v>
          </cell>
          <cell r="R100">
            <v>1520335036.6064541</v>
          </cell>
        </row>
        <row r="101">
          <cell r="A101" t="str">
            <v>Option 2Totalcash (exc VAT)</v>
          </cell>
          <cell r="B101">
            <v>3</v>
          </cell>
          <cell r="C101" t="str">
            <v>Option 2</v>
          </cell>
          <cell r="D101" t="str">
            <v>Total</v>
          </cell>
          <cell r="E101" t="str">
            <v>cash (exc VAT)</v>
          </cell>
          <cell r="F101">
            <v>296483195.91517484</v>
          </cell>
          <cell r="G101">
            <v>1209882677.9947588</v>
          </cell>
          <cell r="H101">
            <v>300286574.15916049</v>
          </cell>
          <cell r="I101">
            <v>632337302.19711602</v>
          </cell>
          <cell r="J101">
            <v>385490013.10377127</v>
          </cell>
          <cell r="K101">
            <v>999473424.4356699</v>
          </cell>
          <cell r="L101">
            <v>803286884.822963</v>
          </cell>
          <cell r="M101">
            <v>762177797.90878689</v>
          </cell>
          <cell r="N101">
            <v>287412137.450176</v>
          </cell>
          <cell r="O101">
            <v>956422671.99693477</v>
          </cell>
          <cell r="P101">
            <v>655669737.29116738</v>
          </cell>
          <cell r="Q101">
            <v>1398706363.3326275</v>
          </cell>
          <cell r="R101">
            <v>8687628780.6083069</v>
          </cell>
        </row>
        <row r="102">
          <cell r="A102" t="str">
            <v>Option 2Totaldiscount Factor</v>
          </cell>
          <cell r="B102">
            <v>3</v>
          </cell>
          <cell r="C102" t="str">
            <v>Option 2</v>
          </cell>
          <cell r="D102" t="str">
            <v>Total</v>
          </cell>
          <cell r="E102" t="str">
            <v>discount Factor</v>
          </cell>
          <cell r="F102">
            <v>1</v>
          </cell>
          <cell r="G102">
            <v>0.96618357487922713</v>
          </cell>
          <cell r="H102">
            <v>0.93351070036640305</v>
          </cell>
          <cell r="I102">
            <v>0.90194270566802237</v>
          </cell>
          <cell r="J102">
            <v>0.87144222769857238</v>
          </cell>
          <cell r="K102">
            <v>0.84197316685852408</v>
          </cell>
          <cell r="L102">
            <v>0.81350064430775282</v>
          </cell>
          <cell r="M102">
            <v>0.78599096068381924</v>
          </cell>
          <cell r="N102">
            <v>0.75941155621625056</v>
          </cell>
          <cell r="O102">
            <v>0.73373097218961414</v>
          </cell>
          <cell r="P102">
            <v>0.70891881370977217</v>
          </cell>
          <cell r="Q102">
            <v>0.68494571372924851</v>
          </cell>
          <cell r="R102">
            <v>10.001551036307207</v>
          </cell>
        </row>
        <row r="103">
          <cell r="A103" t="str">
            <v>Option 2TotalCash Discount</v>
          </cell>
          <cell r="B103">
            <v>3</v>
          </cell>
          <cell r="C103" t="str">
            <v>Option 2</v>
          </cell>
          <cell r="D103" t="str">
            <v>Total</v>
          </cell>
          <cell r="E103" t="str">
            <v>Cash Discount</v>
          </cell>
          <cell r="F103">
            <v>0</v>
          </cell>
          <cell r="G103">
            <v>40913906.985329919</v>
          </cell>
          <cell r="H103">
            <v>19965844.005214754</v>
          </cell>
          <cell r="I103">
            <v>62005284.958631292</v>
          </cell>
          <cell r="J103">
            <v>49557737.329068974</v>
          </cell>
          <cell r="K103">
            <v>157943620.07263514</v>
          </cell>
          <cell r="L103">
            <v>149812486.45551497</v>
          </cell>
          <cell r="M103">
            <v>163112938.31858164</v>
          </cell>
          <cell r="N103">
            <v>69148038.873698935</v>
          </cell>
          <cell r="O103">
            <v>254665735.04843539</v>
          </cell>
          <cell r="P103">
            <v>190853124.94531503</v>
          </cell>
          <cell r="Q103">
            <v>440668435.00211936</v>
          </cell>
          <cell r="R103">
            <v>1598647151.9945455</v>
          </cell>
        </row>
        <row r="104">
          <cell r="A104" t="str">
            <v>Option 2TotalDiscounted Cash</v>
          </cell>
          <cell r="B104">
            <v>3</v>
          </cell>
          <cell r="C104" t="str">
            <v>Option 2</v>
          </cell>
          <cell r="D104" t="str">
            <v>Total</v>
          </cell>
          <cell r="E104" t="str">
            <v>Discounted Cash</v>
          </cell>
          <cell r="F104">
            <v>348367755.20033044</v>
          </cell>
          <cell r="G104">
            <v>1380698239.6585119</v>
          </cell>
          <cell r="H104">
            <v>332870880.63179886</v>
          </cell>
          <cell r="I104">
            <v>680991045.12298012</v>
          </cell>
          <cell r="J104">
            <v>403393028.06786233</v>
          </cell>
          <cell r="K104">
            <v>1016437653.639277</v>
          </cell>
          <cell r="L104">
            <v>794049603.21146655</v>
          </cell>
          <cell r="M104">
            <v>732445974.22424293</v>
          </cell>
          <cell r="N104">
            <v>268561222.63025784</v>
          </cell>
          <cell r="O104">
            <v>869130904.5479629</v>
          </cell>
          <cell r="P104">
            <v>579558816.37180674</v>
          </cell>
          <cell r="Q104">
            <v>1202811541.913718</v>
          </cell>
          <cell r="R104">
            <v>8609316665.2202168</v>
          </cell>
        </row>
        <row r="105">
          <cell r="A105" t="str">
            <v>Option 2Totalnear-cash</v>
          </cell>
          <cell r="B105">
            <v>3</v>
          </cell>
          <cell r="C105" t="str">
            <v>Option 2</v>
          </cell>
          <cell r="D105" t="str">
            <v>Total</v>
          </cell>
          <cell r="E105" t="str">
            <v>near-cash</v>
          </cell>
          <cell r="F105">
            <v>27478990.762767993</v>
          </cell>
          <cell r="G105">
            <v>80686035.296726078</v>
          </cell>
          <cell r="H105">
            <v>165825008.68598831</v>
          </cell>
          <cell r="I105">
            <v>745366383.73768938</v>
          </cell>
          <cell r="J105">
            <v>465398915.33739901</v>
          </cell>
          <cell r="K105">
            <v>1172991575.8416753</v>
          </cell>
          <cell r="L105">
            <v>936550559.35611284</v>
          </cell>
          <cell r="M105">
            <v>900709785.87329018</v>
          </cell>
          <cell r="N105">
            <v>351719763.93015409</v>
          </cell>
          <cell r="O105">
            <v>1119492498.7141671</v>
          </cell>
          <cell r="P105">
            <v>765004973.93427956</v>
          </cell>
          <cell r="Q105">
            <v>1649277330.2284703</v>
          </cell>
          <cell r="R105">
            <v>8380501821.6987209</v>
          </cell>
        </row>
        <row r="106">
          <cell r="A106" t="str">
            <v>Option 2Totalnon-cash</v>
          </cell>
          <cell r="B106">
            <v>3</v>
          </cell>
          <cell r="C106" t="str">
            <v>Option 2</v>
          </cell>
          <cell r="D106" t="str">
            <v>Total</v>
          </cell>
          <cell r="E106" t="str">
            <v>non-cash</v>
          </cell>
          <cell r="F106">
            <v>9304391.9562639073</v>
          </cell>
          <cell r="G106">
            <v>49456989.587284796</v>
          </cell>
          <cell r="H106">
            <v>68659102.14551872</v>
          </cell>
          <cell r="I106">
            <v>72334913.748405159</v>
          </cell>
          <cell r="J106">
            <v>73478210.440413028</v>
          </cell>
          <cell r="K106">
            <v>75177080.305511072</v>
          </cell>
          <cell r="L106">
            <v>77852838.973911658</v>
          </cell>
          <cell r="M106">
            <v>80672445.564678505</v>
          </cell>
          <cell r="N106">
            <v>82669337.326724857</v>
          </cell>
          <cell r="O106">
            <v>84676400.07993786</v>
          </cell>
          <cell r="P106">
            <v>87591130.197355002</v>
          </cell>
          <cell r="Q106">
            <v>90763634.477458328</v>
          </cell>
          <cell r="R106">
            <v>852636474.80346286</v>
          </cell>
        </row>
        <row r="107">
          <cell r="A107" t="str">
            <v>Option 2Totalresource</v>
          </cell>
          <cell r="B107">
            <v>3</v>
          </cell>
          <cell r="C107" t="str">
            <v>Option 2</v>
          </cell>
          <cell r="D107" t="str">
            <v>Total</v>
          </cell>
          <cell r="E107" t="str">
            <v>resource</v>
          </cell>
          <cell r="F107">
            <v>36783382.7190319</v>
          </cell>
          <cell r="G107">
            <v>130143024.88401087</v>
          </cell>
          <cell r="H107">
            <v>234484110.83150706</v>
          </cell>
          <cell r="I107">
            <v>817701297.48609436</v>
          </cell>
          <cell r="J107">
            <v>538877125.777812</v>
          </cell>
          <cell r="K107">
            <v>1248168656.1471863</v>
          </cell>
          <cell r="L107">
            <v>1014403398.3300245</v>
          </cell>
          <cell r="M107">
            <v>981382231.43796861</v>
          </cell>
          <cell r="N107">
            <v>434389101.25687897</v>
          </cell>
          <cell r="O107">
            <v>1204168898.7941048</v>
          </cell>
          <cell r="P107">
            <v>852596104.13163459</v>
          </cell>
          <cell r="Q107">
            <v>1740040964.7059283</v>
          </cell>
          <cell r="R107">
            <v>9233138296.502182</v>
          </cell>
        </row>
        <row r="108">
          <cell r="A108" t="str">
            <v>Option 2TotalCapital DEL (Credit)</v>
          </cell>
          <cell r="B108">
            <v>3</v>
          </cell>
          <cell r="C108" t="str">
            <v>Option 2</v>
          </cell>
          <cell r="D108" t="str">
            <v>Total</v>
          </cell>
          <cell r="E108" t="str">
            <v>Capital DEL (Credit)</v>
          </cell>
          <cell r="F108">
            <v>141235.59631249998</v>
          </cell>
          <cell r="G108">
            <v>2991850.8134375</v>
          </cell>
          <cell r="H108">
            <v>79531951.402875006</v>
          </cell>
          <cell r="I108">
            <v>644673337.66087496</v>
          </cell>
          <cell r="J108">
            <v>345901659.7428751</v>
          </cell>
          <cell r="K108">
            <v>981466383.65837502</v>
          </cell>
          <cell r="L108">
            <v>724148725.52037513</v>
          </cell>
          <cell r="M108">
            <v>714166056.31087494</v>
          </cell>
          <cell r="N108">
            <v>217925834.11787501</v>
          </cell>
          <cell r="O108">
            <v>833490123.06087494</v>
          </cell>
          <cell r="P108">
            <v>510422325.31537503</v>
          </cell>
          <cell r="Q108">
            <v>1170683415.1133752</v>
          </cell>
          <cell r="R108">
            <v>6225542898.3135014</v>
          </cell>
        </row>
        <row r="109">
          <cell r="A109" t="str">
            <v>Option 2TotalCapital DEL (Debit)</v>
          </cell>
          <cell r="B109">
            <v>3</v>
          </cell>
          <cell r="C109" t="str">
            <v>Option 2</v>
          </cell>
          <cell r="D109" t="str">
            <v>Total</v>
          </cell>
          <cell r="E109" t="str">
            <v>Capital DEL (Debit)</v>
          </cell>
          <cell r="F109">
            <v>321030000.03387505</v>
          </cell>
          <cell r="G109">
            <v>1319297455.5193751</v>
          </cell>
          <cell r="H109">
            <v>262595229.37537497</v>
          </cell>
          <cell r="I109">
            <v>642247154.765625</v>
          </cell>
          <cell r="J109">
            <v>333895095.51037502</v>
          </cell>
          <cell r="K109">
            <v>983003200.76312506</v>
          </cell>
          <cell r="L109">
            <v>731218561.28787506</v>
          </cell>
          <cell r="M109">
            <v>709639873.41562498</v>
          </cell>
          <cell r="N109">
            <v>205919269.88537499</v>
          </cell>
          <cell r="O109">
            <v>837126940.16562498</v>
          </cell>
          <cell r="P109">
            <v>515392161.08287501</v>
          </cell>
          <cell r="Q109">
            <v>1166157232.2181251</v>
          </cell>
          <cell r="R109">
            <v>8027522174.0232496</v>
          </cell>
        </row>
        <row r="110">
          <cell r="A110" t="str">
            <v>Option 3Pandemic Vaccinescash</v>
          </cell>
          <cell r="B110">
            <v>4</v>
          </cell>
          <cell r="C110" t="str">
            <v>Option 3</v>
          </cell>
          <cell r="D110" t="str">
            <v>Pandemic Vaccines</v>
          </cell>
          <cell r="E110" t="str">
            <v>cash</v>
          </cell>
          <cell r="F110">
            <v>11414478.75</v>
          </cell>
          <cell r="G110">
            <v>43015751.25</v>
          </cell>
          <cell r="H110">
            <v>37160902.5</v>
          </cell>
          <cell r="I110">
            <v>35926800</v>
          </cell>
          <cell r="J110">
            <v>38887800</v>
          </cell>
          <cell r="K110">
            <v>43104264</v>
          </cell>
          <cell r="L110">
            <v>37665981.419999994</v>
          </cell>
          <cell r="M110">
            <v>39258184.383599997</v>
          </cell>
          <cell r="N110">
            <v>43768561.501518011</v>
          </cell>
          <cell r="O110">
            <v>48514228.880565844</v>
          </cell>
          <cell r="P110">
            <v>42393393.925506316</v>
          </cell>
          <cell r="Q110">
            <v>44185432.388346225</v>
          </cell>
          <cell r="R110">
            <v>465295778.99953628</v>
          </cell>
        </row>
        <row r="111">
          <cell r="A111" t="str">
            <v>Option 3Pandemic Vaccinesnear-cash</v>
          </cell>
          <cell r="B111">
            <v>4</v>
          </cell>
          <cell r="C111" t="str">
            <v>Option 3</v>
          </cell>
          <cell r="D111" t="str">
            <v>Pandemic Vaccines</v>
          </cell>
          <cell r="E111" t="str">
            <v>near-cash</v>
          </cell>
          <cell r="F111">
            <v>11414478.75</v>
          </cell>
          <cell r="G111">
            <v>43015751.25</v>
          </cell>
          <cell r="H111">
            <v>37160902.5</v>
          </cell>
          <cell r="I111">
            <v>35926800</v>
          </cell>
          <cell r="J111">
            <v>38887800</v>
          </cell>
          <cell r="K111">
            <v>43104264</v>
          </cell>
          <cell r="L111">
            <v>37665981.419999994</v>
          </cell>
          <cell r="M111">
            <v>39258184.383599997</v>
          </cell>
          <cell r="N111">
            <v>43768561.501518011</v>
          </cell>
          <cell r="O111">
            <v>48514228.880565844</v>
          </cell>
          <cell r="P111">
            <v>42393393.925506316</v>
          </cell>
          <cell r="Q111">
            <v>44185432.388346225</v>
          </cell>
          <cell r="R111">
            <v>465295778.99953628</v>
          </cell>
        </row>
        <row r="112">
          <cell r="A112" t="str">
            <v>Option 3Pandemic Vaccinesnon-cash</v>
          </cell>
          <cell r="B112">
            <v>4</v>
          </cell>
          <cell r="C112" t="str">
            <v>Option 3</v>
          </cell>
          <cell r="D112" t="str">
            <v>Pandemic Vaccines</v>
          </cell>
          <cell r="E112" t="str">
            <v>non-cash</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A113" t="str">
            <v>Option 3Pandemic Vaccinesresource</v>
          </cell>
          <cell r="B113">
            <v>4</v>
          </cell>
          <cell r="C113" t="str">
            <v>Option 3</v>
          </cell>
          <cell r="D113" t="str">
            <v>Pandemic Vaccines</v>
          </cell>
          <cell r="E113" t="str">
            <v>resource</v>
          </cell>
          <cell r="F113">
            <v>11414478.75</v>
          </cell>
          <cell r="G113">
            <v>43015751.25</v>
          </cell>
          <cell r="H113">
            <v>37160902.5</v>
          </cell>
          <cell r="I113">
            <v>35926800</v>
          </cell>
          <cell r="J113">
            <v>38887800</v>
          </cell>
          <cell r="K113">
            <v>43104264</v>
          </cell>
          <cell r="L113">
            <v>37665981.419999994</v>
          </cell>
          <cell r="M113">
            <v>39258184.383599997</v>
          </cell>
          <cell r="N113">
            <v>43768561.501518011</v>
          </cell>
          <cell r="O113">
            <v>48514228.880565844</v>
          </cell>
          <cell r="P113">
            <v>42393393.925506316</v>
          </cell>
          <cell r="Q113">
            <v>44185432.388346225</v>
          </cell>
          <cell r="R113">
            <v>465295778.99953628</v>
          </cell>
        </row>
        <row r="114">
          <cell r="A114" t="str">
            <v>Option 3Pre=Pandemic Vaccinescash</v>
          </cell>
          <cell r="B114">
            <v>4</v>
          </cell>
          <cell r="C114" t="str">
            <v>Option 3</v>
          </cell>
          <cell r="D114" t="str">
            <v>Pre=Pandemic Vaccines</v>
          </cell>
          <cell r="E114" t="str">
            <v>cash</v>
          </cell>
          <cell r="F114">
            <v>37396638.283571467</v>
          </cell>
          <cell r="G114">
            <v>495791888.23776335</v>
          </cell>
          <cell r="H114">
            <v>119587422.2985011</v>
          </cell>
          <cell r="I114">
            <v>498144944.17552084</v>
          </cell>
          <cell r="J114">
            <v>112094481.35989586</v>
          </cell>
          <cell r="K114">
            <v>516139329.30225527</v>
          </cell>
          <cell r="L114">
            <v>127769624.53520235</v>
          </cell>
          <cell r="M114">
            <v>544336430.41408443</v>
          </cell>
          <cell r="N114">
            <v>126163326.32294358</v>
          </cell>
          <cell r="O114">
            <v>580919362.31717944</v>
          </cell>
          <cell r="P114">
            <v>143805838.06476241</v>
          </cell>
          <cell r="Q114">
            <v>612655448.03500402</v>
          </cell>
          <cell r="R114">
            <v>3914804733.3466845</v>
          </cell>
        </row>
        <row r="115">
          <cell r="A115" t="str">
            <v>Option 3Pre=Pandemic Vaccinesnear-cash</v>
          </cell>
          <cell r="B115">
            <v>4</v>
          </cell>
          <cell r="C115" t="str">
            <v>Option 3</v>
          </cell>
          <cell r="D115" t="str">
            <v>Pre=Pandemic Vaccines</v>
          </cell>
          <cell r="E115" t="str">
            <v>near-cash</v>
          </cell>
          <cell r="F115">
            <v>42309.633571465776</v>
          </cell>
          <cell r="G115">
            <v>169838.23776326023</v>
          </cell>
          <cell r="H115">
            <v>40988129.563286081</v>
          </cell>
          <cell r="I115">
            <v>501176444.17552084</v>
          </cell>
          <cell r="J115">
            <v>120582681.35989586</v>
          </cell>
          <cell r="K115">
            <v>513016884.30225527</v>
          </cell>
          <cell r="L115">
            <v>118764493.15520236</v>
          </cell>
          <cell r="M115">
            <v>547649032.31458437</v>
          </cell>
          <cell r="N115">
            <v>135716870.20398557</v>
          </cell>
          <cell r="O115">
            <v>577405022.96093905</v>
          </cell>
          <cell r="P115">
            <v>133670483.36136498</v>
          </cell>
          <cell r="Q115">
            <v>616383810.65803945</v>
          </cell>
          <cell r="R115">
            <v>3305565999.9264083</v>
          </cell>
        </row>
        <row r="116">
          <cell r="A116" t="str">
            <v>Option 3Pre=Pandemic Vaccinesnon-cash</v>
          </cell>
          <cell r="B116">
            <v>4</v>
          </cell>
          <cell r="C116" t="str">
            <v>Option 3</v>
          </cell>
          <cell r="D116" t="str">
            <v>Pre=Pandemic Vaccines</v>
          </cell>
          <cell r="E116" t="str">
            <v>non-cash</v>
          </cell>
          <cell r="F116">
            <v>1110000.51575</v>
          </cell>
          <cell r="G116">
            <v>10009399.1728325</v>
          </cell>
          <cell r="H116">
            <v>20367910.707108304</v>
          </cell>
          <cell r="I116">
            <v>21689016.562500004</v>
          </cell>
          <cell r="J116">
            <v>21344183.437500004</v>
          </cell>
          <cell r="K116">
            <v>21503652.410625003</v>
          </cell>
          <cell r="L116">
            <v>22514595.445256252</v>
          </cell>
          <cell r="M116">
            <v>23700174.00129094</v>
          </cell>
          <cell r="N116">
            <v>24023066.501162343</v>
          </cell>
          <cell r="O116">
            <v>24202550.235336181</v>
          </cell>
          <cell r="P116">
            <v>25340375.527221788</v>
          </cell>
          <cell r="Q116">
            <v>26674754.636985909</v>
          </cell>
          <cell r="R116">
            <v>242479679.15356922</v>
          </cell>
        </row>
        <row r="117">
          <cell r="A117" t="str">
            <v>Option 3Pre=Pandemic Vaccinesresource</v>
          </cell>
          <cell r="B117">
            <v>4</v>
          </cell>
          <cell r="C117" t="str">
            <v>Option 3</v>
          </cell>
          <cell r="D117" t="str">
            <v>Pre=Pandemic Vaccines</v>
          </cell>
          <cell r="E117" t="str">
            <v>resource</v>
          </cell>
          <cell r="F117">
            <v>1152310.1493214658</v>
          </cell>
          <cell r="G117">
            <v>10179237.41059576</v>
          </cell>
          <cell r="H117">
            <v>61356040.270394385</v>
          </cell>
          <cell r="I117">
            <v>522865460.73802084</v>
          </cell>
          <cell r="J117">
            <v>141926864.79739586</v>
          </cell>
          <cell r="K117">
            <v>534520536.71288025</v>
          </cell>
          <cell r="L117">
            <v>141279088.60045862</v>
          </cell>
          <cell r="M117">
            <v>571349206.31587529</v>
          </cell>
          <cell r="N117">
            <v>159739936.70514792</v>
          </cell>
          <cell r="O117">
            <v>601607573.19627523</v>
          </cell>
          <cell r="P117">
            <v>159010858.88858676</v>
          </cell>
          <cell r="Q117">
            <v>643058565.29502535</v>
          </cell>
          <cell r="R117">
            <v>3548045679.0799775</v>
          </cell>
        </row>
        <row r="118">
          <cell r="A118" t="str">
            <v>Option 3Antiviralscash</v>
          </cell>
          <cell r="B118">
            <v>4</v>
          </cell>
          <cell r="C118" t="str">
            <v>Option 3</v>
          </cell>
          <cell r="D118" t="str">
            <v>Antivirals</v>
          </cell>
          <cell r="E118" t="str">
            <v>cash</v>
          </cell>
          <cell r="F118">
            <v>210689128.0964236</v>
          </cell>
          <cell r="G118">
            <v>902820697.46228242</v>
          </cell>
          <cell r="H118">
            <v>3567433.3129296876</v>
          </cell>
          <cell r="I118">
            <v>3674456.3123175786</v>
          </cell>
          <cell r="J118">
            <v>103979229.08132504</v>
          </cell>
          <cell r="K118">
            <v>241278249.46749127</v>
          </cell>
          <cell r="L118">
            <v>1051029415.5343934</v>
          </cell>
          <cell r="M118">
            <v>4135632.9514735462</v>
          </cell>
          <cell r="N118">
            <v>4259701.9400177533</v>
          </cell>
          <cell r="O118">
            <v>120540424.53968073</v>
          </cell>
          <cell r="P118">
            <v>287967524.7551921</v>
          </cell>
          <cell r="Q118">
            <v>1218431152.7557042</v>
          </cell>
          <cell r="R118">
            <v>4152373046.2092314</v>
          </cell>
        </row>
        <row r="119">
          <cell r="A119" t="str">
            <v>Option 3Antiviralsnear-cash</v>
          </cell>
          <cell r="B119">
            <v>4</v>
          </cell>
          <cell r="C119" t="str">
            <v>Option 3</v>
          </cell>
          <cell r="D119" t="str">
            <v>Antivirals</v>
          </cell>
          <cell r="E119" t="str">
            <v>near-cash</v>
          </cell>
          <cell r="F119">
            <v>559212.52392358403</v>
          </cell>
          <cell r="G119">
            <v>3007048.5019572927</v>
          </cell>
          <cell r="H119">
            <v>3567433.3129296876</v>
          </cell>
          <cell r="I119">
            <v>3674456.3123175786</v>
          </cell>
          <cell r="J119">
            <v>103979229.08132502</v>
          </cell>
          <cell r="K119">
            <v>241278249.4674913</v>
          </cell>
          <cell r="L119">
            <v>1051029415.5343934</v>
          </cell>
          <cell r="M119">
            <v>4135632.9514735462</v>
          </cell>
          <cell r="N119">
            <v>4259701.9400177533</v>
          </cell>
          <cell r="O119">
            <v>120540424.53968073</v>
          </cell>
          <cell r="P119">
            <v>287967524.7551921</v>
          </cell>
          <cell r="Q119">
            <v>1218431152.7557042</v>
          </cell>
          <cell r="R119">
            <v>3042429481.6764059</v>
          </cell>
        </row>
        <row r="120">
          <cell r="A120" t="str">
            <v>Option 3Antiviralsnon-cash</v>
          </cell>
          <cell r="B120">
            <v>4</v>
          </cell>
          <cell r="C120" t="str">
            <v>Option 3</v>
          </cell>
          <cell r="D120" t="str">
            <v>Antivirals</v>
          </cell>
          <cell r="E120" t="str">
            <v>non-cash</v>
          </cell>
          <cell r="F120">
            <v>6749084.5337781254</v>
          </cell>
          <cell r="G120">
            <v>36374008.668194316</v>
          </cell>
          <cell r="H120">
            <v>43533963.867625006</v>
          </cell>
          <cell r="I120">
            <v>44839982.783653758</v>
          </cell>
          <cell r="J120">
            <v>46185182.267163374</v>
          </cell>
          <cell r="K120">
            <v>47570737.735178269</v>
          </cell>
          <cell r="L120">
            <v>48997859.867233619</v>
          </cell>
          <cell r="M120">
            <v>50467795.663250625</v>
          </cell>
          <cell r="N120">
            <v>51981829.533148147</v>
          </cell>
          <cell r="O120">
            <v>53541284.419142596</v>
          </cell>
          <cell r="P120">
            <v>55147522.951716885</v>
          </cell>
          <cell r="Q120">
            <v>56801948.640268393</v>
          </cell>
          <cell r="R120">
            <v>542191200.93035316</v>
          </cell>
        </row>
        <row r="121">
          <cell r="A121" t="str">
            <v>Option 3Antiviralsresource</v>
          </cell>
          <cell r="B121">
            <v>4</v>
          </cell>
          <cell r="C121" t="str">
            <v>Option 3</v>
          </cell>
          <cell r="D121" t="str">
            <v>Antivirals</v>
          </cell>
          <cell r="E121" t="str">
            <v>resource</v>
          </cell>
          <cell r="F121">
            <v>7308297.0577017097</v>
          </cell>
          <cell r="G121">
            <v>39381057.170151606</v>
          </cell>
          <cell r="H121">
            <v>47101397.180554695</v>
          </cell>
          <cell r="I121">
            <v>48514439.095971338</v>
          </cell>
          <cell r="J121">
            <v>150164411.34848839</v>
          </cell>
          <cell r="K121">
            <v>288848987.20266956</v>
          </cell>
          <cell r="L121">
            <v>1100027275.4016271</v>
          </cell>
          <cell r="M121">
            <v>54603428.614724174</v>
          </cell>
          <cell r="N121">
            <v>56241531.4731659</v>
          </cell>
          <cell r="O121">
            <v>174081708.95882332</v>
          </cell>
          <cell r="P121">
            <v>343115047.706909</v>
          </cell>
          <cell r="Q121">
            <v>1275233101.3959725</v>
          </cell>
          <cell r="R121">
            <v>3584620682.6067591</v>
          </cell>
        </row>
        <row r="122">
          <cell r="A122" t="str">
            <v>Option 3Antibioticscash</v>
          </cell>
          <cell r="B122">
            <v>4</v>
          </cell>
          <cell r="C122" t="str">
            <v>Option 3</v>
          </cell>
          <cell r="D122" t="str">
            <v>Antibiotics</v>
          </cell>
          <cell r="E122" t="str">
            <v>cash</v>
          </cell>
          <cell r="F122">
            <v>9737963.819927305</v>
          </cell>
          <cell r="G122">
            <v>190194404.82798412</v>
          </cell>
          <cell r="H122">
            <v>45079904.254274212</v>
          </cell>
          <cell r="I122">
            <v>130363369.32253121</v>
          </cell>
          <cell r="J122">
            <v>93185408.187191129</v>
          </cell>
          <cell r="K122">
            <v>173348978.5064843</v>
          </cell>
          <cell r="L122">
            <v>15802205.247975618</v>
          </cell>
          <cell r="M122">
            <v>232275060.80054256</v>
          </cell>
          <cell r="N122">
            <v>55060794.490026012</v>
          </cell>
          <cell r="O122">
            <v>155660680.52282664</v>
          </cell>
          <cell r="P122">
            <v>111268250.64890786</v>
          </cell>
          <cell r="Q122">
            <v>206987745.88662389</v>
          </cell>
          <cell r="R122">
            <v>1418964766.5152948</v>
          </cell>
        </row>
        <row r="123">
          <cell r="A123" t="str">
            <v>Option 3Antibioticsnear-cash</v>
          </cell>
          <cell r="B123">
            <v>4</v>
          </cell>
          <cell r="C123" t="str">
            <v>Option 3</v>
          </cell>
          <cell r="D123" t="str">
            <v>Antibiotics</v>
          </cell>
          <cell r="E123" t="str">
            <v>near-cash</v>
          </cell>
          <cell r="F123">
            <v>159418.71298980364</v>
          </cell>
          <cell r="G123">
            <v>3490838.2657997506</v>
          </cell>
          <cell r="H123">
            <v>16136034.979928954</v>
          </cell>
          <cell r="I123">
            <v>131996649.67860906</v>
          </cell>
          <cell r="J123">
            <v>97145358.127658784</v>
          </cell>
          <cell r="K123">
            <v>175081725.63624728</v>
          </cell>
          <cell r="L123">
            <v>20003316.139817733</v>
          </cell>
          <cell r="M123">
            <v>234113332.23050815</v>
          </cell>
          <cell r="N123">
            <v>59517753.035181314</v>
          </cell>
          <cell r="O123">
            <v>157610902.68287712</v>
          </cell>
          <cell r="P123">
            <v>115996637.96946314</v>
          </cell>
          <cell r="Q123">
            <v>209056736.57622141</v>
          </cell>
          <cell r="R123">
            <v>1220308704.0353024</v>
          </cell>
        </row>
        <row r="124">
          <cell r="A124" t="str">
            <v>Option 3Antibioticsnon-cash</v>
          </cell>
          <cell r="B124">
            <v>4</v>
          </cell>
          <cell r="C124" t="str">
            <v>Option 3</v>
          </cell>
          <cell r="D124" t="str">
            <v>Antibiotics</v>
          </cell>
          <cell r="E124" t="str">
            <v>non-cash</v>
          </cell>
          <cell r="F124">
            <v>143954.6245396875</v>
          </cell>
          <cell r="G124">
            <v>5320027.2924575657</v>
          </cell>
          <cell r="H124">
            <v>8307885.740348476</v>
          </cell>
          <cell r="I124">
            <v>8705103.4521060549</v>
          </cell>
          <cell r="J124">
            <v>8962584.4229449574</v>
          </cell>
          <cell r="K124">
            <v>9235244.2523393109</v>
          </cell>
          <cell r="L124">
            <v>9508405.8143023029</v>
          </cell>
          <cell r="M124">
            <v>9797670.6273067761</v>
          </cell>
          <cell r="N124">
            <v>10087467.728393313</v>
          </cell>
          <cell r="O124">
            <v>10394348.76850976</v>
          </cell>
          <cell r="P124">
            <v>10701794.513052465</v>
          </cell>
          <cell r="Q124">
            <v>11027364.608512005</v>
          </cell>
          <cell r="R124">
            <v>102191851.84481266</v>
          </cell>
        </row>
        <row r="125">
          <cell r="A125" t="str">
            <v>Option 3Antibioticsresource</v>
          </cell>
          <cell r="B125">
            <v>4</v>
          </cell>
          <cell r="C125" t="str">
            <v>Option 3</v>
          </cell>
          <cell r="D125" t="str">
            <v>Antibiotics</v>
          </cell>
          <cell r="E125" t="str">
            <v>resource</v>
          </cell>
          <cell r="F125">
            <v>303373.33752949117</v>
          </cell>
          <cell r="G125">
            <v>8810865.5582573153</v>
          </cell>
          <cell r="H125">
            <v>24443920.720277429</v>
          </cell>
          <cell r="I125">
            <v>140701753.1307151</v>
          </cell>
          <cell r="J125">
            <v>106107942.55060375</v>
          </cell>
          <cell r="K125">
            <v>184316969.88858658</v>
          </cell>
          <cell r="L125">
            <v>29511721.954120036</v>
          </cell>
          <cell r="M125">
            <v>243911002.85781494</v>
          </cell>
          <cell r="N125">
            <v>69605220.76357463</v>
          </cell>
          <cell r="O125">
            <v>168005251.45138687</v>
          </cell>
          <cell r="P125">
            <v>126698432.4825156</v>
          </cell>
          <cell r="Q125">
            <v>220084101.18473342</v>
          </cell>
          <cell r="R125">
            <v>1322500555.880115</v>
          </cell>
        </row>
        <row r="126">
          <cell r="A126" t="str">
            <v>Option 3Consumablescash</v>
          </cell>
          <cell r="B126">
            <v>4</v>
          </cell>
          <cell r="C126" t="str">
            <v>Option 3</v>
          </cell>
          <cell r="D126" t="str">
            <v>Consumables</v>
          </cell>
          <cell r="E126" t="str">
            <v>cash</v>
          </cell>
          <cell r="F126">
            <v>62543701.962193847</v>
          </cell>
          <cell r="G126">
            <v>162668415.79532215</v>
          </cell>
          <cell r="H126">
            <v>123799179.4351261</v>
          </cell>
          <cell r="I126">
            <v>48240894.249973789</v>
          </cell>
          <cell r="J126">
            <v>76908401.242613286</v>
          </cell>
          <cell r="K126">
            <v>174676328.7297481</v>
          </cell>
          <cell r="L126">
            <v>147124655.5355233</v>
          </cell>
          <cell r="M126">
            <v>54295551.480623856</v>
          </cell>
          <cell r="N126">
            <v>86561083.161576211</v>
          </cell>
          <cell r="O126">
            <v>192869251.73959285</v>
          </cell>
          <cell r="P126">
            <v>161747685.9749262</v>
          </cell>
          <cell r="Q126">
            <v>69025486.132203102</v>
          </cell>
          <cell r="R126">
            <v>1360460635.4394228</v>
          </cell>
        </row>
        <row r="127">
          <cell r="A127" t="str">
            <v>Option 3Consumablesnear-cash</v>
          </cell>
          <cell r="B127">
            <v>4</v>
          </cell>
          <cell r="C127" t="str">
            <v>Option 3</v>
          </cell>
          <cell r="D127" t="str">
            <v>Consumables</v>
          </cell>
          <cell r="E127" t="str">
            <v>near-cash</v>
          </cell>
          <cell r="F127">
            <v>817726.85406885273</v>
          </cell>
          <cell r="G127">
            <v>9691042.4707158841</v>
          </cell>
          <cell r="H127">
            <v>44330625.493661091</v>
          </cell>
          <cell r="I127">
            <v>48240894.249973789</v>
          </cell>
          <cell r="J127">
            <v>76908401.242613286</v>
          </cell>
          <cell r="K127">
            <v>174676328.7297481</v>
          </cell>
          <cell r="L127">
            <v>147124655.5355233</v>
          </cell>
          <cell r="M127">
            <v>54295551.480623856</v>
          </cell>
          <cell r="N127">
            <v>86561083.161576211</v>
          </cell>
          <cell r="O127">
            <v>192869251.73959285</v>
          </cell>
          <cell r="P127">
            <v>161747685.9749262</v>
          </cell>
          <cell r="Q127">
            <v>69025486.132203102</v>
          </cell>
          <cell r="R127">
            <v>1066288733.0652266</v>
          </cell>
        </row>
        <row r="128">
          <cell r="A128" t="str">
            <v>Option 3Consumablesnon-cash</v>
          </cell>
          <cell r="B128">
            <v>4</v>
          </cell>
          <cell r="C128" t="str">
            <v>Option 3</v>
          </cell>
          <cell r="D128" t="str">
            <v>Consumables</v>
          </cell>
          <cell r="E128" t="str">
            <v>non-cash</v>
          </cell>
          <cell r="F128">
            <v>540102.28219609382</v>
          </cell>
          <cell r="G128">
            <v>6038675.9972725715</v>
          </cell>
          <cell r="H128">
            <v>9904284.3218119256</v>
          </cell>
          <cell r="I128">
            <v>10905858.093261596</v>
          </cell>
          <cell r="J128">
            <v>11233033.836059446</v>
          </cell>
          <cell r="K128">
            <v>11570024.851141227</v>
          </cell>
          <cell r="L128">
            <v>11917125.596675467</v>
          </cell>
          <cell r="M128">
            <v>12274639.364575729</v>
          </cell>
          <cell r="N128">
            <v>12642878.545513006</v>
          </cell>
          <cell r="O128">
            <v>13022164.901878392</v>
          </cell>
          <cell r="P128">
            <v>13412829.848934742</v>
          </cell>
          <cell r="Q128">
            <v>13815214.744402789</v>
          </cell>
          <cell r="R128">
            <v>127276832.38372296</v>
          </cell>
        </row>
        <row r="129">
          <cell r="A129" t="str">
            <v>Option 3Consumablesresource</v>
          </cell>
          <cell r="B129">
            <v>4</v>
          </cell>
          <cell r="C129" t="str">
            <v>Option 3</v>
          </cell>
          <cell r="D129" t="str">
            <v>Consumables</v>
          </cell>
          <cell r="E129" t="str">
            <v>resource</v>
          </cell>
          <cell r="F129">
            <v>1357829.1362649465</v>
          </cell>
          <cell r="G129">
            <v>15729718.467988456</v>
          </cell>
          <cell r="H129">
            <v>54234909.81547302</v>
          </cell>
          <cell r="I129">
            <v>59146752.343235388</v>
          </cell>
          <cell r="J129">
            <v>88141435.078672737</v>
          </cell>
          <cell r="K129">
            <v>186246353.58088931</v>
          </cell>
          <cell r="L129">
            <v>159041781.13219875</v>
          </cell>
          <cell r="M129">
            <v>66570190.845199585</v>
          </cell>
          <cell r="N129">
            <v>99203961.707089216</v>
          </cell>
          <cell r="O129">
            <v>205891416.64147124</v>
          </cell>
          <cell r="P129">
            <v>175160515.82386094</v>
          </cell>
          <cell r="Q129">
            <v>82840700.876605898</v>
          </cell>
          <cell r="R129">
            <v>1193565565.4489496</v>
          </cell>
        </row>
        <row r="130">
          <cell r="A130" t="str">
            <v>Option 3Non Productcash</v>
          </cell>
          <cell r="B130">
            <v>4</v>
          </cell>
          <cell r="C130" t="str">
            <v>Option 3</v>
          </cell>
          <cell r="D130" t="str">
            <v>Non Product</v>
          </cell>
          <cell r="E130" t="str">
            <v>cash</v>
          </cell>
          <cell r="F130">
            <v>16600000</v>
          </cell>
          <cell r="G130">
            <v>22248000</v>
          </cell>
          <cell r="H130">
            <v>25037240</v>
          </cell>
          <cell r="I130">
            <v>28083083.899999999</v>
          </cell>
          <cell r="J130">
            <v>29375779.941000003</v>
          </cell>
          <cell r="K130">
            <v>27358868.153480001</v>
          </cell>
          <cell r="L130">
            <v>24716882.538150299</v>
          </cell>
          <cell r="M130">
            <v>22875653.896902584</v>
          </cell>
          <cell r="N130">
            <v>23561923.513809666</v>
          </cell>
          <cell r="O130">
            <v>27008804.905265369</v>
          </cell>
          <cell r="P130">
            <v>24996844.655800674</v>
          </cell>
          <cell r="Q130">
            <v>25746749.995474696</v>
          </cell>
          <cell r="R130">
            <v>297609831.49988329</v>
          </cell>
        </row>
        <row r="131">
          <cell r="A131" t="str">
            <v>Option 3Non Productnear-cash</v>
          </cell>
          <cell r="B131">
            <v>4</v>
          </cell>
          <cell r="C131" t="str">
            <v>Option 3</v>
          </cell>
          <cell r="D131" t="str">
            <v>Non Product</v>
          </cell>
          <cell r="E131" t="str">
            <v>near-cash</v>
          </cell>
          <cell r="F131">
            <v>14500000</v>
          </cell>
          <cell r="G131">
            <v>22248000</v>
          </cell>
          <cell r="H131">
            <v>25037240</v>
          </cell>
          <cell r="I131">
            <v>25788357.199999999</v>
          </cell>
          <cell r="J131">
            <v>29375779.941000003</v>
          </cell>
          <cell r="K131">
            <v>27358868.153480001</v>
          </cell>
          <cell r="L131">
            <v>22209372.715439402</v>
          </cell>
          <cell r="M131">
            <v>22875653.896902584</v>
          </cell>
          <cell r="N131">
            <v>23561923.513809666</v>
          </cell>
          <cell r="O131">
            <v>24268781.219223954</v>
          </cell>
          <cell r="P131">
            <v>24996844.655800674</v>
          </cell>
          <cell r="Q131">
            <v>25746749.995474696</v>
          </cell>
          <cell r="R131">
            <v>287967571.29113096</v>
          </cell>
        </row>
        <row r="132">
          <cell r="A132" t="str">
            <v>Option 3Non Productnon-cash</v>
          </cell>
          <cell r="B132">
            <v>4</v>
          </cell>
          <cell r="C132" t="str">
            <v>Option 3</v>
          </cell>
          <cell r="D132" t="str">
            <v>Non Product</v>
          </cell>
          <cell r="E132" t="str">
            <v>non-cash</v>
          </cell>
          <cell r="F132">
            <v>761250</v>
          </cell>
          <cell r="G132">
            <v>758852.5</v>
          </cell>
          <cell r="H132">
            <v>755626.02500000002</v>
          </cell>
          <cell r="I132">
            <v>831838.42874999996</v>
          </cell>
          <cell r="J132">
            <v>829218.61576750013</v>
          </cell>
          <cell r="K132">
            <v>825692.95942017506</v>
          </cell>
          <cell r="L132">
            <v>908972.31073270133</v>
          </cell>
          <cell r="M132">
            <v>906109.57035177317</v>
          </cell>
          <cell r="N132">
            <v>902256.99046832975</v>
          </cell>
          <cell r="O132">
            <v>993258.58619001263</v>
          </cell>
          <cell r="P132">
            <v>990130.39248178201</v>
          </cell>
          <cell r="Q132">
            <v>985920.5744234866</v>
          </cell>
          <cell r="R132">
            <v>10449126.953585761</v>
          </cell>
        </row>
        <row r="133">
          <cell r="A133" t="str">
            <v>Option 3Non Productresource</v>
          </cell>
          <cell r="B133">
            <v>4</v>
          </cell>
          <cell r="C133" t="str">
            <v>Option 3</v>
          </cell>
          <cell r="D133" t="str">
            <v>Non Product</v>
          </cell>
          <cell r="E133" t="str">
            <v>resource</v>
          </cell>
          <cell r="F133">
            <v>15261250</v>
          </cell>
          <cell r="G133">
            <v>23006852.5</v>
          </cell>
          <cell r="H133">
            <v>25792866.024999999</v>
          </cell>
          <cell r="I133">
            <v>26620195.62875</v>
          </cell>
          <cell r="J133">
            <v>30204998.556767505</v>
          </cell>
          <cell r="K133">
            <v>28184561.112900175</v>
          </cell>
          <cell r="L133">
            <v>23118345.026172101</v>
          </cell>
          <cell r="M133">
            <v>23781763.467254356</v>
          </cell>
          <cell r="N133">
            <v>24464180.504277997</v>
          </cell>
          <cell r="O133">
            <v>25262039.805413965</v>
          </cell>
          <cell r="P133">
            <v>25986975.048282456</v>
          </cell>
          <cell r="Q133">
            <v>26732670.569898184</v>
          </cell>
          <cell r="R133">
            <v>298416698.24471676</v>
          </cell>
        </row>
        <row r="134">
          <cell r="A134" t="str">
            <v>Option 3Totalcash</v>
          </cell>
          <cell r="B134">
            <v>4</v>
          </cell>
          <cell r="C134" t="str">
            <v>Option 3</v>
          </cell>
          <cell r="D134" t="str">
            <v>Total</v>
          </cell>
          <cell r="E134" t="str">
            <v>cash</v>
          </cell>
          <cell r="F134">
            <v>348381910.91211617</v>
          </cell>
          <cell r="G134">
            <v>1816739157.5733521</v>
          </cell>
          <cell r="H134">
            <v>354232081.80083108</v>
          </cell>
          <cell r="I134">
            <v>744433547.96034336</v>
          </cell>
          <cell r="J134">
            <v>454431099.81202531</v>
          </cell>
          <cell r="K134">
            <v>1175906018.1594589</v>
          </cell>
          <cell r="L134">
            <v>1404108764.811245</v>
          </cell>
          <cell r="M134">
            <v>897176513.92722702</v>
          </cell>
          <cell r="N134">
            <v>339375390.92989123</v>
          </cell>
          <cell r="O134">
            <v>1125512752.9051108</v>
          </cell>
          <cell r="P134">
            <v>772179538.0250957</v>
          </cell>
          <cell r="Q134">
            <v>2177032015.193356</v>
          </cell>
          <cell r="R134">
            <v>11609508792.010052</v>
          </cell>
        </row>
        <row r="135">
          <cell r="A135" t="str">
            <v>Option 3TotalVAT*</v>
          </cell>
          <cell r="B135">
            <v>4</v>
          </cell>
          <cell r="C135" t="str">
            <v>Option 3</v>
          </cell>
          <cell r="D135" t="str">
            <v>Total</v>
          </cell>
          <cell r="E135" t="str">
            <v>VAT*</v>
          </cell>
          <cell r="F135">
            <v>51886667.582655609</v>
          </cell>
          <cell r="G135">
            <v>270578172.40454197</v>
          </cell>
          <cell r="H135">
            <v>52757969.629911005</v>
          </cell>
          <cell r="I135">
            <v>110873081.61111498</v>
          </cell>
          <cell r="J135">
            <v>67681227.631578267</v>
          </cell>
          <cell r="K135">
            <v>175134938.87481308</v>
          </cell>
          <cell r="L135">
            <v>209122581.9931643</v>
          </cell>
          <cell r="M135">
            <v>133622033.98916149</v>
          </cell>
          <cell r="N135">
            <v>50545270.98955828</v>
          </cell>
          <cell r="O135">
            <v>167629558.94331443</v>
          </cell>
          <cell r="P135">
            <v>115005463.11012065</v>
          </cell>
          <cell r="Q135">
            <v>324238810.77347875</v>
          </cell>
          <cell r="R135">
            <v>1729075777.5334127</v>
          </cell>
        </row>
        <row r="136">
          <cell r="A136" t="str">
            <v>Option 3Totalcash (exc VAT)</v>
          </cell>
          <cell r="B136">
            <v>4</v>
          </cell>
          <cell r="C136" t="str">
            <v>Option 3</v>
          </cell>
          <cell r="D136" t="str">
            <v>Total</v>
          </cell>
          <cell r="E136" t="str">
            <v>cash (exc VAT)</v>
          </cell>
          <cell r="F136">
            <v>296495243.32946056</v>
          </cell>
          <cell r="G136">
            <v>1546160985.1688101</v>
          </cell>
          <cell r="H136">
            <v>301474112.17092007</v>
          </cell>
          <cell r="I136">
            <v>633560466.34922838</v>
          </cell>
          <cell r="J136">
            <v>386749872.18044704</v>
          </cell>
          <cell r="K136">
            <v>1000771079.2846458</v>
          </cell>
          <cell r="L136">
            <v>1194986182.8180807</v>
          </cell>
          <cell r="M136">
            <v>763554479.93806553</v>
          </cell>
          <cell r="N136">
            <v>288830119.94033295</v>
          </cell>
          <cell r="O136">
            <v>957883193.9617964</v>
          </cell>
          <cell r="P136">
            <v>657174074.91497505</v>
          </cell>
          <cell r="Q136">
            <v>1852793204.4198773</v>
          </cell>
          <cell r="R136">
            <v>9880433014.4766407</v>
          </cell>
        </row>
        <row r="137">
          <cell r="A137" t="str">
            <v>Option 3Totaldiscount Factor</v>
          </cell>
          <cell r="B137">
            <v>4</v>
          </cell>
          <cell r="C137" t="str">
            <v>Option 3</v>
          </cell>
          <cell r="D137" t="str">
            <v>Total</v>
          </cell>
          <cell r="E137" t="str">
            <v>discount Factor</v>
          </cell>
          <cell r="F137">
            <v>1</v>
          </cell>
          <cell r="G137">
            <v>0.96618357487922713</v>
          </cell>
          <cell r="H137">
            <v>0.93351070036640305</v>
          </cell>
          <cell r="I137">
            <v>0.90194270566802237</v>
          </cell>
          <cell r="J137">
            <v>0.87144222769857238</v>
          </cell>
          <cell r="K137">
            <v>0.84197316685852408</v>
          </cell>
          <cell r="L137">
            <v>0.81350064430775282</v>
          </cell>
          <cell r="M137">
            <v>0.78599096068381924</v>
          </cell>
          <cell r="N137">
            <v>0.75941155621625056</v>
          </cell>
          <cell r="O137">
            <v>0.73373097218961414</v>
          </cell>
          <cell r="P137">
            <v>0.70891881370977217</v>
          </cell>
          <cell r="Q137">
            <v>0.68494571372924851</v>
          </cell>
          <cell r="R137">
            <v>10.001551036307207</v>
          </cell>
        </row>
        <row r="138">
          <cell r="A138" t="str">
            <v>Option 3TotalCash Discount</v>
          </cell>
          <cell r="B138">
            <v>4</v>
          </cell>
          <cell r="C138" t="str">
            <v>Option 3</v>
          </cell>
          <cell r="D138" t="str">
            <v>Total</v>
          </cell>
          <cell r="E138" t="str">
            <v>Cash Discount</v>
          </cell>
          <cell r="F138">
            <v>0</v>
          </cell>
          <cell r="G138">
            <v>52285637.179621488</v>
          </cell>
          <cell r="H138">
            <v>20044802.575904924</v>
          </cell>
          <cell r="I138">
            <v>62125225.125911295</v>
          </cell>
          <cell r="J138">
            <v>49719702.005380146</v>
          </cell>
          <cell r="K138">
            <v>158148684.35892949</v>
          </cell>
          <cell r="L138">
            <v>222864153.15670994</v>
          </cell>
          <cell r="M138">
            <v>163407560.71711141</v>
          </cell>
          <cell r="N138">
            <v>69489189.074318409</v>
          </cell>
          <cell r="O138">
            <v>255054626.8121148</v>
          </cell>
          <cell r="P138">
            <v>191291009.325434</v>
          </cell>
          <cell r="Q138">
            <v>583730440.62580299</v>
          </cell>
          <cell r="R138">
            <v>1828161030.9572389</v>
          </cell>
        </row>
        <row r="139">
          <cell r="A139" t="str">
            <v>Option 3TotalDiscounted Cash</v>
          </cell>
          <cell r="B139">
            <v>4</v>
          </cell>
          <cell r="C139" t="str">
            <v>Option 3</v>
          </cell>
          <cell r="D139" t="str">
            <v>Total</v>
          </cell>
          <cell r="E139" t="str">
            <v>Discounted Cash</v>
          </cell>
          <cell r="F139">
            <v>348381910.91211617</v>
          </cell>
          <cell r="G139">
            <v>1764453520.3937306</v>
          </cell>
          <cell r="H139">
            <v>334187279.22492617</v>
          </cell>
          <cell r="I139">
            <v>682308322.83443213</v>
          </cell>
          <cell r="J139">
            <v>404711397.80664515</v>
          </cell>
          <cell r="K139">
            <v>1017757333.8005294</v>
          </cell>
          <cell r="L139">
            <v>1181244611.6545351</v>
          </cell>
          <cell r="M139">
            <v>733768953.21011567</v>
          </cell>
          <cell r="N139">
            <v>269886201.85557282</v>
          </cell>
          <cell r="O139">
            <v>870458126.092996</v>
          </cell>
          <cell r="P139">
            <v>580888528.69966173</v>
          </cell>
          <cell r="Q139">
            <v>1593301574.567553</v>
          </cell>
          <cell r="R139">
            <v>9781347761.0528126</v>
          </cell>
        </row>
        <row r="140">
          <cell r="A140" t="str">
            <v>Option 3Totalnear-cash</v>
          </cell>
          <cell r="B140">
            <v>4</v>
          </cell>
          <cell r="C140" t="str">
            <v>Option 3</v>
          </cell>
          <cell r="D140" t="str">
            <v>Total</v>
          </cell>
          <cell r="E140" t="str">
            <v>near-cash</v>
          </cell>
          <cell r="F140">
            <v>27493146.474553704</v>
          </cell>
          <cell r="G140">
            <v>81622518.726236194</v>
          </cell>
          <cell r="H140">
            <v>167220365.84980583</v>
          </cell>
          <cell r="I140">
            <v>746803601.61642134</v>
          </cell>
          <cell r="J140">
            <v>466879249.7524929</v>
          </cell>
          <cell r="K140">
            <v>1174516320.289222</v>
          </cell>
          <cell r="L140">
            <v>1396797234.5003762</v>
          </cell>
          <cell r="M140">
            <v>902327387.25769246</v>
          </cell>
          <cell r="N140">
            <v>353385893.35608852</v>
          </cell>
          <cell r="O140">
            <v>1121208612.0228796</v>
          </cell>
          <cell r="P140">
            <v>766772570.6422534</v>
          </cell>
          <cell r="Q140">
            <v>2182829368.5059891</v>
          </cell>
          <cell r="R140">
            <v>9387856268.9940109</v>
          </cell>
        </row>
        <row r="141">
          <cell r="A141" t="str">
            <v>Option 3Totalnon-cash</v>
          </cell>
          <cell r="B141">
            <v>4</v>
          </cell>
          <cell r="C141" t="str">
            <v>Option 3</v>
          </cell>
          <cell r="D141" t="str">
            <v>Total</v>
          </cell>
          <cell r="E141" t="str">
            <v>non-cash</v>
          </cell>
          <cell r="F141">
            <v>9304391.9562639073</v>
          </cell>
          <cell r="G141">
            <v>58500963.630756952</v>
          </cell>
          <cell r="H141">
            <v>82869670.661893725</v>
          </cell>
          <cell r="I141">
            <v>86971799.320271417</v>
          </cell>
          <cell r="J141">
            <v>88554202.579435289</v>
          </cell>
          <cell r="K141">
            <v>90705352.20870398</v>
          </cell>
          <cell r="L141">
            <v>93846959.034200341</v>
          </cell>
          <cell r="M141">
            <v>97146389.226775855</v>
          </cell>
          <cell r="N141">
            <v>99637499.298685133</v>
          </cell>
          <cell r="O141">
            <v>102153606.91105694</v>
          </cell>
          <cell r="P141">
            <v>105592653.23340766</v>
          </cell>
          <cell r="Q141">
            <v>109305203.20459259</v>
          </cell>
          <cell r="R141">
            <v>1024588691.2660439</v>
          </cell>
        </row>
        <row r="142">
          <cell r="A142" t="str">
            <v>Option 3Totalresource</v>
          </cell>
          <cell r="B142">
            <v>4</v>
          </cell>
          <cell r="C142" t="str">
            <v>Option 3</v>
          </cell>
          <cell r="D142" t="str">
            <v>Total</v>
          </cell>
          <cell r="E142" t="str">
            <v>resource</v>
          </cell>
          <cell r="F142">
            <v>36797538.430817619</v>
          </cell>
          <cell r="G142">
            <v>140123482.35699314</v>
          </cell>
          <cell r="H142">
            <v>250090036.51169953</v>
          </cell>
          <cell r="I142">
            <v>833775400.93669271</v>
          </cell>
          <cell r="J142">
            <v>555433452.33192825</v>
          </cell>
          <cell r="K142">
            <v>1265221672.4979258</v>
          </cell>
          <cell r="L142">
            <v>1490644193.5345767</v>
          </cell>
          <cell r="M142">
            <v>999473776.48446834</v>
          </cell>
          <cell r="N142">
            <v>453023392.65477365</v>
          </cell>
          <cell r="O142">
            <v>1223362218.9339364</v>
          </cell>
          <cell r="P142">
            <v>872365223.87566102</v>
          </cell>
          <cell r="Q142">
            <v>2292134571.7105818</v>
          </cell>
          <cell r="R142">
            <v>10412444960.260056</v>
          </cell>
        </row>
        <row r="143">
          <cell r="A143" t="str">
            <v>Option 3TotalCapital DEL (Credit)</v>
          </cell>
          <cell r="B143">
            <v>4</v>
          </cell>
          <cell r="C143" t="str">
            <v>Option 3</v>
          </cell>
          <cell r="D143" t="str">
            <v>Total</v>
          </cell>
          <cell r="E143" t="str">
            <v>Capital DEL (Credit)</v>
          </cell>
          <cell r="F143">
            <v>141235.59631249998</v>
          </cell>
          <cell r="G143">
            <v>2991850.8134375</v>
          </cell>
          <cell r="H143">
            <v>79531951.402875006</v>
          </cell>
          <cell r="I143">
            <v>644673337.66087496</v>
          </cell>
          <cell r="J143">
            <v>345901659.7428751</v>
          </cell>
          <cell r="K143">
            <v>981466383.65837502</v>
          </cell>
          <cell r="L143">
            <v>1106857975.520375</v>
          </cell>
          <cell r="M143">
            <v>714166056.31087494</v>
          </cell>
          <cell r="N143">
            <v>217925834.11787501</v>
          </cell>
          <cell r="O143">
            <v>833490123.06087494</v>
          </cell>
          <cell r="P143">
            <v>510422325.31537503</v>
          </cell>
          <cell r="Q143">
            <v>1553392665.1133752</v>
          </cell>
          <cell r="R143">
            <v>6990961398.3135014</v>
          </cell>
        </row>
        <row r="144">
          <cell r="A144" t="str">
            <v>Option 3TotalCapital DEL (Debit)</v>
          </cell>
          <cell r="B144">
            <v>4</v>
          </cell>
          <cell r="C144" t="str">
            <v>Option 3</v>
          </cell>
          <cell r="D144" t="str">
            <v>Total</v>
          </cell>
          <cell r="E144" t="str">
            <v>Capital DEL (Debit)</v>
          </cell>
          <cell r="F144">
            <v>321030000.03387505</v>
          </cell>
          <cell r="G144">
            <v>1702006705.5193753</v>
          </cell>
          <cell r="H144">
            <v>262595229.37537497</v>
          </cell>
          <cell r="I144">
            <v>642247154.765625</v>
          </cell>
          <cell r="J144">
            <v>333895095.51037502</v>
          </cell>
          <cell r="K144">
            <v>983003200.76312506</v>
          </cell>
          <cell r="L144">
            <v>1113927811.2878749</v>
          </cell>
          <cell r="M144">
            <v>709639873.41562498</v>
          </cell>
          <cell r="N144">
            <v>205919269.88537499</v>
          </cell>
          <cell r="O144">
            <v>837126940.16562498</v>
          </cell>
          <cell r="P144">
            <v>515392161.08287501</v>
          </cell>
          <cell r="Q144">
            <v>1548866482.2181251</v>
          </cell>
          <cell r="R144">
            <v>9175649924.0232487</v>
          </cell>
        </row>
        <row r="145">
          <cell r="A145" t="str">
            <v>Option 4Pandemic Vaccinescash</v>
          </cell>
          <cell r="B145">
            <v>5</v>
          </cell>
          <cell r="C145" t="str">
            <v>Option 4</v>
          </cell>
          <cell r="D145" t="str">
            <v>Pandemic Vaccines</v>
          </cell>
          <cell r="E145" t="str">
            <v>cash</v>
          </cell>
          <cell r="F145">
            <v>11414478.75</v>
          </cell>
          <cell r="G145">
            <v>43015751.25</v>
          </cell>
          <cell r="H145">
            <v>37160902.5</v>
          </cell>
          <cell r="I145">
            <v>35926800</v>
          </cell>
          <cell r="J145">
            <v>38887800</v>
          </cell>
          <cell r="K145">
            <v>43104264</v>
          </cell>
          <cell r="L145">
            <v>37665981.419999994</v>
          </cell>
          <cell r="M145">
            <v>39258184.383599997</v>
          </cell>
          <cell r="N145">
            <v>43768561.501518011</v>
          </cell>
          <cell r="O145">
            <v>48514228.880565844</v>
          </cell>
          <cell r="P145">
            <v>42393393.925506316</v>
          </cell>
          <cell r="Q145">
            <v>44185432.388346225</v>
          </cell>
          <cell r="R145">
            <v>465295778.99953628</v>
          </cell>
        </row>
        <row r="146">
          <cell r="A146" t="str">
            <v>Option 4Pandemic Vaccinesnear-cash</v>
          </cell>
          <cell r="B146">
            <v>5</v>
          </cell>
          <cell r="C146" t="str">
            <v>Option 4</v>
          </cell>
          <cell r="D146" t="str">
            <v>Pandemic Vaccines</v>
          </cell>
          <cell r="E146" t="str">
            <v>near-cash</v>
          </cell>
          <cell r="F146">
            <v>11414478.75</v>
          </cell>
          <cell r="G146">
            <v>43015751.25</v>
          </cell>
          <cell r="H146">
            <v>37160902.5</v>
          </cell>
          <cell r="I146">
            <v>35926800</v>
          </cell>
          <cell r="J146">
            <v>38887800</v>
          </cell>
          <cell r="K146">
            <v>43104264</v>
          </cell>
          <cell r="L146">
            <v>37665981.419999994</v>
          </cell>
          <cell r="M146">
            <v>39258184.383599997</v>
          </cell>
          <cell r="N146">
            <v>43768561.501518011</v>
          </cell>
          <cell r="O146">
            <v>48514228.880565844</v>
          </cell>
          <cell r="P146">
            <v>42393393.925506316</v>
          </cell>
          <cell r="Q146">
            <v>44185432.388346225</v>
          </cell>
          <cell r="R146">
            <v>465295778.99953628</v>
          </cell>
        </row>
        <row r="147">
          <cell r="A147" t="str">
            <v>Option 4Pandemic Vaccinesnon-cash</v>
          </cell>
          <cell r="B147">
            <v>5</v>
          </cell>
          <cell r="C147" t="str">
            <v>Option 4</v>
          </cell>
          <cell r="D147" t="str">
            <v>Pandemic Vaccines</v>
          </cell>
          <cell r="E147" t="str">
            <v>non-cash</v>
          </cell>
          <cell r="F147">
            <v>0</v>
          </cell>
          <cell r="G147">
            <v>0</v>
          </cell>
          <cell r="H147">
            <v>0</v>
          </cell>
          <cell r="I147">
            <v>0</v>
          </cell>
          <cell r="J147">
            <v>0</v>
          </cell>
          <cell r="K147">
            <v>0</v>
          </cell>
          <cell r="L147">
            <v>0</v>
          </cell>
          <cell r="M147">
            <v>0</v>
          </cell>
          <cell r="N147">
            <v>0</v>
          </cell>
          <cell r="O147">
            <v>0</v>
          </cell>
          <cell r="P147">
            <v>0</v>
          </cell>
          <cell r="Q147">
            <v>0</v>
          </cell>
          <cell r="R147">
            <v>0</v>
          </cell>
        </row>
        <row r="148">
          <cell r="A148" t="str">
            <v>Option 4Pandemic Vaccinesresource</v>
          </cell>
          <cell r="B148">
            <v>5</v>
          </cell>
          <cell r="C148" t="str">
            <v>Option 4</v>
          </cell>
          <cell r="D148" t="str">
            <v>Pandemic Vaccines</v>
          </cell>
          <cell r="E148" t="str">
            <v>resource</v>
          </cell>
          <cell r="F148">
            <v>11414478.75</v>
          </cell>
          <cell r="G148">
            <v>43015751.25</v>
          </cell>
          <cell r="H148">
            <v>37160902.5</v>
          </cell>
          <cell r="I148">
            <v>35926800</v>
          </cell>
          <cell r="J148">
            <v>38887800</v>
          </cell>
          <cell r="K148">
            <v>43104264</v>
          </cell>
          <cell r="L148">
            <v>37665981.419999994</v>
          </cell>
          <cell r="M148">
            <v>39258184.383599997</v>
          </cell>
          <cell r="N148">
            <v>43768561.501518011</v>
          </cell>
          <cell r="O148">
            <v>48514228.880565844</v>
          </cell>
          <cell r="P148">
            <v>42393393.925506316</v>
          </cell>
          <cell r="Q148">
            <v>44185432.388346225</v>
          </cell>
          <cell r="R148">
            <v>465295778.99953628</v>
          </cell>
        </row>
        <row r="149">
          <cell r="A149" t="str">
            <v>Option 4Pre=Pandemic Vaccinescash</v>
          </cell>
          <cell r="B149">
            <v>5</v>
          </cell>
          <cell r="C149" t="str">
            <v>Option 4</v>
          </cell>
          <cell r="D149" t="str">
            <v>Pre=Pandemic Vaccines</v>
          </cell>
          <cell r="E149" t="str">
            <v>cash</v>
          </cell>
          <cell r="F149">
            <v>37396638.283571467</v>
          </cell>
          <cell r="G149">
            <v>495791888.23776335</v>
          </cell>
          <cell r="H149">
            <v>119587422.2985011</v>
          </cell>
          <cell r="I149">
            <v>498144944.17552084</v>
          </cell>
          <cell r="J149">
            <v>112094481.35989586</v>
          </cell>
          <cell r="K149">
            <v>516139329.30225527</v>
          </cell>
          <cell r="L149">
            <v>127769624.53520235</v>
          </cell>
          <cell r="M149">
            <v>544336430.41408443</v>
          </cell>
          <cell r="N149">
            <v>126163326.32294358</v>
          </cell>
          <cell r="O149">
            <v>580919362.31717944</v>
          </cell>
          <cell r="P149">
            <v>143805838.06476241</v>
          </cell>
          <cell r="Q149">
            <v>612655448.03500402</v>
          </cell>
          <cell r="R149">
            <v>3914804733.3466845</v>
          </cell>
        </row>
        <row r="150">
          <cell r="A150" t="str">
            <v>Option 4Pre=Pandemic Vaccinesnear-cash</v>
          </cell>
          <cell r="B150">
            <v>5</v>
          </cell>
          <cell r="C150" t="str">
            <v>Option 4</v>
          </cell>
          <cell r="D150" t="str">
            <v>Pre=Pandemic Vaccines</v>
          </cell>
          <cell r="E150" t="str">
            <v>near-cash</v>
          </cell>
          <cell r="F150">
            <v>42309.633571465776</v>
          </cell>
          <cell r="G150">
            <v>169838.23776326023</v>
          </cell>
          <cell r="H150">
            <v>40988129.563286081</v>
          </cell>
          <cell r="I150">
            <v>501176444.17552084</v>
          </cell>
          <cell r="J150">
            <v>120582681.35989586</v>
          </cell>
          <cell r="K150">
            <v>513016884.30225527</v>
          </cell>
          <cell r="L150">
            <v>118764493.15520236</v>
          </cell>
          <cell r="M150">
            <v>547649032.31458437</v>
          </cell>
          <cell r="N150">
            <v>135716870.20398557</v>
          </cell>
          <cell r="O150">
            <v>577405022.96093905</v>
          </cell>
          <cell r="P150">
            <v>133670483.36136498</v>
          </cell>
          <cell r="Q150">
            <v>616383810.65803945</v>
          </cell>
          <cell r="R150">
            <v>3305565999.9264083</v>
          </cell>
        </row>
        <row r="151">
          <cell r="A151" t="str">
            <v>Option 4Pre=Pandemic Vaccinesnon-cash</v>
          </cell>
          <cell r="B151">
            <v>5</v>
          </cell>
          <cell r="C151" t="str">
            <v>Option 4</v>
          </cell>
          <cell r="D151" t="str">
            <v>Pre=Pandemic Vaccines</v>
          </cell>
          <cell r="E151" t="str">
            <v>non-cash</v>
          </cell>
          <cell r="F151">
            <v>1110000.51575</v>
          </cell>
          <cell r="G151">
            <v>10009399.1728325</v>
          </cell>
          <cell r="H151">
            <v>20367910.707108304</v>
          </cell>
          <cell r="I151">
            <v>21689016.562500004</v>
          </cell>
          <cell r="J151">
            <v>21344183.437500004</v>
          </cell>
          <cell r="K151">
            <v>21503652.410625003</v>
          </cell>
          <cell r="L151">
            <v>22514595.445256252</v>
          </cell>
          <cell r="M151">
            <v>23700174.00129094</v>
          </cell>
          <cell r="N151">
            <v>24023066.501162343</v>
          </cell>
          <cell r="O151">
            <v>24202550.235336181</v>
          </cell>
          <cell r="P151">
            <v>25340375.527221788</v>
          </cell>
          <cell r="Q151">
            <v>26674754.636985909</v>
          </cell>
          <cell r="R151">
            <v>242479679.15356922</v>
          </cell>
        </row>
        <row r="152">
          <cell r="A152" t="str">
            <v>Option 4Pre=Pandemic Vaccinesresource</v>
          </cell>
          <cell r="B152">
            <v>5</v>
          </cell>
          <cell r="C152" t="str">
            <v>Option 4</v>
          </cell>
          <cell r="D152" t="str">
            <v>Pre=Pandemic Vaccines</v>
          </cell>
          <cell r="E152" t="str">
            <v>resource</v>
          </cell>
          <cell r="F152">
            <v>1152310.1493214658</v>
          </cell>
          <cell r="G152">
            <v>10179237.41059576</v>
          </cell>
          <cell r="H152">
            <v>61356040.270394385</v>
          </cell>
          <cell r="I152">
            <v>522865460.73802084</v>
          </cell>
          <cell r="J152">
            <v>141926864.79739586</v>
          </cell>
          <cell r="K152">
            <v>534520536.71288025</v>
          </cell>
          <cell r="L152">
            <v>141279088.60045862</v>
          </cell>
          <cell r="M152">
            <v>571349206.31587529</v>
          </cell>
          <cell r="N152">
            <v>159739936.70514792</v>
          </cell>
          <cell r="O152">
            <v>601607573.19627523</v>
          </cell>
          <cell r="P152">
            <v>159010858.88858676</v>
          </cell>
          <cell r="Q152">
            <v>643058565.29502535</v>
          </cell>
          <cell r="R152">
            <v>3548045679.0799775</v>
          </cell>
        </row>
        <row r="153">
          <cell r="A153" t="str">
            <v>Option 4Antiviralscash</v>
          </cell>
          <cell r="B153">
            <v>5</v>
          </cell>
          <cell r="C153" t="str">
            <v>Option 4</v>
          </cell>
          <cell r="D153" t="str">
            <v>Antivirals</v>
          </cell>
          <cell r="E153" t="str">
            <v>cash</v>
          </cell>
          <cell r="F153">
            <v>210689128.0964236</v>
          </cell>
          <cell r="G153">
            <v>902820697.46228242</v>
          </cell>
          <cell r="H153">
            <v>3567433.3129296876</v>
          </cell>
          <cell r="I153">
            <v>3674456.3123175786</v>
          </cell>
          <cell r="J153">
            <v>103979229.08132504</v>
          </cell>
          <cell r="K153">
            <v>241278249.46749127</v>
          </cell>
          <cell r="L153">
            <v>1051029415.5343934</v>
          </cell>
          <cell r="M153">
            <v>4135632.9514735462</v>
          </cell>
          <cell r="N153">
            <v>4259701.9400177533</v>
          </cell>
          <cell r="O153">
            <v>120540424.53968073</v>
          </cell>
          <cell r="P153">
            <v>287967524.7551921</v>
          </cell>
          <cell r="Q153">
            <v>1218431152.7557042</v>
          </cell>
          <cell r="R153">
            <v>4152373046.2092314</v>
          </cell>
        </row>
        <row r="154">
          <cell r="A154" t="str">
            <v>Option 4Antiviralsnear-cash</v>
          </cell>
          <cell r="B154">
            <v>5</v>
          </cell>
          <cell r="C154" t="str">
            <v>Option 4</v>
          </cell>
          <cell r="D154" t="str">
            <v>Antivirals</v>
          </cell>
          <cell r="E154" t="str">
            <v>near-cash</v>
          </cell>
          <cell r="F154">
            <v>559212.52392358403</v>
          </cell>
          <cell r="G154">
            <v>3007048.5019572927</v>
          </cell>
          <cell r="H154">
            <v>3567433.3129296876</v>
          </cell>
          <cell r="I154">
            <v>3674456.3123175786</v>
          </cell>
          <cell r="J154">
            <v>103979229.08132502</v>
          </cell>
          <cell r="K154">
            <v>241278249.4674913</v>
          </cell>
          <cell r="L154">
            <v>1051029415.5343934</v>
          </cell>
          <cell r="M154">
            <v>4135632.9514735462</v>
          </cell>
          <cell r="N154">
            <v>4259701.9400177533</v>
          </cell>
          <cell r="O154">
            <v>120540424.53968073</v>
          </cell>
          <cell r="P154">
            <v>287967524.7551921</v>
          </cell>
          <cell r="Q154">
            <v>1218431152.7557042</v>
          </cell>
          <cell r="R154">
            <v>3042429481.6764059</v>
          </cell>
        </row>
        <row r="155">
          <cell r="A155" t="str">
            <v>Option 4Antiviralsnon-cash</v>
          </cell>
          <cell r="B155">
            <v>5</v>
          </cell>
          <cell r="C155" t="str">
            <v>Option 4</v>
          </cell>
          <cell r="D155" t="str">
            <v>Antivirals</v>
          </cell>
          <cell r="E155" t="str">
            <v>non-cash</v>
          </cell>
          <cell r="F155">
            <v>6749084.5337781254</v>
          </cell>
          <cell r="G155">
            <v>36374008.668194316</v>
          </cell>
          <cell r="H155">
            <v>43533963.867625006</v>
          </cell>
          <cell r="I155">
            <v>44839982.783653758</v>
          </cell>
          <cell r="J155">
            <v>46185182.267163374</v>
          </cell>
          <cell r="K155">
            <v>47570737.735178269</v>
          </cell>
          <cell r="L155">
            <v>48997859.867233619</v>
          </cell>
          <cell r="M155">
            <v>50467795.663250625</v>
          </cell>
          <cell r="N155">
            <v>51981829.533148147</v>
          </cell>
          <cell r="O155">
            <v>53541284.419142596</v>
          </cell>
          <cell r="P155">
            <v>55147522.951716885</v>
          </cell>
          <cell r="Q155">
            <v>56801948.640268393</v>
          </cell>
          <cell r="R155">
            <v>542191200.93035316</v>
          </cell>
        </row>
        <row r="156">
          <cell r="A156" t="str">
            <v>Option 4Antiviralsresource</v>
          </cell>
          <cell r="B156">
            <v>5</v>
          </cell>
          <cell r="C156" t="str">
            <v>Option 4</v>
          </cell>
          <cell r="D156" t="str">
            <v>Antivirals</v>
          </cell>
          <cell r="E156" t="str">
            <v>resource</v>
          </cell>
          <cell r="F156">
            <v>7308297.0577017097</v>
          </cell>
          <cell r="G156">
            <v>39381057.170151606</v>
          </cell>
          <cell r="H156">
            <v>47101397.180554695</v>
          </cell>
          <cell r="I156">
            <v>48514439.095971338</v>
          </cell>
          <cell r="J156">
            <v>150164411.34848839</v>
          </cell>
          <cell r="K156">
            <v>288848987.20266956</v>
          </cell>
          <cell r="L156">
            <v>1100027275.4016271</v>
          </cell>
          <cell r="M156">
            <v>54603428.614724174</v>
          </cell>
          <cell r="N156">
            <v>56241531.4731659</v>
          </cell>
          <cell r="O156">
            <v>174081708.95882332</v>
          </cell>
          <cell r="P156">
            <v>343115047.706909</v>
          </cell>
          <cell r="Q156">
            <v>1275233101.3959725</v>
          </cell>
          <cell r="R156">
            <v>3584620682.6067591</v>
          </cell>
        </row>
        <row r="157">
          <cell r="A157" t="str">
            <v>Option 4Antibioticscash</v>
          </cell>
          <cell r="B157">
            <v>5</v>
          </cell>
          <cell r="C157" t="str">
            <v>Option 4</v>
          </cell>
          <cell r="D157" t="str">
            <v>Antibiotics</v>
          </cell>
          <cell r="E157" t="str">
            <v>cash</v>
          </cell>
          <cell r="F157">
            <v>9737963.819927305</v>
          </cell>
          <cell r="G157">
            <v>190194404.82798412</v>
          </cell>
          <cell r="H157">
            <v>45079904.254274212</v>
          </cell>
          <cell r="I157">
            <v>130363369.32253121</v>
          </cell>
          <cell r="J157">
            <v>93185408.187191129</v>
          </cell>
          <cell r="K157">
            <v>173348978.5064843</v>
          </cell>
          <cell r="L157">
            <v>15802205.247975618</v>
          </cell>
          <cell r="M157">
            <v>232275060.80054256</v>
          </cell>
          <cell r="N157">
            <v>55060794.490026012</v>
          </cell>
          <cell r="O157">
            <v>155660680.52282664</v>
          </cell>
          <cell r="P157">
            <v>111268250.64890786</v>
          </cell>
          <cell r="Q157">
            <v>206987745.88662389</v>
          </cell>
          <cell r="R157">
            <v>1418964766.5152948</v>
          </cell>
        </row>
        <row r="158">
          <cell r="A158" t="str">
            <v>Option 4Antibioticsnear-cash</v>
          </cell>
          <cell r="B158">
            <v>5</v>
          </cell>
          <cell r="C158" t="str">
            <v>Option 4</v>
          </cell>
          <cell r="D158" t="str">
            <v>Antibiotics</v>
          </cell>
          <cell r="E158" t="str">
            <v>near-cash</v>
          </cell>
          <cell r="F158">
            <v>159418.71298980364</v>
          </cell>
          <cell r="G158">
            <v>3490838.2657997506</v>
          </cell>
          <cell r="H158">
            <v>16136034.979928954</v>
          </cell>
          <cell r="I158">
            <v>131996649.67860906</v>
          </cell>
          <cell r="J158">
            <v>97145358.127658784</v>
          </cell>
          <cell r="K158">
            <v>175081725.63624728</v>
          </cell>
          <cell r="L158">
            <v>20003316.139817733</v>
          </cell>
          <cell r="M158">
            <v>234113332.23050815</v>
          </cell>
          <cell r="N158">
            <v>59517753.035181314</v>
          </cell>
          <cell r="O158">
            <v>157610902.68287712</v>
          </cell>
          <cell r="P158">
            <v>115996637.96946314</v>
          </cell>
          <cell r="Q158">
            <v>209056736.57622141</v>
          </cell>
          <cell r="R158">
            <v>1220308704.0353024</v>
          </cell>
        </row>
        <row r="159">
          <cell r="A159" t="str">
            <v>Option 4Antibioticsnon-cash</v>
          </cell>
          <cell r="B159">
            <v>5</v>
          </cell>
          <cell r="C159" t="str">
            <v>Option 4</v>
          </cell>
          <cell r="D159" t="str">
            <v>Antibiotics</v>
          </cell>
          <cell r="E159" t="str">
            <v>non-cash</v>
          </cell>
          <cell r="F159">
            <v>143954.6245396875</v>
          </cell>
          <cell r="G159">
            <v>5320027.2924575657</v>
          </cell>
          <cell r="H159">
            <v>8307885.740348476</v>
          </cell>
          <cell r="I159">
            <v>8705103.4521060549</v>
          </cell>
          <cell r="J159">
            <v>8962584.4229449574</v>
          </cell>
          <cell r="K159">
            <v>9235244.2523393109</v>
          </cell>
          <cell r="L159">
            <v>9508405.8143023029</v>
          </cell>
          <cell r="M159">
            <v>9797670.6273067761</v>
          </cell>
          <cell r="N159">
            <v>10087467.728393313</v>
          </cell>
          <cell r="O159">
            <v>10394348.76850976</v>
          </cell>
          <cell r="P159">
            <v>10701794.513052465</v>
          </cell>
          <cell r="Q159">
            <v>11027364.608512005</v>
          </cell>
          <cell r="R159">
            <v>102191851.84481266</v>
          </cell>
        </row>
        <row r="160">
          <cell r="A160" t="str">
            <v>Option 4Antibioticsresource</v>
          </cell>
          <cell r="B160">
            <v>5</v>
          </cell>
          <cell r="C160" t="str">
            <v>Option 4</v>
          </cell>
          <cell r="D160" t="str">
            <v>Antibiotics</v>
          </cell>
          <cell r="E160" t="str">
            <v>resource</v>
          </cell>
          <cell r="F160">
            <v>303373.33752949117</v>
          </cell>
          <cell r="G160">
            <v>8810865.5582573153</v>
          </cell>
          <cell r="H160">
            <v>24443920.720277429</v>
          </cell>
          <cell r="I160">
            <v>140701753.1307151</v>
          </cell>
          <cell r="J160">
            <v>106107942.55060375</v>
          </cell>
          <cell r="K160">
            <v>184316969.88858658</v>
          </cell>
          <cell r="L160">
            <v>29511721.954120036</v>
          </cell>
          <cell r="M160">
            <v>243911002.85781494</v>
          </cell>
          <cell r="N160">
            <v>69605220.76357463</v>
          </cell>
          <cell r="O160">
            <v>168005251.45138687</v>
          </cell>
          <cell r="P160">
            <v>126698432.4825156</v>
          </cell>
          <cell r="Q160">
            <v>220084101.18473342</v>
          </cell>
          <cell r="R160">
            <v>1322500555.880115</v>
          </cell>
        </row>
        <row r="161">
          <cell r="A161" t="str">
            <v>Option 4Consumablescash</v>
          </cell>
          <cell r="B161">
            <v>5</v>
          </cell>
          <cell r="C161" t="str">
            <v>Option 4</v>
          </cell>
          <cell r="D161" t="str">
            <v>Consumables</v>
          </cell>
          <cell r="E161" t="str">
            <v>cash</v>
          </cell>
          <cell r="F161">
            <v>165383579.60802719</v>
          </cell>
          <cell r="G161">
            <v>602188611.11374807</v>
          </cell>
          <cell r="H161">
            <v>493473348.65883285</v>
          </cell>
          <cell r="I161">
            <v>101947554.38477053</v>
          </cell>
          <cell r="J161">
            <v>246358387.66396585</v>
          </cell>
          <cell r="K161">
            <v>701878085.5747031</v>
          </cell>
          <cell r="L161">
            <v>569059692.10053015</v>
          </cell>
          <cell r="M161">
            <v>114742870.61801337</v>
          </cell>
          <cell r="N161">
            <v>277278535.73318899</v>
          </cell>
          <cell r="O161">
            <v>786239473.71606767</v>
          </cell>
          <cell r="P161">
            <v>636639286.87651372</v>
          </cell>
          <cell r="Q161">
            <v>137059476.36221662</v>
          </cell>
          <cell r="R161">
            <v>4832248902.4105787</v>
          </cell>
        </row>
        <row r="162">
          <cell r="A162" t="str">
            <v>Option 4Consumablesnear-cash</v>
          </cell>
          <cell r="B162">
            <v>5</v>
          </cell>
          <cell r="C162" t="str">
            <v>Option 4</v>
          </cell>
          <cell r="D162" t="str">
            <v>Consumables</v>
          </cell>
          <cell r="E162" t="str">
            <v>near-cash</v>
          </cell>
          <cell r="F162">
            <v>2416354.499902186</v>
          </cell>
          <cell r="G162">
            <v>32097287.789141811</v>
          </cell>
          <cell r="H162">
            <v>91784268.342367798</v>
          </cell>
          <cell r="I162">
            <v>101947554.38477053</v>
          </cell>
          <cell r="J162">
            <v>246358387.66396585</v>
          </cell>
          <cell r="K162">
            <v>701878085.5747031</v>
          </cell>
          <cell r="L162">
            <v>569059692.10053015</v>
          </cell>
          <cell r="M162">
            <v>114742870.61801337</v>
          </cell>
          <cell r="N162">
            <v>277278535.73318899</v>
          </cell>
          <cell r="O162">
            <v>786239473.71606767</v>
          </cell>
          <cell r="P162">
            <v>636639286.87651372</v>
          </cell>
          <cell r="Q162">
            <v>137059476.36221662</v>
          </cell>
          <cell r="R162">
            <v>3697501273.6613822</v>
          </cell>
        </row>
        <row r="163">
          <cell r="A163" t="str">
            <v>Option 4Consumablesnon-cash</v>
          </cell>
          <cell r="B163">
            <v>5</v>
          </cell>
          <cell r="C163" t="str">
            <v>Option 4</v>
          </cell>
          <cell r="D163" t="str">
            <v>Consumables</v>
          </cell>
          <cell r="E163" t="str">
            <v>non-cash</v>
          </cell>
          <cell r="F163">
            <v>1425963.2196960938</v>
          </cell>
          <cell r="G163">
            <v>18812790.71602257</v>
          </cell>
          <cell r="H163">
            <v>37158770.511030667</v>
          </cell>
          <cell r="I163">
            <v>41881991.362111606</v>
          </cell>
          <cell r="J163">
            <v>43138451.102974944</v>
          </cell>
          <cell r="K163">
            <v>44432604.636064187</v>
          </cell>
          <cell r="L163">
            <v>45765582.775146119</v>
          </cell>
          <cell r="M163">
            <v>47138550.258400515</v>
          </cell>
          <cell r="N163">
            <v>48552706.766152516</v>
          </cell>
          <cell r="O163">
            <v>50009287.969137102</v>
          </cell>
          <cell r="P163">
            <v>51509566.608211227</v>
          </cell>
          <cell r="Q163">
            <v>53054853.606457561</v>
          </cell>
          <cell r="R163">
            <v>482881119.53140509</v>
          </cell>
        </row>
        <row r="164">
          <cell r="A164" t="str">
            <v>Option 4Consumablesresource</v>
          </cell>
          <cell r="B164">
            <v>5</v>
          </cell>
          <cell r="C164" t="str">
            <v>Option 4</v>
          </cell>
          <cell r="D164" t="str">
            <v>Consumables</v>
          </cell>
          <cell r="E164" t="str">
            <v>resource</v>
          </cell>
          <cell r="F164">
            <v>3842317.7195982798</v>
          </cell>
          <cell r="G164">
            <v>50910078.505164385</v>
          </cell>
          <cell r="H164">
            <v>128943038.85339847</v>
          </cell>
          <cell r="I164">
            <v>143829545.74688214</v>
          </cell>
          <cell r="J164">
            <v>289496838.76694077</v>
          </cell>
          <cell r="K164">
            <v>746310690.21076727</v>
          </cell>
          <cell r="L164">
            <v>614825274.87567627</v>
          </cell>
          <cell r="M164">
            <v>161881420.87641388</v>
          </cell>
          <cell r="N164">
            <v>325831242.49934149</v>
          </cell>
          <cell r="O164">
            <v>836248761.68520474</v>
          </cell>
          <cell r="P164">
            <v>688148853.484725</v>
          </cell>
          <cell r="Q164">
            <v>190114329.96867418</v>
          </cell>
          <cell r="R164">
            <v>4180382393.1927867</v>
          </cell>
        </row>
        <row r="165">
          <cell r="A165" t="str">
            <v>Option 4Non Productcash</v>
          </cell>
          <cell r="B165">
            <v>5</v>
          </cell>
          <cell r="C165" t="str">
            <v>Option 4</v>
          </cell>
          <cell r="D165" t="str">
            <v>Non Product</v>
          </cell>
          <cell r="E165" t="str">
            <v>cash</v>
          </cell>
          <cell r="F165">
            <v>16600000</v>
          </cell>
          <cell r="G165">
            <v>22248000</v>
          </cell>
          <cell r="H165">
            <v>25037240</v>
          </cell>
          <cell r="I165">
            <v>28083083.899999999</v>
          </cell>
          <cell r="J165">
            <v>29375779.941000003</v>
          </cell>
          <cell r="K165">
            <v>27358868.153480001</v>
          </cell>
          <cell r="L165">
            <v>24716882.538150299</v>
          </cell>
          <cell r="M165">
            <v>22875653.896902584</v>
          </cell>
          <cell r="N165">
            <v>23561923.513809666</v>
          </cell>
          <cell r="O165">
            <v>27008804.905265369</v>
          </cell>
          <cell r="P165">
            <v>24996844.655800674</v>
          </cell>
          <cell r="Q165">
            <v>25746749.995474696</v>
          </cell>
          <cell r="R165">
            <v>297609831.49988329</v>
          </cell>
        </row>
        <row r="166">
          <cell r="A166" t="str">
            <v>Option 4Non Productnear-cash</v>
          </cell>
          <cell r="B166">
            <v>5</v>
          </cell>
          <cell r="C166" t="str">
            <v>Option 4</v>
          </cell>
          <cell r="D166" t="str">
            <v>Non Product</v>
          </cell>
          <cell r="E166" t="str">
            <v>near-cash</v>
          </cell>
          <cell r="F166">
            <v>14500000</v>
          </cell>
          <cell r="G166">
            <v>22248000</v>
          </cell>
          <cell r="H166">
            <v>25037240</v>
          </cell>
          <cell r="I166">
            <v>25788357.199999999</v>
          </cell>
          <cell r="J166">
            <v>29375779.941000003</v>
          </cell>
          <cell r="K166">
            <v>27358868.153480001</v>
          </cell>
          <cell r="L166">
            <v>22209372.715439402</v>
          </cell>
          <cell r="M166">
            <v>22875653.896902584</v>
          </cell>
          <cell r="N166">
            <v>23561923.513809666</v>
          </cell>
          <cell r="O166">
            <v>24268781.219223954</v>
          </cell>
          <cell r="P166">
            <v>24996844.655800674</v>
          </cell>
          <cell r="Q166">
            <v>25746749.995474696</v>
          </cell>
          <cell r="R166">
            <v>287967571.29113096</v>
          </cell>
        </row>
        <row r="167">
          <cell r="A167" t="str">
            <v>Option 4Non Productnon-cash</v>
          </cell>
          <cell r="B167">
            <v>5</v>
          </cell>
          <cell r="C167" t="str">
            <v>Option 4</v>
          </cell>
          <cell r="D167" t="str">
            <v>Non Product</v>
          </cell>
          <cell r="E167" t="str">
            <v>non-cash</v>
          </cell>
          <cell r="F167">
            <v>761250</v>
          </cell>
          <cell r="G167">
            <v>758852.5</v>
          </cell>
          <cell r="H167">
            <v>755626.02500000002</v>
          </cell>
          <cell r="I167">
            <v>831838.42874999996</v>
          </cell>
          <cell r="J167">
            <v>829218.61576750013</v>
          </cell>
          <cell r="K167">
            <v>825692.95942017506</v>
          </cell>
          <cell r="L167">
            <v>908972.31073270133</v>
          </cell>
          <cell r="M167">
            <v>906109.57035177317</v>
          </cell>
          <cell r="N167">
            <v>902256.99046832975</v>
          </cell>
          <cell r="O167">
            <v>993258.58619001263</v>
          </cell>
          <cell r="P167">
            <v>990130.39248178201</v>
          </cell>
          <cell r="Q167">
            <v>985920.5744234866</v>
          </cell>
          <cell r="R167">
            <v>10449126.953585761</v>
          </cell>
        </row>
        <row r="168">
          <cell r="A168" t="str">
            <v>Option 4Non Productresource</v>
          </cell>
          <cell r="B168">
            <v>5</v>
          </cell>
          <cell r="C168" t="str">
            <v>Option 4</v>
          </cell>
          <cell r="D168" t="str">
            <v>Non Product</v>
          </cell>
          <cell r="E168" t="str">
            <v>resource</v>
          </cell>
          <cell r="F168">
            <v>15261250</v>
          </cell>
          <cell r="G168">
            <v>23006852.5</v>
          </cell>
          <cell r="H168">
            <v>25792866.024999999</v>
          </cell>
          <cell r="I168">
            <v>26620195.62875</v>
          </cell>
          <cell r="J168">
            <v>30204998.556767505</v>
          </cell>
          <cell r="K168">
            <v>28184561.112900175</v>
          </cell>
          <cell r="L168">
            <v>23118345.026172101</v>
          </cell>
          <cell r="M168">
            <v>23781763.467254356</v>
          </cell>
          <cell r="N168">
            <v>24464180.504277997</v>
          </cell>
          <cell r="O168">
            <v>25262039.805413965</v>
          </cell>
          <cell r="P168">
            <v>25986975.048282456</v>
          </cell>
          <cell r="Q168">
            <v>26732670.569898184</v>
          </cell>
          <cell r="R168">
            <v>298416698.24471676</v>
          </cell>
        </row>
        <row r="169">
          <cell r="A169" t="str">
            <v>Option 4Totalcash</v>
          </cell>
          <cell r="B169">
            <v>5</v>
          </cell>
          <cell r="C169" t="str">
            <v>Option 4</v>
          </cell>
          <cell r="D169" t="str">
            <v>Total</v>
          </cell>
          <cell r="E169" t="str">
            <v>cash</v>
          </cell>
          <cell r="F169">
            <v>451221788.55794954</v>
          </cell>
          <cell r="G169">
            <v>2256259352.891778</v>
          </cell>
          <cell r="H169">
            <v>723906251.0245378</v>
          </cell>
          <cell r="I169">
            <v>798140208.0951401</v>
          </cell>
          <cell r="J169">
            <v>623881086.23337781</v>
          </cell>
          <cell r="K169">
            <v>1703107775.0044141</v>
          </cell>
          <cell r="L169">
            <v>1826043801.3762519</v>
          </cell>
          <cell r="M169">
            <v>957623833.06461656</v>
          </cell>
          <cell r="N169">
            <v>530092843.501504</v>
          </cell>
          <cell r="O169">
            <v>1718882974.8815856</v>
          </cell>
          <cell r="P169">
            <v>1247071138.9266832</v>
          </cell>
          <cell r="Q169">
            <v>2245066005.4233694</v>
          </cell>
          <cell r="R169">
            <v>15081297058.981209</v>
          </cell>
        </row>
        <row r="170">
          <cell r="A170" t="str">
            <v>Option 4TotalVAT*</v>
          </cell>
          <cell r="B170">
            <v>5</v>
          </cell>
          <cell r="C170" t="str">
            <v>Option 4</v>
          </cell>
          <cell r="D170" t="str">
            <v>Total</v>
          </cell>
          <cell r="E170" t="str">
            <v>VAT*</v>
          </cell>
          <cell r="F170">
            <v>67203245.104375482</v>
          </cell>
          <cell r="G170">
            <v>336038627.02643514</v>
          </cell>
          <cell r="H170">
            <v>107815824.62067592</v>
          </cell>
          <cell r="I170">
            <v>118871945.88651025</v>
          </cell>
          <cell r="J170">
            <v>92918459.651779711</v>
          </cell>
          <cell r="K170">
            <v>253654349.46874261</v>
          </cell>
          <cell r="L170">
            <v>271963970.41773963</v>
          </cell>
          <cell r="M170">
            <v>142624826.2011131</v>
          </cell>
          <cell r="N170">
            <v>78949997.968309104</v>
          </cell>
          <cell r="O170">
            <v>256003847.32278943</v>
          </cell>
          <cell r="P170">
            <v>185733999.41461241</v>
          </cell>
          <cell r="Q170">
            <v>334371532.72262955</v>
          </cell>
          <cell r="R170">
            <v>2246150625.8057122</v>
          </cell>
        </row>
        <row r="171">
          <cell r="A171" t="str">
            <v>Option 4Totalcash (exc VAT)</v>
          </cell>
          <cell r="B171">
            <v>5</v>
          </cell>
          <cell r="C171" t="str">
            <v>Option 4</v>
          </cell>
          <cell r="D171" t="str">
            <v>Total</v>
          </cell>
          <cell r="E171" t="str">
            <v>cash (exc VAT)</v>
          </cell>
          <cell r="F171">
            <v>384018543.45357406</v>
          </cell>
          <cell r="G171">
            <v>1920220725.8653429</v>
          </cell>
          <cell r="H171">
            <v>616090426.40386188</v>
          </cell>
          <cell r="I171">
            <v>679268262.20862985</v>
          </cell>
          <cell r="J171">
            <v>530962626.5815981</v>
          </cell>
          <cell r="K171">
            <v>1449453425.5356715</v>
          </cell>
          <cell r="L171">
            <v>1554079830.9585123</v>
          </cell>
          <cell r="M171">
            <v>814999006.86350346</v>
          </cell>
          <cell r="N171">
            <v>451142845.5331949</v>
          </cell>
          <cell r="O171">
            <v>1462879127.5587962</v>
          </cell>
          <cell r="P171">
            <v>1061337139.5120708</v>
          </cell>
          <cell r="Q171">
            <v>1910694472.7007399</v>
          </cell>
          <cell r="R171">
            <v>12835146433.175495</v>
          </cell>
        </row>
        <row r="172">
          <cell r="A172" t="str">
            <v>Option 4Totaldiscount Factor</v>
          </cell>
          <cell r="B172">
            <v>5</v>
          </cell>
          <cell r="C172" t="str">
            <v>Option 4</v>
          </cell>
          <cell r="D172" t="str">
            <v>Total</v>
          </cell>
          <cell r="E172" t="str">
            <v>discount Factor</v>
          </cell>
          <cell r="F172">
            <v>1</v>
          </cell>
          <cell r="G172">
            <v>0.96618357487922713</v>
          </cell>
          <cell r="H172">
            <v>0.93351070036640305</v>
          </cell>
          <cell r="I172">
            <v>0.90194270566802237</v>
          </cell>
          <cell r="J172">
            <v>0.87144222769857238</v>
          </cell>
          <cell r="K172">
            <v>0.84197316685852408</v>
          </cell>
          <cell r="L172">
            <v>0.81350064430775282</v>
          </cell>
          <cell r="M172">
            <v>0.78599096068381924</v>
          </cell>
          <cell r="N172">
            <v>0.75941155621625056</v>
          </cell>
          <cell r="O172">
            <v>0.73373097218961414</v>
          </cell>
          <cell r="P172">
            <v>0.70891881370977217</v>
          </cell>
          <cell r="Q172">
            <v>0.68494571372924851</v>
          </cell>
          <cell r="R172">
            <v>10.001551036307207</v>
          </cell>
        </row>
        <row r="173">
          <cell r="A173" t="str">
            <v>Option 4TotalCash Discount</v>
          </cell>
          <cell r="B173">
            <v>5</v>
          </cell>
          <cell r="C173" t="str">
            <v>Option 4</v>
          </cell>
          <cell r="D173" t="str">
            <v>Total</v>
          </cell>
          <cell r="E173" t="str">
            <v>Cash Discount</v>
          </cell>
          <cell r="F173">
            <v>0</v>
          </cell>
          <cell r="G173">
            <v>64935000.391581506</v>
          </cell>
          <cell r="H173">
            <v>40963420.962556884</v>
          </cell>
          <cell r="I173">
            <v>66607207.91776257</v>
          </cell>
          <cell r="J173">
            <v>68259372.448645025</v>
          </cell>
          <cell r="K173">
            <v>229052534.62346625</v>
          </cell>
          <cell r="L173">
            <v>289834887.16807896</v>
          </cell>
          <cell r="M173">
            <v>174417154.50249979</v>
          </cell>
          <cell r="N173">
            <v>108539755.13100381</v>
          </cell>
          <cell r="O173">
            <v>389519403.09918612</v>
          </cell>
          <cell r="P173">
            <v>308935273.62305063</v>
          </cell>
          <cell r="Q173">
            <v>601972483.37820148</v>
          </cell>
          <cell r="R173">
            <v>2343036493.2460332</v>
          </cell>
        </row>
        <row r="174">
          <cell r="A174" t="str">
            <v>Option 4TotalDiscounted Cash</v>
          </cell>
          <cell r="B174">
            <v>5</v>
          </cell>
          <cell r="C174" t="str">
            <v>Option 4</v>
          </cell>
          <cell r="D174" t="str">
            <v>Total</v>
          </cell>
          <cell r="E174" t="str">
            <v>Discounted Cash</v>
          </cell>
          <cell r="F174">
            <v>451221788.55794954</v>
          </cell>
          <cell r="G174">
            <v>2191324352.5001965</v>
          </cell>
          <cell r="H174">
            <v>682942830.06198096</v>
          </cell>
          <cell r="I174">
            <v>731533000.17737758</v>
          </cell>
          <cell r="J174">
            <v>555621713.78473282</v>
          </cell>
          <cell r="K174">
            <v>1474055240.3809478</v>
          </cell>
          <cell r="L174">
            <v>1536208914.208173</v>
          </cell>
          <cell r="M174">
            <v>783206678.56211674</v>
          </cell>
          <cell r="N174">
            <v>421553088.37050021</v>
          </cell>
          <cell r="O174">
            <v>1329363571.7823994</v>
          </cell>
          <cell r="P174">
            <v>938135865.3036325</v>
          </cell>
          <cell r="Q174">
            <v>1643093522.0451679</v>
          </cell>
          <cell r="R174">
            <v>12738260565.735176</v>
          </cell>
        </row>
        <row r="175">
          <cell r="A175" t="str">
            <v>Option 4Totalnear-cash</v>
          </cell>
          <cell r="B175">
            <v>5</v>
          </cell>
          <cell r="C175" t="str">
            <v>Option 4</v>
          </cell>
          <cell r="D175" t="str">
            <v>Total</v>
          </cell>
          <cell r="E175" t="str">
            <v>near-cash</v>
          </cell>
          <cell r="F175">
            <v>29091774.12038704</v>
          </cell>
          <cell r="G175">
            <v>104028764.04466212</v>
          </cell>
          <cell r="H175">
            <v>214674008.69851252</v>
          </cell>
          <cell r="I175">
            <v>800510261.75121808</v>
          </cell>
          <cell r="J175">
            <v>636329236.17384553</v>
          </cell>
          <cell r="K175">
            <v>1701718077.134177</v>
          </cell>
          <cell r="L175">
            <v>1818732271.065383</v>
          </cell>
          <cell r="M175">
            <v>962774706.395082</v>
          </cell>
          <cell r="N175">
            <v>544103345.92770135</v>
          </cell>
          <cell r="O175">
            <v>1714578833.9993544</v>
          </cell>
          <cell r="P175">
            <v>1241664171.5438406</v>
          </cell>
          <cell r="Q175">
            <v>2250863358.7360024</v>
          </cell>
          <cell r="R175">
            <v>12019068809.590164</v>
          </cell>
        </row>
        <row r="176">
          <cell r="A176" t="str">
            <v>Option 4Totalnon-cash</v>
          </cell>
          <cell r="B176">
            <v>5</v>
          </cell>
          <cell r="C176" t="str">
            <v>Option 4</v>
          </cell>
          <cell r="D176" t="str">
            <v>Total</v>
          </cell>
          <cell r="E176" t="str">
            <v>non-cash</v>
          </cell>
          <cell r="F176">
            <v>10190252.893763907</v>
          </cell>
          <cell r="G176">
            <v>71275078.349506944</v>
          </cell>
          <cell r="H176">
            <v>110124156.85111246</v>
          </cell>
          <cell r="I176">
            <v>117947932.58912142</v>
          </cell>
          <cell r="J176">
            <v>120459619.84635077</v>
          </cell>
          <cell r="K176">
            <v>123567931.99362694</v>
          </cell>
          <cell r="L176">
            <v>127695416.212671</v>
          </cell>
          <cell r="M176">
            <v>132010300.12060064</v>
          </cell>
          <cell r="N176">
            <v>135547327.51932466</v>
          </cell>
          <cell r="O176">
            <v>139140729.97831565</v>
          </cell>
          <cell r="P176">
            <v>143689389.99268413</v>
          </cell>
          <cell r="Q176">
            <v>148544842.06664735</v>
          </cell>
          <cell r="R176">
            <v>1380192978.4137259</v>
          </cell>
        </row>
        <row r="177">
          <cell r="A177" t="str">
            <v>Option 4Totalresource</v>
          </cell>
          <cell r="B177">
            <v>5</v>
          </cell>
          <cell r="C177" t="str">
            <v>Option 4</v>
          </cell>
          <cell r="D177" t="str">
            <v>Total</v>
          </cell>
          <cell r="E177" t="str">
            <v>resource</v>
          </cell>
          <cell r="F177">
            <v>39282027.014150947</v>
          </cell>
          <cell r="G177">
            <v>175303842.39416906</v>
          </cell>
          <cell r="H177">
            <v>324798165.54962492</v>
          </cell>
          <cell r="I177">
            <v>918458194.34033954</v>
          </cell>
          <cell r="J177">
            <v>756788856.0201962</v>
          </cell>
          <cell r="K177">
            <v>1825286009.1278038</v>
          </cell>
          <cell r="L177">
            <v>1946427687.2780542</v>
          </cell>
          <cell r="M177">
            <v>1094785006.5156827</v>
          </cell>
          <cell r="N177">
            <v>679650673.4470259</v>
          </cell>
          <cell r="O177">
            <v>1853719563.97767</v>
          </cell>
          <cell r="P177">
            <v>1385353561.536525</v>
          </cell>
          <cell r="Q177">
            <v>2399408200.80265</v>
          </cell>
          <cell r="R177">
            <v>13399261788.003893</v>
          </cell>
        </row>
        <row r="178">
          <cell r="A178" t="str">
            <v>Option 4TotalCapital DEL (Credit)</v>
          </cell>
          <cell r="B178">
            <v>5</v>
          </cell>
          <cell r="C178" t="str">
            <v>Option 4</v>
          </cell>
          <cell r="D178" t="str">
            <v>Total</v>
          </cell>
          <cell r="E178" t="str">
            <v>Capital DEL (Credit)</v>
          </cell>
          <cell r="F178">
            <v>141235.59631249998</v>
          </cell>
          <cell r="G178">
            <v>2991850.8134375</v>
          </cell>
          <cell r="H178">
            <v>79531951.402875006</v>
          </cell>
          <cell r="I178">
            <v>644673337.66087496</v>
          </cell>
          <cell r="J178">
            <v>447142909.7428751</v>
          </cell>
          <cell r="K178">
            <v>1386431383.6583753</v>
          </cell>
          <cell r="L178">
            <v>1410581725.520375</v>
          </cell>
          <cell r="M178">
            <v>714166056.31087494</v>
          </cell>
          <cell r="N178">
            <v>319167084.11787504</v>
          </cell>
          <cell r="O178">
            <v>1238455123.0608749</v>
          </cell>
          <cell r="P178">
            <v>814146075.31537497</v>
          </cell>
          <cell r="Q178">
            <v>1553392665.1133752</v>
          </cell>
          <cell r="R178">
            <v>8610821398.3135014</v>
          </cell>
        </row>
        <row r="179">
          <cell r="A179" t="str">
            <v>Option 4TotalCapital DEL (Debit)</v>
          </cell>
          <cell r="B179">
            <v>5</v>
          </cell>
          <cell r="C179" t="str">
            <v>Option 4</v>
          </cell>
          <cell r="D179" t="str">
            <v>Total</v>
          </cell>
          <cell r="E179" t="str">
            <v>Capital DEL (Debit)</v>
          </cell>
          <cell r="F179">
            <v>422271250.03387505</v>
          </cell>
          <cell r="G179">
            <v>2106971705.5193753</v>
          </cell>
          <cell r="H179">
            <v>566318979.37537503</v>
          </cell>
          <cell r="I179">
            <v>642247154.765625</v>
          </cell>
          <cell r="J179">
            <v>435136345.51037502</v>
          </cell>
          <cell r="K179">
            <v>1387968200.7631252</v>
          </cell>
          <cell r="L179">
            <v>1417651561.2878749</v>
          </cell>
          <cell r="M179">
            <v>709639873.41562498</v>
          </cell>
          <cell r="N179">
            <v>307160519.88537502</v>
          </cell>
          <cell r="O179">
            <v>1242091940.1656251</v>
          </cell>
          <cell r="P179">
            <v>819115911.08287501</v>
          </cell>
          <cell r="Q179">
            <v>1548866482.2181251</v>
          </cell>
          <cell r="R179">
            <v>11605439924.023249</v>
          </cell>
        </row>
      </sheetData>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Adjustments"/>
      <sheetName val="DrCr Elimination"/>
      <sheetName val="Expenditure"/>
      <sheetName val="Income"/>
      <sheetName val="Int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anges FY '03 Plan"/>
      <sheetName val="Scenarios"/>
      <sheetName val="INPUT"/>
      <sheetName val="Rate Card"/>
      <sheetName val="Summary"/>
      <sheetName val="Detail Plan"/>
      <sheetName val="Calendar year Summary Plan  (3)"/>
      <sheetName val="Inflators"/>
      <sheetName val="BP Assumptions"/>
      <sheetName val="Assumption Inputs"/>
      <sheetName val="Calendar year Sum Plan (by ind)"/>
      <sheetName val="Calendar year Summary Plan"/>
      <sheetName val="Calendar year Summary Plan (2)"/>
      <sheetName val="Calendar year Sum Plan (BY Hour"/>
      <sheetName val="Sheet1"/>
      <sheetName val="Business Practises Personnel"/>
      <sheetName val="Graph Data"/>
      <sheetName val="Headcount &amp; Payroll"/>
      <sheetName val="Recruiting &amp; Training"/>
      <sheetName val="Business Practises Recruitment"/>
      <sheetName val="People Costs"/>
      <sheetName val="GSS Costs"/>
      <sheetName val="Facility Costs"/>
      <sheetName val="Control"/>
      <sheetName val="SENSITIVITY"/>
      <sheetName val="GSS"/>
      <sheetName val="ice allocation"/>
      <sheetName val="Accenture P&amp;L"/>
      <sheetName val="Net W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ey Messages"/>
      <sheetName val="SHA_lookup_table"/>
      <sheetName val="Update"/>
      <sheetName val="TLAssign"/>
      <sheetName val="CommentClose"/>
      <sheetName val="DataIn"/>
      <sheetName val="TrajIn"/>
      <sheetName val="Org_Lookup_Table"/>
      <sheetName val="KeyPrioritiesTimeseries"/>
      <sheetName val="KeyPrioritiesOrgComparison"/>
      <sheetName val="AmbFeeder"/>
      <sheetName val="Months"/>
      <sheetName val="Mar06"/>
      <sheetName val="Apr06"/>
      <sheetName val="May06"/>
      <sheetName val="Jun06"/>
      <sheetName val="Jul06"/>
      <sheetName val="Aug06"/>
      <sheetName val="Sep06"/>
      <sheetName val="Oct06"/>
      <sheetName val="Nov06"/>
      <sheetName val="Dec06"/>
      <sheetName val="Jan07"/>
      <sheetName val="Feb07"/>
      <sheetName val="Mar07"/>
      <sheetName val="Introduction"/>
      <sheetName val="Interactive inputs &amp; results"/>
      <sheetName val="Scenario Data"/>
    </sheetNames>
    <sheetDataSet>
      <sheetData sheetId="0"/>
      <sheetData sheetId="1"/>
      <sheetData sheetId="2"/>
      <sheetData sheetId="3"/>
      <sheetData sheetId="4"/>
      <sheetData sheetId="5"/>
      <sheetData sheetId="6"/>
      <sheetData sheetId="7"/>
      <sheetData sheetId="8" refreshError="1">
        <row r="1">
          <cell r="C1" t="str">
            <v>Organisation</v>
          </cell>
        </row>
        <row r="5">
          <cell r="O5">
            <v>1</v>
          </cell>
          <cell r="P5">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figures"/>
      <sheetName val="changes against budgets"/>
      <sheetName val="Org_Lookup_Table"/>
      <sheetName val="Estates Bids"/>
    </sheetNames>
    <sheetDataSet>
      <sheetData sheetId="0"/>
      <sheetData sheetId="1" refreshError="1"/>
      <sheetData sheetId="2" refreshError="1"/>
      <sheetData sheetId="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rep"/>
      <sheetName val="changes against budgets"/>
      <sheetName val="previous sheets combined"/>
      <sheetName val="14 Sep figures"/>
      <sheetName val="28 Sep figures"/>
      <sheetName val="1 Oct figures"/>
      <sheetName val="12 Oct MS(H) plans"/>
      <sheetName val="9 November position"/>
      <sheetName val="23 December position"/>
      <sheetName val="Service totals for future years"/>
      <sheetName val="PF Inflation"/>
      <sheetName val="IF inflation"/>
      <sheetName val="Sheet3"/>
      <sheetName val="Source figures"/>
      <sheetName val="Data 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4"/>
      <sheetName val="6.2 LDP Efficiency"/>
      <sheetName val="changes against budgets"/>
    </sheetNames>
    <sheetDataSet>
      <sheetData sheetId="0" refreshError="1"/>
      <sheetData sheetId="1" refreshError="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ista SHA-PCT Ini"/>
      <sheetName val="Vista SHA-PCT CB 1"/>
      <sheetName val="Vista SHA-PCT CB 2"/>
      <sheetName val="Vista SHA-PCT IATS"/>
      <sheetName val="Vista Trust"/>
      <sheetName val="Vista All England 1"/>
      <sheetName val="Vista All England 2"/>
      <sheetName val="SHA_FIMS_Report"/>
      <sheetName val="info"/>
      <sheetName val="T04"/>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nett allocations (2)"/>
      <sheetName val="Intro"/>
      <sheetName val="Data Range"/>
    </sheetNames>
    <sheetDataSet>
      <sheetData sheetId="0"/>
      <sheetData sheetId="1" refreshError="1"/>
      <sheetData sheetId="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Header"/>
      <sheetName val="NHS Allocs"/>
      <sheetName val="Refs"/>
      <sheetName val="Accrual GL Journal Entries"/>
      <sheetName val="Cash GL Journal Entries"/>
      <sheetName val="Disclosure Amendments"/>
    </sheetNames>
    <sheetDataSet>
      <sheetData sheetId="0" refreshError="1"/>
      <sheetData sheetId="1"/>
      <sheetData sheetId="2" refreshError="1"/>
      <sheetData sheetId="3"/>
      <sheetData sheetId="4"/>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1"/>
      <sheetName val="Table 4.2_4.3"/>
      <sheetName val="Table 4.4"/>
      <sheetName val="Table 4.5"/>
      <sheetName val="Table 4.6"/>
      <sheetName val="Table 4.7"/>
      <sheetName val="Table 4.8"/>
      <sheetName val="Table 4.9"/>
      <sheetName val="Table 4.10"/>
      <sheetName val="Table 4.11"/>
      <sheetName val="Table 4.12"/>
      <sheetName val="Table 4.13"/>
      <sheetName val="Table 4.14"/>
      <sheetName val="Table 4.15"/>
      <sheetName val="Table 4.16"/>
      <sheetName val="Table 4.17"/>
      <sheetName val="Table 4.18"/>
      <sheetName val="Table 4.19"/>
      <sheetName val="Table 4.20"/>
      <sheetName val="Table 4.21"/>
      <sheetName val="Table 4.22"/>
      <sheetName val="Table 4.23"/>
      <sheetName val="Table 4.24"/>
      <sheetName val="Table 4.25"/>
      <sheetName val="Table 4.26"/>
      <sheetName val="Global"/>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wallpaper"/>
      <sheetName val="Resource and cash summary"/>
      <sheetName val="App C revenue"/>
      <sheetName val="APP C capital"/>
      <sheetName val="App C cash"/>
      <sheetName val="Debtor &amp; creditor adj"/>
      <sheetName val="Transfers pending"/>
      <sheetName val="Capital DEL &amp; AME voted &amp; NON V"/>
      <sheetName val="Resource DEL &amp; AME vote &amp; NON V"/>
      <sheetName val="Capital budget DEL &amp; AME"/>
      <sheetName val="Resource budget DEL &amp; AME"/>
      <sheetName val="Glob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ata"/>
      <sheetName val="Management practices"/>
      <sheetName val="Guidance"/>
      <sheetName val="Comments"/>
    </sheetNames>
    <sheetDataSet>
      <sheetData sheetId="0"/>
      <sheetData sheetId="1"/>
      <sheetData sheetId="2">
        <row r="109">
          <cell r="D109" t="str">
            <v>No</v>
          </cell>
        </row>
        <row r="110">
          <cell r="D110" t="str">
            <v>Yes</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Report"/>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nsultations/national-tariff-payment-system-201516-a-consultation-notice"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publications/nhs-reference-costs-2012-to-2013" TargetMode="External"/><Relationship Id="rId1" Type="http://schemas.openxmlformats.org/officeDocument/2006/relationships/hyperlink" Target="https://connect2.monitor-nhsft.gov.uk/sites/PricingDelivery/MonitorDocumentLibrary/Model%2015_16/Excel%20Model%20Drafts/Draft%2015-16%20prices/5-11%20prices/Non-Mandatory/DRAFT%20-%20New%20national%20currencies%20v2%20(inc%20phototherapy).xlsx"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nhs-reference-costs-2012-to-2013"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publications/nhs-reference-costs-2012-to-2013"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gov.uk/government/publications/nhs-reference-costs-2012-to-2013"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gov.uk/government/publications/nhs-reference-costs-2012-to-2013"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0"/>
  <sheetViews>
    <sheetView tabSelected="1" workbookViewId="0">
      <selection activeCell="C37" sqref="C37"/>
    </sheetView>
  </sheetViews>
  <sheetFormatPr defaultRowHeight="15"/>
  <cols>
    <col min="1" max="1" width="10" bestFit="1" customWidth="1"/>
  </cols>
  <sheetData>
    <row r="3" spans="1:3" ht="45">
      <c r="A3" s="1737" t="s">
        <v>6782</v>
      </c>
    </row>
    <row r="6" spans="1:3" ht="30">
      <c r="A6" s="1742" t="s">
        <v>6783</v>
      </c>
    </row>
    <row r="8" spans="1:3">
      <c r="C8" s="1738"/>
    </row>
    <row r="13" spans="1:3" ht="18">
      <c r="A13" s="1739" t="s">
        <v>6788</v>
      </c>
    </row>
    <row r="15" spans="1:3" ht="18">
      <c r="A15" s="1740" t="s">
        <v>6787</v>
      </c>
    </row>
    <row r="17" spans="1:1" ht="18">
      <c r="A17" s="1740" t="s">
        <v>6784</v>
      </c>
    </row>
    <row r="19" spans="1:1" ht="18">
      <c r="A19" s="1740" t="s">
        <v>6785</v>
      </c>
    </row>
    <row r="20" spans="1:1">
      <c r="A20" s="1741" t="s">
        <v>6786</v>
      </c>
    </row>
  </sheetData>
  <hyperlinks>
    <hyperlink ref="A20" r:id="rId1"/>
  </hyperlinks>
  <pageMargins left="0.7" right="0.7"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BC75"/>
  <sheetViews>
    <sheetView workbookViewId="0"/>
  </sheetViews>
  <sheetFormatPr defaultColWidth="9.140625" defaultRowHeight="15"/>
  <cols>
    <col min="1" max="1" width="3.85546875" style="469" customWidth="1"/>
    <col min="2" max="2" width="9.140625" style="648" customWidth="1"/>
    <col min="3" max="3" width="12.5703125" style="648" customWidth="1"/>
    <col min="4" max="5" width="9.140625" style="648" customWidth="1"/>
    <col min="6" max="6" width="3" style="648" customWidth="1"/>
    <col min="7" max="7" width="8.42578125" style="648" customWidth="1"/>
    <col min="8" max="10" width="9.140625" style="648" customWidth="1"/>
    <col min="11" max="11" width="10.85546875" style="648" customWidth="1"/>
    <col min="12" max="12" width="4" style="1563" customWidth="1"/>
    <col min="13" max="13" width="9.140625" style="643"/>
    <col min="14" max="14" width="10" style="643" customWidth="1"/>
    <col min="15" max="15" width="10" style="643" bestFit="1" customWidth="1"/>
    <col min="16" max="16" width="13" style="643" customWidth="1"/>
    <col min="17" max="17" width="9.140625" style="643"/>
    <col min="18" max="21" width="9.140625" style="648"/>
    <col min="22" max="22" width="10.7109375" style="648" customWidth="1"/>
    <col min="23" max="23" width="2.7109375" style="469" customWidth="1"/>
    <col min="24" max="24" width="11.85546875" style="250" customWidth="1"/>
    <col min="25" max="33" width="9.140625" style="250"/>
    <col min="34" max="34" width="2.85546875" style="469" customWidth="1"/>
    <col min="35" max="43" width="9.140625" style="250"/>
    <col min="44" max="44" width="9.28515625" style="250" customWidth="1"/>
    <col min="45" max="45" width="3.28515625" style="469" customWidth="1"/>
    <col min="46" max="55" width="9.140625" style="469"/>
    <col min="56" max="16384" width="9.140625" style="250"/>
  </cols>
  <sheetData>
    <row r="1" spans="2:44">
      <c r="J1" s="643"/>
      <c r="K1" s="643"/>
    </row>
    <row r="2" spans="2:44" ht="14.25" customHeight="1">
      <c r="B2" s="1564" t="s">
        <v>5051</v>
      </c>
      <c r="C2" s="643"/>
      <c r="J2" s="643"/>
      <c r="K2" s="643"/>
      <c r="X2" s="469"/>
      <c r="Y2" s="469"/>
      <c r="Z2" s="469"/>
      <c r="AA2" s="469"/>
      <c r="AB2" s="469"/>
      <c r="AC2" s="469"/>
      <c r="AD2" s="469"/>
      <c r="AE2" s="469"/>
      <c r="AF2" s="469"/>
      <c r="AG2" s="469"/>
      <c r="AI2" s="469"/>
      <c r="AJ2" s="469"/>
      <c r="AK2" s="469"/>
      <c r="AL2" s="469"/>
      <c r="AM2" s="469"/>
      <c r="AN2" s="469"/>
      <c r="AO2" s="469"/>
      <c r="AP2" s="469"/>
      <c r="AQ2" s="469"/>
      <c r="AR2" s="469"/>
    </row>
    <row r="3" spans="2:44" ht="15.75">
      <c r="B3" s="1564" t="s">
        <v>5050</v>
      </c>
      <c r="C3" s="643"/>
      <c r="J3" s="643"/>
      <c r="K3" s="643"/>
      <c r="X3" s="469"/>
      <c r="Y3" s="469"/>
      <c r="Z3" s="469"/>
      <c r="AA3" s="469"/>
      <c r="AB3" s="469"/>
      <c r="AC3" s="469"/>
      <c r="AD3" s="469"/>
      <c r="AE3" s="469"/>
      <c r="AF3" s="469"/>
      <c r="AG3" s="469"/>
      <c r="AI3" s="469"/>
      <c r="AJ3" s="469"/>
      <c r="AK3" s="469"/>
      <c r="AL3" s="469"/>
      <c r="AM3" s="469"/>
      <c r="AN3" s="469"/>
      <c r="AO3" s="469"/>
      <c r="AP3" s="469"/>
      <c r="AQ3" s="469"/>
      <c r="AR3" s="469"/>
    </row>
    <row r="4" spans="2:44">
      <c r="B4" s="643"/>
      <c r="C4" s="643"/>
      <c r="D4" s="643"/>
      <c r="E4" s="643"/>
      <c r="F4" s="643"/>
      <c r="G4" s="643"/>
      <c r="H4" s="643"/>
      <c r="I4" s="643"/>
      <c r="J4" s="643"/>
      <c r="K4" s="643"/>
      <c r="M4" s="644"/>
      <c r="N4" s="644"/>
      <c r="R4" s="643"/>
      <c r="S4" s="643"/>
      <c r="T4" s="643"/>
      <c r="U4" s="643"/>
      <c r="V4" s="643"/>
      <c r="X4" s="469"/>
      <c r="Y4" s="469"/>
      <c r="Z4" s="469"/>
      <c r="AA4" s="469"/>
      <c r="AB4" s="469"/>
      <c r="AC4" s="469"/>
      <c r="AD4" s="469"/>
      <c r="AE4" s="469"/>
      <c r="AF4" s="469"/>
      <c r="AG4" s="469"/>
      <c r="AI4" s="469"/>
      <c r="AJ4" s="469"/>
      <c r="AK4" s="469"/>
      <c r="AL4" s="469"/>
      <c r="AM4" s="469"/>
      <c r="AN4" s="469"/>
      <c r="AO4" s="469"/>
      <c r="AP4" s="469"/>
      <c r="AQ4" s="469"/>
      <c r="AR4" s="469"/>
    </row>
    <row r="5" spans="2:44" ht="15.75">
      <c r="B5" s="645" t="s">
        <v>1869</v>
      </c>
      <c r="C5" s="645"/>
      <c r="D5" s="645"/>
      <c r="E5" s="645"/>
      <c r="F5" s="645"/>
      <c r="G5" s="645"/>
      <c r="H5" s="645"/>
      <c r="I5" s="645"/>
      <c r="J5" s="645"/>
      <c r="K5" s="645"/>
      <c r="M5" s="645" t="s">
        <v>1874</v>
      </c>
      <c r="N5" s="646"/>
      <c r="O5" s="647"/>
      <c r="P5" s="647"/>
      <c r="Q5" s="647"/>
      <c r="R5" s="647"/>
      <c r="S5" s="647"/>
      <c r="T5" s="647"/>
      <c r="U5" s="647"/>
      <c r="V5" s="647"/>
      <c r="X5" s="645" t="s">
        <v>1863</v>
      </c>
      <c r="Y5" s="647"/>
      <c r="Z5" s="647"/>
      <c r="AA5" s="647"/>
      <c r="AB5" s="647"/>
      <c r="AC5" s="647"/>
      <c r="AD5" s="647"/>
      <c r="AE5" s="647"/>
      <c r="AF5" s="647"/>
      <c r="AG5" s="647"/>
      <c r="AI5" s="645" t="s">
        <v>1875</v>
      </c>
      <c r="AJ5" s="647"/>
      <c r="AK5" s="647"/>
      <c r="AL5" s="647"/>
      <c r="AM5" s="647"/>
      <c r="AN5" s="647"/>
      <c r="AO5" s="647"/>
      <c r="AP5" s="647"/>
      <c r="AQ5" s="647"/>
      <c r="AR5" s="647"/>
    </row>
    <row r="6" spans="2:44" ht="9" customHeight="1">
      <c r="B6" s="643"/>
      <c r="C6" s="643"/>
      <c r="D6" s="643"/>
      <c r="E6" s="643"/>
      <c r="F6" s="643"/>
      <c r="G6" s="643"/>
      <c r="H6" s="643"/>
      <c r="I6" s="643"/>
      <c r="J6" s="643"/>
      <c r="K6" s="643"/>
      <c r="R6" s="643"/>
      <c r="S6" s="643"/>
      <c r="T6" s="643"/>
      <c r="U6" s="643"/>
      <c r="V6" s="643"/>
      <c r="X6" s="643"/>
      <c r="Y6" s="643"/>
      <c r="Z6" s="643"/>
      <c r="AA6" s="643"/>
      <c r="AB6" s="643"/>
      <c r="AC6" s="643"/>
      <c r="AD6" s="643"/>
      <c r="AE6" s="643"/>
      <c r="AF6" s="643"/>
      <c r="AG6" s="643"/>
      <c r="AI6" s="643"/>
      <c r="AJ6" s="643"/>
      <c r="AK6" s="643"/>
      <c r="AL6" s="643"/>
      <c r="AM6" s="643"/>
      <c r="AN6" s="648"/>
      <c r="AO6" s="648"/>
      <c r="AP6" s="648"/>
      <c r="AQ6" s="648"/>
      <c r="AR6" s="648"/>
    </row>
    <row r="7" spans="2:44">
      <c r="B7" s="644" t="s">
        <v>1876</v>
      </c>
      <c r="C7" s="643"/>
      <c r="D7" s="643"/>
      <c r="E7" s="643"/>
      <c r="F7" s="643"/>
      <c r="G7" s="643"/>
      <c r="H7" s="643"/>
      <c r="I7" s="643"/>
      <c r="J7" s="643"/>
      <c r="K7" s="643"/>
      <c r="M7" s="644" t="s">
        <v>1876</v>
      </c>
      <c r="R7" s="643"/>
      <c r="S7" s="643"/>
      <c r="T7" s="643"/>
      <c r="U7" s="643"/>
      <c r="V7" s="643"/>
      <c r="X7" s="644" t="s">
        <v>1876</v>
      </c>
      <c r="Y7" s="643"/>
      <c r="Z7" s="643"/>
      <c r="AA7" s="643"/>
      <c r="AB7" s="643"/>
      <c r="AC7" s="643"/>
      <c r="AD7" s="643"/>
      <c r="AE7" s="643"/>
      <c r="AF7" s="643"/>
      <c r="AG7" s="643"/>
      <c r="AI7" s="644" t="s">
        <v>1877</v>
      </c>
      <c r="AJ7" s="643"/>
      <c r="AK7" s="643"/>
      <c r="AL7" s="643"/>
      <c r="AM7" s="643"/>
      <c r="AN7" s="648"/>
      <c r="AO7" s="648"/>
      <c r="AP7" s="648"/>
      <c r="AQ7" s="648"/>
      <c r="AR7" s="648"/>
    </row>
    <row r="8" spans="2:44">
      <c r="B8" s="1801" t="s">
        <v>1878</v>
      </c>
      <c r="C8" s="1801"/>
      <c r="D8" s="1801"/>
      <c r="E8" s="1801"/>
      <c r="F8" s="1801"/>
      <c r="G8" s="1801"/>
      <c r="H8" s="1801"/>
      <c r="I8" s="1801"/>
      <c r="J8" s="1801"/>
      <c r="K8" s="1801"/>
      <c r="M8" s="1801" t="s">
        <v>1879</v>
      </c>
      <c r="N8" s="1801"/>
      <c r="O8" s="1801"/>
      <c r="P8" s="1801"/>
      <c r="R8" s="643"/>
      <c r="S8" s="643"/>
      <c r="T8" s="643"/>
      <c r="U8" s="643"/>
      <c r="V8" s="643"/>
      <c r="X8" s="1801" t="s">
        <v>1879</v>
      </c>
      <c r="Y8" s="1801"/>
      <c r="Z8" s="1801"/>
      <c r="AA8" s="1801"/>
      <c r="AB8" s="643"/>
      <c r="AC8" s="643"/>
      <c r="AD8" s="643"/>
      <c r="AE8" s="643"/>
      <c r="AF8" s="643"/>
      <c r="AG8" s="643"/>
      <c r="AI8" s="643" t="s">
        <v>27</v>
      </c>
      <c r="AJ8" s="643"/>
      <c r="AK8" s="643"/>
      <c r="AL8" s="643"/>
      <c r="AM8" s="643"/>
      <c r="AN8" s="648"/>
      <c r="AO8" s="648"/>
      <c r="AP8" s="648"/>
      <c r="AQ8" s="648"/>
      <c r="AR8" s="648"/>
    </row>
    <row r="9" spans="2:44" ht="13.5" customHeight="1">
      <c r="B9" s="643"/>
      <c r="C9" s="643"/>
      <c r="D9" s="643"/>
      <c r="E9" s="643"/>
      <c r="F9" s="643"/>
      <c r="G9" s="643"/>
      <c r="H9" s="643"/>
      <c r="I9" s="643"/>
      <c r="J9" s="643"/>
      <c r="K9" s="643"/>
      <c r="R9" s="643"/>
      <c r="S9" s="643"/>
      <c r="T9" s="643"/>
      <c r="U9" s="643"/>
      <c r="V9" s="643"/>
      <c r="X9" s="643"/>
      <c r="Y9" s="643"/>
      <c r="Z9" s="643"/>
      <c r="AA9" s="643"/>
      <c r="AB9" s="643"/>
      <c r="AC9" s="643"/>
      <c r="AD9" s="643"/>
      <c r="AE9" s="643"/>
      <c r="AF9" s="643"/>
      <c r="AG9" s="643"/>
      <c r="AI9" s="643"/>
      <c r="AJ9" s="643"/>
      <c r="AK9" s="643"/>
      <c r="AL9" s="643"/>
      <c r="AM9" s="643"/>
      <c r="AN9" s="648"/>
      <c r="AO9" s="648"/>
      <c r="AP9" s="648"/>
      <c r="AQ9" s="648"/>
      <c r="AR9" s="648"/>
    </row>
    <row r="10" spans="2:44">
      <c r="B10" s="644" t="s">
        <v>1880</v>
      </c>
      <c r="C10" s="643"/>
      <c r="D10" s="643"/>
      <c r="E10" s="643"/>
      <c r="F10" s="643"/>
      <c r="G10" s="643"/>
      <c r="H10" s="643"/>
      <c r="I10" s="643"/>
      <c r="J10" s="643"/>
      <c r="K10" s="643"/>
      <c r="M10" s="644" t="s">
        <v>6771</v>
      </c>
      <c r="R10" s="643"/>
      <c r="S10" s="643"/>
      <c r="T10" s="643"/>
      <c r="U10" s="643"/>
      <c r="V10" s="643"/>
      <c r="X10" s="644" t="s">
        <v>6771</v>
      </c>
      <c r="Y10" s="643"/>
      <c r="Z10" s="643"/>
      <c r="AA10" s="643"/>
      <c r="AB10" s="643"/>
      <c r="AC10" s="643"/>
      <c r="AD10" s="643"/>
      <c r="AE10" s="643"/>
      <c r="AF10" s="643"/>
      <c r="AG10" s="643"/>
      <c r="AI10" s="1800" t="s">
        <v>5053</v>
      </c>
      <c r="AJ10" s="1800"/>
      <c r="AK10" s="1800"/>
      <c r="AL10" s="643"/>
      <c r="AM10" s="643"/>
      <c r="AN10" s="648"/>
      <c r="AO10" s="648"/>
      <c r="AP10" s="648"/>
      <c r="AQ10" s="648"/>
      <c r="AR10" s="648"/>
    </row>
    <row r="11" spans="2:44">
      <c r="B11" s="643" t="s">
        <v>1881</v>
      </c>
      <c r="C11" s="643"/>
      <c r="D11" s="643"/>
      <c r="E11" s="643"/>
      <c r="F11" s="643"/>
      <c r="G11" s="643"/>
      <c r="H11" s="643"/>
      <c r="I11" s="643"/>
      <c r="J11" s="643"/>
      <c r="K11" s="643"/>
      <c r="M11" s="643" t="s">
        <v>6772</v>
      </c>
      <c r="R11" s="643"/>
      <c r="S11" s="643"/>
      <c r="T11" s="643"/>
      <c r="U11" s="643"/>
      <c r="V11" s="643"/>
      <c r="X11" s="643" t="s">
        <v>6772</v>
      </c>
      <c r="Y11" s="643"/>
      <c r="Z11" s="643"/>
      <c r="AA11" s="643"/>
      <c r="AB11" s="643"/>
      <c r="AC11" s="643"/>
      <c r="AD11" s="643"/>
      <c r="AE11" s="643"/>
      <c r="AF11" s="643"/>
      <c r="AG11" s="643"/>
      <c r="AI11" s="643"/>
      <c r="AJ11" s="643"/>
      <c r="AK11" s="643" t="s">
        <v>1882</v>
      </c>
      <c r="AL11" s="643"/>
      <c r="AM11" s="643"/>
      <c r="AN11" s="648"/>
      <c r="AO11" s="648"/>
      <c r="AP11" s="648"/>
      <c r="AQ11" s="648"/>
      <c r="AR11" s="648"/>
    </row>
    <row r="12" spans="2:44">
      <c r="B12" s="643"/>
      <c r="C12" s="643"/>
      <c r="D12" s="643"/>
      <c r="E12" s="643"/>
      <c r="F12" s="643"/>
      <c r="G12" s="643"/>
      <c r="H12" s="643"/>
      <c r="I12" s="643"/>
      <c r="J12" s="643"/>
      <c r="K12" s="643"/>
      <c r="M12" s="648"/>
      <c r="N12" s="648"/>
      <c r="O12" s="648"/>
      <c r="R12" s="643"/>
      <c r="S12" s="643"/>
      <c r="T12" s="643"/>
      <c r="U12" s="643"/>
      <c r="V12" s="643"/>
      <c r="X12" s="648"/>
      <c r="Y12" s="648"/>
      <c r="Z12" s="648"/>
      <c r="AA12" s="643"/>
      <c r="AB12" s="643"/>
      <c r="AC12" s="643"/>
      <c r="AD12" s="643"/>
      <c r="AE12" s="643"/>
      <c r="AF12" s="643"/>
      <c r="AG12" s="643"/>
      <c r="AI12" s="643"/>
      <c r="AJ12" s="643" t="s">
        <v>1857</v>
      </c>
      <c r="AK12" s="697">
        <f>AKI!$C$16</f>
        <v>687.07</v>
      </c>
      <c r="AL12" s="643"/>
      <c r="AM12" s="643"/>
      <c r="AN12" s="648"/>
      <c r="AO12" s="648"/>
      <c r="AP12" s="648"/>
      <c r="AQ12" s="648"/>
      <c r="AR12" s="648"/>
    </row>
    <row r="13" spans="2:44">
      <c r="B13" s="1800" t="s">
        <v>5056</v>
      </c>
      <c r="C13" s="1800"/>
      <c r="D13" s="1800"/>
      <c r="E13" s="643"/>
      <c r="F13" s="643"/>
      <c r="G13" s="643"/>
      <c r="H13" s="643"/>
      <c r="I13" s="643"/>
      <c r="J13" s="643"/>
      <c r="K13" s="643"/>
      <c r="M13" s="1800" t="s">
        <v>5053</v>
      </c>
      <c r="N13" s="1800"/>
      <c r="O13" s="1800"/>
      <c r="R13" s="643"/>
      <c r="S13" s="643"/>
      <c r="T13" s="643"/>
      <c r="U13" s="643"/>
      <c r="V13" s="643"/>
      <c r="X13" s="1800" t="s">
        <v>5056</v>
      </c>
      <c r="Y13" s="1800"/>
      <c r="Z13" s="1800"/>
      <c r="AA13" s="643"/>
      <c r="AB13" s="643"/>
      <c r="AC13" s="643"/>
      <c r="AD13" s="643"/>
      <c r="AE13" s="643"/>
      <c r="AF13" s="643"/>
      <c r="AG13" s="643"/>
      <c r="AI13" s="643"/>
      <c r="AJ13" s="643" t="s">
        <v>1858</v>
      </c>
      <c r="AK13" s="649">
        <f>AKI!$C$17</f>
        <v>352.56</v>
      </c>
      <c r="AL13" s="643"/>
      <c r="AM13" s="643"/>
      <c r="AN13" s="648"/>
      <c r="AO13" s="648"/>
      <c r="AP13" s="648"/>
      <c r="AQ13" s="648"/>
      <c r="AR13" s="648"/>
    </row>
    <row r="14" spans="2:44">
      <c r="C14" s="650" t="s">
        <v>1883</v>
      </c>
      <c r="D14" s="650" t="s">
        <v>1884</v>
      </c>
      <c r="E14" s="650" t="s">
        <v>1885</v>
      </c>
      <c r="G14" s="650" t="s">
        <v>1886</v>
      </c>
      <c r="H14" s="643"/>
      <c r="I14" s="643"/>
      <c r="J14" s="643"/>
      <c r="K14" s="643"/>
      <c r="M14" s="651"/>
      <c r="N14" s="652" t="s">
        <v>1887</v>
      </c>
      <c r="O14" s="651"/>
      <c r="Q14" s="652" t="s">
        <v>1888</v>
      </c>
      <c r="R14" s="643"/>
      <c r="S14" s="643"/>
      <c r="T14" s="652" t="s">
        <v>1889</v>
      </c>
      <c r="U14" s="643"/>
      <c r="V14" s="643"/>
      <c r="X14" s="648"/>
      <c r="Y14" s="650" t="s">
        <v>1884</v>
      </c>
      <c r="Z14" s="650" t="s">
        <v>1885</v>
      </c>
      <c r="AA14" s="643"/>
      <c r="AB14" s="643"/>
      <c r="AC14" s="643"/>
      <c r="AD14" s="643"/>
      <c r="AE14" s="643"/>
      <c r="AF14" s="643"/>
      <c r="AG14" s="643"/>
      <c r="AI14" s="643"/>
      <c r="AJ14" s="643"/>
      <c r="AK14" s="643"/>
      <c r="AL14" s="643"/>
      <c r="AM14" s="643"/>
      <c r="AN14" s="648"/>
      <c r="AO14" s="648"/>
      <c r="AP14" s="648"/>
      <c r="AQ14" s="648"/>
      <c r="AR14" s="648"/>
    </row>
    <row r="15" spans="2:44">
      <c r="B15" s="671" t="s">
        <v>1696</v>
      </c>
      <c r="C15" s="695">
        <f>ROUND(Phototherapy!$E$8,0)</f>
        <v>122</v>
      </c>
      <c r="D15" s="695">
        <f>ROUND(Phototherapy!$E$6,0)</f>
        <v>242</v>
      </c>
      <c r="E15" s="695">
        <f>ROUND(Phototherapy!$E$7,0)</f>
        <v>492</v>
      </c>
      <c r="G15" s="695">
        <f>ROUND(Phototherapy!$E$9,0)</f>
        <v>153</v>
      </c>
      <c r="H15" s="643"/>
      <c r="I15" s="643"/>
      <c r="J15" s="643"/>
      <c r="K15" s="643"/>
      <c r="M15" s="648"/>
      <c r="N15" s="650" t="s">
        <v>1884</v>
      </c>
      <c r="O15" s="650" t="s">
        <v>1885</v>
      </c>
      <c r="Q15" s="650" t="s">
        <v>1884</v>
      </c>
      <c r="R15" s="650" t="s">
        <v>1885</v>
      </c>
      <c r="S15" s="643"/>
      <c r="T15" s="650" t="s">
        <v>1884</v>
      </c>
      <c r="U15" s="650" t="s">
        <v>1885</v>
      </c>
      <c r="V15" s="643"/>
      <c r="X15" s="671" t="s">
        <v>1855</v>
      </c>
      <c r="Y15" s="655">
        <f>'Complex Endoscopy'!F34</f>
        <v>903.25591549295757</v>
      </c>
      <c r="Z15" s="666">
        <f>'Complex Endoscopy'!F35</f>
        <v>6208.168693877552</v>
      </c>
      <c r="AA15" s="643"/>
      <c r="AB15" s="643"/>
      <c r="AC15" s="643"/>
      <c r="AD15" s="643"/>
      <c r="AE15" s="643"/>
      <c r="AF15" s="643"/>
      <c r="AG15" s="643"/>
      <c r="AI15" s="643" t="s">
        <v>1890</v>
      </c>
      <c r="AJ15" s="643"/>
      <c r="AK15" s="643"/>
      <c r="AL15" s="643"/>
      <c r="AM15" s="643"/>
      <c r="AN15" s="643"/>
      <c r="AO15" s="643"/>
      <c r="AP15" s="643"/>
      <c r="AQ15" s="643"/>
      <c r="AR15" s="648"/>
    </row>
    <row r="16" spans="2:44">
      <c r="B16" s="650" t="s">
        <v>1891</v>
      </c>
      <c r="C16" s="656">
        <f>ROUND(Phototherapy!$J$8,0)</f>
        <v>84</v>
      </c>
      <c r="D16" s="656">
        <f>ROUND(Phototherapy!$J$6,0)</f>
        <v>568</v>
      </c>
      <c r="E16" s="657" t="str">
        <f>Phototherapy!$J$7</f>
        <v>-</v>
      </c>
      <c r="G16" s="656">
        <f>ROUND(Phototherapy!$J$10,0)</f>
        <v>84</v>
      </c>
      <c r="H16" s="643"/>
      <c r="I16" s="643"/>
      <c r="J16" s="643"/>
      <c r="K16" s="643"/>
      <c r="M16" s="1299" t="s">
        <v>1853</v>
      </c>
      <c r="N16" s="1296">
        <f>Cochlear!F134</f>
        <v>19082.692812500001</v>
      </c>
      <c r="O16" s="1296">
        <f>Cochlear!F135</f>
        <v>21715.25</v>
      </c>
      <c r="Q16" s="1296">
        <f>Cochlear!S134</f>
        <v>22017.611104417672</v>
      </c>
      <c r="R16" s="1296">
        <f>Cochlear!S135</f>
        <v>21715.25</v>
      </c>
      <c r="S16" s="643"/>
      <c r="T16" s="1296">
        <f>Cochlear!AE134</f>
        <v>23529.701985294119</v>
      </c>
      <c r="U16" s="1296">
        <f>Cochlear!AE135</f>
        <v>21715.25</v>
      </c>
      <c r="V16" s="643"/>
      <c r="X16" s="643"/>
      <c r="Y16" s="643"/>
      <c r="Z16" s="643"/>
      <c r="AA16" s="643"/>
      <c r="AB16" s="643"/>
      <c r="AC16" s="643"/>
      <c r="AD16" s="643"/>
      <c r="AE16" s="643"/>
      <c r="AF16" s="643"/>
      <c r="AG16" s="643"/>
      <c r="AI16" s="653" t="s">
        <v>1892</v>
      </c>
      <c r="AJ16" s="658">
        <f>'Price Adjustments'!$D$7+'Price Adjustments'!$E$7</f>
        <v>-2.8000000000000001E-2</v>
      </c>
      <c r="AK16" s="643"/>
      <c r="AL16" s="643"/>
      <c r="AM16" s="1299"/>
      <c r="AN16" s="1299"/>
      <c r="AO16" s="643"/>
      <c r="AP16" s="643"/>
      <c r="AQ16" s="643"/>
      <c r="AR16" s="648"/>
    </row>
    <row r="17" spans="2:44">
      <c r="B17" s="671" t="s">
        <v>1893</v>
      </c>
      <c r="C17" s="659">
        <f>ROUND(Phototherapy!$O$8,0)</f>
        <v>83</v>
      </c>
      <c r="D17" s="659">
        <f>ROUND(Phototherapy!$O$6,0)</f>
        <v>399</v>
      </c>
      <c r="E17" s="659">
        <f>ROUND(Phototherapy!$O$7,0)</f>
        <v>865</v>
      </c>
      <c r="G17" s="659">
        <f>ROUND(Phototherapy!$O$10,0)</f>
        <v>235</v>
      </c>
      <c r="H17" s="643"/>
      <c r="I17" s="643"/>
      <c r="J17" s="643"/>
      <c r="K17" s="643"/>
      <c r="M17" s="1299" t="s">
        <v>1854</v>
      </c>
      <c r="N17" s="1297">
        <f>Cochlear!F144</f>
        <v>25671.473413654621</v>
      </c>
      <c r="O17" s="1297">
        <f>Cochlear!F145</f>
        <v>27491.934999999998</v>
      </c>
      <c r="Q17" s="1297">
        <f>Cochlear!S144</f>
        <v>28038.13099547512</v>
      </c>
      <c r="R17" s="1297">
        <f>Cochlear!S145</f>
        <v>27491.934999999998</v>
      </c>
      <c r="S17" s="643"/>
      <c r="T17" s="1297">
        <f>Cochlear!AE144</f>
        <v>28805.031601941748</v>
      </c>
      <c r="U17" s="1297">
        <f>Cochlear!AE145</f>
        <v>27491.934999999998</v>
      </c>
      <c r="V17" s="643"/>
      <c r="X17" s="643" t="s">
        <v>1890</v>
      </c>
      <c r="Y17" s="643"/>
      <c r="Z17" s="643"/>
      <c r="AA17" s="643"/>
      <c r="AB17" s="643"/>
      <c r="AC17" s="643"/>
      <c r="AD17" s="643"/>
      <c r="AE17" s="643"/>
      <c r="AF17" s="643"/>
      <c r="AG17" s="643"/>
      <c r="AI17" s="653" t="s">
        <v>125</v>
      </c>
      <c r="AJ17" s="658">
        <v>0</v>
      </c>
      <c r="AK17" s="643"/>
      <c r="AL17" s="643"/>
      <c r="AM17" s="1299"/>
      <c r="AN17" s="696"/>
      <c r="AO17" s="658"/>
      <c r="AP17" s="643"/>
      <c r="AQ17" s="643"/>
      <c r="AR17" s="648"/>
    </row>
    <row r="18" spans="2:44">
      <c r="H18" s="643"/>
      <c r="I18" s="643"/>
      <c r="J18" s="643"/>
      <c r="K18" s="643"/>
      <c r="R18" s="643"/>
      <c r="S18" s="643"/>
      <c r="T18" s="643"/>
      <c r="U18" s="643"/>
      <c r="V18" s="643"/>
      <c r="X18" s="653" t="s">
        <v>1892</v>
      </c>
      <c r="Y18" s="658">
        <f>SUM('Price Adjustments'!E7+'Price Adjustments'!F7)</f>
        <v>-2.8000000000000001E-2</v>
      </c>
      <c r="Z18" s="643"/>
      <c r="AA18" s="643"/>
      <c r="AB18" s="1299"/>
      <c r="AC18" s="1299"/>
      <c r="AD18" s="643"/>
      <c r="AE18" s="643"/>
      <c r="AF18" s="643"/>
      <c r="AG18" s="643"/>
      <c r="AI18" s="643"/>
      <c r="AJ18" s="660">
        <f>AJ16+AJ17</f>
        <v>-2.8000000000000001E-2</v>
      </c>
      <c r="AK18" s="643"/>
      <c r="AL18" s="643"/>
      <c r="AM18" s="1299"/>
      <c r="AN18" s="696"/>
      <c r="AO18" s="658"/>
      <c r="AP18" s="643"/>
      <c r="AQ18" s="643"/>
      <c r="AR18" s="648"/>
    </row>
    <row r="19" spans="2:44">
      <c r="B19" s="661" t="s">
        <v>1894</v>
      </c>
      <c r="C19" s="662"/>
      <c r="D19" s="662"/>
      <c r="E19" s="662"/>
      <c r="F19" s="662"/>
      <c r="G19" s="662"/>
      <c r="H19" s="662"/>
      <c r="I19" s="662"/>
      <c r="J19" s="662"/>
      <c r="K19" s="662"/>
      <c r="M19" s="643" t="s">
        <v>1895</v>
      </c>
      <c r="O19" s="1309">
        <f>Cochlear!H130</f>
        <v>20943.743721973096</v>
      </c>
      <c r="R19" s="1309">
        <f>Cochlear!U130</f>
        <v>23875.202770083102</v>
      </c>
      <c r="S19" s="643"/>
      <c r="T19" s="643"/>
      <c r="U19" s="1309">
        <f>Cochlear!AG130</f>
        <v>25300.897957860619</v>
      </c>
      <c r="V19" s="643"/>
      <c r="X19" s="653" t="s">
        <v>125</v>
      </c>
      <c r="Y19" s="658">
        <f>SUM('Price Adjustments'!D23+'Price Adjustments'!E23)</f>
        <v>9.036857699690426E-3</v>
      </c>
      <c r="Z19" s="643"/>
      <c r="AA19" s="643"/>
      <c r="AB19" s="1299"/>
      <c r="AC19" s="696"/>
      <c r="AD19" s="658"/>
      <c r="AE19" s="643"/>
      <c r="AF19" s="643"/>
      <c r="AG19" s="643"/>
      <c r="AI19" s="643"/>
      <c r="AJ19" s="643"/>
      <c r="AK19" s="643"/>
      <c r="AL19" s="643"/>
      <c r="AM19" s="643"/>
      <c r="AN19" s="648"/>
      <c r="AO19" s="648"/>
      <c r="AP19" s="648"/>
      <c r="AQ19" s="648"/>
      <c r="AR19" s="648"/>
    </row>
    <row r="20" spans="2:44" ht="15" customHeight="1">
      <c r="B20" s="1796" t="s">
        <v>5052</v>
      </c>
      <c r="C20" s="1796"/>
      <c r="D20" s="1796"/>
      <c r="E20" s="1796"/>
      <c r="F20" s="1796"/>
      <c r="G20" s="1796"/>
      <c r="H20" s="1796"/>
      <c r="I20" s="1796"/>
      <c r="J20" s="1796"/>
      <c r="K20" s="1796"/>
      <c r="R20" s="643"/>
      <c r="S20" s="643"/>
      <c r="T20" s="643"/>
      <c r="U20" s="643"/>
      <c r="V20" s="643"/>
      <c r="X20" s="643"/>
      <c r="Y20" s="660">
        <f>Y18+Y19</f>
        <v>-1.8963142300309575E-2</v>
      </c>
      <c r="Z20" s="643"/>
      <c r="AA20" s="643"/>
      <c r="AB20" s="1299"/>
      <c r="AC20" s="696"/>
      <c r="AD20" s="658"/>
      <c r="AE20" s="643"/>
      <c r="AF20" s="643"/>
      <c r="AG20" s="643"/>
      <c r="AI20" s="663" t="s">
        <v>1896</v>
      </c>
      <c r="AJ20" s="663"/>
      <c r="AK20" s="663"/>
      <c r="AL20" s="643"/>
      <c r="AM20" s="643"/>
      <c r="AN20" s="648"/>
      <c r="AO20" s="648"/>
      <c r="AP20" s="648"/>
      <c r="AQ20" s="648"/>
      <c r="AR20" s="648"/>
    </row>
    <row r="21" spans="2:44">
      <c r="B21" s="1796"/>
      <c r="C21" s="1796"/>
      <c r="D21" s="1796"/>
      <c r="E21" s="1796"/>
      <c r="F21" s="1796"/>
      <c r="G21" s="1796"/>
      <c r="H21" s="1796"/>
      <c r="I21" s="1796"/>
      <c r="J21" s="1796"/>
      <c r="K21" s="1796"/>
      <c r="M21" s="661" t="s">
        <v>1894</v>
      </c>
      <c r="N21" s="662"/>
      <c r="O21" s="662"/>
      <c r="P21" s="662"/>
      <c r="Q21" s="662"/>
      <c r="R21" s="662"/>
      <c r="S21" s="662"/>
      <c r="T21" s="662"/>
      <c r="U21" s="662"/>
      <c r="V21" s="662"/>
      <c r="X21" s="643"/>
      <c r="Y21" s="643"/>
      <c r="Z21" s="643"/>
      <c r="AA21" s="643"/>
      <c r="AB21" s="643"/>
      <c r="AC21" s="643"/>
      <c r="AD21" s="643"/>
      <c r="AE21" s="643"/>
      <c r="AF21" s="643"/>
      <c r="AG21" s="643"/>
      <c r="AI21" s="648"/>
      <c r="AJ21" s="650" t="s">
        <v>1884</v>
      </c>
      <c r="AK21" s="643"/>
      <c r="AL21" s="643"/>
      <c r="AM21" s="643"/>
      <c r="AN21" s="648"/>
      <c r="AO21" s="648"/>
      <c r="AP21" s="648"/>
      <c r="AQ21" s="648"/>
      <c r="AR21" s="648"/>
    </row>
    <row r="22" spans="2:44">
      <c r="B22" s="1796"/>
      <c r="C22" s="1796"/>
      <c r="D22" s="1796"/>
      <c r="E22" s="1796"/>
      <c r="F22" s="1796"/>
      <c r="G22" s="1796"/>
      <c r="H22" s="1796"/>
      <c r="I22" s="1796"/>
      <c r="J22" s="1796"/>
      <c r="K22" s="1796"/>
      <c r="M22" s="1796" t="s">
        <v>6773</v>
      </c>
      <c r="N22" s="1796"/>
      <c r="O22" s="1796"/>
      <c r="P22" s="1796"/>
      <c r="Q22" s="1796"/>
      <c r="R22" s="1796"/>
      <c r="S22" s="1796"/>
      <c r="T22" s="1796"/>
      <c r="U22" s="1796"/>
      <c r="V22" s="1796"/>
      <c r="X22" s="663" t="s">
        <v>1896</v>
      </c>
      <c r="Y22" s="663"/>
      <c r="Z22" s="663"/>
      <c r="AA22" s="643"/>
      <c r="AB22" s="643"/>
      <c r="AC22" s="643"/>
      <c r="AD22" s="643"/>
      <c r="AE22" s="643"/>
      <c r="AF22" s="643"/>
      <c r="AG22" s="643"/>
      <c r="AI22" s="643" t="s">
        <v>1857</v>
      </c>
      <c r="AJ22" s="654">
        <f>ROUND(AK12*(1+$AJ$18),0)</f>
        <v>668</v>
      </c>
      <c r="AK22" s="643"/>
      <c r="AL22" s="643"/>
      <c r="AM22" s="643"/>
      <c r="AN22" s="648"/>
      <c r="AO22" s="648"/>
      <c r="AP22" s="648"/>
      <c r="AQ22" s="648"/>
      <c r="AR22" s="648"/>
    </row>
    <row r="23" spans="2:44">
      <c r="B23" s="1796"/>
      <c r="C23" s="1796"/>
      <c r="D23" s="1796"/>
      <c r="E23" s="1796"/>
      <c r="F23" s="1796"/>
      <c r="G23" s="1796"/>
      <c r="H23" s="1796"/>
      <c r="I23" s="1796"/>
      <c r="J23" s="1796"/>
      <c r="K23" s="1796"/>
      <c r="M23" s="1796"/>
      <c r="N23" s="1796"/>
      <c r="O23" s="1796"/>
      <c r="P23" s="1796"/>
      <c r="Q23" s="1796"/>
      <c r="R23" s="1796"/>
      <c r="S23" s="1796"/>
      <c r="T23" s="1796"/>
      <c r="U23" s="1796"/>
      <c r="V23" s="1796"/>
      <c r="X23" s="648"/>
      <c r="Y23" s="650" t="s">
        <v>1884</v>
      </c>
      <c r="Z23" s="650" t="s">
        <v>1885</v>
      </c>
      <c r="AA23" s="643"/>
      <c r="AB23" s="643"/>
      <c r="AC23" s="643"/>
      <c r="AD23" s="643"/>
      <c r="AE23" s="643"/>
      <c r="AF23" s="643"/>
      <c r="AG23" s="643"/>
      <c r="AI23" s="643" t="s">
        <v>1858</v>
      </c>
      <c r="AJ23" s="659">
        <f>ROUND(AK13*(1+$AJ$18),0)</f>
        <v>343</v>
      </c>
      <c r="AK23" s="643"/>
      <c r="AL23" s="643"/>
      <c r="AM23" s="643"/>
      <c r="AN23" s="648"/>
      <c r="AO23" s="648"/>
      <c r="AP23" s="648"/>
      <c r="AQ23" s="648"/>
      <c r="AR23" s="648"/>
    </row>
    <row r="24" spans="2:44">
      <c r="B24" s="1796"/>
      <c r="C24" s="1796"/>
      <c r="D24" s="1796"/>
      <c r="E24" s="1796"/>
      <c r="F24" s="1796"/>
      <c r="G24" s="1796"/>
      <c r="H24" s="1796"/>
      <c r="I24" s="1796"/>
      <c r="J24" s="1796"/>
      <c r="K24" s="1796"/>
      <c r="M24" s="1796"/>
      <c r="N24" s="1796"/>
      <c r="O24" s="1796"/>
      <c r="P24" s="1796"/>
      <c r="Q24" s="1796"/>
      <c r="R24" s="1796"/>
      <c r="S24" s="1796"/>
      <c r="T24" s="1796"/>
      <c r="U24" s="1796"/>
      <c r="V24" s="1796"/>
      <c r="X24" s="653" t="s">
        <v>1855</v>
      </c>
      <c r="Y24" s="655">
        <f>ROUND(Y15*(1+$Y$20),0)</f>
        <v>886</v>
      </c>
      <c r="Z24" s="655">
        <f>ROUND(Z15*(1+$Y$20),0)</f>
        <v>6090</v>
      </c>
      <c r="AA24" s="643"/>
      <c r="AB24" s="643"/>
      <c r="AC24" s="643"/>
      <c r="AD24" s="643"/>
      <c r="AE24" s="643"/>
      <c r="AF24" s="643"/>
      <c r="AG24" s="643"/>
      <c r="AI24" s="643"/>
      <c r="AJ24" s="643"/>
      <c r="AK24" s="643"/>
      <c r="AL24" s="643"/>
      <c r="AM24" s="643"/>
      <c r="AN24" s="648"/>
      <c r="AO24" s="648"/>
      <c r="AP24" s="648"/>
      <c r="AQ24" s="648"/>
      <c r="AR24" s="648"/>
    </row>
    <row r="25" spans="2:44">
      <c r="B25" s="643"/>
      <c r="C25" s="643"/>
      <c r="D25" s="643"/>
      <c r="E25" s="643"/>
      <c r="F25" s="643"/>
      <c r="G25" s="643"/>
      <c r="H25" s="643"/>
      <c r="I25" s="643"/>
      <c r="J25" s="643"/>
      <c r="K25" s="643"/>
      <c r="R25" s="643"/>
      <c r="S25" s="643"/>
      <c r="T25" s="643"/>
      <c r="U25" s="643"/>
      <c r="V25" s="643"/>
      <c r="X25" s="643"/>
      <c r="Y25" s="643"/>
      <c r="Z25" s="643"/>
      <c r="AA25" s="643"/>
      <c r="AB25" s="643"/>
      <c r="AC25" s="648"/>
      <c r="AD25" s="648"/>
      <c r="AE25" s="648"/>
      <c r="AF25" s="648"/>
      <c r="AG25" s="648"/>
      <c r="AI25" s="644" t="s">
        <v>1897</v>
      </c>
      <c r="AJ25" s="643"/>
      <c r="AK25" s="643"/>
      <c r="AL25" s="644" t="s">
        <v>6774</v>
      </c>
      <c r="AM25" s="643"/>
      <c r="AN25" s="648"/>
      <c r="AO25" s="644" t="s">
        <v>1898</v>
      </c>
      <c r="AP25" s="648"/>
      <c r="AQ25" s="644" t="s">
        <v>1899</v>
      </c>
      <c r="AR25" s="648"/>
    </row>
    <row r="26" spans="2:44">
      <c r="B26" s="644" t="s">
        <v>3198</v>
      </c>
      <c r="C26" s="643"/>
      <c r="D26" s="643"/>
      <c r="E26" s="643"/>
      <c r="F26" s="643"/>
      <c r="G26" s="644"/>
      <c r="H26" s="643"/>
      <c r="I26" s="643"/>
      <c r="J26" s="643"/>
      <c r="K26" s="643"/>
      <c r="M26" s="643" t="s">
        <v>1890</v>
      </c>
      <c r="R26" s="643"/>
      <c r="S26" s="643"/>
      <c r="T26" s="643"/>
      <c r="U26" s="643"/>
      <c r="V26" s="643"/>
      <c r="X26" s="644" t="s">
        <v>1897</v>
      </c>
      <c r="Y26" s="643"/>
      <c r="Z26" s="643"/>
      <c r="AA26" s="643"/>
      <c r="AB26" s="643"/>
      <c r="AC26" s="648"/>
      <c r="AD26" s="648"/>
      <c r="AE26" s="648"/>
      <c r="AF26" s="648"/>
      <c r="AG26" s="648"/>
      <c r="AI26" s="643" t="s">
        <v>1900</v>
      </c>
      <c r="AJ26" s="643"/>
      <c r="AK26" s="643"/>
      <c r="AL26" s="643" t="s">
        <v>1900</v>
      </c>
      <c r="AM26" s="643"/>
      <c r="AN26" s="648"/>
      <c r="AO26" s="643" t="s">
        <v>1900</v>
      </c>
      <c r="AP26" s="648"/>
      <c r="AQ26" s="643" t="s">
        <v>1900</v>
      </c>
      <c r="AR26" s="648"/>
    </row>
    <row r="27" spans="2:44" ht="19.5" customHeight="1">
      <c r="C27" s="669" t="s">
        <v>1901</v>
      </c>
      <c r="D27" s="1298" t="s">
        <v>1885</v>
      </c>
      <c r="E27" s="643"/>
      <c r="F27" s="1802" t="s">
        <v>1901</v>
      </c>
      <c r="G27" s="1802"/>
      <c r="H27" s="1299" t="s">
        <v>1885</v>
      </c>
      <c r="I27" s="643"/>
      <c r="J27" s="643"/>
      <c r="K27" s="643"/>
      <c r="M27" s="653" t="s">
        <v>1892</v>
      </c>
      <c r="N27" s="658">
        <f>SUM('Price Adjustments'!D7+'Price Adjustments'!E7)</f>
        <v>-2.8000000000000001E-2</v>
      </c>
      <c r="Q27" s="1299"/>
      <c r="R27" s="1299"/>
      <c r="S27" s="643"/>
      <c r="T27" s="643"/>
      <c r="U27" s="643"/>
      <c r="V27" s="643"/>
      <c r="X27" s="643" t="s">
        <v>1902</v>
      </c>
      <c r="Y27" s="643"/>
      <c r="Z27" s="643"/>
      <c r="AA27" s="643"/>
      <c r="AB27" s="1628">
        <f>ROUND(MIN('APC Model - Linked sheet'!$I$333:$I$489),0)</f>
        <v>206</v>
      </c>
      <c r="AC27" s="1582" t="s">
        <v>5057</v>
      </c>
      <c r="AD27" s="1581"/>
      <c r="AE27" s="1581"/>
      <c r="AF27" s="1581"/>
      <c r="AG27" s="1581"/>
      <c r="AI27" s="648"/>
      <c r="AJ27" s="648"/>
      <c r="AK27" s="648"/>
      <c r="AL27" s="648"/>
      <c r="AM27" s="648"/>
      <c r="AN27" s="648"/>
      <c r="AO27" s="648"/>
      <c r="AP27" s="648"/>
      <c r="AQ27" s="648"/>
      <c r="AR27" s="648"/>
    </row>
    <row r="28" spans="2:44" ht="17.25" customHeight="1">
      <c r="B28" s="1299" t="s">
        <v>1696</v>
      </c>
      <c r="C28" s="1346">
        <f>Phototherapy!D23</f>
        <v>153.01883911313246</v>
      </c>
      <c r="D28" s="1346">
        <f>Phototherapy!E23</f>
        <v>492.11500000000001</v>
      </c>
      <c r="E28" s="1299" t="s">
        <v>5058</v>
      </c>
      <c r="F28" s="1803">
        <f>Phototherapy!D24</f>
        <v>84.373936484882876</v>
      </c>
      <c r="G28" s="1803"/>
      <c r="H28" s="1347">
        <f>Phototherapy!E24</f>
        <v>865.32228770841368</v>
      </c>
      <c r="I28" s="643"/>
      <c r="J28" s="643"/>
      <c r="K28" s="643"/>
      <c r="M28" s="653" t="s">
        <v>125</v>
      </c>
      <c r="N28" s="658">
        <f>SUM('Price Adjustments'!D19+'Price Adjustments'!E19)</f>
        <v>1.6205929824650855E-3</v>
      </c>
      <c r="Q28" s="1299"/>
      <c r="R28" s="696"/>
      <c r="S28" s="658"/>
      <c r="T28" s="643"/>
      <c r="U28" s="643"/>
      <c r="V28" s="643"/>
      <c r="X28" s="643"/>
      <c r="Y28" s="643"/>
      <c r="Z28" s="643"/>
      <c r="AA28" s="643"/>
      <c r="AB28" s="643"/>
      <c r="AC28" s="1581"/>
      <c r="AD28" s="1581"/>
      <c r="AE28" s="1581"/>
      <c r="AF28" s="1581"/>
      <c r="AG28" s="1581"/>
      <c r="AI28" s="646"/>
      <c r="AJ28" s="646"/>
      <c r="AK28" s="647"/>
      <c r="AL28" s="647"/>
      <c r="AM28" s="647"/>
      <c r="AN28" s="647"/>
      <c r="AO28" s="647"/>
      <c r="AP28" s="647"/>
      <c r="AQ28" s="647"/>
      <c r="AR28" s="647"/>
    </row>
    <row r="29" spans="2:44">
      <c r="B29" s="643"/>
      <c r="C29" s="643"/>
      <c r="D29" s="643"/>
      <c r="E29" s="643"/>
      <c r="F29" s="643"/>
      <c r="G29" s="643"/>
      <c r="H29" s="643"/>
      <c r="I29" s="643"/>
      <c r="J29" s="643"/>
      <c r="K29" s="643"/>
      <c r="N29" s="660">
        <f>N27+N28</f>
        <v>-2.6379407017534915E-2</v>
      </c>
      <c r="Q29" s="1299"/>
      <c r="R29" s="696"/>
      <c r="S29" s="658"/>
      <c r="T29" s="643"/>
      <c r="U29" s="643"/>
      <c r="V29" s="643"/>
      <c r="X29" s="644" t="s">
        <v>6774</v>
      </c>
      <c r="Y29" s="643"/>
      <c r="Z29" s="643"/>
      <c r="AA29" s="643"/>
      <c r="AB29" s="643"/>
      <c r="AC29" s="648"/>
      <c r="AD29" s="648"/>
      <c r="AE29" s="648"/>
      <c r="AF29" s="648"/>
      <c r="AG29" s="648"/>
      <c r="AI29" s="469"/>
      <c r="AJ29" s="469"/>
      <c r="AK29" s="469"/>
      <c r="AL29" s="469"/>
      <c r="AM29" s="469"/>
      <c r="AN29" s="469"/>
      <c r="AO29" s="469"/>
      <c r="AP29" s="469"/>
      <c r="AQ29" s="469"/>
      <c r="AR29" s="469"/>
    </row>
    <row r="30" spans="2:44">
      <c r="B30" s="644" t="s">
        <v>3199</v>
      </c>
      <c r="C30" s="643"/>
      <c r="D30" s="643"/>
      <c r="E30" s="643"/>
      <c r="F30" s="643"/>
      <c r="G30" s="643"/>
      <c r="H30" s="643"/>
      <c r="I30" s="643"/>
      <c r="J30" s="643"/>
      <c r="K30" s="643"/>
      <c r="R30" s="643"/>
      <c r="S30" s="643"/>
      <c r="T30" s="643"/>
      <c r="U30" s="643"/>
      <c r="V30" s="643"/>
      <c r="X30" s="648"/>
      <c r="Y30" s="650" t="s">
        <v>1884</v>
      </c>
      <c r="Z30" s="650" t="s">
        <v>1885</v>
      </c>
      <c r="AA30" s="643"/>
      <c r="AB30" s="1796" t="s">
        <v>6775</v>
      </c>
      <c r="AC30" s="1796"/>
      <c r="AD30" s="1796"/>
      <c r="AE30" s="1796"/>
      <c r="AF30" s="1796"/>
      <c r="AG30" s="1796"/>
      <c r="AI30" s="1566" t="s">
        <v>5054</v>
      </c>
      <c r="AJ30" s="1308" t="s">
        <v>5055</v>
      </c>
      <c r="AK30" s="1308"/>
      <c r="AL30" s="1308"/>
      <c r="AM30" s="1308"/>
      <c r="AN30" s="1308"/>
      <c r="AO30" s="1308"/>
      <c r="AP30" s="1308"/>
      <c r="AQ30" s="1308"/>
      <c r="AR30" s="1308"/>
    </row>
    <row r="31" spans="2:44">
      <c r="B31" s="1299"/>
      <c r="C31" s="658"/>
      <c r="D31" s="643"/>
      <c r="E31" s="643"/>
      <c r="F31" s="643"/>
      <c r="G31" s="643"/>
      <c r="H31" s="643"/>
      <c r="I31" s="643"/>
      <c r="J31" s="643"/>
      <c r="K31" s="643"/>
      <c r="M31" s="644" t="s">
        <v>1903</v>
      </c>
      <c r="R31" s="643"/>
      <c r="S31" s="643"/>
      <c r="T31" s="643"/>
      <c r="U31" s="643"/>
      <c r="V31" s="643"/>
      <c r="X31" s="653" t="s">
        <v>1855</v>
      </c>
      <c r="Y31" s="655">
        <f>MAX(5,'HES1112 Grouped E1516 Grouper '!D509)</f>
        <v>5</v>
      </c>
      <c r="Z31" s="1594">
        <f>MAX(5,'HES1112 Grouped E1516 Grouper '!C509)</f>
        <v>43</v>
      </c>
      <c r="AA31" s="643"/>
      <c r="AB31" s="1796"/>
      <c r="AC31" s="1796"/>
      <c r="AD31" s="1796"/>
      <c r="AE31" s="1796"/>
      <c r="AF31" s="1796"/>
      <c r="AG31" s="1796"/>
      <c r="AI31" s="469"/>
      <c r="AJ31" s="1308" t="s">
        <v>1873</v>
      </c>
      <c r="AK31" s="1308"/>
      <c r="AL31" s="1308"/>
      <c r="AM31" s="1308"/>
      <c r="AN31" s="1308"/>
      <c r="AO31" s="1308"/>
      <c r="AP31" s="1308"/>
      <c r="AQ31" s="1308"/>
      <c r="AR31" s="1308"/>
    </row>
    <row r="32" spans="2:44">
      <c r="B32" s="1299"/>
      <c r="C32" s="1348">
        <f>Phototherapy!C43</f>
        <v>34458995.955757454</v>
      </c>
      <c r="D32" s="643"/>
      <c r="E32" s="643"/>
      <c r="F32" s="643"/>
      <c r="G32" s="643"/>
      <c r="H32" s="643"/>
      <c r="I32" s="643"/>
      <c r="J32" s="643"/>
      <c r="K32" s="643"/>
      <c r="M32" s="643" t="s">
        <v>1904</v>
      </c>
      <c r="P32" s="1700">
        <v>18000</v>
      </c>
      <c r="R32" s="643"/>
      <c r="S32" s="643"/>
      <c r="T32" s="643"/>
      <c r="U32" s="643"/>
      <c r="V32" s="643"/>
      <c r="X32" s="643"/>
      <c r="Y32" s="643"/>
      <c r="Z32" s="643"/>
      <c r="AA32" s="643"/>
      <c r="AB32" s="1796"/>
      <c r="AC32" s="1796"/>
      <c r="AD32" s="1796"/>
      <c r="AE32" s="1796"/>
      <c r="AF32" s="1796"/>
      <c r="AG32" s="1796"/>
      <c r="AI32" s="469"/>
      <c r="AJ32" s="469"/>
      <c r="AK32" s="469"/>
      <c r="AL32" s="469"/>
      <c r="AM32" s="469"/>
      <c r="AN32" s="469"/>
      <c r="AO32" s="469"/>
      <c r="AP32" s="469"/>
      <c r="AQ32" s="469"/>
      <c r="AR32" s="469"/>
    </row>
    <row r="33" spans="2:44" ht="18" customHeight="1">
      <c r="B33" s="643"/>
      <c r="C33" s="658"/>
      <c r="D33" s="643"/>
      <c r="E33" s="643"/>
      <c r="F33" s="643"/>
      <c r="G33" s="643"/>
      <c r="H33" s="643"/>
      <c r="I33" s="643"/>
      <c r="J33" s="643"/>
      <c r="K33" s="643"/>
      <c r="M33" s="1352" t="s">
        <v>3204</v>
      </c>
      <c r="N33" s="1352"/>
      <c r="O33" s="1352"/>
      <c r="P33" s="1352"/>
      <c r="Q33" s="1352"/>
      <c r="R33" s="1352"/>
      <c r="S33" s="1352"/>
      <c r="T33" s="1352"/>
      <c r="U33" s="1352"/>
      <c r="V33" s="1352"/>
      <c r="X33" s="643"/>
      <c r="Y33" s="643"/>
      <c r="Z33" s="643"/>
      <c r="AA33" s="643"/>
      <c r="AB33" s="1796"/>
      <c r="AC33" s="1796"/>
      <c r="AD33" s="1796"/>
      <c r="AE33" s="1796"/>
      <c r="AF33" s="1796"/>
      <c r="AG33" s="1796"/>
      <c r="AI33" s="469"/>
      <c r="AJ33" s="469"/>
      <c r="AK33" s="469"/>
      <c r="AL33" s="469"/>
      <c r="AM33" s="469"/>
      <c r="AN33" s="469"/>
      <c r="AO33" s="469"/>
      <c r="AP33" s="469"/>
      <c r="AQ33" s="469"/>
      <c r="AR33" s="469"/>
    </row>
    <row r="34" spans="2:44">
      <c r="B34" s="663" t="s">
        <v>3200</v>
      </c>
      <c r="C34" s="643"/>
      <c r="D34" s="643"/>
      <c r="E34" s="643"/>
      <c r="F34" s="643"/>
      <c r="G34" s="643"/>
      <c r="H34" s="643"/>
      <c r="I34" s="643"/>
      <c r="J34" s="643"/>
      <c r="K34" s="643"/>
      <c r="R34" s="643"/>
      <c r="S34" s="643"/>
      <c r="T34" s="643"/>
      <c r="U34" s="643"/>
      <c r="V34" s="643"/>
      <c r="X34" s="643"/>
      <c r="Y34" s="643"/>
      <c r="Z34" s="643"/>
      <c r="AA34" s="643"/>
      <c r="AB34" s="664"/>
      <c r="AC34" s="664"/>
      <c r="AD34" s="664"/>
      <c r="AE34" s="664"/>
      <c r="AF34" s="664"/>
      <c r="AG34" s="664"/>
      <c r="AI34" s="469"/>
      <c r="AJ34" s="469"/>
      <c r="AK34" s="469"/>
      <c r="AL34" s="469"/>
      <c r="AM34" s="469"/>
      <c r="AN34" s="469"/>
      <c r="AO34" s="469"/>
      <c r="AP34" s="469"/>
      <c r="AQ34" s="469"/>
      <c r="AR34" s="469"/>
    </row>
    <row r="35" spans="2:44">
      <c r="B35" s="648" t="s">
        <v>3201</v>
      </c>
      <c r="C35" s="643"/>
      <c r="E35" s="643"/>
      <c r="F35" s="643"/>
      <c r="G35" s="643"/>
      <c r="H35" s="643"/>
      <c r="I35" s="643"/>
      <c r="J35" s="643"/>
      <c r="K35" s="643"/>
      <c r="M35" s="1800" t="s">
        <v>1905</v>
      </c>
      <c r="N35" s="1800"/>
      <c r="O35" s="1800"/>
      <c r="T35" s="643"/>
      <c r="U35" s="643"/>
      <c r="V35" s="643"/>
      <c r="X35" s="644" t="s">
        <v>1898</v>
      </c>
      <c r="Y35" s="643"/>
      <c r="Z35" s="643"/>
      <c r="AA35" s="643"/>
      <c r="AB35" s="644" t="s">
        <v>1899</v>
      </c>
      <c r="AC35" s="643"/>
      <c r="AD35" s="644" t="s">
        <v>1877</v>
      </c>
      <c r="AE35" s="648"/>
      <c r="AF35" s="648"/>
      <c r="AG35" s="648"/>
      <c r="AI35" s="469"/>
      <c r="AJ35" s="469"/>
      <c r="AK35" s="469"/>
      <c r="AL35" s="469"/>
      <c r="AM35" s="469"/>
      <c r="AN35" s="469"/>
      <c r="AO35" s="469"/>
      <c r="AP35" s="469"/>
      <c r="AQ35" s="469"/>
      <c r="AR35" s="469"/>
    </row>
    <row r="36" spans="2:44">
      <c r="C36" s="669" t="s">
        <v>1901</v>
      </c>
      <c r="D36" s="1298" t="s">
        <v>1885</v>
      </c>
      <c r="G36" s="669" t="s">
        <v>1901</v>
      </c>
      <c r="H36" s="1299" t="s">
        <v>1885</v>
      </c>
      <c r="I36" s="1299"/>
      <c r="J36" s="643"/>
      <c r="K36" s="643"/>
      <c r="M36" s="648"/>
      <c r="N36" s="652" t="s">
        <v>1887</v>
      </c>
      <c r="O36" s="651"/>
      <c r="Q36" s="652" t="s">
        <v>1888</v>
      </c>
      <c r="R36" s="643"/>
      <c r="S36" s="643"/>
      <c r="T36" s="652" t="s">
        <v>1889</v>
      </c>
      <c r="U36" s="643"/>
      <c r="V36" s="643"/>
      <c r="X36" s="643" t="s">
        <v>22</v>
      </c>
      <c r="Y36" s="665" t="s">
        <v>1906</v>
      </c>
      <c r="Z36" s="643"/>
      <c r="AA36" s="643"/>
      <c r="AB36" s="643" t="s">
        <v>22</v>
      </c>
      <c r="AC36" s="643"/>
      <c r="AD36" s="643" t="s">
        <v>22</v>
      </c>
      <c r="AE36" s="648"/>
      <c r="AF36" s="648"/>
      <c r="AG36" s="648"/>
      <c r="AI36" s="469"/>
      <c r="AJ36" s="469"/>
      <c r="AK36" s="469"/>
      <c r="AL36" s="469"/>
      <c r="AM36" s="469"/>
      <c r="AN36" s="469"/>
      <c r="AO36" s="469"/>
      <c r="AP36" s="469"/>
      <c r="AQ36" s="469"/>
      <c r="AR36" s="469"/>
    </row>
    <row r="37" spans="2:44">
      <c r="B37" s="1299" t="s">
        <v>1696</v>
      </c>
      <c r="C37" s="1346">
        <f>Phototherapy!D50</f>
        <v>137.28875258361768</v>
      </c>
      <c r="D37" s="1346">
        <f>Phototherapy!E50</f>
        <v>441.52638243279347</v>
      </c>
      <c r="F37" s="1299" t="s">
        <v>1697</v>
      </c>
      <c r="G37" s="1349">
        <f>Phototherapy!D51</f>
        <v>75.700433735579338</v>
      </c>
      <c r="H37" s="1349">
        <f>Phototherapy!E51</f>
        <v>776.36857102580655</v>
      </c>
      <c r="I37" s="667"/>
      <c r="J37" s="643"/>
      <c r="K37" s="643"/>
      <c r="M37" s="653"/>
      <c r="N37" s="655">
        <f>(O19*(1+$N$29))-$P$32</f>
        <v>2391.260181860227</v>
      </c>
      <c r="Q37" s="655">
        <f>(R19*(1+$N$29))-$P$32</f>
        <v>5245.3890785849035</v>
      </c>
      <c r="R37" s="643"/>
      <c r="S37" s="643"/>
      <c r="T37" s="655">
        <f>(U19*(1+$N$29))-$P$32</f>
        <v>6633.4752727210944</v>
      </c>
      <c r="U37" s="643"/>
      <c r="V37" s="643"/>
      <c r="X37" s="643"/>
      <c r="Y37" s="643"/>
      <c r="Z37" s="643"/>
      <c r="AA37" s="643"/>
      <c r="AB37" s="643"/>
      <c r="AC37" s="643"/>
      <c r="AD37" s="643"/>
      <c r="AE37" s="643"/>
      <c r="AF37" s="643"/>
      <c r="AG37" s="643"/>
      <c r="AI37" s="469"/>
      <c r="AJ37" s="469"/>
      <c r="AK37" s="469"/>
      <c r="AL37" s="469"/>
      <c r="AM37" s="469"/>
      <c r="AN37" s="469"/>
      <c r="AO37" s="469"/>
      <c r="AP37" s="469"/>
      <c r="AQ37" s="469"/>
      <c r="AR37" s="469"/>
    </row>
    <row r="38" spans="2:44">
      <c r="B38" s="643"/>
      <c r="C38" s="643"/>
      <c r="D38" s="643"/>
      <c r="E38" s="643"/>
      <c r="F38" s="643"/>
      <c r="G38" s="643"/>
      <c r="H38" s="643"/>
      <c r="I38" s="643"/>
      <c r="J38" s="643"/>
      <c r="K38" s="643"/>
      <c r="M38" s="653"/>
      <c r="N38" s="667"/>
      <c r="O38" s="667"/>
      <c r="Q38" s="653"/>
      <c r="R38" s="667"/>
      <c r="S38" s="667"/>
      <c r="T38" s="643"/>
      <c r="U38" s="643"/>
      <c r="V38" s="643"/>
      <c r="X38" s="1339" t="s">
        <v>3168</v>
      </c>
      <c r="Y38" s="662"/>
      <c r="Z38" s="662"/>
      <c r="AA38" s="662"/>
      <c r="AB38" s="662"/>
      <c r="AC38" s="662"/>
      <c r="AD38" s="662"/>
      <c r="AE38" s="662"/>
      <c r="AF38" s="662"/>
      <c r="AG38" s="662"/>
      <c r="AI38" s="469"/>
      <c r="AJ38" s="469"/>
      <c r="AK38" s="469"/>
      <c r="AL38" s="469"/>
      <c r="AM38" s="469"/>
      <c r="AN38" s="469"/>
      <c r="AO38" s="469"/>
      <c r="AP38" s="469"/>
      <c r="AQ38" s="469"/>
      <c r="AR38" s="469"/>
    </row>
    <row r="39" spans="2:44">
      <c r="C39" s="643"/>
      <c r="D39" s="643"/>
      <c r="E39" s="643"/>
      <c r="F39" s="643"/>
      <c r="H39" s="643"/>
      <c r="I39" s="643"/>
      <c r="J39" s="643"/>
      <c r="K39" s="643"/>
      <c r="M39" s="1796" t="s">
        <v>1907</v>
      </c>
      <c r="N39" s="1796"/>
      <c r="O39" s="1796"/>
      <c r="P39" s="1796"/>
      <c r="Q39" s="1796"/>
      <c r="R39" s="1796"/>
      <c r="S39" s="1796"/>
      <c r="T39" s="1796"/>
      <c r="U39" s="1796"/>
      <c r="V39" s="1796"/>
      <c r="X39" s="1796" t="s">
        <v>3169</v>
      </c>
      <c r="Y39" s="1796"/>
      <c r="Z39" s="1796"/>
      <c r="AA39" s="1796"/>
      <c r="AB39" s="1796"/>
      <c r="AC39" s="1796"/>
      <c r="AD39" s="1796"/>
      <c r="AE39" s="1796"/>
      <c r="AF39" s="1796"/>
      <c r="AG39" s="1796"/>
      <c r="AI39" s="469"/>
      <c r="AJ39" s="469"/>
      <c r="AK39" s="469"/>
      <c r="AL39" s="469"/>
      <c r="AM39" s="469"/>
      <c r="AN39" s="469"/>
      <c r="AO39" s="469"/>
      <c r="AP39" s="469"/>
      <c r="AQ39" s="469"/>
      <c r="AR39" s="469"/>
    </row>
    <row r="40" spans="2:44">
      <c r="C40" s="643"/>
      <c r="D40" s="643"/>
      <c r="E40" s="643"/>
      <c r="G40" s="643"/>
      <c r="I40" s="643"/>
      <c r="J40" s="643"/>
      <c r="K40" s="643"/>
      <c r="M40" s="661" t="s">
        <v>1894</v>
      </c>
      <c r="N40" s="668"/>
      <c r="O40" s="668"/>
      <c r="P40" s="668"/>
      <c r="Q40" s="668"/>
      <c r="R40" s="668"/>
      <c r="S40" s="668"/>
      <c r="T40" s="668"/>
      <c r="U40" s="668"/>
      <c r="V40" s="668"/>
      <c r="X40" s="1796"/>
      <c r="Y40" s="1796"/>
      <c r="Z40" s="1796"/>
      <c r="AA40" s="1796"/>
      <c r="AB40" s="1796"/>
      <c r="AC40" s="1796"/>
      <c r="AD40" s="1796"/>
      <c r="AE40" s="1796"/>
      <c r="AF40" s="1796"/>
      <c r="AG40" s="1796"/>
      <c r="AI40" s="469"/>
      <c r="AJ40" s="469"/>
      <c r="AK40" s="469"/>
      <c r="AL40" s="469"/>
      <c r="AM40" s="469"/>
      <c r="AN40" s="469"/>
      <c r="AO40" s="469"/>
      <c r="AP40" s="469"/>
      <c r="AQ40" s="469"/>
      <c r="AR40" s="469"/>
    </row>
    <row r="41" spans="2:44">
      <c r="B41" s="1350" t="s">
        <v>3202</v>
      </c>
      <c r="C41" s="643"/>
      <c r="D41" s="643"/>
      <c r="E41" s="643"/>
      <c r="G41" s="643"/>
      <c r="I41" s="643"/>
      <c r="J41" s="643"/>
      <c r="K41" s="643"/>
      <c r="M41" s="1796" t="s">
        <v>1909</v>
      </c>
      <c r="N41" s="1796"/>
      <c r="O41" s="1796"/>
      <c r="P41" s="1796"/>
      <c r="Q41" s="1796"/>
      <c r="R41" s="1796"/>
      <c r="S41" s="1796"/>
      <c r="T41" s="1796"/>
      <c r="U41" s="1796"/>
      <c r="V41" s="1796"/>
      <c r="X41" s="643"/>
      <c r="Y41" s="643"/>
      <c r="Z41" s="643"/>
      <c r="AA41" s="643"/>
      <c r="AB41" s="643"/>
      <c r="AC41" s="643"/>
      <c r="AD41" s="643"/>
      <c r="AE41" s="643"/>
      <c r="AF41" s="643"/>
      <c r="AG41" s="643"/>
      <c r="AI41" s="469"/>
      <c r="AJ41" s="469"/>
      <c r="AK41" s="469"/>
      <c r="AL41" s="469"/>
      <c r="AM41" s="469"/>
      <c r="AN41" s="469"/>
      <c r="AO41" s="469"/>
      <c r="AP41" s="469"/>
      <c r="AQ41" s="469"/>
      <c r="AR41" s="469"/>
    </row>
    <row r="42" spans="2:44">
      <c r="B42" s="643"/>
      <c r="C42" s="643"/>
      <c r="D42" s="643"/>
      <c r="E42" s="643"/>
      <c r="G42" s="643"/>
      <c r="I42" s="643"/>
      <c r="J42" s="643"/>
      <c r="K42" s="643"/>
      <c r="M42" s="653"/>
      <c r="N42" s="667"/>
      <c r="O42" s="667"/>
      <c r="Q42" s="653"/>
      <c r="R42" s="667"/>
      <c r="S42" s="667"/>
      <c r="T42" s="643"/>
      <c r="U42" s="643"/>
      <c r="V42" s="643"/>
      <c r="X42" s="644" t="s">
        <v>3170</v>
      </c>
      <c r="Y42" s="648"/>
      <c r="Z42" s="648"/>
      <c r="AA42" s="648"/>
      <c r="AB42" s="648"/>
      <c r="AC42" s="648"/>
      <c r="AD42" s="648"/>
      <c r="AE42" s="648"/>
      <c r="AF42" s="648"/>
      <c r="AG42" s="648"/>
      <c r="AI42" s="469"/>
      <c r="AJ42" s="469"/>
      <c r="AK42" s="469"/>
      <c r="AL42" s="469"/>
      <c r="AM42" s="469"/>
      <c r="AN42" s="469"/>
      <c r="AO42" s="469"/>
      <c r="AP42" s="469"/>
      <c r="AQ42" s="469"/>
      <c r="AR42" s="469"/>
    </row>
    <row r="43" spans="2:44" ht="15" customHeight="1">
      <c r="B43" s="644" t="s">
        <v>1897</v>
      </c>
      <c r="C43" s="643"/>
      <c r="D43" s="643"/>
      <c r="E43" s="643"/>
      <c r="G43" s="643"/>
      <c r="M43" s="644" t="s">
        <v>1897</v>
      </c>
      <c r="X43" s="648"/>
      <c r="Y43" s="648"/>
      <c r="Z43" s="648"/>
      <c r="AA43" s="648"/>
      <c r="AB43" s="648"/>
      <c r="AC43" s="648"/>
      <c r="AD43" s="648"/>
      <c r="AE43" s="648"/>
      <c r="AF43" s="648"/>
      <c r="AG43" s="648"/>
      <c r="AI43" s="469"/>
      <c r="AJ43" s="469"/>
      <c r="AK43" s="469"/>
      <c r="AL43" s="469"/>
      <c r="AM43" s="469"/>
      <c r="AN43" s="469"/>
      <c r="AO43" s="469"/>
      <c r="AP43" s="469"/>
      <c r="AQ43" s="469"/>
      <c r="AR43" s="469"/>
    </row>
    <row r="44" spans="2:44">
      <c r="B44" s="643" t="s">
        <v>1908</v>
      </c>
      <c r="C44" s="643"/>
      <c r="D44" s="643"/>
      <c r="G44" s="1628">
        <f>ROUND(MIN('APC Model - Linked sheet'!$I$738:$I$812),0)</f>
        <v>205</v>
      </c>
      <c r="M44" s="643" t="s">
        <v>1910</v>
      </c>
      <c r="Q44" s="1628">
        <f>ROUND(MIN('APC Model - Linked sheet'!$I$110:$I$200),0)</f>
        <v>218</v>
      </c>
      <c r="R44" s="648" t="s">
        <v>5057</v>
      </c>
      <c r="X44" s="1340" t="s">
        <v>5062</v>
      </c>
      <c r="Y44" s="650" t="s">
        <v>1884</v>
      </c>
      <c r="Z44" s="650" t="s">
        <v>1885</v>
      </c>
      <c r="AA44" s="1575" t="s">
        <v>5059</v>
      </c>
      <c r="AB44" s="1575"/>
      <c r="AC44" s="1575"/>
      <c r="AD44" s="1575"/>
      <c r="AE44" s="1575"/>
      <c r="AF44" s="1575"/>
      <c r="AG44" s="1575"/>
      <c r="AH44" s="1563"/>
      <c r="AI44" s="469"/>
      <c r="AJ44" s="469"/>
      <c r="AK44" s="469"/>
      <c r="AL44" s="469"/>
      <c r="AM44" s="469"/>
      <c r="AN44" s="469"/>
      <c r="AO44" s="469"/>
      <c r="AP44" s="469"/>
      <c r="AQ44" s="469"/>
      <c r="AR44" s="469"/>
    </row>
    <row r="45" spans="2:44">
      <c r="B45" s="643"/>
      <c r="C45" s="643"/>
      <c r="D45" s="643"/>
      <c r="E45" s="643"/>
      <c r="F45" s="643"/>
      <c r="G45" s="643"/>
      <c r="X45" s="650" t="s">
        <v>763</v>
      </c>
      <c r="Y45" s="1341">
        <f>'Complex Endoscopy'!B84</f>
        <v>683.02509094155801</v>
      </c>
      <c r="Z45" s="1341">
        <f>'Complex Endoscopy'!C84</f>
        <v>2914.6699635462087</v>
      </c>
      <c r="AA45" s="1563"/>
      <c r="AB45" s="1563"/>
      <c r="AC45" s="1563"/>
      <c r="AD45" s="1563"/>
      <c r="AE45" s="1563"/>
      <c r="AF45" s="1563"/>
      <c r="AG45" s="1563"/>
      <c r="AH45" s="1563"/>
      <c r="AI45" s="469"/>
      <c r="AJ45" s="469"/>
      <c r="AK45" s="469"/>
      <c r="AL45" s="469"/>
      <c r="AM45" s="469"/>
      <c r="AN45" s="469"/>
      <c r="AO45" s="469"/>
      <c r="AP45" s="469"/>
      <c r="AQ45" s="469"/>
      <c r="AR45" s="469"/>
    </row>
    <row r="46" spans="2:44">
      <c r="B46" s="644" t="s">
        <v>6776</v>
      </c>
      <c r="C46" s="643"/>
      <c r="D46" s="643"/>
      <c r="E46" s="643"/>
      <c r="F46" s="643"/>
      <c r="G46" s="643"/>
      <c r="H46" s="643"/>
      <c r="I46" s="643"/>
      <c r="J46" s="643"/>
      <c r="K46" s="643"/>
      <c r="M46" s="644" t="s">
        <v>6774</v>
      </c>
      <c r="R46" s="643"/>
      <c r="S46" s="643"/>
      <c r="T46" s="643"/>
      <c r="U46" s="643"/>
      <c r="V46" s="643"/>
      <c r="X46" s="650" t="s">
        <v>764</v>
      </c>
      <c r="Y46" s="1341">
        <f>'Complex Endoscopy'!B85</f>
        <v>538.40132954722412</v>
      </c>
      <c r="Z46" s="1341">
        <f>'Complex Endoscopy'!C85</f>
        <v>1417.5992453504036</v>
      </c>
      <c r="AA46" s="1563"/>
      <c r="AB46" s="1563"/>
      <c r="AC46" s="1563"/>
      <c r="AD46" s="1563"/>
      <c r="AE46" s="1563"/>
      <c r="AF46" s="1563"/>
      <c r="AG46" s="1563"/>
      <c r="AH46" s="1563"/>
      <c r="AI46" s="469"/>
      <c r="AJ46" s="469"/>
      <c r="AK46" s="469"/>
      <c r="AL46" s="469"/>
      <c r="AM46" s="469"/>
      <c r="AN46" s="469"/>
      <c r="AO46" s="469"/>
      <c r="AP46" s="469"/>
      <c r="AQ46" s="469"/>
      <c r="AR46" s="469"/>
    </row>
    <row r="47" spans="2:44" ht="15" customHeight="1">
      <c r="C47" s="650" t="s">
        <v>1884</v>
      </c>
      <c r="D47" s="650" t="s">
        <v>1885</v>
      </c>
      <c r="E47" s="643"/>
      <c r="F47" s="1796" t="s">
        <v>6777</v>
      </c>
      <c r="G47" s="1796"/>
      <c r="H47" s="1796"/>
      <c r="I47" s="1796"/>
      <c r="J47" s="1796"/>
      <c r="K47" s="1796"/>
      <c r="M47" s="648"/>
      <c r="N47" s="650" t="s">
        <v>1884</v>
      </c>
      <c r="O47" s="650" t="s">
        <v>5061</v>
      </c>
      <c r="Q47" s="1796" t="s">
        <v>6778</v>
      </c>
      <c r="R47" s="1796"/>
      <c r="S47" s="1796"/>
      <c r="T47" s="1796"/>
      <c r="U47" s="1796"/>
      <c r="V47" s="1796"/>
      <c r="X47" s="650" t="s">
        <v>765</v>
      </c>
      <c r="Y47" s="1341">
        <f>'Complex Endoscopy'!B86</f>
        <v>449.34152665033497</v>
      </c>
      <c r="Z47" s="1341">
        <f>'Complex Endoscopy'!C86</f>
        <v>945.06616356693576</v>
      </c>
      <c r="AA47" s="1575"/>
      <c r="AB47" s="1575"/>
      <c r="AC47" s="1575"/>
      <c r="AD47" s="1575"/>
      <c r="AE47" s="1575"/>
      <c r="AF47" s="1575"/>
      <c r="AG47" s="1575"/>
      <c r="AH47" s="1563"/>
      <c r="AI47" s="469"/>
      <c r="AJ47" s="469"/>
      <c r="AK47" s="469"/>
      <c r="AL47" s="469"/>
      <c r="AM47" s="469"/>
      <c r="AN47" s="469"/>
      <c r="AO47" s="469"/>
      <c r="AP47" s="469"/>
      <c r="AQ47" s="469"/>
      <c r="AR47" s="469"/>
    </row>
    <row r="48" spans="2:44" ht="15" customHeight="1">
      <c r="B48" s="1299" t="s">
        <v>1696</v>
      </c>
      <c r="C48" s="1351">
        <f>MAX(5,'Trimpoints from RC1213 grouper'!B1091)</f>
        <v>5</v>
      </c>
      <c r="D48" s="1351">
        <f>MAX(5,'Trimpoints from RC1213 grouper'!C1091)</f>
        <v>5</v>
      </c>
      <c r="E48" s="643"/>
      <c r="F48" s="1796"/>
      <c r="G48" s="1796"/>
      <c r="H48" s="1796"/>
      <c r="I48" s="1796"/>
      <c r="J48" s="1796"/>
      <c r="K48" s="1796"/>
      <c r="M48" s="653" t="s">
        <v>1853</v>
      </c>
      <c r="N48" s="654">
        <f>MAX(5,'Trimpoints from RC1213 grouper'!$D238)</f>
        <v>5</v>
      </c>
      <c r="O48" s="654">
        <f>MAX(5,'Trimpoints from RC1213 grouper'!$D238)</f>
        <v>5</v>
      </c>
      <c r="Q48" s="1796"/>
      <c r="R48" s="1796"/>
      <c r="S48" s="1796"/>
      <c r="T48" s="1796"/>
      <c r="U48" s="1796"/>
      <c r="V48" s="1796"/>
      <c r="X48" s="648"/>
      <c r="Y48" s="648"/>
      <c r="Z48" s="648"/>
      <c r="AA48" s="1575"/>
      <c r="AB48" s="1575"/>
      <c r="AC48" s="1575"/>
      <c r="AD48" s="1575"/>
      <c r="AE48" s="1575"/>
      <c r="AF48" s="1575"/>
      <c r="AG48" s="1575"/>
      <c r="AH48" s="1563"/>
      <c r="AI48" s="469"/>
      <c r="AJ48" s="469"/>
      <c r="AK48" s="469"/>
      <c r="AL48" s="469"/>
      <c r="AM48" s="469"/>
      <c r="AN48" s="469"/>
      <c r="AO48" s="469"/>
      <c r="AP48" s="469"/>
      <c r="AQ48" s="469"/>
      <c r="AR48" s="469"/>
    </row>
    <row r="49" spans="1:44">
      <c r="B49" s="1299" t="s">
        <v>1697</v>
      </c>
      <c r="C49" s="1297">
        <f>MAX(5,'Trimpoints from RC1213 grouper'!B1092)</f>
        <v>5</v>
      </c>
      <c r="D49" s="1297">
        <f>MAX(5,'Trimpoints from RC1213 grouper'!C1092)</f>
        <v>5</v>
      </c>
      <c r="E49" s="643"/>
      <c r="F49" s="1796"/>
      <c r="G49" s="1796"/>
      <c r="H49" s="1796"/>
      <c r="I49" s="1796"/>
      <c r="J49" s="1796"/>
      <c r="K49" s="1796"/>
      <c r="M49" s="653" t="s">
        <v>1854</v>
      </c>
      <c r="N49" s="659">
        <f>MAX(5,'Trimpoints from RC1213 grouper'!$D239)</f>
        <v>5</v>
      </c>
      <c r="O49" s="659">
        <f>MAX(5,'Trimpoints from RC1213 grouper'!$D239)</f>
        <v>5</v>
      </c>
      <c r="Q49" s="1565"/>
      <c r="R49" s="1565"/>
      <c r="S49" s="1565"/>
      <c r="T49" s="1565"/>
      <c r="U49" s="1565"/>
      <c r="V49" s="1565"/>
      <c r="X49" s="648"/>
      <c r="Y49" s="648"/>
      <c r="Z49" s="648"/>
      <c r="AA49" s="648"/>
      <c r="AB49" s="648"/>
      <c r="AC49" s="648"/>
      <c r="AD49" s="648"/>
      <c r="AE49" s="648"/>
      <c r="AF49" s="648"/>
      <c r="AG49" s="648"/>
      <c r="AI49" s="469"/>
      <c r="AJ49" s="469"/>
      <c r="AK49" s="469"/>
      <c r="AL49" s="469"/>
      <c r="AM49" s="469"/>
      <c r="AN49" s="469"/>
      <c r="AO49" s="469"/>
      <c r="AP49" s="469"/>
      <c r="AQ49" s="469"/>
      <c r="AR49" s="469"/>
    </row>
    <row r="50" spans="1:44">
      <c r="B50" s="644"/>
      <c r="C50" s="643"/>
      <c r="D50" s="643"/>
      <c r="E50" s="643"/>
      <c r="F50" s="644"/>
      <c r="G50" s="643"/>
      <c r="H50" s="644"/>
      <c r="I50" s="643"/>
      <c r="J50" s="643"/>
      <c r="K50" s="643"/>
      <c r="R50" s="643"/>
      <c r="S50" s="643"/>
      <c r="T50" s="643"/>
      <c r="U50" s="643"/>
      <c r="V50" s="643"/>
      <c r="X50" s="648"/>
      <c r="Y50" s="648"/>
      <c r="Z50" s="648"/>
      <c r="AA50" s="648"/>
      <c r="AB50" s="648"/>
      <c r="AC50" s="648"/>
      <c r="AD50" s="648"/>
      <c r="AE50" s="648"/>
      <c r="AF50" s="648"/>
      <c r="AG50" s="648"/>
      <c r="AI50" s="469"/>
      <c r="AJ50" s="469"/>
      <c r="AK50" s="469"/>
      <c r="AL50" s="469"/>
      <c r="AM50" s="469"/>
      <c r="AN50" s="469"/>
      <c r="AO50" s="469"/>
      <c r="AP50" s="469"/>
      <c r="AQ50" s="469"/>
      <c r="AR50" s="469"/>
    </row>
    <row r="51" spans="1:44">
      <c r="B51" s="644" t="s">
        <v>1898</v>
      </c>
      <c r="C51" s="643"/>
      <c r="D51" s="643"/>
      <c r="E51" s="643"/>
      <c r="F51" s="644" t="s">
        <v>1899</v>
      </c>
      <c r="G51" s="643"/>
      <c r="I51" s="644" t="s">
        <v>1877</v>
      </c>
      <c r="J51" s="643"/>
      <c r="K51" s="643"/>
      <c r="M51" s="644" t="s">
        <v>1898</v>
      </c>
      <c r="Q51" s="644" t="s">
        <v>1899</v>
      </c>
      <c r="R51" s="643"/>
      <c r="S51" s="644" t="s">
        <v>1877</v>
      </c>
      <c r="T51" s="643"/>
      <c r="U51" s="643"/>
      <c r="V51" s="643"/>
      <c r="X51" s="646"/>
      <c r="Y51" s="646"/>
      <c r="Z51" s="647"/>
      <c r="AA51" s="647"/>
      <c r="AB51" s="647"/>
      <c r="AC51" s="647"/>
      <c r="AD51" s="647"/>
      <c r="AE51" s="647"/>
      <c r="AF51" s="647"/>
      <c r="AG51" s="647"/>
      <c r="AI51" s="469"/>
      <c r="AJ51" s="469"/>
      <c r="AK51" s="469"/>
      <c r="AL51" s="469"/>
      <c r="AM51" s="469"/>
      <c r="AN51" s="469"/>
      <c r="AO51" s="469"/>
      <c r="AP51" s="469"/>
      <c r="AQ51" s="469"/>
      <c r="AR51" s="469"/>
    </row>
    <row r="52" spans="1:44">
      <c r="B52" s="643" t="s">
        <v>22</v>
      </c>
      <c r="C52" s="665" t="s">
        <v>1906</v>
      </c>
      <c r="D52" s="643"/>
      <c r="E52" s="643"/>
      <c r="F52" s="643" t="s">
        <v>22</v>
      </c>
      <c r="G52" s="643"/>
      <c r="I52" s="643" t="s">
        <v>22</v>
      </c>
      <c r="J52" s="643"/>
      <c r="K52" s="643"/>
      <c r="M52" s="643" t="s">
        <v>22</v>
      </c>
      <c r="N52" s="665" t="s">
        <v>1906</v>
      </c>
      <c r="Q52" s="643" t="s">
        <v>22</v>
      </c>
      <c r="R52" s="643"/>
      <c r="S52" s="643" t="s">
        <v>22</v>
      </c>
      <c r="T52" s="643"/>
      <c r="U52" s="643"/>
      <c r="V52" s="643"/>
      <c r="X52" s="469"/>
      <c r="Y52" s="469"/>
      <c r="Z52" s="469"/>
      <c r="AA52" s="469"/>
      <c r="AB52" s="469"/>
      <c r="AC52" s="469"/>
      <c r="AD52" s="469"/>
      <c r="AE52" s="469"/>
      <c r="AF52" s="469"/>
      <c r="AG52" s="469"/>
      <c r="AI52" s="469"/>
      <c r="AJ52" s="469"/>
      <c r="AK52" s="469"/>
      <c r="AL52" s="469"/>
      <c r="AM52" s="469"/>
      <c r="AN52" s="469"/>
      <c r="AO52" s="469"/>
      <c r="AP52" s="469"/>
      <c r="AQ52" s="469"/>
      <c r="AR52" s="469"/>
    </row>
    <row r="53" spans="1:44">
      <c r="B53" s="643"/>
      <c r="C53" s="643"/>
      <c r="D53" s="643"/>
      <c r="E53" s="643"/>
      <c r="F53" s="643"/>
      <c r="G53" s="643"/>
      <c r="H53" s="643"/>
      <c r="I53" s="643"/>
      <c r="J53" s="643"/>
      <c r="K53" s="643"/>
      <c r="R53" s="643"/>
      <c r="S53" s="643"/>
      <c r="T53" s="643"/>
      <c r="U53" s="643"/>
      <c r="V53" s="643"/>
      <c r="X53" s="1566" t="s">
        <v>5054</v>
      </c>
      <c r="Y53" s="1308" t="s">
        <v>5055</v>
      </c>
      <c r="Z53" s="1308"/>
      <c r="AA53" s="1308"/>
      <c r="AB53" s="1308"/>
      <c r="AC53" s="1308"/>
      <c r="AD53" s="1308"/>
      <c r="AE53" s="1308"/>
      <c r="AF53" s="1308"/>
      <c r="AG53" s="1308"/>
      <c r="AI53" s="469"/>
      <c r="AJ53" s="469"/>
      <c r="AK53" s="469"/>
      <c r="AL53" s="469"/>
      <c r="AM53" s="469"/>
      <c r="AN53" s="469"/>
      <c r="AO53" s="469"/>
      <c r="AP53" s="469"/>
      <c r="AQ53" s="469"/>
      <c r="AR53" s="469"/>
    </row>
    <row r="54" spans="1:44">
      <c r="B54" s="646"/>
      <c r="C54" s="646"/>
      <c r="D54" s="647"/>
      <c r="E54" s="647"/>
      <c r="F54" s="647"/>
      <c r="G54" s="647"/>
      <c r="H54" s="647"/>
      <c r="I54" s="647"/>
      <c r="J54" s="647"/>
      <c r="K54" s="647"/>
      <c r="M54" s="646"/>
      <c r="N54" s="646"/>
      <c r="O54" s="647"/>
      <c r="P54" s="647"/>
      <c r="Q54" s="647"/>
      <c r="R54" s="647"/>
      <c r="S54" s="647"/>
      <c r="T54" s="647"/>
      <c r="U54" s="647"/>
      <c r="V54" s="647"/>
      <c r="X54" s="469"/>
      <c r="Y54" s="1308" t="s">
        <v>1873</v>
      </c>
      <c r="Z54" s="1308"/>
      <c r="AA54" s="1308"/>
      <c r="AB54" s="1308"/>
      <c r="AC54" s="1308"/>
      <c r="AD54" s="1308"/>
      <c r="AE54" s="1308"/>
      <c r="AF54" s="1308"/>
      <c r="AG54" s="1308"/>
      <c r="AI54" s="469"/>
      <c r="AJ54" s="469"/>
      <c r="AK54" s="469"/>
      <c r="AL54" s="469"/>
      <c r="AM54" s="469"/>
      <c r="AN54" s="469"/>
      <c r="AO54" s="469"/>
      <c r="AP54" s="469"/>
      <c r="AQ54" s="469"/>
      <c r="AR54" s="469"/>
    </row>
    <row r="55" spans="1:44">
      <c r="B55" s="643"/>
      <c r="C55" s="643"/>
      <c r="D55" s="643"/>
      <c r="E55" s="643"/>
      <c r="X55" s="469"/>
      <c r="Y55" s="469"/>
      <c r="Z55" s="469"/>
      <c r="AA55" s="469"/>
      <c r="AB55" s="469"/>
      <c r="AC55" s="469"/>
      <c r="AD55" s="469"/>
      <c r="AE55" s="469"/>
      <c r="AF55" s="469"/>
      <c r="AG55" s="469"/>
      <c r="AI55" s="469"/>
      <c r="AJ55" s="469"/>
      <c r="AK55" s="469"/>
      <c r="AL55" s="469"/>
      <c r="AM55" s="469"/>
      <c r="AN55" s="469"/>
      <c r="AO55" s="469"/>
      <c r="AP55" s="469"/>
      <c r="AQ55" s="469"/>
      <c r="AR55" s="469"/>
    </row>
    <row r="56" spans="1:44">
      <c r="X56" s="1566" t="s">
        <v>5057</v>
      </c>
      <c r="Y56" s="1797" t="s">
        <v>3203</v>
      </c>
      <c r="Z56" s="1797"/>
      <c r="AA56" s="1797"/>
      <c r="AB56" s="1797"/>
      <c r="AC56" s="1797"/>
      <c r="AD56" s="1797"/>
      <c r="AE56" s="1797"/>
      <c r="AF56" s="1797"/>
      <c r="AG56" s="1797"/>
      <c r="AI56" s="469"/>
      <c r="AJ56" s="469"/>
      <c r="AK56" s="469"/>
      <c r="AL56" s="469"/>
      <c r="AM56" s="469"/>
      <c r="AN56" s="469"/>
      <c r="AO56" s="469"/>
      <c r="AP56" s="469"/>
      <c r="AQ56" s="469"/>
      <c r="AR56" s="469"/>
    </row>
    <row r="57" spans="1:44">
      <c r="X57" s="469"/>
      <c r="Y57" s="1797"/>
      <c r="Z57" s="1797"/>
      <c r="AA57" s="1797"/>
      <c r="AB57" s="1797"/>
      <c r="AC57" s="1797"/>
      <c r="AD57" s="1797"/>
      <c r="AE57" s="1797"/>
      <c r="AF57" s="1797"/>
      <c r="AG57" s="1797"/>
      <c r="AI57" s="469"/>
      <c r="AJ57" s="469"/>
      <c r="AK57" s="469"/>
      <c r="AL57" s="469"/>
      <c r="AM57" s="469"/>
      <c r="AN57" s="469"/>
      <c r="AO57" s="469"/>
      <c r="AP57" s="469"/>
      <c r="AQ57" s="469"/>
      <c r="AR57" s="469"/>
    </row>
    <row r="58" spans="1:44" ht="15" customHeight="1">
      <c r="A58" s="1566" t="s">
        <v>5054</v>
      </c>
      <c r="B58" s="1568" t="s">
        <v>1871</v>
      </c>
      <c r="C58" s="1308"/>
      <c r="D58" s="662"/>
      <c r="E58" s="662"/>
      <c r="F58" s="662"/>
      <c r="G58" s="662"/>
      <c r="H58" s="662"/>
      <c r="I58" s="662"/>
      <c r="J58" s="1567"/>
      <c r="L58" s="1563" t="s">
        <v>5054</v>
      </c>
      <c r="M58" s="662" t="s">
        <v>1914</v>
      </c>
      <c r="N58" s="662"/>
      <c r="O58" s="662"/>
      <c r="P58" s="662"/>
      <c r="Q58" s="662"/>
      <c r="R58" s="662"/>
      <c r="S58" s="662"/>
      <c r="T58" s="662"/>
      <c r="U58" s="662"/>
      <c r="V58" s="662"/>
      <c r="X58" s="469"/>
      <c r="Y58" s="1797"/>
      <c r="Z58" s="1797"/>
      <c r="AA58" s="1797"/>
      <c r="AB58" s="1797"/>
      <c r="AC58" s="1797"/>
      <c r="AD58" s="1797"/>
      <c r="AE58" s="1797"/>
      <c r="AF58" s="1797"/>
      <c r="AG58" s="1797"/>
      <c r="AI58" s="469"/>
      <c r="AJ58" s="469"/>
      <c r="AK58" s="469"/>
      <c r="AL58" s="469"/>
      <c r="AM58" s="469"/>
      <c r="AN58" s="469"/>
      <c r="AO58" s="469"/>
      <c r="AP58" s="469"/>
      <c r="AQ58" s="469"/>
      <c r="AR58" s="469"/>
    </row>
    <row r="59" spans="1:44">
      <c r="B59" s="1576" t="s">
        <v>1872</v>
      </c>
      <c r="C59" s="1567"/>
      <c r="D59" s="662"/>
      <c r="E59" s="662"/>
      <c r="F59" s="662"/>
      <c r="G59" s="662"/>
      <c r="H59" s="662"/>
      <c r="I59" s="662"/>
      <c r="J59" s="1567"/>
      <c r="M59" s="1799" t="s">
        <v>1912</v>
      </c>
      <c r="N59" s="1799"/>
      <c r="O59" s="1799"/>
      <c r="P59" s="1799"/>
      <c r="Q59" s="1799"/>
      <c r="R59" s="1799"/>
      <c r="S59" s="1799"/>
      <c r="T59" s="1799"/>
      <c r="U59" s="1799"/>
      <c r="V59" s="1799"/>
      <c r="X59" s="469"/>
      <c r="AF59" s="469"/>
      <c r="AG59" s="469"/>
      <c r="AI59" s="469"/>
      <c r="AJ59" s="469"/>
      <c r="AK59" s="469"/>
      <c r="AL59" s="469"/>
      <c r="AM59" s="469"/>
      <c r="AN59" s="469"/>
      <c r="AO59" s="469"/>
      <c r="AP59" s="469"/>
      <c r="AQ59" s="469"/>
      <c r="AR59" s="469"/>
    </row>
    <row r="60" spans="1:44">
      <c r="B60" s="1308"/>
      <c r="C60" s="1569" t="s">
        <v>1873</v>
      </c>
      <c r="D60" s="662"/>
      <c r="E60" s="662"/>
      <c r="F60" s="662"/>
      <c r="G60" s="662"/>
      <c r="H60" s="662"/>
      <c r="I60" s="662"/>
      <c r="J60" s="1567"/>
      <c r="M60" s="662" t="s">
        <v>1913</v>
      </c>
      <c r="N60" s="662"/>
      <c r="O60" s="662"/>
      <c r="P60" s="662"/>
      <c r="Q60" s="662"/>
      <c r="R60" s="662"/>
      <c r="S60" s="662"/>
      <c r="T60" s="662"/>
      <c r="U60" s="662"/>
      <c r="V60" s="662"/>
      <c r="X60" s="1566" t="s">
        <v>5059</v>
      </c>
      <c r="Y60" s="1798" t="s">
        <v>3171</v>
      </c>
      <c r="Z60" s="1798"/>
      <c r="AA60" s="1798"/>
      <c r="AB60" s="1798"/>
      <c r="AC60" s="1798"/>
      <c r="AD60" s="1798"/>
      <c r="AE60" s="1798"/>
      <c r="AF60" s="469"/>
      <c r="AG60" s="469"/>
      <c r="AI60" s="469"/>
      <c r="AJ60" s="469"/>
      <c r="AK60" s="469"/>
      <c r="AL60" s="469"/>
      <c r="AM60" s="469"/>
      <c r="AN60" s="469"/>
      <c r="AO60" s="469"/>
      <c r="AP60" s="469"/>
      <c r="AQ60" s="469"/>
      <c r="AR60" s="469"/>
    </row>
    <row r="61" spans="1:44">
      <c r="B61" s="1567"/>
      <c r="C61" s="1567"/>
      <c r="D61" s="1567"/>
      <c r="E61" s="1567"/>
      <c r="F61" s="1567"/>
      <c r="G61" s="1567"/>
      <c r="H61" s="1567"/>
      <c r="I61" s="1567"/>
      <c r="J61" s="1567"/>
      <c r="X61" s="469"/>
      <c r="Y61" s="1798"/>
      <c r="Z61" s="1798"/>
      <c r="AA61" s="1798"/>
      <c r="AB61" s="1798"/>
      <c r="AC61" s="1798"/>
      <c r="AD61" s="1798"/>
      <c r="AE61" s="1798"/>
      <c r="AF61" s="469"/>
      <c r="AG61" s="469"/>
      <c r="AI61" s="469"/>
      <c r="AJ61" s="469"/>
      <c r="AK61" s="469"/>
      <c r="AL61" s="469"/>
      <c r="AM61" s="469"/>
      <c r="AN61" s="469"/>
      <c r="AO61" s="469"/>
      <c r="AP61" s="469"/>
      <c r="AQ61" s="469"/>
      <c r="AR61" s="469"/>
    </row>
    <row r="62" spans="1:44" ht="15" customHeight="1">
      <c r="L62" s="1563" t="s">
        <v>5057</v>
      </c>
      <c r="M62" s="1573" t="s">
        <v>5060</v>
      </c>
      <c r="N62" s="1571"/>
      <c r="O62" s="1571"/>
      <c r="P62" s="1571"/>
      <c r="Q62" s="1571"/>
      <c r="R62" s="1567"/>
      <c r="S62" s="1567"/>
      <c r="T62" s="1567"/>
      <c r="U62" s="1567"/>
      <c r="V62" s="1567"/>
      <c r="X62" s="469"/>
      <c r="Y62" s="469"/>
      <c r="Z62" s="469"/>
      <c r="AA62" s="469"/>
      <c r="AB62" s="469"/>
      <c r="AC62" s="469"/>
      <c r="AD62" s="469"/>
      <c r="AE62" s="469"/>
      <c r="AF62" s="469"/>
      <c r="AG62" s="469"/>
      <c r="AI62" s="469"/>
      <c r="AJ62" s="469"/>
      <c r="AK62" s="469"/>
      <c r="AL62" s="469"/>
      <c r="AM62" s="469"/>
      <c r="AN62" s="469"/>
      <c r="AO62" s="469"/>
      <c r="AP62" s="469"/>
      <c r="AQ62" s="469"/>
      <c r="AR62" s="469"/>
    </row>
    <row r="63" spans="1:44">
      <c r="A63" s="1566" t="s">
        <v>5057</v>
      </c>
      <c r="B63" s="1567" t="s">
        <v>2165</v>
      </c>
      <c r="C63" s="1567"/>
      <c r="M63" s="1571"/>
      <c r="N63" s="1571"/>
      <c r="O63" s="1571"/>
      <c r="P63" s="1571"/>
      <c r="Q63" s="1571"/>
      <c r="R63" s="1567"/>
      <c r="S63" s="1567"/>
      <c r="T63" s="1567"/>
      <c r="U63" s="1567"/>
      <c r="V63" s="1567"/>
      <c r="X63" s="469"/>
      <c r="Y63" s="469"/>
      <c r="Z63" s="469"/>
      <c r="AA63" s="469"/>
      <c r="AB63" s="469"/>
      <c r="AC63" s="469"/>
      <c r="AD63" s="469"/>
      <c r="AE63" s="469"/>
      <c r="AF63" s="469"/>
      <c r="AG63" s="469"/>
      <c r="AI63" s="469"/>
      <c r="AJ63" s="469"/>
      <c r="AK63" s="469"/>
      <c r="AL63" s="469"/>
      <c r="AM63" s="469"/>
      <c r="AN63" s="469"/>
      <c r="AO63" s="469"/>
      <c r="AP63" s="469"/>
      <c r="AQ63" s="469"/>
      <c r="AR63" s="469"/>
    </row>
    <row r="64" spans="1:44">
      <c r="M64" s="1570"/>
      <c r="N64" s="1570"/>
      <c r="O64" s="1570"/>
      <c r="P64" s="1570"/>
      <c r="Q64" s="1570"/>
      <c r="X64" s="469"/>
      <c r="Y64" s="469"/>
      <c r="Z64" s="469"/>
      <c r="AA64" s="469"/>
      <c r="AB64" s="469"/>
      <c r="AC64" s="469"/>
      <c r="AD64" s="469"/>
      <c r="AE64" s="469"/>
      <c r="AF64" s="469"/>
      <c r="AG64" s="469"/>
      <c r="AI64" s="469"/>
      <c r="AJ64" s="469"/>
      <c r="AK64" s="469"/>
      <c r="AL64" s="469"/>
      <c r="AM64" s="469"/>
      <c r="AN64" s="469"/>
      <c r="AO64" s="469"/>
      <c r="AP64" s="469"/>
      <c r="AQ64" s="469"/>
      <c r="AR64" s="469"/>
    </row>
    <row r="65" spans="1:44" ht="14.25" customHeight="1">
      <c r="A65" s="469" t="s">
        <v>5059</v>
      </c>
      <c r="B65" s="1798" t="s">
        <v>6779</v>
      </c>
      <c r="C65" s="1798"/>
      <c r="D65" s="1798"/>
      <c r="E65" s="1798"/>
      <c r="F65" s="1798"/>
      <c r="G65" s="1798"/>
      <c r="H65" s="1798"/>
      <c r="I65" s="1798"/>
      <c r="J65" s="1798"/>
      <c r="L65" s="1574" t="s">
        <v>5059</v>
      </c>
      <c r="M65" s="1798" t="s">
        <v>6780</v>
      </c>
      <c r="N65" s="1798"/>
      <c r="O65" s="1798"/>
      <c r="P65" s="1798"/>
      <c r="Q65" s="1798"/>
      <c r="R65" s="1798"/>
      <c r="S65" s="1798"/>
      <c r="T65" s="1798"/>
      <c r="U65" s="1798"/>
      <c r="V65" s="1798"/>
      <c r="X65" s="469"/>
      <c r="Y65" s="469"/>
      <c r="Z65" s="469"/>
      <c r="AA65" s="469"/>
      <c r="AB65" s="469"/>
      <c r="AC65" s="469"/>
      <c r="AD65" s="469"/>
      <c r="AE65" s="469"/>
      <c r="AF65" s="469"/>
      <c r="AG65" s="469"/>
      <c r="AI65" s="469"/>
      <c r="AJ65" s="469"/>
      <c r="AK65" s="469"/>
      <c r="AL65" s="469"/>
      <c r="AM65" s="469"/>
      <c r="AN65" s="469"/>
      <c r="AO65" s="469"/>
      <c r="AP65" s="469"/>
      <c r="AQ65" s="469"/>
      <c r="AR65" s="469"/>
    </row>
    <row r="66" spans="1:44">
      <c r="B66" s="1798"/>
      <c r="C66" s="1798"/>
      <c r="D66" s="1798"/>
      <c r="E66" s="1798"/>
      <c r="F66" s="1798"/>
      <c r="G66" s="1798"/>
      <c r="H66" s="1798"/>
      <c r="I66" s="1798"/>
      <c r="J66" s="1798"/>
      <c r="M66" s="1798"/>
      <c r="N66" s="1798"/>
      <c r="O66" s="1798"/>
      <c r="P66" s="1798"/>
      <c r="Q66" s="1798"/>
      <c r="R66" s="1798"/>
      <c r="S66" s="1798"/>
      <c r="T66" s="1798"/>
      <c r="U66" s="1798"/>
      <c r="V66" s="1798"/>
      <c r="X66" s="469"/>
      <c r="Y66" s="469"/>
      <c r="Z66" s="469"/>
      <c r="AA66" s="469"/>
      <c r="AB66" s="469"/>
      <c r="AC66" s="469"/>
      <c r="AD66" s="469"/>
      <c r="AE66" s="469"/>
      <c r="AF66" s="469"/>
      <c r="AG66" s="469"/>
      <c r="AI66" s="469"/>
      <c r="AJ66" s="469"/>
      <c r="AK66" s="469"/>
      <c r="AL66" s="469"/>
      <c r="AM66" s="469"/>
      <c r="AN66" s="469"/>
      <c r="AO66" s="469"/>
      <c r="AP66" s="469"/>
      <c r="AQ66" s="469"/>
      <c r="AR66" s="469"/>
    </row>
    <row r="67" spans="1:44">
      <c r="B67" s="1798"/>
      <c r="C67" s="1798"/>
      <c r="D67" s="1798"/>
      <c r="E67" s="1798"/>
      <c r="F67" s="1798"/>
      <c r="G67" s="1798"/>
      <c r="H67" s="1798"/>
      <c r="I67" s="1798"/>
      <c r="J67" s="1798"/>
      <c r="M67" s="1798"/>
      <c r="N67" s="1798"/>
      <c r="O67" s="1798"/>
      <c r="P67" s="1798"/>
      <c r="Q67" s="1798"/>
      <c r="R67" s="1798"/>
      <c r="S67" s="1798"/>
      <c r="T67" s="1798"/>
      <c r="U67" s="1798"/>
      <c r="V67" s="1798"/>
      <c r="X67" s="469"/>
      <c r="Y67" s="469"/>
      <c r="Z67" s="469"/>
      <c r="AA67" s="469"/>
      <c r="AB67" s="469"/>
      <c r="AC67" s="469"/>
      <c r="AD67" s="469"/>
      <c r="AE67" s="469"/>
      <c r="AF67" s="469"/>
      <c r="AG67" s="469"/>
      <c r="AI67" s="469"/>
      <c r="AJ67" s="469"/>
      <c r="AK67" s="469"/>
      <c r="AL67" s="469"/>
      <c r="AM67" s="469"/>
      <c r="AN67" s="469"/>
      <c r="AO67" s="469"/>
      <c r="AP67" s="469"/>
      <c r="AQ67" s="469"/>
      <c r="AR67" s="469"/>
    </row>
    <row r="68" spans="1:44" ht="15" customHeight="1">
      <c r="N68" s="1572"/>
      <c r="O68" s="1572"/>
      <c r="P68" s="1572"/>
      <c r="Q68" s="1572"/>
      <c r="R68" s="1572"/>
      <c r="S68" s="1572"/>
      <c r="T68" s="1572"/>
      <c r="U68" s="1572"/>
      <c r="V68" s="1572"/>
      <c r="X68" s="469"/>
      <c r="Y68" s="469"/>
      <c r="Z68" s="469"/>
      <c r="AA68" s="469"/>
      <c r="AB68" s="469"/>
      <c r="AC68" s="469"/>
      <c r="AD68" s="469"/>
      <c r="AE68" s="469"/>
      <c r="AF68" s="469"/>
      <c r="AG68" s="469"/>
      <c r="AI68" s="469"/>
      <c r="AJ68" s="469"/>
      <c r="AK68" s="469"/>
      <c r="AL68" s="469"/>
      <c r="AM68" s="469"/>
      <c r="AN68" s="469"/>
      <c r="AO68" s="469"/>
      <c r="AP68" s="469"/>
      <c r="AQ68" s="469"/>
      <c r="AR68" s="469"/>
    </row>
    <row r="69" spans="1:44">
      <c r="M69" s="1572"/>
      <c r="N69" s="1572"/>
      <c r="O69" s="1572"/>
      <c r="P69" s="1572"/>
      <c r="Q69" s="1572"/>
      <c r="R69" s="1572"/>
      <c r="S69" s="1572"/>
      <c r="T69" s="1572"/>
      <c r="U69" s="1572"/>
      <c r="V69" s="1572"/>
      <c r="X69" s="469"/>
      <c r="Y69" s="469"/>
      <c r="Z69" s="469"/>
      <c r="AA69" s="469"/>
      <c r="AB69" s="469"/>
      <c r="AC69" s="469"/>
      <c r="AD69" s="469"/>
      <c r="AE69" s="469"/>
      <c r="AF69" s="469"/>
      <c r="AG69" s="469"/>
      <c r="AI69" s="469"/>
      <c r="AJ69" s="469"/>
      <c r="AK69" s="469"/>
      <c r="AL69" s="469"/>
      <c r="AM69" s="469"/>
      <c r="AN69" s="469"/>
      <c r="AO69" s="469"/>
      <c r="AP69" s="469"/>
      <c r="AQ69" s="469"/>
      <c r="AR69" s="469"/>
    </row>
    <row r="70" spans="1:44">
      <c r="M70" s="1572"/>
      <c r="N70" s="1572"/>
      <c r="O70" s="1572"/>
      <c r="P70" s="1572"/>
      <c r="Q70" s="1572"/>
      <c r="R70" s="1572"/>
      <c r="S70" s="1572"/>
      <c r="T70" s="1572"/>
      <c r="U70" s="1572"/>
      <c r="V70" s="1572"/>
      <c r="X70" s="469"/>
      <c r="Y70" s="469"/>
      <c r="Z70" s="469"/>
      <c r="AA70" s="469"/>
      <c r="AB70" s="469"/>
      <c r="AC70" s="469"/>
      <c r="AD70" s="469"/>
      <c r="AE70" s="469"/>
      <c r="AF70" s="469"/>
      <c r="AG70" s="469"/>
      <c r="AI70" s="469"/>
      <c r="AJ70" s="469"/>
      <c r="AK70" s="469"/>
      <c r="AL70" s="469"/>
      <c r="AM70" s="469"/>
      <c r="AN70" s="469"/>
      <c r="AO70" s="469"/>
      <c r="AP70" s="469"/>
      <c r="AQ70" s="469"/>
      <c r="AR70" s="469"/>
    </row>
    <row r="71" spans="1:44">
      <c r="X71" s="469"/>
      <c r="Y71" s="469"/>
      <c r="Z71" s="469"/>
      <c r="AA71" s="469"/>
      <c r="AB71" s="469"/>
      <c r="AC71" s="469"/>
      <c r="AD71" s="469"/>
      <c r="AE71" s="469"/>
      <c r="AF71" s="469"/>
      <c r="AG71" s="469"/>
      <c r="AI71" s="469"/>
      <c r="AJ71" s="469"/>
      <c r="AK71" s="469"/>
      <c r="AL71" s="469"/>
      <c r="AM71" s="469"/>
      <c r="AN71" s="469"/>
      <c r="AO71" s="469"/>
      <c r="AP71" s="469"/>
      <c r="AQ71" s="469"/>
      <c r="AR71" s="469"/>
    </row>
    <row r="72" spans="1:44">
      <c r="X72" s="469"/>
      <c r="Y72" s="469"/>
      <c r="Z72" s="469"/>
      <c r="AA72" s="469"/>
      <c r="AB72" s="469"/>
      <c r="AC72" s="469"/>
      <c r="AD72" s="469"/>
      <c r="AE72" s="469"/>
      <c r="AF72" s="469"/>
      <c r="AG72" s="469"/>
      <c r="AI72" s="469"/>
      <c r="AJ72" s="469"/>
      <c r="AK72" s="469"/>
      <c r="AL72" s="469"/>
      <c r="AM72" s="469"/>
      <c r="AN72" s="469"/>
      <c r="AO72" s="469"/>
      <c r="AP72" s="469"/>
      <c r="AQ72" s="469"/>
      <c r="AR72" s="469"/>
    </row>
    <row r="73" spans="1:44">
      <c r="X73" s="469"/>
      <c r="Y73" s="469"/>
      <c r="Z73" s="469"/>
      <c r="AA73" s="469"/>
      <c r="AB73" s="469"/>
      <c r="AC73" s="469"/>
      <c r="AD73" s="469"/>
      <c r="AE73" s="469"/>
      <c r="AF73" s="469"/>
      <c r="AG73" s="469"/>
      <c r="AI73" s="469"/>
      <c r="AJ73" s="469"/>
      <c r="AK73" s="469"/>
      <c r="AL73" s="469"/>
      <c r="AM73" s="469"/>
      <c r="AN73" s="469"/>
      <c r="AO73" s="469"/>
      <c r="AP73" s="469"/>
      <c r="AQ73" s="469"/>
      <c r="AR73" s="469"/>
    </row>
    <row r="74" spans="1:44">
      <c r="X74" s="469"/>
      <c r="Y74" s="469"/>
      <c r="Z74" s="469"/>
      <c r="AA74" s="469"/>
      <c r="AB74" s="469"/>
      <c r="AC74" s="469"/>
      <c r="AD74" s="469"/>
      <c r="AE74" s="469"/>
      <c r="AF74" s="469"/>
      <c r="AG74" s="469"/>
      <c r="AI74" s="469"/>
      <c r="AJ74" s="469"/>
      <c r="AK74" s="469"/>
      <c r="AL74" s="469"/>
      <c r="AM74" s="469"/>
      <c r="AN74" s="469"/>
      <c r="AO74" s="469"/>
      <c r="AP74" s="469"/>
      <c r="AQ74" s="469"/>
      <c r="AR74" s="469"/>
    </row>
    <row r="75" spans="1:44">
      <c r="X75" s="469"/>
      <c r="Y75" s="469"/>
      <c r="Z75" s="469"/>
      <c r="AA75" s="469"/>
      <c r="AB75" s="469"/>
      <c r="AC75" s="469"/>
      <c r="AD75" s="469"/>
      <c r="AE75" s="469"/>
      <c r="AF75" s="469"/>
      <c r="AG75" s="469"/>
      <c r="AI75" s="469"/>
      <c r="AJ75" s="469"/>
      <c r="AK75" s="469"/>
      <c r="AL75" s="469"/>
      <c r="AM75" s="469"/>
      <c r="AN75" s="469"/>
      <c r="AO75" s="469"/>
      <c r="AP75" s="469"/>
      <c r="AQ75" s="469"/>
      <c r="AR75" s="469"/>
    </row>
  </sheetData>
  <mergeCells count="23">
    <mergeCell ref="AI10:AK10"/>
    <mergeCell ref="B13:D13"/>
    <mergeCell ref="M13:O13"/>
    <mergeCell ref="X13:Z13"/>
    <mergeCell ref="AB30:AG33"/>
    <mergeCell ref="F27:G27"/>
    <mergeCell ref="F28:G28"/>
    <mergeCell ref="M35:O35"/>
    <mergeCell ref="M39:V39"/>
    <mergeCell ref="M41:V41"/>
    <mergeCell ref="X39:AG40"/>
    <mergeCell ref="B8:K8"/>
    <mergeCell ref="M8:P8"/>
    <mergeCell ref="X8:AA8"/>
    <mergeCell ref="B20:K24"/>
    <mergeCell ref="M22:V24"/>
    <mergeCell ref="F47:K49"/>
    <mergeCell ref="Y56:AG58"/>
    <mergeCell ref="Q47:V48"/>
    <mergeCell ref="B65:J67"/>
    <mergeCell ref="M65:V67"/>
    <mergeCell ref="M59:V59"/>
    <mergeCell ref="Y60:AE61"/>
  </mergeCells>
  <hyperlinks>
    <hyperlink ref="M59" r:id="rId1"/>
    <hyperlink ref="B59" r:id="rId2"/>
  </hyperlinks>
  <pageMargins left="0.7" right="0.7" top="0.75" bottom="0.75" header="0.3" footer="0.3"/>
  <pageSetup paperSize="9" orientation="portrait"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2:BK145"/>
  <sheetViews>
    <sheetView workbookViewId="0"/>
  </sheetViews>
  <sheetFormatPr defaultColWidth="9.140625" defaultRowHeight="15"/>
  <cols>
    <col min="1" max="1" width="9.140625" style="674"/>
    <col min="2" max="2" width="12" style="674" customWidth="1"/>
    <col min="3" max="3" width="27.42578125" style="674" customWidth="1"/>
    <col min="4" max="4" width="9.140625" style="674"/>
    <col min="5" max="5" width="10.5703125" style="674" bestFit="1" customWidth="1"/>
    <col min="6" max="6" width="12.5703125" style="674" bestFit="1" customWidth="1"/>
    <col min="7" max="7" width="9.140625" style="674"/>
    <col min="8" max="8" width="10.5703125" style="674" bestFit="1" customWidth="1"/>
    <col min="9" max="9" width="12" style="674" bestFit="1" customWidth="1"/>
    <col min="10" max="14" width="9.140625" style="674"/>
    <col min="15" max="15" width="11" style="674" bestFit="1" customWidth="1"/>
    <col min="16" max="17" width="9.140625" style="674"/>
    <col min="18" max="18" width="12" style="674" bestFit="1" customWidth="1"/>
    <col min="19" max="23" width="9.140625" style="674"/>
    <col min="24" max="24" width="9.85546875" style="674" bestFit="1" customWidth="1"/>
    <col min="25" max="30" width="9.140625" style="674"/>
    <col min="31" max="31" width="10.5703125" style="674" bestFit="1" customWidth="1"/>
    <col min="32" max="32" width="9.140625" style="674"/>
    <col min="33" max="33" width="9.85546875" style="674" bestFit="1" customWidth="1"/>
    <col min="34" max="16384" width="9.140625" style="674"/>
  </cols>
  <sheetData>
    <row r="2" spans="2:63">
      <c r="B2" s="674" t="s">
        <v>3123</v>
      </c>
      <c r="C2" s="1300" t="s">
        <v>1872</v>
      </c>
    </row>
    <row r="4" spans="2:63">
      <c r="B4" s="680" t="s">
        <v>2004</v>
      </c>
    </row>
    <row r="5" spans="2:63" ht="15.75" thickBot="1">
      <c r="B5" s="677" t="s">
        <v>2003</v>
      </c>
    </row>
    <row r="6" spans="2:63">
      <c r="D6" s="1810" t="s">
        <v>1541</v>
      </c>
      <c r="E6" s="1807"/>
      <c r="F6" s="1807"/>
      <c r="G6" s="1808" t="s">
        <v>1980</v>
      </c>
      <c r="H6" s="1807"/>
      <c r="I6" s="1811"/>
      <c r="J6" s="1807" t="s">
        <v>1979</v>
      </c>
      <c r="K6" s="1807"/>
      <c r="L6" s="1807"/>
      <c r="M6" s="1807" t="s">
        <v>1978</v>
      </c>
      <c r="N6" s="1807"/>
      <c r="O6" s="1807"/>
      <c r="P6" s="1808" t="s">
        <v>1977</v>
      </c>
      <c r="Q6" s="1807"/>
      <c r="R6" s="1809"/>
    </row>
    <row r="7" spans="2:63" ht="15.75" thickBot="1">
      <c r="D7" s="1429" t="s">
        <v>1976</v>
      </c>
      <c r="E7" s="1354" t="s">
        <v>1975</v>
      </c>
      <c r="F7" s="1355" t="s">
        <v>1974</v>
      </c>
      <c r="G7" s="1357" t="s">
        <v>1976</v>
      </c>
      <c r="H7" s="1354" t="s">
        <v>1975</v>
      </c>
      <c r="I7" s="1354" t="s">
        <v>1974</v>
      </c>
      <c r="J7" s="1356" t="s">
        <v>1976</v>
      </c>
      <c r="K7" s="1354" t="s">
        <v>1975</v>
      </c>
      <c r="L7" s="1355" t="s">
        <v>1974</v>
      </c>
      <c r="M7" s="1356" t="s">
        <v>1976</v>
      </c>
      <c r="N7" s="1354" t="s">
        <v>1975</v>
      </c>
      <c r="O7" s="1355" t="s">
        <v>1974</v>
      </c>
      <c r="P7" s="1357" t="s">
        <v>1976</v>
      </c>
      <c r="Q7" s="1354" t="s">
        <v>1975</v>
      </c>
      <c r="R7" s="1389" t="s">
        <v>1974</v>
      </c>
    </row>
    <row r="8" spans="2:63">
      <c r="B8" s="1432" t="s">
        <v>1853</v>
      </c>
      <c r="C8" s="1372" t="s">
        <v>1865</v>
      </c>
      <c r="D8" s="1432">
        <v>641</v>
      </c>
      <c r="E8" s="1434">
        <v>21371.262402496101</v>
      </c>
      <c r="F8" s="1445">
        <v>13698979.200000001</v>
      </c>
      <c r="G8" s="1432">
        <v>565</v>
      </c>
      <c r="H8" s="1434">
        <v>21461.716371681418</v>
      </c>
      <c r="I8" s="1372">
        <v>12125869.75</v>
      </c>
      <c r="J8" s="1442">
        <v>1</v>
      </c>
      <c r="K8" s="1433">
        <v>22446.89</v>
      </c>
      <c r="L8" s="1448">
        <v>22446.89</v>
      </c>
      <c r="M8" s="1432">
        <v>0</v>
      </c>
      <c r="N8" s="1433">
        <v>0</v>
      </c>
      <c r="O8" s="1372">
        <v>0</v>
      </c>
      <c r="P8" s="1442">
        <v>75</v>
      </c>
      <c r="Q8" s="1434">
        <v>20675.500799999998</v>
      </c>
      <c r="R8" s="1372">
        <v>1550662.5599999998</v>
      </c>
    </row>
    <row r="9" spans="2:63">
      <c r="B9" s="1435" t="s">
        <v>1854</v>
      </c>
      <c r="C9" s="1438" t="s">
        <v>1866</v>
      </c>
      <c r="D9" s="1435">
        <v>251</v>
      </c>
      <c r="E9" s="1437">
        <v>28631.721952191238</v>
      </c>
      <c r="F9" s="1446">
        <v>7186562.2100000009</v>
      </c>
      <c r="G9" s="1435">
        <v>215</v>
      </c>
      <c r="H9" s="1437">
        <v>28434.681488372094</v>
      </c>
      <c r="I9" s="1438">
        <v>6113456.5200000005</v>
      </c>
      <c r="J9" s="1443">
        <v>1</v>
      </c>
      <c r="K9" s="1436">
        <v>31383.86</v>
      </c>
      <c r="L9" s="1449">
        <v>31383.86</v>
      </c>
      <c r="M9" s="1435">
        <v>1</v>
      </c>
      <c r="N9" s="1436">
        <v>30752.14</v>
      </c>
      <c r="O9" s="1438">
        <v>30752.14</v>
      </c>
      <c r="P9" s="1443">
        <v>34</v>
      </c>
      <c r="Q9" s="1437">
        <v>29734.402647058821</v>
      </c>
      <c r="R9" s="1438">
        <v>1010969.69</v>
      </c>
    </row>
    <row r="10" spans="2:63">
      <c r="B10" s="1435" t="s">
        <v>599</v>
      </c>
      <c r="C10" s="1438" t="s">
        <v>1669</v>
      </c>
      <c r="D10" s="1435">
        <v>1148</v>
      </c>
      <c r="E10" s="1437">
        <v>3162.4865331010446</v>
      </c>
      <c r="F10" s="1446">
        <v>3630534.5399999991</v>
      </c>
      <c r="G10" s="1435">
        <v>285</v>
      </c>
      <c r="H10" s="1437">
        <v>3879.0051578947359</v>
      </c>
      <c r="I10" s="1438">
        <v>1105516.4699999997</v>
      </c>
      <c r="J10" s="1443">
        <v>2</v>
      </c>
      <c r="K10" s="1436">
        <v>3488.4</v>
      </c>
      <c r="L10" s="1449">
        <v>6976.8</v>
      </c>
      <c r="M10" s="1435">
        <v>0</v>
      </c>
      <c r="N10" s="1436">
        <v>0</v>
      </c>
      <c r="O10" s="1438">
        <v>0</v>
      </c>
      <c r="P10" s="1443">
        <v>861</v>
      </c>
      <c r="Q10" s="1437">
        <v>2924.5543205574909</v>
      </c>
      <c r="R10" s="1438">
        <v>2518041.2699999996</v>
      </c>
    </row>
    <row r="11" spans="2:63" ht="15.75" thickBot="1">
      <c r="B11" s="1439" t="s">
        <v>1984</v>
      </c>
      <c r="C11" s="1377" t="s">
        <v>1983</v>
      </c>
      <c r="D11" s="1439">
        <v>139</v>
      </c>
      <c r="E11" s="1441">
        <v>2933.1525899280573</v>
      </c>
      <c r="F11" s="1447">
        <v>407708.20999999996</v>
      </c>
      <c r="G11" s="1439">
        <v>54</v>
      </c>
      <c r="H11" s="1441">
        <v>3450.5990740740735</v>
      </c>
      <c r="I11" s="1377">
        <v>186332.34999999998</v>
      </c>
      <c r="J11" s="1444">
        <v>2</v>
      </c>
      <c r="K11" s="1440">
        <v>21347.435000000001</v>
      </c>
      <c r="L11" s="1450">
        <v>42694.87</v>
      </c>
      <c r="M11" s="1439">
        <v>0</v>
      </c>
      <c r="N11" s="1440">
        <v>0</v>
      </c>
      <c r="O11" s="1377">
        <v>0</v>
      </c>
      <c r="P11" s="1444">
        <v>83</v>
      </c>
      <c r="Q11" s="1441">
        <v>2152.7830120481926</v>
      </c>
      <c r="R11" s="1377">
        <v>178680.99</v>
      </c>
    </row>
    <row r="14" spans="2:63" ht="15.75" thickBot="1">
      <c r="B14" s="677" t="s">
        <v>2002</v>
      </c>
    </row>
    <row r="15" spans="2:63" ht="32.25" customHeight="1">
      <c r="D15" s="1804" t="s">
        <v>1541</v>
      </c>
      <c r="E15" s="1805"/>
      <c r="F15" s="1805"/>
      <c r="G15" s="1806" t="s">
        <v>1980</v>
      </c>
      <c r="H15" s="1805"/>
      <c r="I15" s="1805"/>
      <c r="J15" s="1806" t="s">
        <v>2001</v>
      </c>
      <c r="K15" s="1805"/>
      <c r="L15" s="1805"/>
      <c r="M15" s="1806" t="s">
        <v>2000</v>
      </c>
      <c r="N15" s="1805"/>
      <c r="O15" s="1805"/>
      <c r="P15" s="1806" t="s">
        <v>1999</v>
      </c>
      <c r="Q15" s="1805"/>
      <c r="R15" s="1805"/>
      <c r="S15" s="1806" t="s">
        <v>1998</v>
      </c>
      <c r="T15" s="1805"/>
      <c r="U15" s="1805"/>
      <c r="V15" s="1806" t="s">
        <v>1977</v>
      </c>
      <c r="W15" s="1805"/>
      <c r="X15" s="1805"/>
      <c r="Y15" s="1806" t="s">
        <v>1997</v>
      </c>
      <c r="Z15" s="1805"/>
      <c r="AA15" s="1805"/>
      <c r="AB15" s="1805" t="s">
        <v>1996</v>
      </c>
      <c r="AC15" s="1805"/>
      <c r="AD15" s="1805"/>
      <c r="AE15" s="1805" t="s">
        <v>1995</v>
      </c>
      <c r="AF15" s="1805"/>
      <c r="AG15" s="1805"/>
      <c r="AH15" s="1806" t="s">
        <v>1994</v>
      </c>
      <c r="AI15" s="1805"/>
      <c r="AJ15" s="1805"/>
      <c r="AK15" s="1806" t="s">
        <v>1993</v>
      </c>
      <c r="AL15" s="1805"/>
      <c r="AM15" s="1805"/>
      <c r="AN15" s="1806" t="s">
        <v>1992</v>
      </c>
      <c r="AO15" s="1805"/>
      <c r="AP15" s="1805"/>
      <c r="AQ15" s="1806" t="s">
        <v>1991</v>
      </c>
      <c r="AR15" s="1805"/>
      <c r="AS15" s="1805"/>
      <c r="AT15" s="1806" t="s">
        <v>1990</v>
      </c>
      <c r="AU15" s="1805"/>
      <c r="AV15" s="1805"/>
      <c r="AW15" s="1806" t="s">
        <v>1989</v>
      </c>
      <c r="AX15" s="1805"/>
      <c r="AY15" s="1805"/>
      <c r="AZ15" s="1806" t="s">
        <v>1988</v>
      </c>
      <c r="BA15" s="1805"/>
      <c r="BB15" s="1805"/>
      <c r="BC15" s="1806" t="s">
        <v>1987</v>
      </c>
      <c r="BD15" s="1805"/>
      <c r="BE15" s="1805"/>
      <c r="BF15" s="1806" t="s">
        <v>1986</v>
      </c>
      <c r="BG15" s="1805"/>
      <c r="BH15" s="1805"/>
      <c r="BI15" s="1806" t="s">
        <v>1985</v>
      </c>
      <c r="BJ15" s="1805"/>
      <c r="BK15" s="1813"/>
    </row>
    <row r="16" spans="2:63" ht="15.75" thickBot="1">
      <c r="D16" s="1388" t="s">
        <v>1922</v>
      </c>
      <c r="E16" s="1354" t="s">
        <v>1975</v>
      </c>
      <c r="F16" s="1355" t="s">
        <v>1974</v>
      </c>
      <c r="G16" s="1354" t="s">
        <v>1922</v>
      </c>
      <c r="H16" s="1354" t="s">
        <v>1975</v>
      </c>
      <c r="I16" s="1355" t="s">
        <v>1974</v>
      </c>
      <c r="J16" s="1354" t="s">
        <v>1922</v>
      </c>
      <c r="K16" s="1354" t="s">
        <v>1975</v>
      </c>
      <c r="L16" s="1355" t="s">
        <v>1974</v>
      </c>
      <c r="M16" s="1354" t="s">
        <v>1922</v>
      </c>
      <c r="N16" s="1354" t="s">
        <v>1975</v>
      </c>
      <c r="O16" s="1355" t="s">
        <v>1974</v>
      </c>
      <c r="P16" s="1354" t="s">
        <v>1922</v>
      </c>
      <c r="Q16" s="1354" t="s">
        <v>1975</v>
      </c>
      <c r="R16" s="1355" t="s">
        <v>1974</v>
      </c>
      <c r="S16" s="1354" t="s">
        <v>1922</v>
      </c>
      <c r="T16" s="1354" t="s">
        <v>1975</v>
      </c>
      <c r="U16" s="1355" t="s">
        <v>1974</v>
      </c>
      <c r="V16" s="1354" t="s">
        <v>1922</v>
      </c>
      <c r="W16" s="1354" t="s">
        <v>1975</v>
      </c>
      <c r="X16" s="1355" t="s">
        <v>1974</v>
      </c>
      <c r="Y16" s="1354" t="s">
        <v>1922</v>
      </c>
      <c r="Z16" s="1354" t="s">
        <v>1975</v>
      </c>
      <c r="AA16" s="1355" t="s">
        <v>1974</v>
      </c>
      <c r="AB16" s="1353" t="s">
        <v>1922</v>
      </c>
      <c r="AC16" s="1354" t="s">
        <v>1975</v>
      </c>
      <c r="AD16" s="1355" t="s">
        <v>1974</v>
      </c>
      <c r="AE16" s="1353" t="s">
        <v>1922</v>
      </c>
      <c r="AF16" s="1354" t="s">
        <v>1975</v>
      </c>
      <c r="AG16" s="1355" t="s">
        <v>1974</v>
      </c>
      <c r="AH16" s="1354" t="s">
        <v>1922</v>
      </c>
      <c r="AI16" s="1354" t="s">
        <v>1975</v>
      </c>
      <c r="AJ16" s="1355" t="s">
        <v>1974</v>
      </c>
      <c r="AK16" s="1354" t="s">
        <v>1922</v>
      </c>
      <c r="AL16" s="1354" t="s">
        <v>1975</v>
      </c>
      <c r="AM16" s="1355" t="s">
        <v>1974</v>
      </c>
      <c r="AN16" s="1354" t="s">
        <v>1922</v>
      </c>
      <c r="AO16" s="1354" t="s">
        <v>1975</v>
      </c>
      <c r="AP16" s="1355" t="s">
        <v>1974</v>
      </c>
      <c r="AQ16" s="1354" t="s">
        <v>1922</v>
      </c>
      <c r="AR16" s="1354" t="s">
        <v>1975</v>
      </c>
      <c r="AS16" s="1355" t="s">
        <v>1974</v>
      </c>
      <c r="AT16" s="1354" t="s">
        <v>1922</v>
      </c>
      <c r="AU16" s="1354" t="s">
        <v>1975</v>
      </c>
      <c r="AV16" s="1355" t="s">
        <v>1974</v>
      </c>
      <c r="AW16" s="1354" t="s">
        <v>1922</v>
      </c>
      <c r="AX16" s="1354" t="s">
        <v>1975</v>
      </c>
      <c r="AY16" s="1355" t="s">
        <v>1974</v>
      </c>
      <c r="AZ16" s="1354" t="s">
        <v>1922</v>
      </c>
      <c r="BA16" s="1354" t="s">
        <v>1975</v>
      </c>
      <c r="BB16" s="1355" t="s">
        <v>1974</v>
      </c>
      <c r="BC16" s="1354" t="s">
        <v>1922</v>
      </c>
      <c r="BD16" s="1354" t="s">
        <v>1975</v>
      </c>
      <c r="BE16" s="1355" t="s">
        <v>1974</v>
      </c>
      <c r="BF16" s="1354" t="s">
        <v>1922</v>
      </c>
      <c r="BG16" s="1354" t="s">
        <v>1975</v>
      </c>
      <c r="BH16" s="1355" t="s">
        <v>1974</v>
      </c>
      <c r="BI16" s="1354" t="s">
        <v>1922</v>
      </c>
      <c r="BJ16" s="1354" t="s">
        <v>1975</v>
      </c>
      <c r="BK16" s="1389" t="s">
        <v>1974</v>
      </c>
    </row>
    <row r="17" spans="2:63">
      <c r="B17" s="1390" t="s">
        <v>1853</v>
      </c>
      <c r="C17" s="1420" t="s">
        <v>1865</v>
      </c>
      <c r="D17" s="1418">
        <v>655</v>
      </c>
      <c r="E17" s="1409">
        <v>20856.809419847341</v>
      </c>
      <c r="F17" s="1423">
        <v>13661210.170000007</v>
      </c>
      <c r="G17" s="1425">
        <v>565</v>
      </c>
      <c r="H17" s="1409">
        <v>21234.627805309752</v>
      </c>
      <c r="I17" s="1411">
        <v>11997564.71000001</v>
      </c>
      <c r="J17" s="1418">
        <v>154</v>
      </c>
      <c r="K17" s="1409">
        <v>593.80948051948053</v>
      </c>
      <c r="L17" s="1423">
        <v>91446.66</v>
      </c>
      <c r="M17" s="1425">
        <v>0</v>
      </c>
      <c r="N17" s="1409">
        <v>0</v>
      </c>
      <c r="O17" s="1411">
        <v>0</v>
      </c>
      <c r="P17" s="1418">
        <v>0</v>
      </c>
      <c r="Q17" s="1409">
        <v>0</v>
      </c>
      <c r="R17" s="1423">
        <v>0</v>
      </c>
      <c r="S17" s="1425">
        <v>1</v>
      </c>
      <c r="T17" s="1409">
        <v>20333.2</v>
      </c>
      <c r="U17" s="1411">
        <v>20333.2</v>
      </c>
      <c r="V17" s="1418">
        <v>75</v>
      </c>
      <c r="W17" s="1409">
        <v>20675.500799999991</v>
      </c>
      <c r="X17" s="1423">
        <v>1550662.5599999994</v>
      </c>
      <c r="Y17" s="1425">
        <v>0</v>
      </c>
      <c r="Z17" s="1409">
        <v>0</v>
      </c>
      <c r="AA17" s="1411">
        <v>0</v>
      </c>
      <c r="AB17" s="1418">
        <v>14</v>
      </c>
      <c r="AC17" s="1409">
        <v>85.93142857142854</v>
      </c>
      <c r="AD17" s="1423">
        <v>1203.0399999999995</v>
      </c>
      <c r="AE17" s="1425">
        <v>0</v>
      </c>
      <c r="AF17" s="1409">
        <v>0</v>
      </c>
      <c r="AG17" s="1411">
        <v>0</v>
      </c>
      <c r="AH17" s="1425">
        <v>0</v>
      </c>
      <c r="AI17" s="1409">
        <v>0</v>
      </c>
      <c r="AJ17" s="1411">
        <v>0</v>
      </c>
      <c r="AK17" s="1418">
        <v>0</v>
      </c>
      <c r="AL17" s="1409">
        <v>0</v>
      </c>
      <c r="AM17" s="1410">
        <v>0</v>
      </c>
      <c r="AN17" s="1408">
        <v>0</v>
      </c>
      <c r="AO17" s="1409">
        <v>0</v>
      </c>
      <c r="AP17" s="1410">
        <v>0</v>
      </c>
      <c r="AQ17" s="1408">
        <v>0</v>
      </c>
      <c r="AR17" s="1409">
        <v>0</v>
      </c>
      <c r="AS17" s="1410">
        <v>0</v>
      </c>
      <c r="AT17" s="1408">
        <v>0</v>
      </c>
      <c r="AU17" s="1409">
        <v>0</v>
      </c>
      <c r="AV17" s="1410">
        <v>0</v>
      </c>
      <c r="AW17" s="1408">
        <v>0</v>
      </c>
      <c r="AX17" s="1409">
        <v>0</v>
      </c>
      <c r="AY17" s="1410">
        <v>0</v>
      </c>
      <c r="AZ17" s="1408">
        <v>0</v>
      </c>
      <c r="BA17" s="1409">
        <v>0</v>
      </c>
      <c r="BB17" s="1410">
        <v>0</v>
      </c>
      <c r="BC17" s="1408">
        <v>0</v>
      </c>
      <c r="BD17" s="1409">
        <v>0</v>
      </c>
      <c r="BE17" s="1410">
        <v>0</v>
      </c>
      <c r="BF17" s="1408">
        <v>0</v>
      </c>
      <c r="BG17" s="1409">
        <v>0</v>
      </c>
      <c r="BH17" s="1410">
        <v>0</v>
      </c>
      <c r="BI17" s="1408">
        <v>0</v>
      </c>
      <c r="BJ17" s="1409">
        <v>0</v>
      </c>
      <c r="BK17" s="1411">
        <v>0</v>
      </c>
    </row>
    <row r="18" spans="2:63">
      <c r="B18" s="1412" t="s">
        <v>1854</v>
      </c>
      <c r="C18" s="1421" t="s">
        <v>1866</v>
      </c>
      <c r="D18" s="1305">
        <v>251</v>
      </c>
      <c r="E18" s="1303">
        <v>28509.108645418353</v>
      </c>
      <c r="F18" s="1306">
        <v>7155786.270000007</v>
      </c>
      <c r="G18" s="1426">
        <v>215</v>
      </c>
      <c r="H18" s="1303">
        <v>28139.204465116309</v>
      </c>
      <c r="I18" s="1413">
        <v>6049928.9600000065</v>
      </c>
      <c r="J18" s="1305">
        <v>62</v>
      </c>
      <c r="K18" s="1303">
        <v>528.94838709677424</v>
      </c>
      <c r="L18" s="1306">
        <v>32794.800000000003</v>
      </c>
      <c r="M18" s="1426">
        <v>1</v>
      </c>
      <c r="N18" s="1303">
        <v>10283.56</v>
      </c>
      <c r="O18" s="1413">
        <v>10283.56</v>
      </c>
      <c r="P18" s="1305">
        <v>65</v>
      </c>
      <c r="Q18" s="1303">
        <v>324.62</v>
      </c>
      <c r="R18" s="1306">
        <v>21100.3</v>
      </c>
      <c r="S18" s="1426">
        <v>1</v>
      </c>
      <c r="T18" s="1303">
        <v>30709.040000000001</v>
      </c>
      <c r="U18" s="1413">
        <v>30709.040000000001</v>
      </c>
      <c r="V18" s="1305">
        <v>34</v>
      </c>
      <c r="W18" s="1303">
        <v>29734.40029411767</v>
      </c>
      <c r="X18" s="1306">
        <v>1010969.6100000008</v>
      </c>
      <c r="Y18" s="1426">
        <v>0</v>
      </c>
      <c r="Z18" s="1303">
        <v>0</v>
      </c>
      <c r="AA18" s="1413">
        <v>0</v>
      </c>
      <c r="AB18" s="1305">
        <v>0</v>
      </c>
      <c r="AC18" s="1303">
        <v>0</v>
      </c>
      <c r="AD18" s="1306">
        <v>0</v>
      </c>
      <c r="AE18" s="1426">
        <v>0</v>
      </c>
      <c r="AF18" s="1303">
        <v>0</v>
      </c>
      <c r="AG18" s="1413">
        <v>0</v>
      </c>
      <c r="AH18" s="1426">
        <v>0</v>
      </c>
      <c r="AI18" s="1303">
        <v>0</v>
      </c>
      <c r="AJ18" s="1413">
        <v>0</v>
      </c>
      <c r="AK18" s="1305">
        <v>0</v>
      </c>
      <c r="AL18" s="1303">
        <v>0</v>
      </c>
      <c r="AM18" s="1304">
        <v>0</v>
      </c>
      <c r="AN18" s="1302">
        <v>0</v>
      </c>
      <c r="AO18" s="1303">
        <v>0</v>
      </c>
      <c r="AP18" s="1304">
        <v>0</v>
      </c>
      <c r="AQ18" s="1302">
        <v>0</v>
      </c>
      <c r="AR18" s="1303">
        <v>0</v>
      </c>
      <c r="AS18" s="1304">
        <v>0</v>
      </c>
      <c r="AT18" s="1302">
        <v>0</v>
      </c>
      <c r="AU18" s="1303">
        <v>0</v>
      </c>
      <c r="AV18" s="1304">
        <v>0</v>
      </c>
      <c r="AW18" s="1302">
        <v>0</v>
      </c>
      <c r="AX18" s="1303">
        <v>0</v>
      </c>
      <c r="AY18" s="1304">
        <v>0</v>
      </c>
      <c r="AZ18" s="1302">
        <v>0</v>
      </c>
      <c r="BA18" s="1303">
        <v>0</v>
      </c>
      <c r="BB18" s="1304">
        <v>0</v>
      </c>
      <c r="BC18" s="1302">
        <v>0</v>
      </c>
      <c r="BD18" s="1303">
        <v>0</v>
      </c>
      <c r="BE18" s="1304">
        <v>0</v>
      </c>
      <c r="BF18" s="1302">
        <v>0</v>
      </c>
      <c r="BG18" s="1303">
        <v>0</v>
      </c>
      <c r="BH18" s="1304">
        <v>0</v>
      </c>
      <c r="BI18" s="1302">
        <v>0</v>
      </c>
      <c r="BJ18" s="1303">
        <v>0</v>
      </c>
      <c r="BK18" s="1413">
        <v>0</v>
      </c>
    </row>
    <row r="19" spans="2:63">
      <c r="B19" s="1412" t="s">
        <v>599</v>
      </c>
      <c r="C19" s="1421" t="s">
        <v>1669</v>
      </c>
      <c r="D19" s="1305">
        <v>1344</v>
      </c>
      <c r="E19" s="1303">
        <v>2648.2147098214268</v>
      </c>
      <c r="F19" s="1306">
        <v>3559200.5699999975</v>
      </c>
      <c r="G19" s="1426">
        <v>280</v>
      </c>
      <c r="H19" s="1303">
        <v>3690.9339642857094</v>
      </c>
      <c r="I19" s="1413">
        <v>1033461.5099999986</v>
      </c>
      <c r="J19" s="1305">
        <v>37</v>
      </c>
      <c r="K19" s="1303">
        <v>298.60675675675708</v>
      </c>
      <c r="L19" s="1306">
        <v>11048.450000000012</v>
      </c>
      <c r="M19" s="1426">
        <v>2</v>
      </c>
      <c r="N19" s="1303">
        <v>778.93500000000006</v>
      </c>
      <c r="O19" s="1413">
        <v>1557.8700000000001</v>
      </c>
      <c r="P19" s="1305">
        <v>10</v>
      </c>
      <c r="Q19" s="1303">
        <v>544.79399999999998</v>
      </c>
      <c r="R19" s="1306">
        <v>5447.94</v>
      </c>
      <c r="S19" s="1426">
        <v>0</v>
      </c>
      <c r="T19" s="1303">
        <v>0</v>
      </c>
      <c r="U19" s="1413">
        <v>0</v>
      </c>
      <c r="V19" s="1305">
        <v>855</v>
      </c>
      <c r="W19" s="1303">
        <v>2883.1820116959047</v>
      </c>
      <c r="X19" s="1306">
        <v>2465120.6199999987</v>
      </c>
      <c r="Y19" s="1426">
        <v>0</v>
      </c>
      <c r="Z19" s="1303">
        <v>0</v>
      </c>
      <c r="AA19" s="1413">
        <v>0</v>
      </c>
      <c r="AB19" s="1305">
        <v>207</v>
      </c>
      <c r="AC19" s="1303">
        <v>205.62405797101417</v>
      </c>
      <c r="AD19" s="1306">
        <v>42564.179999999935</v>
      </c>
      <c r="AE19" s="1426">
        <v>0</v>
      </c>
      <c r="AF19" s="1303">
        <v>0</v>
      </c>
      <c r="AG19" s="1413">
        <v>0</v>
      </c>
      <c r="AH19" s="1426">
        <v>0</v>
      </c>
      <c r="AI19" s="1303">
        <v>0</v>
      </c>
      <c r="AJ19" s="1413">
        <v>0</v>
      </c>
      <c r="AK19" s="1305">
        <v>0</v>
      </c>
      <c r="AL19" s="1303">
        <v>0</v>
      </c>
      <c r="AM19" s="1304">
        <v>0</v>
      </c>
      <c r="AN19" s="1302">
        <v>0</v>
      </c>
      <c r="AO19" s="1303">
        <v>0</v>
      </c>
      <c r="AP19" s="1304">
        <v>0</v>
      </c>
      <c r="AQ19" s="1302">
        <v>0</v>
      </c>
      <c r="AR19" s="1303">
        <v>0</v>
      </c>
      <c r="AS19" s="1304">
        <v>0</v>
      </c>
      <c r="AT19" s="1302">
        <v>0</v>
      </c>
      <c r="AU19" s="1303">
        <v>0</v>
      </c>
      <c r="AV19" s="1304">
        <v>0</v>
      </c>
      <c r="AW19" s="1302">
        <v>0</v>
      </c>
      <c r="AX19" s="1303">
        <v>0</v>
      </c>
      <c r="AY19" s="1304">
        <v>0</v>
      </c>
      <c r="AZ19" s="1302">
        <v>0</v>
      </c>
      <c r="BA19" s="1303">
        <v>0</v>
      </c>
      <c r="BB19" s="1304">
        <v>0</v>
      </c>
      <c r="BC19" s="1302">
        <v>0</v>
      </c>
      <c r="BD19" s="1303">
        <v>0</v>
      </c>
      <c r="BE19" s="1304">
        <v>0</v>
      </c>
      <c r="BF19" s="1302">
        <v>0</v>
      </c>
      <c r="BG19" s="1303">
        <v>0</v>
      </c>
      <c r="BH19" s="1304">
        <v>0</v>
      </c>
      <c r="BI19" s="1302">
        <v>0</v>
      </c>
      <c r="BJ19" s="1303">
        <v>0</v>
      </c>
      <c r="BK19" s="1413">
        <v>0</v>
      </c>
    </row>
    <row r="20" spans="2:63" ht="15.75" thickBot="1">
      <c r="B20" s="1391" t="s">
        <v>1984</v>
      </c>
      <c r="C20" s="1422" t="s">
        <v>1983</v>
      </c>
      <c r="D20" s="1419">
        <v>1218</v>
      </c>
      <c r="E20" s="1415">
        <v>1162.6978243021344</v>
      </c>
      <c r="F20" s="1424">
        <v>1416165.9499999997</v>
      </c>
      <c r="G20" s="1427">
        <v>59</v>
      </c>
      <c r="H20" s="1415">
        <v>3854.036440677969</v>
      </c>
      <c r="I20" s="1417">
        <v>227388.15000000017</v>
      </c>
      <c r="J20" s="1419">
        <v>7</v>
      </c>
      <c r="K20" s="1415">
        <v>246</v>
      </c>
      <c r="L20" s="1424">
        <v>1722</v>
      </c>
      <c r="M20" s="1427">
        <v>2</v>
      </c>
      <c r="N20" s="1415">
        <v>1341.22</v>
      </c>
      <c r="O20" s="1417">
        <v>2682.44</v>
      </c>
      <c r="P20" s="1419">
        <v>60</v>
      </c>
      <c r="Q20" s="1415">
        <v>573.62833333333299</v>
      </c>
      <c r="R20" s="1424">
        <v>34417.699999999983</v>
      </c>
      <c r="S20" s="1427">
        <v>0</v>
      </c>
      <c r="T20" s="1415">
        <v>0</v>
      </c>
      <c r="U20" s="1417">
        <v>0</v>
      </c>
      <c r="V20" s="1419">
        <v>89</v>
      </c>
      <c r="W20" s="1415">
        <v>2589.977977528094</v>
      </c>
      <c r="X20" s="1424">
        <v>230508.04000000036</v>
      </c>
      <c r="Y20" s="1427">
        <v>0</v>
      </c>
      <c r="Z20" s="1415">
        <v>0</v>
      </c>
      <c r="AA20" s="1417">
        <v>0</v>
      </c>
      <c r="AB20" s="1419">
        <v>1068</v>
      </c>
      <c r="AC20" s="1415">
        <v>860.90601123595434</v>
      </c>
      <c r="AD20" s="1424">
        <v>919447.61999999918</v>
      </c>
      <c r="AE20" s="1427">
        <v>0</v>
      </c>
      <c r="AF20" s="1415">
        <v>0</v>
      </c>
      <c r="AG20" s="1417">
        <v>0</v>
      </c>
      <c r="AH20" s="1427">
        <v>0</v>
      </c>
      <c r="AI20" s="1415">
        <v>0</v>
      </c>
      <c r="AJ20" s="1417">
        <v>0</v>
      </c>
      <c r="AK20" s="1419">
        <v>0</v>
      </c>
      <c r="AL20" s="1415">
        <v>0</v>
      </c>
      <c r="AM20" s="1416">
        <v>0</v>
      </c>
      <c r="AN20" s="1414">
        <v>0</v>
      </c>
      <c r="AO20" s="1415">
        <v>0</v>
      </c>
      <c r="AP20" s="1416">
        <v>0</v>
      </c>
      <c r="AQ20" s="1414">
        <v>0</v>
      </c>
      <c r="AR20" s="1415">
        <v>0</v>
      </c>
      <c r="AS20" s="1416">
        <v>0</v>
      </c>
      <c r="AT20" s="1414">
        <v>0</v>
      </c>
      <c r="AU20" s="1415">
        <v>0</v>
      </c>
      <c r="AV20" s="1416">
        <v>0</v>
      </c>
      <c r="AW20" s="1414">
        <v>0</v>
      </c>
      <c r="AX20" s="1415">
        <v>0</v>
      </c>
      <c r="AY20" s="1416">
        <v>0</v>
      </c>
      <c r="AZ20" s="1414">
        <v>0</v>
      </c>
      <c r="BA20" s="1415">
        <v>0</v>
      </c>
      <c r="BB20" s="1416">
        <v>0</v>
      </c>
      <c r="BC20" s="1414">
        <v>0</v>
      </c>
      <c r="BD20" s="1415">
        <v>0</v>
      </c>
      <c r="BE20" s="1416">
        <v>0</v>
      </c>
      <c r="BF20" s="1414">
        <v>0</v>
      </c>
      <c r="BG20" s="1415">
        <v>0</v>
      </c>
      <c r="BH20" s="1416">
        <v>0</v>
      </c>
      <c r="BI20" s="1414">
        <v>0</v>
      </c>
      <c r="BJ20" s="1415">
        <v>0</v>
      </c>
      <c r="BK20" s="1417">
        <v>0</v>
      </c>
    </row>
    <row r="21" spans="2:63">
      <c r="B21" s="685"/>
      <c r="C21" s="685"/>
      <c r="D21" s="1305"/>
      <c r="E21" s="1303"/>
      <c r="F21" s="1306"/>
      <c r="G21" s="1305"/>
      <c r="H21" s="1303"/>
      <c r="I21" s="1306"/>
      <c r="J21" s="1305"/>
      <c r="K21" s="1303"/>
      <c r="L21" s="1306"/>
      <c r="M21" s="1305"/>
      <c r="N21" s="1303"/>
      <c r="O21" s="1306"/>
      <c r="P21" s="1305"/>
      <c r="Q21" s="1303"/>
      <c r="R21" s="1306"/>
      <c r="S21" s="1305"/>
      <c r="T21" s="1303"/>
      <c r="U21" s="1306"/>
      <c r="V21" s="1305"/>
      <c r="W21" s="1303"/>
      <c r="X21" s="1306"/>
      <c r="Y21" s="1305"/>
      <c r="Z21" s="1303"/>
      <c r="AA21" s="1306"/>
      <c r="AB21" s="1305"/>
      <c r="AC21" s="1303"/>
      <c r="AD21" s="1306"/>
      <c r="AE21" s="1305"/>
      <c r="AF21" s="1303"/>
      <c r="AG21" s="1306"/>
      <c r="AH21" s="1305"/>
      <c r="AI21" s="1303"/>
      <c r="AJ21" s="1306"/>
      <c r="AK21" s="1305"/>
      <c r="AL21" s="1303"/>
      <c r="AM21" s="1306"/>
      <c r="AN21" s="1305"/>
      <c r="AO21" s="1303"/>
      <c r="AP21" s="1306"/>
      <c r="AQ21" s="1305"/>
      <c r="AR21" s="1303"/>
      <c r="AS21" s="1306"/>
      <c r="AT21" s="1305"/>
      <c r="AU21" s="1303"/>
      <c r="AV21" s="1306"/>
      <c r="AW21" s="1305"/>
      <c r="AX21" s="1303"/>
      <c r="AY21" s="1306"/>
      <c r="AZ21" s="1305"/>
      <c r="BA21" s="1303"/>
      <c r="BB21" s="1306"/>
      <c r="BC21" s="1305"/>
      <c r="BD21" s="1303"/>
      <c r="BE21" s="1306"/>
      <c r="BF21" s="1305"/>
      <c r="BG21" s="1303"/>
      <c r="BH21" s="1306"/>
      <c r="BI21" s="1305"/>
      <c r="BJ21" s="1303"/>
      <c r="BK21" s="1306"/>
    </row>
    <row r="22" spans="2:63" ht="15.75" thickBot="1">
      <c r="B22" s="687" t="s">
        <v>1982</v>
      </c>
    </row>
    <row r="23" spans="2:63">
      <c r="B23" s="687"/>
      <c r="C23" s="343"/>
      <c r="D23" s="1804" t="s">
        <v>1541</v>
      </c>
      <c r="E23" s="1805"/>
      <c r="F23" s="1805"/>
      <c r="G23" s="1806" t="s">
        <v>1980</v>
      </c>
      <c r="H23" s="1805"/>
      <c r="I23" s="1805"/>
      <c r="J23" s="1807" t="s">
        <v>1979</v>
      </c>
      <c r="K23" s="1807"/>
      <c r="L23" s="1807"/>
      <c r="M23" s="1807" t="s">
        <v>1978</v>
      </c>
      <c r="N23" s="1807"/>
      <c r="O23" s="1807"/>
      <c r="P23" s="1808" t="s">
        <v>1977</v>
      </c>
      <c r="Q23" s="1807"/>
      <c r="R23" s="1809"/>
    </row>
    <row r="24" spans="2:63" ht="15.75" thickBot="1">
      <c r="B24" s="343"/>
      <c r="C24" s="343"/>
      <c r="D24" s="1388" t="s">
        <v>1922</v>
      </c>
      <c r="E24" s="1354" t="s">
        <v>1975</v>
      </c>
      <c r="F24" s="1355" t="s">
        <v>1974</v>
      </c>
      <c r="G24" s="1354" t="s">
        <v>1922</v>
      </c>
      <c r="H24" s="1354" t="s">
        <v>1975</v>
      </c>
      <c r="I24" s="1355" t="s">
        <v>1974</v>
      </c>
      <c r="J24" s="1356" t="s">
        <v>1976</v>
      </c>
      <c r="K24" s="1354" t="s">
        <v>1975</v>
      </c>
      <c r="L24" s="1355" t="s">
        <v>1974</v>
      </c>
      <c r="M24" s="1356" t="s">
        <v>1976</v>
      </c>
      <c r="N24" s="1354" t="s">
        <v>1975</v>
      </c>
      <c r="O24" s="1355" t="s">
        <v>1974</v>
      </c>
      <c r="P24" s="1357" t="s">
        <v>1976</v>
      </c>
      <c r="Q24" s="1354" t="s">
        <v>1975</v>
      </c>
      <c r="R24" s="1389" t="s">
        <v>1974</v>
      </c>
    </row>
    <row r="25" spans="2:63">
      <c r="B25" s="1368" t="s">
        <v>1853</v>
      </c>
      <c r="C25" s="1386" t="s">
        <v>1865</v>
      </c>
      <c r="D25" s="1401">
        <f>D17-D8</f>
        <v>14</v>
      </c>
      <c r="E25" s="1393">
        <f>E17-E8</f>
        <v>-514.45298264875964</v>
      </c>
      <c r="F25" s="1395">
        <f>F17-F8</f>
        <v>-37769.029999993742</v>
      </c>
      <c r="G25" s="1401">
        <f>G17-G8</f>
        <v>0</v>
      </c>
      <c r="H25" s="1393">
        <f t="shared" ref="H25:I26" si="0">H17-H8</f>
        <v>-227.08856637166537</v>
      </c>
      <c r="I25" s="1395">
        <f t="shared" si="0"/>
        <v>-128305.03999998979</v>
      </c>
      <c r="J25" s="1403">
        <f>M17-J8</f>
        <v>-1</v>
      </c>
      <c r="K25" s="1394">
        <f t="shared" ref="K25:L26" si="1">N17-K8</f>
        <v>-22446.89</v>
      </c>
      <c r="L25" s="1404">
        <f t="shared" si="1"/>
        <v>-22446.89</v>
      </c>
      <c r="M25" s="1401">
        <f>S17-M8</f>
        <v>1</v>
      </c>
      <c r="N25" s="1393">
        <f t="shared" ref="N25:R26" si="2">T17-N8</f>
        <v>20333.2</v>
      </c>
      <c r="O25" s="1395">
        <f t="shared" si="2"/>
        <v>20333.2</v>
      </c>
      <c r="P25" s="1399">
        <f t="shared" si="2"/>
        <v>0</v>
      </c>
      <c r="Q25" s="1393">
        <f t="shared" si="2"/>
        <v>0</v>
      </c>
      <c r="R25" s="1395">
        <f t="shared" si="2"/>
        <v>0</v>
      </c>
    </row>
    <row r="26" spans="2:63" ht="15.75" thickBot="1">
      <c r="B26" s="1373" t="s">
        <v>1854</v>
      </c>
      <c r="C26" s="1387" t="s">
        <v>1866</v>
      </c>
      <c r="D26" s="1402">
        <f>D18-D9</f>
        <v>0</v>
      </c>
      <c r="E26" s="1396">
        <f>E18-E9</f>
        <v>-122.61330677288424</v>
      </c>
      <c r="F26" s="1398">
        <f t="shared" ref="F26" si="3">F18-F9</f>
        <v>-30775.939999993891</v>
      </c>
      <c r="G26" s="1402">
        <f>G18-G9</f>
        <v>0</v>
      </c>
      <c r="H26" s="1396">
        <f>H18-H9</f>
        <v>-295.47702325578575</v>
      </c>
      <c r="I26" s="1398">
        <f t="shared" si="0"/>
        <v>-63527.559999994002</v>
      </c>
      <c r="J26" s="1405">
        <f>M18-J9</f>
        <v>0</v>
      </c>
      <c r="K26" s="1397">
        <f t="shared" si="1"/>
        <v>-21100.300000000003</v>
      </c>
      <c r="L26" s="1406">
        <f t="shared" si="1"/>
        <v>-21100.300000000003</v>
      </c>
      <c r="M26" s="1402">
        <f>S18-M9</f>
        <v>0</v>
      </c>
      <c r="N26" s="1396">
        <f t="shared" si="2"/>
        <v>-43.099999999998545</v>
      </c>
      <c r="O26" s="1398">
        <f t="shared" si="2"/>
        <v>-43.099999999998545</v>
      </c>
      <c r="P26" s="1400">
        <f t="shared" si="2"/>
        <v>0</v>
      </c>
      <c r="Q26" s="1396">
        <f t="shared" si="2"/>
        <v>-2.3529411519120913E-3</v>
      </c>
      <c r="R26" s="1398">
        <f t="shared" si="2"/>
        <v>-7.9999999143183231E-2</v>
      </c>
    </row>
    <row r="27" spans="2:63">
      <c r="B27" s="343"/>
      <c r="C27" s="343"/>
      <c r="D27" s="343"/>
      <c r="E27" s="343"/>
      <c r="F27" s="343"/>
      <c r="G27" s="343"/>
      <c r="H27" s="343"/>
      <c r="I27" s="343"/>
      <c r="J27" s="343"/>
      <c r="K27" s="343"/>
      <c r="L27" s="343"/>
      <c r="M27" s="343"/>
    </row>
    <row r="28" spans="2:63">
      <c r="B28" s="1307" t="s">
        <v>3124</v>
      </c>
      <c r="C28" s="1307"/>
      <c r="D28" s="1307"/>
      <c r="E28" s="1307"/>
      <c r="F28" s="1307"/>
      <c r="G28" s="1307"/>
      <c r="H28" s="1307"/>
      <c r="I28" s="1307"/>
      <c r="J28" s="1307"/>
      <c r="K28" s="1307"/>
      <c r="L28" s="1307"/>
      <c r="M28" s="343"/>
    </row>
    <row r="29" spans="2:63">
      <c r="B29" s="1307" t="s">
        <v>3125</v>
      </c>
      <c r="C29" s="1307"/>
      <c r="D29" s="1307"/>
      <c r="E29" s="1307"/>
      <c r="F29" s="1307"/>
      <c r="G29" s="1307"/>
      <c r="H29" s="1307"/>
      <c r="I29" s="1307"/>
      <c r="J29" s="1307"/>
      <c r="K29" s="1307"/>
      <c r="L29" s="1307"/>
      <c r="M29" s="343"/>
    </row>
    <row r="30" spans="2:63">
      <c r="B30" s="1307" t="s">
        <v>3126</v>
      </c>
      <c r="C30" s="1307"/>
      <c r="D30" s="1307"/>
      <c r="E30" s="1307"/>
      <c r="F30" s="1307"/>
      <c r="G30" s="1307"/>
      <c r="H30" s="1307"/>
      <c r="I30" s="1307"/>
      <c r="J30" s="1307"/>
      <c r="K30" s="1307"/>
      <c r="L30" s="1307"/>
      <c r="M30" s="343"/>
    </row>
    <row r="31" spans="2:63">
      <c r="B31" s="1307" t="s">
        <v>3127</v>
      </c>
      <c r="C31" s="1307"/>
      <c r="D31" s="1307"/>
      <c r="E31" s="1307"/>
      <c r="F31" s="1307"/>
      <c r="G31" s="1307"/>
      <c r="H31" s="1307"/>
      <c r="I31" s="1307"/>
      <c r="J31" s="1307"/>
      <c r="K31" s="1307"/>
      <c r="L31" s="1307"/>
      <c r="M31" s="343"/>
    </row>
    <row r="32" spans="2:63">
      <c r="B32" s="343"/>
      <c r="C32" s="343"/>
      <c r="D32" s="343"/>
      <c r="E32" s="343"/>
      <c r="F32" s="343"/>
      <c r="G32" s="343"/>
      <c r="H32" s="343"/>
      <c r="I32" s="343"/>
      <c r="J32" s="343"/>
      <c r="K32" s="343"/>
      <c r="L32" s="343"/>
      <c r="M32" s="343"/>
    </row>
    <row r="33" spans="2:18">
      <c r="B33" s="686" t="s">
        <v>1981</v>
      </c>
      <c r="C33" s="343"/>
    </row>
    <row r="34" spans="2:18" ht="15.75" thickBot="1">
      <c r="B34" s="686"/>
      <c r="C34" s="343"/>
    </row>
    <row r="35" spans="2:18">
      <c r="D35" s="1804" t="s">
        <v>1541</v>
      </c>
      <c r="E35" s="1805"/>
      <c r="F35" s="1805"/>
      <c r="G35" s="1806" t="s">
        <v>1980</v>
      </c>
      <c r="H35" s="1805"/>
      <c r="I35" s="1805"/>
      <c r="J35" s="1807" t="s">
        <v>1979</v>
      </c>
      <c r="K35" s="1807"/>
      <c r="L35" s="1807"/>
      <c r="M35" s="1807" t="s">
        <v>1978</v>
      </c>
      <c r="N35" s="1807"/>
      <c r="O35" s="1807"/>
      <c r="P35" s="1808" t="s">
        <v>1977</v>
      </c>
      <c r="Q35" s="1807"/>
      <c r="R35" s="1809"/>
    </row>
    <row r="36" spans="2:18" ht="15.75" thickBot="1">
      <c r="D36" s="1378" t="s">
        <v>1922</v>
      </c>
      <c r="E36" s="1379" t="s">
        <v>1975</v>
      </c>
      <c r="F36" s="1380" t="s">
        <v>1974</v>
      </c>
      <c r="G36" s="1379" t="s">
        <v>1922</v>
      </c>
      <c r="H36" s="1379" t="s">
        <v>1975</v>
      </c>
      <c r="I36" s="1380" t="s">
        <v>1974</v>
      </c>
      <c r="J36" s="1381" t="s">
        <v>1976</v>
      </c>
      <c r="K36" s="1379" t="s">
        <v>1975</v>
      </c>
      <c r="L36" s="1380" t="s">
        <v>1974</v>
      </c>
      <c r="M36" s="1381" t="s">
        <v>1976</v>
      </c>
      <c r="N36" s="1379" t="s">
        <v>1975</v>
      </c>
      <c r="O36" s="1380" t="s">
        <v>1974</v>
      </c>
      <c r="P36" s="1382" t="s">
        <v>1976</v>
      </c>
      <c r="Q36" s="1379" t="s">
        <v>1975</v>
      </c>
      <c r="R36" s="1383" t="s">
        <v>1974</v>
      </c>
    </row>
    <row r="37" spans="2:18">
      <c r="B37" s="1368" t="s">
        <v>1853</v>
      </c>
      <c r="C37" s="1386" t="s">
        <v>1865</v>
      </c>
      <c r="D37" s="1384"/>
      <c r="E37" s="1369"/>
      <c r="F37" s="1369"/>
      <c r="G37" s="1370"/>
      <c r="H37" s="1370">
        <v>19244.3</v>
      </c>
      <c r="I37" s="1370"/>
      <c r="J37" s="1370"/>
      <c r="K37" s="1370">
        <v>21715.25</v>
      </c>
      <c r="L37" s="1370"/>
      <c r="M37" s="1370"/>
      <c r="N37" s="1371"/>
      <c r="O37" s="1371"/>
      <c r="P37" s="1371"/>
      <c r="Q37" s="1371">
        <v>17865.28</v>
      </c>
      <c r="R37" s="1372"/>
    </row>
    <row r="38" spans="2:18" ht="15.75" thickBot="1">
      <c r="B38" s="1373" t="s">
        <v>1854</v>
      </c>
      <c r="C38" s="1387" t="s">
        <v>1866</v>
      </c>
      <c r="D38" s="1385"/>
      <c r="E38" s="1374"/>
      <c r="F38" s="1374"/>
      <c r="G38" s="1375"/>
      <c r="H38" s="1375">
        <v>25496.54</v>
      </c>
      <c r="I38" s="1375"/>
      <c r="J38" s="1375"/>
      <c r="K38" s="1375">
        <v>25884.59</v>
      </c>
      <c r="L38" s="1375"/>
      <c r="M38" s="1375"/>
      <c r="N38" s="1376">
        <v>29099.279999999999</v>
      </c>
      <c r="O38" s="1376"/>
      <c r="P38" s="1376"/>
      <c r="Q38" s="1376">
        <v>26777.68</v>
      </c>
      <c r="R38" s="1377"/>
    </row>
    <row r="39" spans="2:18">
      <c r="B39" s="685"/>
      <c r="C39" s="685"/>
      <c r="D39" s="343"/>
      <c r="E39" s="343"/>
      <c r="F39" s="343"/>
      <c r="G39" s="343"/>
      <c r="H39" s="343"/>
      <c r="I39" s="343"/>
      <c r="J39" s="343"/>
      <c r="K39" s="343"/>
      <c r="L39" s="343"/>
      <c r="M39" s="343"/>
    </row>
    <row r="40" spans="2:18">
      <c r="B40" s="677" t="s">
        <v>1973</v>
      </c>
      <c r="C40" s="677" t="s">
        <v>1853</v>
      </c>
      <c r="G40" s="677" t="s">
        <v>1854</v>
      </c>
    </row>
    <row r="41" spans="2:18" ht="15.75" thickBot="1">
      <c r="C41" s="674" t="s">
        <v>1972</v>
      </c>
      <c r="D41" s="674" t="s">
        <v>1970</v>
      </c>
      <c r="G41" s="674" t="s">
        <v>1971</v>
      </c>
      <c r="H41" s="674" t="s">
        <v>1970</v>
      </c>
    </row>
    <row r="42" spans="2:18" ht="15.75" thickTop="1">
      <c r="B42" s="1358" t="s">
        <v>1968</v>
      </c>
      <c r="C42" s="1359">
        <v>1</v>
      </c>
      <c r="D42" s="1360">
        <f>K17</f>
        <v>593.80948051948053</v>
      </c>
      <c r="E42" s="1361"/>
      <c r="F42" s="1361"/>
      <c r="G42" s="1359">
        <v>1</v>
      </c>
      <c r="H42" s="1362">
        <f>K18</f>
        <v>528.94838709677424</v>
      </c>
    </row>
    <row r="43" spans="2:18" ht="15.75" thickBot="1">
      <c r="B43" s="1363" t="s">
        <v>1967</v>
      </c>
      <c r="C43" s="1364">
        <v>1</v>
      </c>
      <c r="D43" s="1365">
        <f>Q17</f>
        <v>0</v>
      </c>
      <c r="E43" s="1366"/>
      <c r="F43" s="1366"/>
      <c r="G43" s="1364">
        <v>1</v>
      </c>
      <c r="H43" s="1367">
        <f>Q18</f>
        <v>324.62</v>
      </c>
    </row>
    <row r="44" spans="2:18" ht="15.75" thickTop="1"/>
    <row r="45" spans="2:18">
      <c r="B45" s="677" t="s">
        <v>1969</v>
      </c>
      <c r="C45" s="677" t="s">
        <v>1853</v>
      </c>
      <c r="D45" s="677" t="s">
        <v>1854</v>
      </c>
    </row>
    <row r="46" spans="2:18">
      <c r="B46" s="674" t="s">
        <v>1968</v>
      </c>
      <c r="C46" s="684">
        <f>H37/H8*D42</f>
        <v>532.45731087190563</v>
      </c>
      <c r="D46" s="684">
        <f>H38/H9*H42</f>
        <v>474.29241347624793</v>
      </c>
    </row>
    <row r="47" spans="2:18">
      <c r="B47" s="674" t="s">
        <v>1967</v>
      </c>
      <c r="C47" s="684"/>
      <c r="D47" s="684">
        <f>H38/H9*H43</f>
        <v>291.07717693917613</v>
      </c>
    </row>
    <row r="49" spans="2:13">
      <c r="B49" s="1308" t="s">
        <v>3128</v>
      </c>
      <c r="C49" s="1308"/>
      <c r="D49" s="1308"/>
      <c r="E49" s="1308"/>
      <c r="F49" s="1308"/>
      <c r="G49" s="1308"/>
      <c r="H49" s="1308"/>
      <c r="I49" s="1308"/>
      <c r="J49" s="1308"/>
      <c r="K49" s="1308"/>
      <c r="L49" s="1308"/>
      <c r="M49" s="1308"/>
    </row>
    <row r="50" spans="2:13">
      <c r="B50" s="683"/>
    </row>
    <row r="52" spans="2:13">
      <c r="B52" s="677" t="s">
        <v>6781</v>
      </c>
    </row>
    <row r="53" spans="2:13">
      <c r="C53" s="683" t="s">
        <v>1965</v>
      </c>
    </row>
    <row r="54" spans="2:13">
      <c r="B54" s="677" t="s">
        <v>1964</v>
      </c>
    </row>
    <row r="55" spans="2:13">
      <c r="C55" s="674" t="s">
        <v>22</v>
      </c>
    </row>
    <row r="56" spans="2:13">
      <c r="B56" s="677" t="s">
        <v>1877</v>
      </c>
    </row>
    <row r="57" spans="2:13">
      <c r="C57" s="674" t="s">
        <v>1849</v>
      </c>
    </row>
    <row r="59" spans="2:13">
      <c r="B59" s="677" t="s">
        <v>1963</v>
      </c>
    </row>
    <row r="60" spans="2:13">
      <c r="B60" s="682" t="s">
        <v>3129</v>
      </c>
    </row>
    <row r="61" spans="2:13" ht="33" customHeight="1">
      <c r="B61" s="1812" t="s">
        <v>3130</v>
      </c>
      <c r="C61" s="1812"/>
      <c r="D61" s="1812"/>
      <c r="E61" s="1812"/>
      <c r="F61" s="1812"/>
      <c r="G61" s="1812"/>
      <c r="H61" s="1812"/>
      <c r="I61" s="1812"/>
    </row>
    <row r="63" spans="2:13" ht="45">
      <c r="B63" s="681" t="s">
        <v>1962</v>
      </c>
      <c r="C63" s="674" t="s">
        <v>3131</v>
      </c>
    </row>
    <row r="64" spans="2:13">
      <c r="B64" s="674" t="s">
        <v>1960</v>
      </c>
      <c r="C64" s="674" t="s">
        <v>1961</v>
      </c>
    </row>
    <row r="65" spans="1:37">
      <c r="C65" s="674" t="s">
        <v>1959</v>
      </c>
    </row>
    <row r="68" spans="1:37">
      <c r="B68" s="680" t="s">
        <v>1958</v>
      </c>
    </row>
    <row r="70" spans="1:37">
      <c r="B70" s="674" t="s">
        <v>1957</v>
      </c>
    </row>
    <row r="71" spans="1:37">
      <c r="B71" s="674" t="s">
        <v>1956</v>
      </c>
    </row>
    <row r="75" spans="1:37" s="678" customFormat="1">
      <c r="A75" s="679" t="s">
        <v>1955</v>
      </c>
    </row>
    <row r="76" spans="1:37" s="678" customFormat="1">
      <c r="A76" s="679"/>
    </row>
    <row r="77" spans="1:37">
      <c r="B77" s="677" t="s">
        <v>1954</v>
      </c>
      <c r="O77" s="677" t="s">
        <v>1953</v>
      </c>
      <c r="AA77" s="677" t="s">
        <v>1952</v>
      </c>
    </row>
    <row r="79" spans="1:37">
      <c r="B79" s="674" t="s">
        <v>1951</v>
      </c>
      <c r="C79" s="674" t="s">
        <v>1950</v>
      </c>
      <c r="D79" s="674" t="s">
        <v>1949</v>
      </c>
      <c r="E79" s="674" t="s">
        <v>1948</v>
      </c>
      <c r="F79" s="674" t="s">
        <v>1922</v>
      </c>
      <c r="G79" s="674" t="s">
        <v>1947</v>
      </c>
      <c r="H79" s="674" t="s">
        <v>1946</v>
      </c>
      <c r="I79" s="674" t="s">
        <v>1945</v>
      </c>
      <c r="J79" s="674" t="s">
        <v>1921</v>
      </c>
      <c r="K79" s="674" t="s">
        <v>1944</v>
      </c>
      <c r="L79" s="674" t="s">
        <v>1943</v>
      </c>
      <c r="O79" s="674" t="s">
        <v>1951</v>
      </c>
      <c r="P79" s="674" t="s">
        <v>1950</v>
      </c>
      <c r="Q79" s="674" t="s">
        <v>1949</v>
      </c>
      <c r="R79" s="674" t="s">
        <v>1948</v>
      </c>
      <c r="S79" s="674" t="s">
        <v>1922</v>
      </c>
      <c r="T79" s="674" t="s">
        <v>1947</v>
      </c>
      <c r="U79" s="674" t="s">
        <v>1946</v>
      </c>
      <c r="V79" s="674" t="s">
        <v>1945</v>
      </c>
      <c r="W79" s="674" t="s">
        <v>1921</v>
      </c>
      <c r="X79" s="674" t="s">
        <v>1944</v>
      </c>
      <c r="Y79" s="674" t="s">
        <v>1943</v>
      </c>
      <c r="AA79" s="674" t="s">
        <v>1951</v>
      </c>
      <c r="AB79" s="674" t="s">
        <v>1950</v>
      </c>
      <c r="AC79" s="674" t="s">
        <v>1949</v>
      </c>
      <c r="AD79" s="674" t="s">
        <v>1948</v>
      </c>
      <c r="AE79" s="674" t="s">
        <v>1922</v>
      </c>
      <c r="AF79" s="674" t="s">
        <v>1947</v>
      </c>
      <c r="AG79" s="674" t="s">
        <v>1946</v>
      </c>
      <c r="AH79" s="674" t="s">
        <v>1945</v>
      </c>
      <c r="AI79" s="674" t="s">
        <v>1921</v>
      </c>
      <c r="AJ79" s="674" t="s">
        <v>1944</v>
      </c>
      <c r="AK79" s="674" t="s">
        <v>1943</v>
      </c>
    </row>
    <row r="80" spans="1:37">
      <c r="B80" s="674" t="s">
        <v>1941</v>
      </c>
      <c r="C80" s="674" t="s">
        <v>1919</v>
      </c>
      <c r="D80" s="674" t="s">
        <v>1854</v>
      </c>
      <c r="E80" s="1301">
        <v>31856.2</v>
      </c>
      <c r="F80" s="674">
        <v>9</v>
      </c>
      <c r="I80" s="674">
        <v>26777.68</v>
      </c>
      <c r="J80" s="674">
        <v>286705.78999999998</v>
      </c>
      <c r="K80" s="674">
        <v>240999.09</v>
      </c>
      <c r="L80" s="674" t="s">
        <v>1923</v>
      </c>
      <c r="O80" s="674" t="s">
        <v>1941</v>
      </c>
      <c r="P80" s="674" t="s">
        <v>1919</v>
      </c>
      <c r="Q80" s="674" t="s">
        <v>1854</v>
      </c>
      <c r="R80" s="1301">
        <v>31856.2</v>
      </c>
      <c r="S80" s="674">
        <v>9</v>
      </c>
      <c r="V80" s="674">
        <v>26777.68</v>
      </c>
      <c r="W80" s="674">
        <v>286705.78999999998</v>
      </c>
      <c r="X80" s="674">
        <v>240999.09</v>
      </c>
      <c r="Y80" s="674" t="s">
        <v>1923</v>
      </c>
      <c r="AA80" s="674" t="s">
        <v>1941</v>
      </c>
      <c r="AB80" s="674" t="s">
        <v>1919</v>
      </c>
      <c r="AC80" s="674" t="s">
        <v>1854</v>
      </c>
      <c r="AD80" s="1301">
        <v>31856.2</v>
      </c>
      <c r="AE80" s="674">
        <v>9</v>
      </c>
      <c r="AH80" s="674">
        <v>26777.68</v>
      </c>
      <c r="AI80" s="674">
        <v>286705.78999999998</v>
      </c>
      <c r="AJ80" s="674">
        <v>240999.09</v>
      </c>
      <c r="AK80" s="674" t="s">
        <v>1923</v>
      </c>
    </row>
    <row r="81" spans="2:37">
      <c r="B81" s="674" t="s">
        <v>1941</v>
      </c>
      <c r="C81" s="674" t="s">
        <v>1918</v>
      </c>
      <c r="D81" s="674" t="s">
        <v>1854</v>
      </c>
      <c r="E81" s="1301">
        <v>33893.07</v>
      </c>
      <c r="F81" s="674">
        <v>15</v>
      </c>
      <c r="G81" s="674">
        <v>15</v>
      </c>
      <c r="H81" s="674">
        <v>4</v>
      </c>
      <c r="I81" s="674">
        <v>25496.54</v>
      </c>
      <c r="J81" s="674">
        <v>508396.07</v>
      </c>
      <c r="K81" s="674">
        <v>382448.09</v>
      </c>
      <c r="L81" s="674" t="s">
        <v>1923</v>
      </c>
      <c r="O81" s="674" t="s">
        <v>1941</v>
      </c>
      <c r="P81" s="674" t="s">
        <v>1918</v>
      </c>
      <c r="Q81" s="674" t="s">
        <v>1854</v>
      </c>
      <c r="R81" s="1301">
        <v>33893.07</v>
      </c>
      <c r="S81" s="674">
        <v>15</v>
      </c>
      <c r="T81" s="674">
        <v>15</v>
      </c>
      <c r="U81" s="674">
        <v>4</v>
      </c>
      <c r="V81" s="674">
        <v>25496.54</v>
      </c>
      <c r="W81" s="674">
        <v>508396.07</v>
      </c>
      <c r="X81" s="674">
        <v>382448.09</v>
      </c>
      <c r="Y81" s="674" t="s">
        <v>1923</v>
      </c>
      <c r="AA81" s="674" t="s">
        <v>1941</v>
      </c>
      <c r="AB81" s="674" t="s">
        <v>1918</v>
      </c>
      <c r="AC81" s="674" t="s">
        <v>1854</v>
      </c>
      <c r="AD81" s="1301">
        <v>33893.07</v>
      </c>
      <c r="AE81" s="674">
        <v>15</v>
      </c>
      <c r="AF81" s="674">
        <v>15</v>
      </c>
      <c r="AG81" s="674">
        <v>4</v>
      </c>
      <c r="AH81" s="674">
        <v>25496.54</v>
      </c>
      <c r="AI81" s="674">
        <v>508396.07</v>
      </c>
      <c r="AJ81" s="674">
        <v>382448.09</v>
      </c>
      <c r="AK81" s="674" t="s">
        <v>1923</v>
      </c>
    </row>
    <row r="82" spans="2:37">
      <c r="B82" s="674" t="s">
        <v>1940</v>
      </c>
      <c r="C82" s="674" t="s">
        <v>1918</v>
      </c>
      <c r="D82" s="674" t="s">
        <v>1854</v>
      </c>
      <c r="E82" s="1301">
        <v>18779.78</v>
      </c>
      <c r="F82" s="674">
        <v>23</v>
      </c>
      <c r="G82" s="674">
        <v>23</v>
      </c>
      <c r="H82" s="674">
        <v>2</v>
      </c>
      <c r="I82" s="674">
        <v>25496.54</v>
      </c>
      <c r="J82" s="674">
        <v>431934.86</v>
      </c>
      <c r="K82" s="674">
        <v>586420.4</v>
      </c>
      <c r="L82" s="674" t="s">
        <v>1923</v>
      </c>
      <c r="O82" s="674" t="s">
        <v>1940</v>
      </c>
      <c r="P82" s="674" t="s">
        <v>1918</v>
      </c>
      <c r="Q82" s="674" t="s">
        <v>1854</v>
      </c>
      <c r="R82" s="1301">
        <v>18779.78</v>
      </c>
      <c r="S82" s="674">
        <v>23</v>
      </c>
      <c r="T82" s="674">
        <v>23</v>
      </c>
      <c r="U82" s="674">
        <v>2</v>
      </c>
      <c r="V82" s="674">
        <v>25496.54</v>
      </c>
      <c r="W82" s="674">
        <v>431934.86</v>
      </c>
      <c r="X82" s="674">
        <v>586420.4</v>
      </c>
      <c r="Y82" s="674" t="s">
        <v>1923</v>
      </c>
      <c r="AA82" s="674" t="s">
        <v>1940</v>
      </c>
      <c r="AB82" s="674" t="s">
        <v>1918</v>
      </c>
      <c r="AC82" s="674" t="s">
        <v>1854</v>
      </c>
      <c r="AD82" s="1301">
        <v>18779.78</v>
      </c>
      <c r="AE82" s="674">
        <v>23</v>
      </c>
      <c r="AF82" s="674">
        <v>23</v>
      </c>
      <c r="AG82" s="674">
        <v>2</v>
      </c>
      <c r="AH82" s="674">
        <v>25496.54</v>
      </c>
      <c r="AI82" s="674">
        <v>431934.86</v>
      </c>
      <c r="AJ82" s="674">
        <v>586420.4</v>
      </c>
      <c r="AK82" s="674" t="s">
        <v>1923</v>
      </c>
    </row>
    <row r="83" spans="2:37">
      <c r="B83" s="674" t="s">
        <v>1938</v>
      </c>
      <c r="C83" s="674" t="s">
        <v>1918</v>
      </c>
      <c r="D83" s="674" t="s">
        <v>1854</v>
      </c>
      <c r="E83" s="1301">
        <v>8924.09</v>
      </c>
      <c r="F83" s="674">
        <v>4</v>
      </c>
      <c r="G83" s="674">
        <v>4</v>
      </c>
      <c r="H83" s="674">
        <v>0</v>
      </c>
      <c r="I83" s="674">
        <v>25496.54</v>
      </c>
      <c r="J83" s="674">
        <v>35696.370000000003</v>
      </c>
      <c r="K83" s="674">
        <v>101986.16</v>
      </c>
      <c r="L83" s="674" t="s">
        <v>1923</v>
      </c>
      <c r="O83" s="674" t="s">
        <v>1936</v>
      </c>
      <c r="P83" s="674" t="s">
        <v>1918</v>
      </c>
      <c r="Q83" s="674" t="s">
        <v>1854</v>
      </c>
      <c r="R83" s="1301">
        <v>38121.01</v>
      </c>
      <c r="S83" s="674">
        <v>21</v>
      </c>
      <c r="T83" s="674">
        <v>21</v>
      </c>
      <c r="U83" s="674">
        <v>0</v>
      </c>
      <c r="V83" s="674">
        <v>25496.54</v>
      </c>
      <c r="W83" s="674">
        <v>800541.26</v>
      </c>
      <c r="X83" s="674">
        <v>535427.31999999995</v>
      </c>
      <c r="Y83" s="674" t="s">
        <v>1923</v>
      </c>
      <c r="AA83" s="674" t="s">
        <v>1936</v>
      </c>
      <c r="AB83" s="674" t="s">
        <v>1918</v>
      </c>
      <c r="AC83" s="674" t="s">
        <v>1854</v>
      </c>
      <c r="AD83" s="1301">
        <v>38121.01</v>
      </c>
      <c r="AE83" s="674">
        <v>21</v>
      </c>
      <c r="AF83" s="674">
        <v>21</v>
      </c>
      <c r="AG83" s="674">
        <v>0</v>
      </c>
      <c r="AH83" s="674">
        <v>25496.54</v>
      </c>
      <c r="AI83" s="674">
        <v>800541.26</v>
      </c>
      <c r="AJ83" s="674">
        <v>535427.31999999995</v>
      </c>
      <c r="AK83" s="674" t="s">
        <v>1923</v>
      </c>
    </row>
    <row r="84" spans="2:37">
      <c r="B84" s="674" t="s">
        <v>1936</v>
      </c>
      <c r="C84" s="674" t="s">
        <v>1918</v>
      </c>
      <c r="D84" s="674" t="s">
        <v>1854</v>
      </c>
      <c r="E84" s="1301">
        <v>38121.01</v>
      </c>
      <c r="F84" s="674">
        <v>21</v>
      </c>
      <c r="G84" s="674">
        <v>21</v>
      </c>
      <c r="H84" s="674">
        <v>0</v>
      </c>
      <c r="I84" s="674">
        <v>25496.54</v>
      </c>
      <c r="J84" s="674">
        <v>800541.26</v>
      </c>
      <c r="K84" s="674">
        <v>535427.31999999995</v>
      </c>
      <c r="L84" s="674" t="s">
        <v>1923</v>
      </c>
      <c r="O84" s="674" t="s">
        <v>1934</v>
      </c>
      <c r="P84" s="674" t="s">
        <v>1918</v>
      </c>
      <c r="Q84" s="674" t="s">
        <v>1854</v>
      </c>
      <c r="R84" s="1301">
        <v>17506.03</v>
      </c>
      <c r="S84" s="674">
        <v>15</v>
      </c>
      <c r="T84" s="674">
        <v>15</v>
      </c>
      <c r="U84" s="674">
        <v>8</v>
      </c>
      <c r="V84" s="674">
        <v>25496.54</v>
      </c>
      <c r="W84" s="674">
        <v>262590.44</v>
      </c>
      <c r="X84" s="674">
        <v>382448.09</v>
      </c>
      <c r="Y84" s="674" t="s">
        <v>1923</v>
      </c>
      <c r="AA84" s="674" t="s">
        <v>1933</v>
      </c>
      <c r="AB84" s="674" t="s">
        <v>1918</v>
      </c>
      <c r="AC84" s="674" t="s">
        <v>1854</v>
      </c>
      <c r="AD84" s="1301">
        <v>29772.04</v>
      </c>
      <c r="AE84" s="674">
        <v>5</v>
      </c>
      <c r="AF84" s="674">
        <v>5</v>
      </c>
      <c r="AG84" s="674">
        <v>6</v>
      </c>
      <c r="AH84" s="674">
        <v>25496.54</v>
      </c>
      <c r="AI84" s="674">
        <v>148860.22</v>
      </c>
      <c r="AJ84" s="674">
        <v>127482.7</v>
      </c>
      <c r="AK84" s="674" t="s">
        <v>1923</v>
      </c>
    </row>
    <row r="85" spans="2:37">
      <c r="B85" s="674" t="s">
        <v>1935</v>
      </c>
      <c r="C85" s="674" t="s">
        <v>1918</v>
      </c>
      <c r="D85" s="674" t="s">
        <v>1854</v>
      </c>
      <c r="E85" s="1301">
        <v>4351.21</v>
      </c>
      <c r="F85" s="674">
        <v>14</v>
      </c>
      <c r="G85" s="674">
        <v>14</v>
      </c>
      <c r="H85" s="674">
        <v>12</v>
      </c>
      <c r="I85" s="674">
        <v>25496.54</v>
      </c>
      <c r="J85" s="674">
        <v>60917</v>
      </c>
      <c r="K85" s="674">
        <v>356951.55</v>
      </c>
      <c r="L85" s="674" t="s">
        <v>1923</v>
      </c>
      <c r="O85" s="674" t="s">
        <v>1933</v>
      </c>
      <c r="P85" s="674" t="s">
        <v>1918</v>
      </c>
      <c r="Q85" s="674" t="s">
        <v>1854</v>
      </c>
      <c r="R85" s="1301">
        <v>29772.04</v>
      </c>
      <c r="S85" s="674">
        <v>5</v>
      </c>
      <c r="T85" s="674">
        <v>5</v>
      </c>
      <c r="U85" s="674">
        <v>6</v>
      </c>
      <c r="V85" s="674">
        <v>25496.54</v>
      </c>
      <c r="W85" s="674">
        <v>148860.22</v>
      </c>
      <c r="X85" s="674">
        <v>127482.7</v>
      </c>
      <c r="Y85" s="674" t="s">
        <v>1923</v>
      </c>
      <c r="AA85" s="674" t="s">
        <v>1933</v>
      </c>
      <c r="AB85" s="674" t="s">
        <v>1916</v>
      </c>
      <c r="AC85" s="674" t="s">
        <v>1854</v>
      </c>
      <c r="AD85" s="1301">
        <v>25884.59</v>
      </c>
      <c r="AE85" s="674">
        <v>1</v>
      </c>
      <c r="AF85" s="674">
        <v>1</v>
      </c>
      <c r="AG85" s="674">
        <v>164</v>
      </c>
      <c r="AH85" s="674">
        <v>25884.59</v>
      </c>
      <c r="AI85" s="674">
        <v>25884.59</v>
      </c>
      <c r="AJ85" s="674">
        <v>25884.59</v>
      </c>
      <c r="AK85" s="674" t="s">
        <v>1939</v>
      </c>
    </row>
    <row r="86" spans="2:37">
      <c r="B86" s="674" t="s">
        <v>1934</v>
      </c>
      <c r="C86" s="674" t="s">
        <v>1918</v>
      </c>
      <c r="D86" s="674" t="s">
        <v>1854</v>
      </c>
      <c r="E86" s="1301">
        <v>17506.03</v>
      </c>
      <c r="F86" s="674">
        <v>15</v>
      </c>
      <c r="G86" s="674">
        <v>15</v>
      </c>
      <c r="H86" s="674">
        <v>8</v>
      </c>
      <c r="I86" s="674">
        <v>25496.54</v>
      </c>
      <c r="J86" s="674">
        <v>262590.44</v>
      </c>
      <c r="K86" s="674">
        <v>382448.09</v>
      </c>
      <c r="L86" s="674" t="s">
        <v>1923</v>
      </c>
      <c r="O86" s="674" t="s">
        <v>1933</v>
      </c>
      <c r="P86" s="674" t="s">
        <v>1916</v>
      </c>
      <c r="Q86" s="674" t="s">
        <v>1854</v>
      </c>
      <c r="R86" s="1301">
        <v>25884.59</v>
      </c>
      <c r="S86" s="674">
        <v>1</v>
      </c>
      <c r="T86" s="674">
        <v>1</v>
      </c>
      <c r="U86" s="674">
        <v>164</v>
      </c>
      <c r="V86" s="674">
        <v>25884.59</v>
      </c>
      <c r="W86" s="674">
        <v>25884.59</v>
      </c>
      <c r="X86" s="674">
        <v>25884.59</v>
      </c>
      <c r="Y86" s="674" t="s">
        <v>1939</v>
      </c>
      <c r="AA86" s="674" t="s">
        <v>1932</v>
      </c>
      <c r="AB86" s="674" t="s">
        <v>1918</v>
      </c>
      <c r="AC86" s="674" t="s">
        <v>1854</v>
      </c>
      <c r="AD86" s="1301">
        <v>29647.599999999999</v>
      </c>
      <c r="AE86" s="674">
        <v>24</v>
      </c>
      <c r="AF86" s="674">
        <v>24</v>
      </c>
      <c r="AG86" s="674">
        <v>2</v>
      </c>
      <c r="AH86" s="674">
        <v>25496.54</v>
      </c>
      <c r="AI86" s="674">
        <v>711542.39</v>
      </c>
      <c r="AJ86" s="674">
        <v>611916.93999999994</v>
      </c>
      <c r="AK86" s="674" t="s">
        <v>1923</v>
      </c>
    </row>
    <row r="87" spans="2:37">
      <c r="B87" s="674" t="s">
        <v>1933</v>
      </c>
      <c r="C87" s="674" t="s">
        <v>1918</v>
      </c>
      <c r="D87" s="674" t="s">
        <v>1854</v>
      </c>
      <c r="E87" s="1301">
        <v>29772.04</v>
      </c>
      <c r="F87" s="674">
        <v>5</v>
      </c>
      <c r="G87" s="674">
        <v>5</v>
      </c>
      <c r="H87" s="674">
        <v>6</v>
      </c>
      <c r="I87" s="674">
        <v>25496.54</v>
      </c>
      <c r="J87" s="674">
        <v>148860.22</v>
      </c>
      <c r="K87" s="674">
        <v>127482.7</v>
      </c>
      <c r="L87" s="674" t="s">
        <v>1923</v>
      </c>
      <c r="O87" s="674" t="s">
        <v>1932</v>
      </c>
      <c r="P87" s="674" t="s">
        <v>1918</v>
      </c>
      <c r="Q87" s="674" t="s">
        <v>1854</v>
      </c>
      <c r="R87" s="1301">
        <v>29647.599999999999</v>
      </c>
      <c r="S87" s="674">
        <v>24</v>
      </c>
      <c r="T87" s="674">
        <v>24</v>
      </c>
      <c r="U87" s="674">
        <v>2</v>
      </c>
      <c r="V87" s="674">
        <v>25496.54</v>
      </c>
      <c r="W87" s="674">
        <v>711542.39</v>
      </c>
      <c r="X87" s="674">
        <v>611916.93999999994</v>
      </c>
      <c r="Y87" s="674" t="s">
        <v>1923</v>
      </c>
      <c r="AA87" s="674" t="s">
        <v>1931</v>
      </c>
      <c r="AB87" s="674" t="s">
        <v>1918</v>
      </c>
      <c r="AC87" s="674" t="s">
        <v>1854</v>
      </c>
      <c r="AD87" s="1301">
        <v>44500.12</v>
      </c>
      <c r="AE87" s="674">
        <v>14</v>
      </c>
      <c r="AF87" s="674">
        <v>14</v>
      </c>
      <c r="AG87" s="674">
        <v>0</v>
      </c>
      <c r="AH87" s="674">
        <v>25496.54</v>
      </c>
      <c r="AI87" s="674">
        <v>623001.74</v>
      </c>
      <c r="AJ87" s="674">
        <v>356951.55</v>
      </c>
      <c r="AK87" s="674" t="s">
        <v>1923</v>
      </c>
    </row>
    <row r="88" spans="2:37">
      <c r="B88" s="674" t="s">
        <v>1933</v>
      </c>
      <c r="C88" s="674" t="s">
        <v>1916</v>
      </c>
      <c r="D88" s="674" t="s">
        <v>1854</v>
      </c>
      <c r="E88" s="1301">
        <v>25884.59</v>
      </c>
      <c r="F88" s="674">
        <v>1</v>
      </c>
      <c r="G88" s="674">
        <v>1</v>
      </c>
      <c r="H88" s="674">
        <v>164</v>
      </c>
      <c r="I88" s="674">
        <v>25884.59</v>
      </c>
      <c r="J88" s="674">
        <v>25884.59</v>
      </c>
      <c r="K88" s="674">
        <v>25884.59</v>
      </c>
      <c r="L88" s="674" t="s">
        <v>1939</v>
      </c>
      <c r="O88" s="674" t="s">
        <v>1931</v>
      </c>
      <c r="P88" s="674" t="s">
        <v>1918</v>
      </c>
      <c r="Q88" s="674" t="s">
        <v>1854</v>
      </c>
      <c r="R88" s="1301">
        <v>44500.12</v>
      </c>
      <c r="S88" s="674">
        <v>14</v>
      </c>
      <c r="T88" s="674">
        <v>14</v>
      </c>
      <c r="U88" s="674">
        <v>0</v>
      </c>
      <c r="V88" s="674">
        <v>25496.54</v>
      </c>
      <c r="W88" s="674">
        <v>623001.74</v>
      </c>
      <c r="X88" s="674">
        <v>356951.55</v>
      </c>
      <c r="Y88" s="674" t="s">
        <v>1923</v>
      </c>
      <c r="AA88" s="674" t="s">
        <v>1930</v>
      </c>
      <c r="AB88" s="674" t="s">
        <v>1918</v>
      </c>
      <c r="AC88" s="674" t="s">
        <v>1854</v>
      </c>
      <c r="AD88" s="1301">
        <v>26310.1</v>
      </c>
      <c r="AE88" s="674">
        <v>1</v>
      </c>
      <c r="AF88" s="674">
        <v>1</v>
      </c>
      <c r="AG88" s="674">
        <v>0</v>
      </c>
      <c r="AH88" s="674">
        <v>25496.54</v>
      </c>
      <c r="AI88" s="674">
        <v>26310.1</v>
      </c>
      <c r="AJ88" s="674">
        <v>25496.54</v>
      </c>
      <c r="AK88" s="674" t="s">
        <v>1923</v>
      </c>
    </row>
    <row r="89" spans="2:37">
      <c r="B89" s="674" t="s">
        <v>1932</v>
      </c>
      <c r="C89" s="674" t="s">
        <v>1918</v>
      </c>
      <c r="D89" s="674" t="s">
        <v>1854</v>
      </c>
      <c r="E89" s="1301">
        <v>29647.599999999999</v>
      </c>
      <c r="F89" s="674">
        <v>24</v>
      </c>
      <c r="G89" s="674">
        <v>24</v>
      </c>
      <c r="H89" s="674">
        <v>2</v>
      </c>
      <c r="I89" s="674">
        <v>25496.54</v>
      </c>
      <c r="J89" s="674">
        <v>711542.39</v>
      </c>
      <c r="K89" s="674">
        <v>611916.93999999994</v>
      </c>
      <c r="L89" s="674" t="s">
        <v>1923</v>
      </c>
      <c r="O89" s="674" t="s">
        <v>1930</v>
      </c>
      <c r="P89" s="674" t="s">
        <v>1918</v>
      </c>
      <c r="Q89" s="674" t="s">
        <v>1854</v>
      </c>
      <c r="R89" s="1301">
        <v>26310.1</v>
      </c>
      <c r="S89" s="674">
        <v>1</v>
      </c>
      <c r="T89" s="674">
        <v>1</v>
      </c>
      <c r="U89" s="674">
        <v>0</v>
      </c>
      <c r="V89" s="674">
        <v>25496.54</v>
      </c>
      <c r="W89" s="674">
        <v>26310.1</v>
      </c>
      <c r="X89" s="674">
        <v>25496.54</v>
      </c>
      <c r="Y89" s="674" t="s">
        <v>1923</v>
      </c>
      <c r="AA89" s="674" t="s">
        <v>1929</v>
      </c>
      <c r="AB89" s="674" t="s">
        <v>1919</v>
      </c>
      <c r="AC89" s="674" t="s">
        <v>1854</v>
      </c>
      <c r="AD89" s="1301">
        <v>18916.63</v>
      </c>
      <c r="AE89" s="674">
        <v>9</v>
      </c>
      <c r="AH89" s="674">
        <v>26777.68</v>
      </c>
      <c r="AI89" s="674">
        <v>170249.7</v>
      </c>
      <c r="AJ89" s="674">
        <v>240999.09</v>
      </c>
      <c r="AK89" s="674" t="s">
        <v>1923</v>
      </c>
    </row>
    <row r="90" spans="2:37">
      <c r="B90" s="674" t="s">
        <v>1931</v>
      </c>
      <c r="C90" s="674" t="s">
        <v>1918</v>
      </c>
      <c r="D90" s="674" t="s">
        <v>1854</v>
      </c>
      <c r="E90" s="1301">
        <v>44500.12</v>
      </c>
      <c r="F90" s="674">
        <v>14</v>
      </c>
      <c r="G90" s="674">
        <v>14</v>
      </c>
      <c r="H90" s="674">
        <v>0</v>
      </c>
      <c r="I90" s="674">
        <v>25496.54</v>
      </c>
      <c r="J90" s="674">
        <v>623001.74</v>
      </c>
      <c r="K90" s="674">
        <v>356951.55</v>
      </c>
      <c r="L90" s="674" t="s">
        <v>1923</v>
      </c>
      <c r="O90" s="674" t="s">
        <v>1929</v>
      </c>
      <c r="P90" s="674" t="s">
        <v>1919</v>
      </c>
      <c r="Q90" s="674" t="s">
        <v>1854</v>
      </c>
      <c r="R90" s="1301">
        <v>18916.63</v>
      </c>
      <c r="S90" s="674">
        <v>9</v>
      </c>
      <c r="V90" s="674">
        <v>26777.68</v>
      </c>
      <c r="W90" s="674">
        <v>170249.7</v>
      </c>
      <c r="X90" s="674">
        <v>240999.09</v>
      </c>
      <c r="Y90" s="674" t="s">
        <v>1923</v>
      </c>
      <c r="AA90" s="674" t="s">
        <v>1929</v>
      </c>
      <c r="AB90" s="674" t="s">
        <v>1918</v>
      </c>
      <c r="AC90" s="674" t="s">
        <v>1854</v>
      </c>
      <c r="AD90" s="1301">
        <v>19744.759999999998</v>
      </c>
      <c r="AE90" s="674">
        <v>10</v>
      </c>
      <c r="AF90" s="674">
        <v>10</v>
      </c>
      <c r="AG90" s="674">
        <v>0</v>
      </c>
      <c r="AH90" s="674">
        <v>25496.54</v>
      </c>
      <c r="AI90" s="674">
        <v>197447.59</v>
      </c>
      <c r="AJ90" s="674">
        <v>254965.39</v>
      </c>
      <c r="AK90" s="674" t="s">
        <v>1923</v>
      </c>
    </row>
    <row r="91" spans="2:37">
      <c r="B91" s="674" t="s">
        <v>1942</v>
      </c>
      <c r="C91" s="674" t="s">
        <v>1918</v>
      </c>
      <c r="D91" s="674" t="s">
        <v>1854</v>
      </c>
      <c r="E91" s="1301">
        <v>7622.96</v>
      </c>
      <c r="F91" s="674">
        <v>1</v>
      </c>
      <c r="G91" s="674">
        <v>1</v>
      </c>
      <c r="H91" s="674">
        <v>1</v>
      </c>
      <c r="I91" s="674">
        <v>25496.54</v>
      </c>
      <c r="J91" s="674">
        <v>7622.96</v>
      </c>
      <c r="K91" s="674">
        <v>25496.54</v>
      </c>
      <c r="L91" s="674" t="s">
        <v>1923</v>
      </c>
      <c r="O91" s="674" t="s">
        <v>1929</v>
      </c>
      <c r="P91" s="674" t="s">
        <v>1918</v>
      </c>
      <c r="Q91" s="674" t="s">
        <v>1854</v>
      </c>
      <c r="R91" s="1301">
        <v>19744.759999999998</v>
      </c>
      <c r="S91" s="674">
        <v>10</v>
      </c>
      <c r="T91" s="674">
        <v>10</v>
      </c>
      <c r="U91" s="674">
        <v>0</v>
      </c>
      <c r="V91" s="674">
        <v>25496.54</v>
      </c>
      <c r="W91" s="674">
        <v>197447.59</v>
      </c>
      <c r="X91" s="674">
        <v>254965.39</v>
      </c>
      <c r="Y91" s="674" t="s">
        <v>1923</v>
      </c>
      <c r="AA91" s="674" t="s">
        <v>1928</v>
      </c>
      <c r="AB91" s="674" t="s">
        <v>1918</v>
      </c>
      <c r="AC91" s="674" t="s">
        <v>1854</v>
      </c>
      <c r="AD91" s="1301">
        <v>33280</v>
      </c>
      <c r="AE91" s="674">
        <v>9</v>
      </c>
      <c r="AF91" s="674">
        <v>9</v>
      </c>
      <c r="AG91" s="674">
        <v>0</v>
      </c>
      <c r="AH91" s="674">
        <v>25496.54</v>
      </c>
      <c r="AI91" s="674">
        <v>299520.03000000003</v>
      </c>
      <c r="AJ91" s="674">
        <v>229468.85</v>
      </c>
      <c r="AK91" s="674" t="s">
        <v>1923</v>
      </c>
    </row>
    <row r="92" spans="2:37">
      <c r="B92" s="674" t="s">
        <v>1930</v>
      </c>
      <c r="C92" s="674" t="s">
        <v>1918</v>
      </c>
      <c r="D92" s="674" t="s">
        <v>1854</v>
      </c>
      <c r="E92" s="1301">
        <v>26310.1</v>
      </c>
      <c r="F92" s="674">
        <v>1</v>
      </c>
      <c r="G92" s="674">
        <v>1</v>
      </c>
      <c r="H92" s="674">
        <v>0</v>
      </c>
      <c r="I92" s="674">
        <v>25496.54</v>
      </c>
      <c r="J92" s="674">
        <v>26310.1</v>
      </c>
      <c r="K92" s="674">
        <v>25496.54</v>
      </c>
      <c r="L92" s="674" t="s">
        <v>1923</v>
      </c>
      <c r="O92" s="674" t="s">
        <v>1928</v>
      </c>
      <c r="P92" s="674" t="s">
        <v>1918</v>
      </c>
      <c r="Q92" s="674" t="s">
        <v>1854</v>
      </c>
      <c r="R92" s="1301">
        <v>33280</v>
      </c>
      <c r="S92" s="674">
        <v>9</v>
      </c>
      <c r="T92" s="674">
        <v>9</v>
      </c>
      <c r="U92" s="674">
        <v>0</v>
      </c>
      <c r="V92" s="674">
        <v>25496.54</v>
      </c>
      <c r="W92" s="674">
        <v>299520.03000000003</v>
      </c>
      <c r="X92" s="674">
        <v>229468.85</v>
      </c>
      <c r="Y92" s="674" t="s">
        <v>1923</v>
      </c>
      <c r="AA92" s="674" t="s">
        <v>1925</v>
      </c>
      <c r="AB92" s="674" t="s">
        <v>1919</v>
      </c>
      <c r="AC92" s="674" t="s">
        <v>1854</v>
      </c>
      <c r="AD92" s="1301">
        <v>28342.84</v>
      </c>
      <c r="AE92" s="674">
        <v>16</v>
      </c>
      <c r="AH92" s="674">
        <v>26777.68</v>
      </c>
      <c r="AI92" s="674">
        <v>453485.5</v>
      </c>
      <c r="AJ92" s="674">
        <v>428442.82</v>
      </c>
      <c r="AK92" s="674" t="s">
        <v>1923</v>
      </c>
    </row>
    <row r="93" spans="2:37">
      <c r="B93" s="674" t="s">
        <v>1929</v>
      </c>
      <c r="C93" s="674" t="s">
        <v>1919</v>
      </c>
      <c r="D93" s="674" t="s">
        <v>1854</v>
      </c>
      <c r="E93" s="1301">
        <v>18916.63</v>
      </c>
      <c r="F93" s="674">
        <v>9</v>
      </c>
      <c r="I93" s="674">
        <v>26777.68</v>
      </c>
      <c r="J93" s="674">
        <v>170249.7</v>
      </c>
      <c r="K93" s="674">
        <v>240999.09</v>
      </c>
      <c r="L93" s="674" t="s">
        <v>1923</v>
      </c>
      <c r="O93" s="674" t="s">
        <v>1925</v>
      </c>
      <c r="P93" s="674" t="s">
        <v>1919</v>
      </c>
      <c r="Q93" s="674" t="s">
        <v>1854</v>
      </c>
      <c r="R93" s="1301">
        <v>28342.84</v>
      </c>
      <c r="S93" s="674">
        <v>16</v>
      </c>
      <c r="V93" s="674">
        <v>26777.68</v>
      </c>
      <c r="W93" s="674">
        <v>453485.5</v>
      </c>
      <c r="X93" s="674">
        <v>428442.82</v>
      </c>
      <c r="Y93" s="674" t="s">
        <v>1923</v>
      </c>
      <c r="AA93" s="674" t="s">
        <v>1925</v>
      </c>
      <c r="AB93" s="674" t="s">
        <v>1918</v>
      </c>
      <c r="AC93" s="674" t="s">
        <v>1854</v>
      </c>
      <c r="AD93" s="1301">
        <v>25980.87</v>
      </c>
      <c r="AE93" s="674">
        <v>15</v>
      </c>
      <c r="AF93" s="674">
        <v>15</v>
      </c>
      <c r="AG93" s="674">
        <v>1</v>
      </c>
      <c r="AH93" s="674">
        <v>25496.54</v>
      </c>
      <c r="AI93" s="674">
        <v>389712.99</v>
      </c>
      <c r="AJ93" s="674">
        <v>382448.09</v>
      </c>
      <c r="AK93" s="674" t="s">
        <v>1923</v>
      </c>
    </row>
    <row r="94" spans="2:37">
      <c r="B94" s="674" t="s">
        <v>1929</v>
      </c>
      <c r="C94" s="674" t="s">
        <v>1918</v>
      </c>
      <c r="D94" s="674" t="s">
        <v>1854</v>
      </c>
      <c r="E94" s="1301">
        <v>19744.759999999998</v>
      </c>
      <c r="F94" s="674">
        <v>10</v>
      </c>
      <c r="G94" s="674">
        <v>10</v>
      </c>
      <c r="H94" s="674">
        <v>0</v>
      </c>
      <c r="I94" s="674">
        <v>25496.54</v>
      </c>
      <c r="J94" s="674">
        <v>197447.59</v>
      </c>
      <c r="K94" s="674">
        <v>254965.39</v>
      </c>
      <c r="L94" s="674" t="s">
        <v>1923</v>
      </c>
      <c r="O94" s="674" t="s">
        <v>1925</v>
      </c>
      <c r="P94" s="674" t="s">
        <v>1918</v>
      </c>
      <c r="Q94" s="674" t="s">
        <v>1854</v>
      </c>
      <c r="R94" s="1301">
        <v>25980.87</v>
      </c>
      <c r="S94" s="674">
        <v>15</v>
      </c>
      <c r="T94" s="674">
        <v>15</v>
      </c>
      <c r="U94" s="674">
        <v>1</v>
      </c>
      <c r="V94" s="674">
        <v>25496.54</v>
      </c>
      <c r="W94" s="674">
        <v>389712.99</v>
      </c>
      <c r="X94" s="674">
        <v>382448.09</v>
      </c>
      <c r="Y94" s="674" t="s">
        <v>1923</v>
      </c>
      <c r="AA94" s="674" t="s">
        <v>1925</v>
      </c>
      <c r="AB94" s="674" t="s">
        <v>1917</v>
      </c>
      <c r="AC94" s="674" t="s">
        <v>1854</v>
      </c>
      <c r="AD94" s="1301">
        <v>29099.279999999999</v>
      </c>
      <c r="AE94" s="674">
        <v>1</v>
      </c>
      <c r="AF94" s="674">
        <v>1</v>
      </c>
      <c r="AG94" s="674">
        <v>0</v>
      </c>
      <c r="AH94" s="674">
        <v>29099.279999999999</v>
      </c>
      <c r="AI94" s="674">
        <v>29099.279999999999</v>
      </c>
      <c r="AJ94" s="674">
        <v>29099.279999999999</v>
      </c>
      <c r="AK94" s="674" t="s">
        <v>1939</v>
      </c>
    </row>
    <row r="95" spans="2:37">
      <c r="B95" s="674" t="s">
        <v>1928</v>
      </c>
      <c r="C95" s="674" t="s">
        <v>1918</v>
      </c>
      <c r="D95" s="674" t="s">
        <v>1854</v>
      </c>
      <c r="E95" s="1301">
        <v>33280</v>
      </c>
      <c r="F95" s="674">
        <v>9</v>
      </c>
      <c r="G95" s="674">
        <v>9</v>
      </c>
      <c r="H95" s="674">
        <v>0</v>
      </c>
      <c r="I95" s="674">
        <v>25496.54</v>
      </c>
      <c r="J95" s="674">
        <v>299520.03000000003</v>
      </c>
      <c r="K95" s="674">
        <v>229468.85</v>
      </c>
      <c r="L95" s="674" t="s">
        <v>1923</v>
      </c>
      <c r="O95" s="674" t="s">
        <v>1925</v>
      </c>
      <c r="P95" s="674" t="s">
        <v>1917</v>
      </c>
      <c r="Q95" s="674" t="s">
        <v>1854</v>
      </c>
      <c r="R95" s="1301">
        <v>29099.279999999999</v>
      </c>
      <c r="S95" s="674">
        <v>1</v>
      </c>
      <c r="T95" s="674">
        <v>1</v>
      </c>
      <c r="U95" s="674">
        <v>0</v>
      </c>
      <c r="V95" s="674">
        <v>29099.279999999999</v>
      </c>
      <c r="W95" s="674">
        <v>29099.279999999999</v>
      </c>
      <c r="X95" s="674">
        <v>29099.279999999999</v>
      </c>
      <c r="Y95" s="674" t="s">
        <v>1939</v>
      </c>
      <c r="AA95" s="674" t="s">
        <v>1924</v>
      </c>
      <c r="AB95" s="674" t="s">
        <v>1918</v>
      </c>
      <c r="AC95" s="674" t="s">
        <v>1854</v>
      </c>
      <c r="AD95" s="1301">
        <v>25317.95</v>
      </c>
      <c r="AE95" s="674">
        <v>35</v>
      </c>
      <c r="AF95" s="674">
        <v>35</v>
      </c>
      <c r="AG95" s="674">
        <v>5</v>
      </c>
      <c r="AH95" s="674">
        <v>25496.54</v>
      </c>
      <c r="AI95" s="674">
        <v>886128.27</v>
      </c>
      <c r="AJ95" s="674">
        <v>892378.87</v>
      </c>
      <c r="AK95" s="674" t="s">
        <v>1923</v>
      </c>
    </row>
    <row r="96" spans="2:37">
      <c r="B96" s="674" t="s">
        <v>1927</v>
      </c>
      <c r="C96" s="674" t="s">
        <v>1918</v>
      </c>
      <c r="D96" s="674" t="s">
        <v>1854</v>
      </c>
      <c r="E96" s="1301">
        <v>10170.4</v>
      </c>
      <c r="F96" s="674">
        <v>9</v>
      </c>
      <c r="G96" s="674">
        <v>9</v>
      </c>
      <c r="H96" s="674">
        <v>18</v>
      </c>
      <c r="I96" s="674">
        <v>25496.54</v>
      </c>
      <c r="J96" s="674">
        <v>91533.6</v>
      </c>
      <c r="K96" s="674">
        <v>229468.85</v>
      </c>
      <c r="L96" s="674" t="s">
        <v>1923</v>
      </c>
      <c r="O96" s="674" t="s">
        <v>1924</v>
      </c>
      <c r="P96" s="674" t="s">
        <v>1918</v>
      </c>
      <c r="Q96" s="674" t="s">
        <v>1854</v>
      </c>
      <c r="R96" s="1301">
        <v>25317.95</v>
      </c>
      <c r="S96" s="674">
        <v>35</v>
      </c>
      <c r="T96" s="674">
        <v>35</v>
      </c>
      <c r="U96" s="674">
        <v>5</v>
      </c>
      <c r="V96" s="674">
        <v>25496.54</v>
      </c>
      <c r="W96" s="674">
        <v>886128.27</v>
      </c>
      <c r="X96" s="674">
        <v>892378.87</v>
      </c>
      <c r="Y96" s="674" t="s">
        <v>1923</v>
      </c>
      <c r="AA96" s="674" t="s">
        <v>1941</v>
      </c>
      <c r="AB96" s="674" t="s">
        <v>1918</v>
      </c>
      <c r="AC96" s="674" t="s">
        <v>1853</v>
      </c>
      <c r="AD96" s="674">
        <v>19562.14</v>
      </c>
      <c r="AE96" s="674">
        <v>6</v>
      </c>
      <c r="AF96" s="674">
        <v>6</v>
      </c>
      <c r="AG96" s="674">
        <v>2</v>
      </c>
      <c r="AH96" s="674">
        <v>19244.3</v>
      </c>
      <c r="AI96" s="674">
        <v>117372.81</v>
      </c>
      <c r="AJ96" s="674">
        <v>115465.77</v>
      </c>
      <c r="AK96" s="674" t="s">
        <v>1923</v>
      </c>
    </row>
    <row r="97" spans="2:37">
      <c r="B97" s="674" t="s">
        <v>1925</v>
      </c>
      <c r="C97" s="674" t="s">
        <v>1919</v>
      </c>
      <c r="D97" s="674" t="s">
        <v>1854</v>
      </c>
      <c r="E97" s="1301">
        <v>28342.84</v>
      </c>
      <c r="F97" s="674">
        <v>16</v>
      </c>
      <c r="I97" s="674">
        <v>26777.68</v>
      </c>
      <c r="J97" s="674">
        <v>453485.5</v>
      </c>
      <c r="K97" s="674">
        <v>428442.82</v>
      </c>
      <c r="L97" s="674" t="s">
        <v>1923</v>
      </c>
      <c r="O97" s="674" t="s">
        <v>1941</v>
      </c>
      <c r="P97" s="674" t="s">
        <v>1918</v>
      </c>
      <c r="Q97" s="674" t="s">
        <v>1853</v>
      </c>
      <c r="R97" s="674">
        <v>19562.14</v>
      </c>
      <c r="S97" s="674">
        <v>6</v>
      </c>
      <c r="T97" s="674">
        <v>6</v>
      </c>
      <c r="U97" s="674">
        <v>2</v>
      </c>
      <c r="V97" s="674">
        <v>19244.3</v>
      </c>
      <c r="W97" s="674">
        <v>117372.81</v>
      </c>
      <c r="X97" s="674">
        <v>115465.77</v>
      </c>
      <c r="Y97" s="674" t="s">
        <v>1923</v>
      </c>
      <c r="AA97" s="674" t="s">
        <v>1940</v>
      </c>
      <c r="AB97" s="674" t="s">
        <v>1918</v>
      </c>
      <c r="AC97" s="674" t="s">
        <v>1853</v>
      </c>
      <c r="AD97" s="674">
        <v>18787.41</v>
      </c>
      <c r="AE97" s="674">
        <v>46</v>
      </c>
      <c r="AF97" s="674">
        <v>46</v>
      </c>
      <c r="AG97" s="674">
        <v>9</v>
      </c>
      <c r="AH97" s="674">
        <v>19244.3</v>
      </c>
      <c r="AI97" s="674">
        <v>864220.83</v>
      </c>
      <c r="AJ97" s="674">
        <v>885237.6</v>
      </c>
      <c r="AK97" s="674" t="s">
        <v>1923</v>
      </c>
    </row>
    <row r="98" spans="2:37">
      <c r="B98" s="674" t="s">
        <v>1925</v>
      </c>
      <c r="C98" s="674" t="s">
        <v>1918</v>
      </c>
      <c r="D98" s="674" t="s">
        <v>1854</v>
      </c>
      <c r="E98" s="1301">
        <v>25980.87</v>
      </c>
      <c r="F98" s="674">
        <v>15</v>
      </c>
      <c r="G98" s="674">
        <v>15</v>
      </c>
      <c r="H98" s="674">
        <v>1</v>
      </c>
      <c r="I98" s="674">
        <v>25496.54</v>
      </c>
      <c r="J98" s="674">
        <v>389712.99</v>
      </c>
      <c r="K98" s="674">
        <v>382448.09</v>
      </c>
      <c r="L98" s="674" t="s">
        <v>1923</v>
      </c>
      <c r="O98" s="674" t="s">
        <v>1940</v>
      </c>
      <c r="P98" s="674" t="s">
        <v>1918</v>
      </c>
      <c r="Q98" s="674" t="s">
        <v>1853</v>
      </c>
      <c r="R98" s="674">
        <v>18787.41</v>
      </c>
      <c r="S98" s="674">
        <v>46</v>
      </c>
      <c r="T98" s="674">
        <v>46</v>
      </c>
      <c r="U98" s="674">
        <v>9</v>
      </c>
      <c r="V98" s="674">
        <v>19244.3</v>
      </c>
      <c r="W98" s="674">
        <v>864220.83</v>
      </c>
      <c r="X98" s="674">
        <v>885237.6</v>
      </c>
      <c r="Y98" s="674" t="s">
        <v>1923</v>
      </c>
      <c r="AA98" s="674" t="s">
        <v>1940</v>
      </c>
      <c r="AB98" s="674" t="s">
        <v>1916</v>
      </c>
      <c r="AC98" s="674" t="s">
        <v>1853</v>
      </c>
      <c r="AD98" s="674">
        <v>21715.25</v>
      </c>
      <c r="AE98" s="674">
        <v>1</v>
      </c>
      <c r="AF98" s="674">
        <v>1</v>
      </c>
      <c r="AG98" s="674">
        <v>1</v>
      </c>
      <c r="AH98" s="674">
        <v>21715.25</v>
      </c>
      <c r="AI98" s="674">
        <v>21715.25</v>
      </c>
      <c r="AJ98" s="674">
        <v>21715.25</v>
      </c>
      <c r="AK98" s="674" t="s">
        <v>1939</v>
      </c>
    </row>
    <row r="99" spans="2:37">
      <c r="B99" s="674" t="s">
        <v>1925</v>
      </c>
      <c r="C99" s="674" t="s">
        <v>1917</v>
      </c>
      <c r="D99" s="674" t="s">
        <v>1854</v>
      </c>
      <c r="E99" s="1301">
        <v>29099.279999999999</v>
      </c>
      <c r="F99" s="674">
        <v>1</v>
      </c>
      <c r="G99" s="674">
        <v>1</v>
      </c>
      <c r="H99" s="674">
        <v>0</v>
      </c>
      <c r="I99" s="674">
        <v>29099.279999999999</v>
      </c>
      <c r="J99" s="674">
        <v>29099.279999999999</v>
      </c>
      <c r="K99" s="674">
        <v>29099.279999999999</v>
      </c>
      <c r="L99" s="674" t="s">
        <v>1939</v>
      </c>
      <c r="O99" s="674" t="s">
        <v>1940</v>
      </c>
      <c r="P99" s="674" t="s">
        <v>1916</v>
      </c>
      <c r="Q99" s="674" t="s">
        <v>1853</v>
      </c>
      <c r="R99" s="674">
        <v>21715.25</v>
      </c>
      <c r="S99" s="674">
        <v>1</v>
      </c>
      <c r="T99" s="674">
        <v>1</v>
      </c>
      <c r="U99" s="674">
        <v>1</v>
      </c>
      <c r="V99" s="674">
        <v>21715.25</v>
      </c>
      <c r="W99" s="674">
        <v>21715.25</v>
      </c>
      <c r="X99" s="674">
        <v>21715.25</v>
      </c>
      <c r="Y99" s="674" t="s">
        <v>1939</v>
      </c>
      <c r="AA99" s="674" t="s">
        <v>1936</v>
      </c>
      <c r="AB99" s="674" t="s">
        <v>1918</v>
      </c>
      <c r="AC99" s="674" t="s">
        <v>1853</v>
      </c>
      <c r="AD99" s="674">
        <v>20744.189999999999</v>
      </c>
      <c r="AE99" s="674">
        <v>28</v>
      </c>
      <c r="AF99" s="674">
        <v>28</v>
      </c>
      <c r="AG99" s="674">
        <v>30</v>
      </c>
      <c r="AH99" s="674">
        <v>19244.3</v>
      </c>
      <c r="AI99" s="674">
        <v>580837.41</v>
      </c>
      <c r="AJ99" s="674">
        <v>538840.28</v>
      </c>
      <c r="AK99" s="674" t="s">
        <v>1923</v>
      </c>
    </row>
    <row r="100" spans="2:37">
      <c r="B100" s="674" t="s">
        <v>1924</v>
      </c>
      <c r="C100" s="674" t="s">
        <v>1918</v>
      </c>
      <c r="D100" s="674" t="s">
        <v>1854</v>
      </c>
      <c r="E100" s="1301">
        <v>25317.95</v>
      </c>
      <c r="F100" s="674">
        <v>35</v>
      </c>
      <c r="G100" s="674">
        <v>35</v>
      </c>
      <c r="H100" s="674">
        <v>5</v>
      </c>
      <c r="I100" s="674">
        <v>25496.54</v>
      </c>
      <c r="J100" s="674">
        <v>886128.27</v>
      </c>
      <c r="K100" s="674">
        <v>892378.87</v>
      </c>
      <c r="L100" s="674" t="s">
        <v>1923</v>
      </c>
      <c r="O100" s="674" t="s">
        <v>1936</v>
      </c>
      <c r="P100" s="674" t="s">
        <v>1918</v>
      </c>
      <c r="Q100" s="674" t="s">
        <v>1853</v>
      </c>
      <c r="R100" s="674">
        <v>20744.189999999999</v>
      </c>
      <c r="S100" s="674">
        <v>28</v>
      </c>
      <c r="T100" s="674">
        <v>28</v>
      </c>
      <c r="U100" s="674">
        <v>30</v>
      </c>
      <c r="V100" s="674">
        <v>19244.3</v>
      </c>
      <c r="W100" s="674">
        <v>580837.41</v>
      </c>
      <c r="X100" s="674">
        <v>538840.28</v>
      </c>
      <c r="Y100" s="674" t="s">
        <v>1923</v>
      </c>
      <c r="AA100" s="674" t="s">
        <v>1933</v>
      </c>
      <c r="AB100" s="674" t="s">
        <v>1918</v>
      </c>
      <c r="AC100" s="674" t="s">
        <v>1853</v>
      </c>
      <c r="AD100" s="674">
        <v>19750.46</v>
      </c>
      <c r="AE100" s="674">
        <v>20</v>
      </c>
      <c r="AF100" s="674">
        <v>20</v>
      </c>
      <c r="AG100" s="674">
        <v>5</v>
      </c>
      <c r="AH100" s="674">
        <v>19244.3</v>
      </c>
      <c r="AI100" s="674">
        <v>395009.29</v>
      </c>
      <c r="AJ100" s="674">
        <v>384885.91</v>
      </c>
      <c r="AK100" s="674" t="s">
        <v>1923</v>
      </c>
    </row>
    <row r="101" spans="2:37">
      <c r="B101" s="674" t="s">
        <v>1941</v>
      </c>
      <c r="C101" s="674" t="s">
        <v>1919</v>
      </c>
      <c r="D101" s="674" t="s">
        <v>1853</v>
      </c>
      <c r="E101" s="674">
        <v>14090.57</v>
      </c>
      <c r="F101" s="674">
        <v>2</v>
      </c>
      <c r="I101" s="674">
        <v>17865.28</v>
      </c>
      <c r="J101" s="674">
        <v>28181.15</v>
      </c>
      <c r="K101" s="674">
        <v>35730.57</v>
      </c>
      <c r="L101" s="674" t="s">
        <v>1923</v>
      </c>
      <c r="O101" s="674" t="s">
        <v>1934</v>
      </c>
      <c r="P101" s="674" t="s">
        <v>1918</v>
      </c>
      <c r="Q101" s="674" t="s">
        <v>1853</v>
      </c>
      <c r="R101" s="674">
        <v>14527.98</v>
      </c>
      <c r="S101" s="674">
        <v>56</v>
      </c>
      <c r="T101" s="674">
        <v>56</v>
      </c>
      <c r="U101" s="674">
        <v>9</v>
      </c>
      <c r="V101" s="674">
        <v>19244.3</v>
      </c>
      <c r="W101" s="674">
        <v>813566.97</v>
      </c>
      <c r="X101" s="674">
        <v>1077680.56</v>
      </c>
      <c r="Y101" s="674" t="s">
        <v>1923</v>
      </c>
      <c r="AA101" s="674" t="s">
        <v>1932</v>
      </c>
      <c r="AB101" s="674" t="s">
        <v>1918</v>
      </c>
      <c r="AC101" s="674" t="s">
        <v>1853</v>
      </c>
      <c r="AD101" s="674">
        <v>18339.04</v>
      </c>
      <c r="AE101" s="674">
        <v>44</v>
      </c>
      <c r="AF101" s="674">
        <v>44</v>
      </c>
      <c r="AG101" s="674">
        <v>3</v>
      </c>
      <c r="AH101" s="674">
        <v>19244.3</v>
      </c>
      <c r="AI101" s="674">
        <v>806917.82</v>
      </c>
      <c r="AJ101" s="674">
        <v>846749.01</v>
      </c>
      <c r="AK101" s="674" t="s">
        <v>1923</v>
      </c>
    </row>
    <row r="102" spans="2:37">
      <c r="B102" s="674" t="s">
        <v>1941</v>
      </c>
      <c r="C102" s="674" t="s">
        <v>1918</v>
      </c>
      <c r="D102" s="674" t="s">
        <v>1853</v>
      </c>
      <c r="E102" s="674">
        <v>19562.14</v>
      </c>
      <c r="F102" s="674">
        <v>6</v>
      </c>
      <c r="G102" s="674">
        <v>6</v>
      </c>
      <c r="H102" s="674">
        <v>2</v>
      </c>
      <c r="I102" s="674">
        <v>19244.3</v>
      </c>
      <c r="J102" s="674">
        <v>117372.81</v>
      </c>
      <c r="K102" s="674">
        <v>115465.77</v>
      </c>
      <c r="L102" s="674" t="s">
        <v>1923</v>
      </c>
      <c r="O102" s="674" t="s">
        <v>1933</v>
      </c>
      <c r="P102" s="674" t="s">
        <v>1918</v>
      </c>
      <c r="Q102" s="674" t="s">
        <v>1853</v>
      </c>
      <c r="R102" s="674">
        <v>19750.46</v>
      </c>
      <c r="S102" s="674">
        <v>20</v>
      </c>
      <c r="T102" s="674">
        <v>20</v>
      </c>
      <c r="U102" s="674">
        <v>5</v>
      </c>
      <c r="V102" s="674">
        <v>19244.3</v>
      </c>
      <c r="W102" s="674">
        <v>395009.29</v>
      </c>
      <c r="X102" s="674">
        <v>384885.91</v>
      </c>
      <c r="Y102" s="674" t="s">
        <v>1923</v>
      </c>
      <c r="AA102" s="674" t="s">
        <v>1931</v>
      </c>
      <c r="AB102" s="674" t="s">
        <v>1918</v>
      </c>
      <c r="AC102" s="674" t="s">
        <v>1853</v>
      </c>
      <c r="AD102" s="674">
        <v>23267.15</v>
      </c>
      <c r="AE102" s="674">
        <v>28</v>
      </c>
      <c r="AF102" s="674">
        <v>28</v>
      </c>
      <c r="AG102" s="674">
        <v>2</v>
      </c>
      <c r="AH102" s="674">
        <v>19244.3</v>
      </c>
      <c r="AI102" s="674">
        <v>651480.22</v>
      </c>
      <c r="AJ102" s="674">
        <v>538840.28</v>
      </c>
      <c r="AK102" s="674" t="s">
        <v>1923</v>
      </c>
    </row>
    <row r="103" spans="2:37">
      <c r="B103" s="674" t="s">
        <v>1940</v>
      </c>
      <c r="C103" s="674" t="s">
        <v>1918</v>
      </c>
      <c r="D103" s="674" t="s">
        <v>1853</v>
      </c>
      <c r="E103" s="674">
        <v>18787.41</v>
      </c>
      <c r="F103" s="674">
        <v>46</v>
      </c>
      <c r="G103" s="674">
        <v>46</v>
      </c>
      <c r="H103" s="674">
        <v>9</v>
      </c>
      <c r="I103" s="674">
        <v>19244.3</v>
      </c>
      <c r="J103" s="674">
        <v>864220.83</v>
      </c>
      <c r="K103" s="674">
        <v>885237.6</v>
      </c>
      <c r="L103" s="674" t="s">
        <v>1923</v>
      </c>
      <c r="O103" s="674" t="s">
        <v>1932</v>
      </c>
      <c r="P103" s="674" t="s">
        <v>1918</v>
      </c>
      <c r="Q103" s="674" t="s">
        <v>1853</v>
      </c>
      <c r="R103" s="674">
        <v>18339.04</v>
      </c>
      <c r="S103" s="674">
        <v>44</v>
      </c>
      <c r="T103" s="674">
        <v>44</v>
      </c>
      <c r="U103" s="674">
        <v>3</v>
      </c>
      <c r="V103" s="674">
        <v>19244.3</v>
      </c>
      <c r="W103" s="674">
        <v>806917.82</v>
      </c>
      <c r="X103" s="674">
        <v>846749.01</v>
      </c>
      <c r="Y103" s="674" t="s">
        <v>1923</v>
      </c>
      <c r="AA103" s="674" t="s">
        <v>1930</v>
      </c>
      <c r="AB103" s="674" t="s">
        <v>1919</v>
      </c>
      <c r="AC103" s="674" t="s">
        <v>1853</v>
      </c>
      <c r="AD103" s="674">
        <v>24499.34</v>
      </c>
      <c r="AE103" s="674">
        <v>1</v>
      </c>
      <c r="AH103" s="674">
        <v>17865.28</v>
      </c>
      <c r="AI103" s="674">
        <v>24499.34</v>
      </c>
      <c r="AJ103" s="674">
        <v>17865.28</v>
      </c>
      <c r="AK103" s="674" t="s">
        <v>1923</v>
      </c>
    </row>
    <row r="104" spans="2:37">
      <c r="B104" s="674" t="s">
        <v>1940</v>
      </c>
      <c r="C104" s="674" t="s">
        <v>1916</v>
      </c>
      <c r="D104" s="674" t="s">
        <v>1853</v>
      </c>
      <c r="E104" s="674">
        <v>21715.25</v>
      </c>
      <c r="F104" s="674">
        <v>1</v>
      </c>
      <c r="G104" s="674">
        <v>1</v>
      </c>
      <c r="H104" s="674">
        <v>1</v>
      </c>
      <c r="I104" s="674">
        <v>21715.25</v>
      </c>
      <c r="J104" s="674">
        <v>21715.25</v>
      </c>
      <c r="K104" s="674">
        <v>21715.25</v>
      </c>
      <c r="L104" s="674" t="s">
        <v>1939</v>
      </c>
      <c r="O104" s="674" t="s">
        <v>1931</v>
      </c>
      <c r="P104" s="674" t="s">
        <v>1918</v>
      </c>
      <c r="Q104" s="674" t="s">
        <v>1853</v>
      </c>
      <c r="R104" s="674">
        <v>23267.15</v>
      </c>
      <c r="S104" s="674">
        <v>28</v>
      </c>
      <c r="T104" s="674">
        <v>28</v>
      </c>
      <c r="U104" s="674">
        <v>2</v>
      </c>
      <c r="V104" s="674">
        <v>19244.3</v>
      </c>
      <c r="W104" s="674">
        <v>651480.22</v>
      </c>
      <c r="X104" s="674">
        <v>538840.28</v>
      </c>
      <c r="Y104" s="674" t="s">
        <v>1923</v>
      </c>
      <c r="AA104" s="674" t="s">
        <v>1930</v>
      </c>
      <c r="AB104" s="674" t="s">
        <v>1918</v>
      </c>
      <c r="AC104" s="674" t="s">
        <v>1853</v>
      </c>
      <c r="AD104" s="674">
        <v>26237.38</v>
      </c>
      <c r="AE104" s="674">
        <v>41</v>
      </c>
      <c r="AF104" s="674">
        <v>41</v>
      </c>
      <c r="AG104" s="674">
        <v>1</v>
      </c>
      <c r="AH104" s="674">
        <v>19244.3</v>
      </c>
      <c r="AI104" s="674">
        <v>1075732.49</v>
      </c>
      <c r="AJ104" s="674">
        <v>789016.12</v>
      </c>
      <c r="AK104" s="674" t="s">
        <v>1923</v>
      </c>
    </row>
    <row r="105" spans="2:37">
      <c r="B105" s="674" t="s">
        <v>1938</v>
      </c>
      <c r="C105" s="674" t="s">
        <v>1919</v>
      </c>
      <c r="D105" s="674" t="s">
        <v>1853</v>
      </c>
      <c r="E105" s="674">
        <v>13275.39</v>
      </c>
      <c r="F105" s="674">
        <v>5</v>
      </c>
      <c r="I105" s="674">
        <v>17865.28</v>
      </c>
      <c r="J105" s="674">
        <v>66376.94</v>
      </c>
      <c r="K105" s="674">
        <v>89326.42</v>
      </c>
      <c r="L105" s="674" t="s">
        <v>1923</v>
      </c>
      <c r="O105" s="674" t="s">
        <v>1930</v>
      </c>
      <c r="P105" s="674" t="s">
        <v>1919</v>
      </c>
      <c r="Q105" s="674" t="s">
        <v>1853</v>
      </c>
      <c r="R105" s="674">
        <v>24499.34</v>
      </c>
      <c r="S105" s="674">
        <v>1</v>
      </c>
      <c r="V105" s="674">
        <v>17865.28</v>
      </c>
      <c r="W105" s="674">
        <v>24499.34</v>
      </c>
      <c r="X105" s="674">
        <v>17865.28</v>
      </c>
      <c r="Y105" s="674" t="s">
        <v>1923</v>
      </c>
      <c r="AA105" s="674" t="s">
        <v>1929</v>
      </c>
      <c r="AB105" s="674" t="s">
        <v>1919</v>
      </c>
      <c r="AC105" s="674" t="s">
        <v>1853</v>
      </c>
      <c r="AD105" s="674">
        <v>18034.330000000002</v>
      </c>
      <c r="AE105" s="674">
        <v>27</v>
      </c>
      <c r="AH105" s="674">
        <v>17865.28</v>
      </c>
      <c r="AI105" s="674">
        <v>486926.97</v>
      </c>
      <c r="AJ105" s="674">
        <v>482362.69</v>
      </c>
      <c r="AK105" s="674" t="s">
        <v>1923</v>
      </c>
    </row>
    <row r="106" spans="2:37">
      <c r="B106" s="674" t="s">
        <v>1938</v>
      </c>
      <c r="C106" s="674" t="s">
        <v>1918</v>
      </c>
      <c r="D106" s="674" t="s">
        <v>1853</v>
      </c>
      <c r="E106" s="674">
        <v>14138.48</v>
      </c>
      <c r="F106" s="674">
        <v>8</v>
      </c>
      <c r="G106" s="674">
        <v>8</v>
      </c>
      <c r="H106" s="674">
        <v>0</v>
      </c>
      <c r="I106" s="674">
        <v>19244.3</v>
      </c>
      <c r="J106" s="674">
        <v>113107.82</v>
      </c>
      <c r="K106" s="674">
        <v>153954.37</v>
      </c>
      <c r="L106" s="674" t="s">
        <v>1923</v>
      </c>
      <c r="O106" s="674" t="s">
        <v>1930</v>
      </c>
      <c r="P106" s="674" t="s">
        <v>1918</v>
      </c>
      <c r="Q106" s="674" t="s">
        <v>1853</v>
      </c>
      <c r="R106" s="674">
        <v>26237.38</v>
      </c>
      <c r="S106" s="674">
        <v>41</v>
      </c>
      <c r="T106" s="674">
        <v>41</v>
      </c>
      <c r="U106" s="674">
        <v>1</v>
      </c>
      <c r="V106" s="674">
        <v>19244.3</v>
      </c>
      <c r="W106" s="674">
        <v>1075732.49</v>
      </c>
      <c r="X106" s="674">
        <v>789016.12</v>
      </c>
      <c r="Y106" s="674" t="s">
        <v>1923</v>
      </c>
      <c r="AA106" s="674" t="s">
        <v>1929</v>
      </c>
      <c r="AB106" s="674" t="s">
        <v>1918</v>
      </c>
      <c r="AC106" s="674" t="s">
        <v>1853</v>
      </c>
      <c r="AD106" s="674">
        <v>18673.54</v>
      </c>
      <c r="AE106" s="674">
        <v>32</v>
      </c>
      <c r="AF106" s="674">
        <v>32</v>
      </c>
      <c r="AG106" s="674">
        <v>2</v>
      </c>
      <c r="AH106" s="674">
        <v>19244.3</v>
      </c>
      <c r="AI106" s="674">
        <v>597553.28</v>
      </c>
      <c r="AJ106" s="674">
        <v>615817.46</v>
      </c>
      <c r="AK106" s="674" t="s">
        <v>1923</v>
      </c>
    </row>
    <row r="107" spans="2:37">
      <c r="B107" s="674" t="s">
        <v>1937</v>
      </c>
      <c r="C107" s="674" t="s">
        <v>1918</v>
      </c>
      <c r="D107" s="674" t="s">
        <v>1853</v>
      </c>
      <c r="E107" s="674">
        <v>3218.29</v>
      </c>
      <c r="F107" s="674">
        <v>1</v>
      </c>
      <c r="G107" s="674">
        <v>1</v>
      </c>
      <c r="H107" s="674">
        <v>0</v>
      </c>
      <c r="I107" s="674">
        <v>19244.3</v>
      </c>
      <c r="J107" s="674">
        <v>3218.29</v>
      </c>
      <c r="K107" s="674">
        <v>19244.3</v>
      </c>
      <c r="L107" s="674" t="s">
        <v>1923</v>
      </c>
      <c r="O107" s="674" t="s">
        <v>1929</v>
      </c>
      <c r="P107" s="674" t="s">
        <v>1919</v>
      </c>
      <c r="Q107" s="674" t="s">
        <v>1853</v>
      </c>
      <c r="R107" s="674">
        <v>18034.330000000002</v>
      </c>
      <c r="S107" s="674">
        <v>27</v>
      </c>
      <c r="V107" s="674">
        <v>17865.28</v>
      </c>
      <c r="W107" s="674">
        <v>486926.97</v>
      </c>
      <c r="X107" s="674">
        <v>482362.69</v>
      </c>
      <c r="Y107" s="674" t="s">
        <v>1923</v>
      </c>
      <c r="AA107" s="674" t="s">
        <v>1928</v>
      </c>
      <c r="AB107" s="674" t="s">
        <v>1919</v>
      </c>
      <c r="AC107" s="674" t="s">
        <v>1853</v>
      </c>
      <c r="AD107" s="674">
        <v>30523.37</v>
      </c>
      <c r="AE107" s="674">
        <v>2</v>
      </c>
      <c r="AH107" s="674">
        <v>17865.28</v>
      </c>
      <c r="AI107" s="674">
        <v>61046.74</v>
      </c>
      <c r="AJ107" s="674">
        <v>35730.57</v>
      </c>
      <c r="AK107" s="674" t="s">
        <v>1923</v>
      </c>
    </row>
    <row r="108" spans="2:37">
      <c r="B108" s="674" t="s">
        <v>1936</v>
      </c>
      <c r="C108" s="674" t="s">
        <v>1918</v>
      </c>
      <c r="D108" s="674" t="s">
        <v>1853</v>
      </c>
      <c r="E108" s="674">
        <v>20744.189999999999</v>
      </c>
      <c r="F108" s="674">
        <v>28</v>
      </c>
      <c r="G108" s="674">
        <v>28</v>
      </c>
      <c r="H108" s="674">
        <v>30</v>
      </c>
      <c r="I108" s="674">
        <v>19244.3</v>
      </c>
      <c r="J108" s="674">
        <v>580837.41</v>
      </c>
      <c r="K108" s="674">
        <v>538840.28</v>
      </c>
      <c r="L108" s="674" t="s">
        <v>1923</v>
      </c>
      <c r="O108" s="674" t="s">
        <v>1929</v>
      </c>
      <c r="P108" s="674" t="s">
        <v>1918</v>
      </c>
      <c r="Q108" s="674" t="s">
        <v>1853</v>
      </c>
      <c r="R108" s="674">
        <v>18673.54</v>
      </c>
      <c r="S108" s="674">
        <v>32</v>
      </c>
      <c r="T108" s="674">
        <v>32</v>
      </c>
      <c r="U108" s="674">
        <v>2</v>
      </c>
      <c r="V108" s="674">
        <v>19244.3</v>
      </c>
      <c r="W108" s="674">
        <v>597553.28</v>
      </c>
      <c r="X108" s="674">
        <v>615817.46</v>
      </c>
      <c r="Y108" s="674" t="s">
        <v>1923</v>
      </c>
      <c r="AA108" s="674" t="s">
        <v>1928</v>
      </c>
      <c r="AB108" s="674" t="s">
        <v>1918</v>
      </c>
      <c r="AC108" s="674" t="s">
        <v>1853</v>
      </c>
      <c r="AD108" s="674">
        <v>31499.25</v>
      </c>
      <c r="AE108" s="674">
        <v>36</v>
      </c>
      <c r="AF108" s="674">
        <v>36</v>
      </c>
      <c r="AG108" s="674">
        <v>3</v>
      </c>
      <c r="AH108" s="674">
        <v>19244.3</v>
      </c>
      <c r="AI108" s="674">
        <v>1133972.8899999999</v>
      </c>
      <c r="AJ108" s="674">
        <v>692794.64</v>
      </c>
      <c r="AK108" s="674" t="s">
        <v>1923</v>
      </c>
    </row>
    <row r="109" spans="2:37">
      <c r="B109" s="674" t="s">
        <v>1935</v>
      </c>
      <c r="C109" s="674" t="s">
        <v>1918</v>
      </c>
      <c r="D109" s="674" t="s">
        <v>1853</v>
      </c>
      <c r="E109" s="674">
        <v>2675.23</v>
      </c>
      <c r="F109" s="674">
        <v>48</v>
      </c>
      <c r="G109" s="674">
        <v>48</v>
      </c>
      <c r="H109" s="674">
        <v>12</v>
      </c>
      <c r="I109" s="674">
        <v>19244.3</v>
      </c>
      <c r="J109" s="674">
        <v>128411.23</v>
      </c>
      <c r="K109" s="674">
        <v>923726.19</v>
      </c>
      <c r="L109" s="674" t="s">
        <v>1923</v>
      </c>
      <c r="O109" s="674" t="s">
        <v>1928</v>
      </c>
      <c r="P109" s="674" t="s">
        <v>1919</v>
      </c>
      <c r="Q109" s="674" t="s">
        <v>1853</v>
      </c>
      <c r="R109" s="674">
        <v>30523.37</v>
      </c>
      <c r="S109" s="674">
        <v>2</v>
      </c>
      <c r="V109" s="674">
        <v>17865.28</v>
      </c>
      <c r="W109" s="674">
        <v>61046.74</v>
      </c>
      <c r="X109" s="674">
        <v>35730.57</v>
      </c>
      <c r="Y109" s="674" t="s">
        <v>1923</v>
      </c>
      <c r="AA109" s="674" t="s">
        <v>1926</v>
      </c>
      <c r="AB109" s="674" t="s">
        <v>1919</v>
      </c>
      <c r="AC109" s="674" t="s">
        <v>1853</v>
      </c>
      <c r="AD109" s="674">
        <v>32568.29</v>
      </c>
      <c r="AE109" s="674">
        <v>3</v>
      </c>
      <c r="AH109" s="674">
        <v>17865.28</v>
      </c>
      <c r="AI109" s="674">
        <v>97704.86</v>
      </c>
      <c r="AJ109" s="674">
        <v>53595.85</v>
      </c>
      <c r="AK109" s="674" t="s">
        <v>1923</v>
      </c>
    </row>
    <row r="110" spans="2:37">
      <c r="B110" s="674" t="s">
        <v>1934</v>
      </c>
      <c r="C110" s="674" t="s">
        <v>1918</v>
      </c>
      <c r="D110" s="674" t="s">
        <v>1853</v>
      </c>
      <c r="E110" s="674">
        <v>14527.98</v>
      </c>
      <c r="F110" s="674">
        <v>56</v>
      </c>
      <c r="G110" s="674">
        <v>56</v>
      </c>
      <c r="H110" s="674">
        <v>9</v>
      </c>
      <c r="I110" s="674">
        <v>19244.3</v>
      </c>
      <c r="J110" s="674">
        <v>813566.97</v>
      </c>
      <c r="K110" s="674">
        <v>1077680.56</v>
      </c>
      <c r="L110" s="674" t="s">
        <v>1923</v>
      </c>
      <c r="O110" s="674" t="s">
        <v>1928</v>
      </c>
      <c r="P110" s="674" t="s">
        <v>1918</v>
      </c>
      <c r="Q110" s="674" t="s">
        <v>1853</v>
      </c>
      <c r="R110" s="674">
        <v>31499.25</v>
      </c>
      <c r="S110" s="674">
        <v>36</v>
      </c>
      <c r="T110" s="674">
        <v>36</v>
      </c>
      <c r="U110" s="674">
        <v>3</v>
      </c>
      <c r="V110" s="674">
        <v>19244.3</v>
      </c>
      <c r="W110" s="674">
        <v>1133972.8899999999</v>
      </c>
      <c r="X110" s="674">
        <v>692794.64</v>
      </c>
      <c r="Y110" s="674" t="s">
        <v>1923</v>
      </c>
      <c r="AA110" s="674" t="s">
        <v>1926</v>
      </c>
      <c r="AB110" s="674" t="s">
        <v>1918</v>
      </c>
      <c r="AC110" s="674" t="s">
        <v>1853</v>
      </c>
      <c r="AD110" s="674">
        <v>33630.910000000003</v>
      </c>
      <c r="AE110" s="674">
        <v>44</v>
      </c>
      <c r="AF110" s="674">
        <v>44</v>
      </c>
      <c r="AG110" s="674">
        <v>33</v>
      </c>
      <c r="AH110" s="674">
        <v>19244.3</v>
      </c>
      <c r="AI110" s="674">
        <v>1479760.05</v>
      </c>
      <c r="AJ110" s="674">
        <v>846749.01</v>
      </c>
      <c r="AK110" s="674" t="s">
        <v>1923</v>
      </c>
    </row>
    <row r="111" spans="2:37">
      <c r="B111" s="674" t="s">
        <v>1933</v>
      </c>
      <c r="C111" s="674" t="s">
        <v>1918</v>
      </c>
      <c r="D111" s="674" t="s">
        <v>1853</v>
      </c>
      <c r="E111" s="674">
        <v>19750.46</v>
      </c>
      <c r="F111" s="674">
        <v>20</v>
      </c>
      <c r="G111" s="674">
        <v>20</v>
      </c>
      <c r="H111" s="674">
        <v>5</v>
      </c>
      <c r="I111" s="674">
        <v>19244.3</v>
      </c>
      <c r="J111" s="674">
        <v>395009.29</v>
      </c>
      <c r="K111" s="674">
        <v>384885.91</v>
      </c>
      <c r="L111" s="674" t="s">
        <v>1923</v>
      </c>
      <c r="O111" s="674" t="s">
        <v>1926</v>
      </c>
      <c r="P111" s="674" t="s">
        <v>1919</v>
      </c>
      <c r="Q111" s="674" t="s">
        <v>1853</v>
      </c>
      <c r="R111" s="674">
        <v>32568.29</v>
      </c>
      <c r="S111" s="674">
        <v>3</v>
      </c>
      <c r="V111" s="674">
        <v>17865.28</v>
      </c>
      <c r="W111" s="674">
        <v>97704.86</v>
      </c>
      <c r="X111" s="674">
        <v>53595.85</v>
      </c>
      <c r="Y111" s="674" t="s">
        <v>1923</v>
      </c>
      <c r="AA111" s="674" t="s">
        <v>1924</v>
      </c>
      <c r="AB111" s="674" t="s">
        <v>1919</v>
      </c>
      <c r="AC111" s="674" t="s">
        <v>1853</v>
      </c>
      <c r="AD111" s="674">
        <v>24075.41</v>
      </c>
      <c r="AE111" s="674">
        <v>1</v>
      </c>
      <c r="AH111" s="674">
        <v>17865.28</v>
      </c>
      <c r="AI111" s="674">
        <v>24075.41</v>
      </c>
      <c r="AJ111" s="674">
        <v>17865.28</v>
      </c>
      <c r="AK111" s="674" t="s">
        <v>1923</v>
      </c>
    </row>
    <row r="112" spans="2:37">
      <c r="B112" s="674" t="s">
        <v>1932</v>
      </c>
      <c r="C112" s="674" t="s">
        <v>1918</v>
      </c>
      <c r="D112" s="674" t="s">
        <v>1853</v>
      </c>
      <c r="E112" s="674">
        <v>18339.04</v>
      </c>
      <c r="F112" s="674">
        <v>44</v>
      </c>
      <c r="G112" s="674">
        <v>44</v>
      </c>
      <c r="H112" s="674">
        <v>3</v>
      </c>
      <c r="I112" s="674">
        <v>19244.3</v>
      </c>
      <c r="J112" s="674">
        <v>806917.82</v>
      </c>
      <c r="K112" s="674">
        <v>846749.01</v>
      </c>
      <c r="L112" s="674" t="s">
        <v>1923</v>
      </c>
      <c r="O112" s="674" t="s">
        <v>1926</v>
      </c>
      <c r="P112" s="674" t="s">
        <v>1918</v>
      </c>
      <c r="Q112" s="674" t="s">
        <v>1853</v>
      </c>
      <c r="R112" s="674">
        <v>33630.910000000003</v>
      </c>
      <c r="S112" s="674">
        <v>44</v>
      </c>
      <c r="T112" s="674">
        <v>44</v>
      </c>
      <c r="U112" s="674">
        <v>33</v>
      </c>
      <c r="V112" s="674">
        <v>19244.3</v>
      </c>
      <c r="W112" s="674">
        <v>1479760.05</v>
      </c>
      <c r="X112" s="674">
        <v>846749.01</v>
      </c>
      <c r="Y112" s="674" t="s">
        <v>1923</v>
      </c>
      <c r="AA112" s="674" t="s">
        <v>1924</v>
      </c>
      <c r="AB112" s="674" t="s">
        <v>1918</v>
      </c>
      <c r="AC112" s="674" t="s">
        <v>1853</v>
      </c>
      <c r="AD112" s="674">
        <v>24551.18</v>
      </c>
      <c r="AE112" s="674">
        <v>49</v>
      </c>
      <c r="AF112" s="674">
        <v>49</v>
      </c>
      <c r="AG112" s="674">
        <v>4</v>
      </c>
      <c r="AH112" s="674">
        <v>19244.3</v>
      </c>
      <c r="AI112" s="674">
        <v>1203008</v>
      </c>
      <c r="AJ112" s="674">
        <v>942970.49</v>
      </c>
      <c r="AK112" s="674" t="s">
        <v>1923</v>
      </c>
    </row>
    <row r="113" spans="2:32">
      <c r="B113" s="674" t="s">
        <v>1931</v>
      </c>
      <c r="C113" s="674" t="s">
        <v>1918</v>
      </c>
      <c r="D113" s="674" t="s">
        <v>1853</v>
      </c>
      <c r="E113" s="674">
        <v>23267.15</v>
      </c>
      <c r="F113" s="674">
        <v>28</v>
      </c>
      <c r="G113" s="674">
        <v>28</v>
      </c>
      <c r="H113" s="674">
        <v>2</v>
      </c>
      <c r="I113" s="674">
        <v>19244.3</v>
      </c>
      <c r="J113" s="674">
        <v>651480.22</v>
      </c>
      <c r="K113" s="674">
        <v>538840.28</v>
      </c>
      <c r="L113" s="674" t="s">
        <v>1923</v>
      </c>
      <c r="O113" s="674" t="s">
        <v>1925</v>
      </c>
      <c r="P113" s="674" t="s">
        <v>1919</v>
      </c>
      <c r="Q113" s="674" t="s">
        <v>1853</v>
      </c>
      <c r="R113" s="674">
        <v>16208.38</v>
      </c>
      <c r="S113" s="674">
        <v>34</v>
      </c>
      <c r="V113" s="674">
        <v>17865.28</v>
      </c>
      <c r="W113" s="674">
        <v>551084.94999999995</v>
      </c>
      <c r="X113" s="674">
        <v>607419.68000000005</v>
      </c>
      <c r="Y113" s="674" t="s">
        <v>1923</v>
      </c>
    </row>
    <row r="114" spans="2:32">
      <c r="B114" s="674" t="s">
        <v>1930</v>
      </c>
      <c r="C114" s="674" t="s">
        <v>1919</v>
      </c>
      <c r="D114" s="674" t="s">
        <v>1853</v>
      </c>
      <c r="E114" s="674">
        <v>24499.34</v>
      </c>
      <c r="F114" s="674">
        <v>1</v>
      </c>
      <c r="I114" s="674">
        <v>17865.28</v>
      </c>
      <c r="J114" s="674">
        <v>24499.34</v>
      </c>
      <c r="K114" s="674">
        <v>17865.28</v>
      </c>
      <c r="L114" s="674" t="s">
        <v>1923</v>
      </c>
      <c r="O114" s="674" t="s">
        <v>1924</v>
      </c>
      <c r="P114" s="674" t="s">
        <v>1919</v>
      </c>
      <c r="Q114" s="674" t="s">
        <v>1853</v>
      </c>
      <c r="R114" s="674">
        <v>24075.41</v>
      </c>
      <c r="S114" s="674">
        <v>1</v>
      </c>
      <c r="V114" s="674">
        <v>17865.28</v>
      </c>
      <c r="W114" s="674">
        <v>24075.41</v>
      </c>
      <c r="X114" s="674">
        <v>17865.28</v>
      </c>
      <c r="Y114" s="674" t="s">
        <v>1923</v>
      </c>
    </row>
    <row r="115" spans="2:32">
      <c r="B115" s="674" t="s">
        <v>1930</v>
      </c>
      <c r="C115" s="674" t="s">
        <v>1918</v>
      </c>
      <c r="D115" s="674" t="s">
        <v>1853</v>
      </c>
      <c r="E115" s="674">
        <v>26237.38</v>
      </c>
      <c r="F115" s="674">
        <v>41</v>
      </c>
      <c r="G115" s="674">
        <v>41</v>
      </c>
      <c r="H115" s="674">
        <v>1</v>
      </c>
      <c r="I115" s="674">
        <v>19244.3</v>
      </c>
      <c r="J115" s="674">
        <v>1075732.49</v>
      </c>
      <c r="K115" s="674">
        <v>789016.12</v>
      </c>
      <c r="L115" s="674" t="s">
        <v>1923</v>
      </c>
      <c r="O115" s="674" t="s">
        <v>1924</v>
      </c>
      <c r="P115" s="674" t="s">
        <v>1918</v>
      </c>
      <c r="Q115" s="674" t="s">
        <v>1853</v>
      </c>
      <c r="R115" s="674">
        <v>24551.18</v>
      </c>
      <c r="S115" s="674">
        <v>49</v>
      </c>
      <c r="T115" s="674">
        <v>49</v>
      </c>
      <c r="U115" s="674">
        <v>4</v>
      </c>
      <c r="V115" s="674">
        <v>19244.3</v>
      </c>
      <c r="W115" s="674">
        <v>1203008</v>
      </c>
      <c r="X115" s="674">
        <v>942970.49</v>
      </c>
      <c r="Y115" s="674" t="s">
        <v>1923</v>
      </c>
    </row>
    <row r="116" spans="2:32">
      <c r="B116" s="674" t="s">
        <v>1929</v>
      </c>
      <c r="C116" s="674" t="s">
        <v>1919</v>
      </c>
      <c r="D116" s="674" t="s">
        <v>1853</v>
      </c>
      <c r="E116" s="674">
        <v>18034.330000000002</v>
      </c>
      <c r="F116" s="674">
        <v>27</v>
      </c>
      <c r="I116" s="674">
        <v>17865.28</v>
      </c>
      <c r="J116" s="674">
        <v>486926.97</v>
      </c>
      <c r="K116" s="674">
        <v>482362.69</v>
      </c>
      <c r="L116" s="674" t="s">
        <v>1923</v>
      </c>
      <c r="R116" s="1301"/>
      <c r="AD116" s="1301"/>
    </row>
    <row r="117" spans="2:32">
      <c r="B117" s="674" t="s">
        <v>1929</v>
      </c>
      <c r="C117" s="674" t="s">
        <v>1918</v>
      </c>
      <c r="D117" s="674" t="s">
        <v>1853</v>
      </c>
      <c r="E117" s="674">
        <v>18673.54</v>
      </c>
      <c r="F117" s="674">
        <v>32</v>
      </c>
      <c r="G117" s="674">
        <v>32</v>
      </c>
      <c r="H117" s="674">
        <v>2</v>
      </c>
      <c r="I117" s="674">
        <v>19244.3</v>
      </c>
      <c r="J117" s="674">
        <v>597553.28</v>
      </c>
      <c r="K117" s="674">
        <v>615817.46</v>
      </c>
      <c r="L117" s="674" t="s">
        <v>1923</v>
      </c>
      <c r="R117" s="1301"/>
      <c r="AD117" s="1301"/>
    </row>
    <row r="118" spans="2:32">
      <c r="B118" s="674" t="s">
        <v>1928</v>
      </c>
      <c r="C118" s="674" t="s">
        <v>1919</v>
      </c>
      <c r="D118" s="674" t="s">
        <v>1853</v>
      </c>
      <c r="E118" s="674">
        <v>30523.37</v>
      </c>
      <c r="F118" s="674">
        <v>2</v>
      </c>
      <c r="I118" s="674">
        <v>17865.28</v>
      </c>
      <c r="J118" s="674">
        <v>61046.74</v>
      </c>
      <c r="K118" s="674">
        <v>35730.57</v>
      </c>
      <c r="L118" s="674" t="s">
        <v>1923</v>
      </c>
      <c r="R118" s="1301"/>
      <c r="AD118" s="1301"/>
    </row>
    <row r="119" spans="2:32">
      <c r="B119" s="674" t="s">
        <v>1928</v>
      </c>
      <c r="C119" s="674" t="s">
        <v>1918</v>
      </c>
      <c r="D119" s="674" t="s">
        <v>1853</v>
      </c>
      <c r="E119" s="674">
        <v>31499.25</v>
      </c>
      <c r="F119" s="674">
        <v>36</v>
      </c>
      <c r="G119" s="674">
        <v>36</v>
      </c>
      <c r="H119" s="674">
        <v>3</v>
      </c>
      <c r="I119" s="674">
        <v>19244.3</v>
      </c>
      <c r="J119" s="674">
        <v>1133972.8899999999</v>
      </c>
      <c r="K119" s="674">
        <v>692794.64</v>
      </c>
      <c r="L119" s="674" t="s">
        <v>1923</v>
      </c>
      <c r="R119" s="1301"/>
      <c r="AD119" s="1301"/>
    </row>
    <row r="120" spans="2:32">
      <c r="B120" s="674" t="s">
        <v>1927</v>
      </c>
      <c r="C120" s="674" t="s">
        <v>1918</v>
      </c>
      <c r="D120" s="674" t="s">
        <v>1853</v>
      </c>
      <c r="E120" s="674">
        <v>6656.27</v>
      </c>
      <c r="F120" s="674">
        <v>25</v>
      </c>
      <c r="G120" s="674">
        <v>25</v>
      </c>
      <c r="H120" s="674">
        <v>26</v>
      </c>
      <c r="I120" s="674">
        <v>19244.3</v>
      </c>
      <c r="J120" s="674">
        <v>166406.84</v>
      </c>
      <c r="K120" s="674">
        <v>481107.39</v>
      </c>
      <c r="L120" s="674" t="s">
        <v>1923</v>
      </c>
    </row>
    <row r="121" spans="2:32">
      <c r="B121" s="674" t="s">
        <v>1926</v>
      </c>
      <c r="C121" s="674" t="s">
        <v>1919</v>
      </c>
      <c r="D121" s="674" t="s">
        <v>1853</v>
      </c>
      <c r="E121" s="674">
        <v>32568.29</v>
      </c>
      <c r="F121" s="674">
        <v>3</v>
      </c>
      <c r="I121" s="674">
        <v>17865.28</v>
      </c>
      <c r="J121" s="674">
        <v>97704.86</v>
      </c>
      <c r="K121" s="674">
        <v>53595.85</v>
      </c>
      <c r="L121" s="674" t="s">
        <v>1923</v>
      </c>
    </row>
    <row r="122" spans="2:32">
      <c r="B122" s="674" t="s">
        <v>1926</v>
      </c>
      <c r="C122" s="674" t="s">
        <v>1918</v>
      </c>
      <c r="D122" s="674" t="s">
        <v>1853</v>
      </c>
      <c r="E122" s="674">
        <v>33630.910000000003</v>
      </c>
      <c r="F122" s="674">
        <v>44</v>
      </c>
      <c r="G122" s="674">
        <v>44</v>
      </c>
      <c r="H122" s="674">
        <v>33</v>
      </c>
      <c r="I122" s="674">
        <v>19244.3</v>
      </c>
      <c r="J122" s="674">
        <v>1479760.05</v>
      </c>
      <c r="K122" s="674">
        <v>846749.01</v>
      </c>
      <c r="L122" s="674" t="s">
        <v>1923</v>
      </c>
    </row>
    <row r="123" spans="2:32">
      <c r="B123" s="674" t="s">
        <v>1925</v>
      </c>
      <c r="C123" s="674" t="s">
        <v>1919</v>
      </c>
      <c r="D123" s="674" t="s">
        <v>1853</v>
      </c>
      <c r="E123" s="674">
        <v>16208.38</v>
      </c>
      <c r="F123" s="674">
        <v>34</v>
      </c>
      <c r="I123" s="674">
        <v>17865.28</v>
      </c>
      <c r="J123" s="674">
        <v>551084.94999999995</v>
      </c>
      <c r="K123" s="674">
        <v>607419.68000000005</v>
      </c>
      <c r="L123" s="674" t="s">
        <v>1923</v>
      </c>
    </row>
    <row r="124" spans="2:32">
      <c r="B124" s="674" t="s">
        <v>1925</v>
      </c>
      <c r="C124" s="674" t="s">
        <v>1918</v>
      </c>
      <c r="D124" s="674" t="s">
        <v>1853</v>
      </c>
      <c r="E124" s="674">
        <v>14008.51</v>
      </c>
      <c r="F124" s="674">
        <v>53</v>
      </c>
      <c r="G124" s="674">
        <v>53</v>
      </c>
      <c r="H124" s="674">
        <v>10</v>
      </c>
      <c r="I124" s="674">
        <v>19244.3</v>
      </c>
      <c r="J124" s="674">
        <v>742450.8</v>
      </c>
      <c r="K124" s="674">
        <v>1019947.67</v>
      </c>
      <c r="L124" s="674" t="s">
        <v>1923</v>
      </c>
    </row>
    <row r="125" spans="2:32">
      <c r="B125" s="674" t="s">
        <v>1924</v>
      </c>
      <c r="C125" s="674" t="s">
        <v>1919</v>
      </c>
      <c r="D125" s="674" t="s">
        <v>1853</v>
      </c>
      <c r="E125" s="674">
        <v>24075.41</v>
      </c>
      <c r="F125" s="674">
        <v>1</v>
      </c>
      <c r="I125" s="674">
        <v>17865.28</v>
      </c>
      <c r="J125" s="674">
        <v>24075.41</v>
      </c>
      <c r="K125" s="674">
        <v>17865.28</v>
      </c>
      <c r="L125" s="674" t="s">
        <v>1923</v>
      </c>
    </row>
    <row r="126" spans="2:32">
      <c r="B126" s="674" t="s">
        <v>1924</v>
      </c>
      <c r="C126" s="674" t="s">
        <v>1918</v>
      </c>
      <c r="D126" s="674" t="s">
        <v>1853</v>
      </c>
      <c r="E126" s="674">
        <v>24551.18</v>
      </c>
      <c r="F126" s="674">
        <v>49</v>
      </c>
      <c r="G126" s="674">
        <v>49</v>
      </c>
      <c r="H126" s="674">
        <v>4</v>
      </c>
      <c r="I126" s="674">
        <v>19244.3</v>
      </c>
      <c r="J126" s="674">
        <v>1203008</v>
      </c>
      <c r="K126" s="674">
        <v>942970.49</v>
      </c>
      <c r="L126" s="674" t="s">
        <v>1923</v>
      </c>
    </row>
    <row r="127" spans="2:32">
      <c r="T127" s="674" t="s">
        <v>3132</v>
      </c>
      <c r="AF127" s="674" t="s">
        <v>3132</v>
      </c>
    </row>
    <row r="128" spans="2:32">
      <c r="B128" s="674" t="s">
        <v>1853</v>
      </c>
      <c r="D128" s="674" t="s">
        <v>1922</v>
      </c>
      <c r="E128" s="674" t="s">
        <v>1921</v>
      </c>
      <c r="F128" s="674" t="s">
        <v>1920</v>
      </c>
      <c r="G128" s="674" t="s">
        <v>3132</v>
      </c>
      <c r="O128" s="674" t="s">
        <v>1853</v>
      </c>
      <c r="Q128" s="674" t="s">
        <v>1922</v>
      </c>
      <c r="R128" s="674" t="s">
        <v>1921</v>
      </c>
      <c r="S128" s="674" t="s">
        <v>1920</v>
      </c>
      <c r="AA128" s="674" t="s">
        <v>1853</v>
      </c>
      <c r="AC128" s="674" t="s">
        <v>1922</v>
      </c>
      <c r="AD128" s="674" t="s">
        <v>1921</v>
      </c>
      <c r="AE128" s="674" t="s">
        <v>1920</v>
      </c>
    </row>
    <row r="129" spans="2:33">
      <c r="C129" s="674" t="s">
        <v>1919</v>
      </c>
      <c r="D129" s="674">
        <f>SUMIF($C$101:$C$126,$C129,$F$101:$F$126)</f>
        <v>75</v>
      </c>
      <c r="E129" s="676">
        <f>SUMIF($C$101:$C$126,$C129,$J$101:$J$126)</f>
        <v>1339896.3599999996</v>
      </c>
      <c r="G129" s="674">
        <f>SUM(F80:F126)</f>
        <v>892</v>
      </c>
      <c r="H129" s="674">
        <f>SUM(J80:J126)</f>
        <v>18681819.400000002</v>
      </c>
      <c r="P129" s="674" t="s">
        <v>1919</v>
      </c>
      <c r="Q129" s="674">
        <f>SUMIF($P$97:$P$115,$P129,$S$97:$S$115)</f>
        <v>68</v>
      </c>
      <c r="R129" s="674">
        <f>SUMIF($P$97:$P$115,$P129,$W$97:$W$115)</f>
        <v>1245338.2699999998</v>
      </c>
      <c r="T129" s="674">
        <f>SUM(S80:S115)</f>
        <v>722</v>
      </c>
      <c r="U129" s="674">
        <f>SUM(W80:W115)</f>
        <v>17237896.399999999</v>
      </c>
      <c r="AB129" s="674" t="s">
        <v>1919</v>
      </c>
      <c r="AC129" s="674">
        <f>SUMIF($AB$96:$AB$112,$P129,$AE$96:$AE$112)</f>
        <v>34</v>
      </c>
      <c r="AD129" s="674">
        <f>SUMIF($AB$96:$AB$112,$P129,$AI$96:$AI$112)</f>
        <v>694253.32000000007</v>
      </c>
      <c r="AF129" s="674">
        <f>SUM(AE77:AE112)</f>
        <v>617</v>
      </c>
      <c r="AG129" s="674">
        <f>SUM(AI80:AI112)</f>
        <v>15610654.040000003</v>
      </c>
    </row>
    <row r="130" spans="2:33">
      <c r="C130" s="674" t="s">
        <v>1918</v>
      </c>
      <c r="D130" s="674">
        <f t="shared" ref="D130:D132" si="4">SUMIF($C$101:$C$126,$C130,$F$101:$F$126)</f>
        <v>565</v>
      </c>
      <c r="E130" s="676">
        <f t="shared" ref="E130:E132" si="5">SUMIF($C$101:$C$126,$C130,$J$101:$J$126)</f>
        <v>10873027.040000001</v>
      </c>
      <c r="H130" s="674">
        <f>H129/G129</f>
        <v>20943.743721973096</v>
      </c>
      <c r="P130" s="674" t="s">
        <v>1918</v>
      </c>
      <c r="Q130" s="674">
        <f t="shared" ref="Q130:Q132" si="6">SUMIF($P$97:$P$115,$P130,$S$97:$S$115)</f>
        <v>430</v>
      </c>
      <c r="R130" s="674">
        <f t="shared" ref="R130:R132" si="7">SUMIF($P$97:$P$115,$P130,$W$97:$W$115)</f>
        <v>9719432.0600000005</v>
      </c>
      <c r="U130" s="674">
        <f>U129/T129</f>
        <v>23875.202770083102</v>
      </c>
      <c r="AB130" s="674" t="s">
        <v>1918</v>
      </c>
      <c r="AC130" s="674">
        <f t="shared" ref="AC130:AC132" si="8">SUMIF($AB$96:$AB$112,$P130,$AE$96:$AE$112)</f>
        <v>374</v>
      </c>
      <c r="AD130" s="674">
        <f t="shared" ref="AD130:AD132" si="9">SUMIF($AB$96:$AB$112,$P130,$AI$96:$AI$112)</f>
        <v>8905865.0899999999</v>
      </c>
      <c r="AG130" s="674">
        <f>AG129/AF129</f>
        <v>25300.897957860619</v>
      </c>
    </row>
    <row r="131" spans="2:33">
      <c r="C131" s="674" t="s">
        <v>1917</v>
      </c>
      <c r="D131" s="674">
        <f t="shared" si="4"/>
        <v>0</v>
      </c>
      <c r="E131" s="676">
        <f t="shared" si="5"/>
        <v>0</v>
      </c>
      <c r="P131" s="674" t="s">
        <v>1917</v>
      </c>
      <c r="Q131" s="674">
        <f t="shared" si="6"/>
        <v>0</v>
      </c>
      <c r="R131" s="674">
        <f t="shared" si="7"/>
        <v>0</v>
      </c>
      <c r="AB131" s="674" t="s">
        <v>1917</v>
      </c>
      <c r="AC131" s="674">
        <f t="shared" si="8"/>
        <v>0</v>
      </c>
      <c r="AD131" s="674">
        <f t="shared" si="9"/>
        <v>0</v>
      </c>
    </row>
    <row r="132" spans="2:33">
      <c r="C132" s="674" t="s">
        <v>1916</v>
      </c>
      <c r="D132" s="674">
        <f t="shared" si="4"/>
        <v>1</v>
      </c>
      <c r="E132" s="676">
        <f t="shared" si="5"/>
        <v>21715.25</v>
      </c>
      <c r="P132" s="674" t="s">
        <v>1916</v>
      </c>
      <c r="Q132" s="674">
        <f t="shared" si="6"/>
        <v>1</v>
      </c>
      <c r="R132" s="674">
        <f t="shared" si="7"/>
        <v>21715.25</v>
      </c>
      <c r="AB132" s="674" t="s">
        <v>1916</v>
      </c>
      <c r="AC132" s="674">
        <f t="shared" si="8"/>
        <v>1</v>
      </c>
      <c r="AD132" s="674">
        <f t="shared" si="9"/>
        <v>21715.25</v>
      </c>
    </row>
    <row r="133" spans="2:33">
      <c r="E133" s="676"/>
      <c r="R133" s="676"/>
      <c r="AD133" s="676"/>
    </row>
    <row r="134" spans="2:33">
      <c r="C134" s="674" t="s">
        <v>1884</v>
      </c>
      <c r="D134" s="674">
        <f>D129+D130</f>
        <v>640</v>
      </c>
      <c r="E134" s="676">
        <f>E129+E130</f>
        <v>12212923.4</v>
      </c>
      <c r="F134" s="676">
        <f>E134/D134</f>
        <v>19082.692812500001</v>
      </c>
      <c r="P134" s="674" t="s">
        <v>1884</v>
      </c>
      <c r="Q134" s="674">
        <f>Q129+Q130</f>
        <v>498</v>
      </c>
      <c r="R134" s="676">
        <f>R129+R130</f>
        <v>10964770.33</v>
      </c>
      <c r="S134" s="676">
        <f>R134/Q134</f>
        <v>22017.611104417672</v>
      </c>
      <c r="AB134" s="674" t="s">
        <v>1884</v>
      </c>
      <c r="AC134" s="674">
        <f>AC129+AC130</f>
        <v>408</v>
      </c>
      <c r="AD134" s="676">
        <f>AD129+AD130</f>
        <v>9600118.4100000001</v>
      </c>
      <c r="AE134" s="676">
        <f>AD134/AC134</f>
        <v>23529.701985294119</v>
      </c>
    </row>
    <row r="135" spans="2:33">
      <c r="C135" s="674" t="s">
        <v>1915</v>
      </c>
      <c r="D135" s="674">
        <f>D131+D132</f>
        <v>1</v>
      </c>
      <c r="E135" s="676">
        <f>E131+E132</f>
        <v>21715.25</v>
      </c>
      <c r="F135" s="676">
        <f>E135/D135</f>
        <v>21715.25</v>
      </c>
      <c r="P135" s="674" t="s">
        <v>1915</v>
      </c>
      <c r="Q135" s="674">
        <f>Q131+Q132</f>
        <v>1</v>
      </c>
      <c r="R135" s="676">
        <f>R131+R132</f>
        <v>21715.25</v>
      </c>
      <c r="S135" s="676">
        <f>R135/Q135</f>
        <v>21715.25</v>
      </c>
      <c r="AB135" s="674" t="s">
        <v>1915</v>
      </c>
      <c r="AC135" s="674">
        <f>AC131+AC132</f>
        <v>1</v>
      </c>
      <c r="AD135" s="676">
        <f>AD131+AD132</f>
        <v>21715.25</v>
      </c>
      <c r="AE135" s="676">
        <f>AD135/AC135</f>
        <v>21715.25</v>
      </c>
    </row>
    <row r="136" spans="2:33">
      <c r="E136" s="676"/>
      <c r="R136" s="676"/>
      <c r="AD136" s="676"/>
    </row>
    <row r="137" spans="2:33">
      <c r="E137" s="676"/>
      <c r="R137" s="676"/>
      <c r="AD137" s="676"/>
    </row>
    <row r="138" spans="2:33">
      <c r="B138" s="674" t="s">
        <v>1854</v>
      </c>
      <c r="D138" s="674" t="s">
        <v>1922</v>
      </c>
      <c r="E138" s="676" t="s">
        <v>1921</v>
      </c>
      <c r="F138" s="674" t="s">
        <v>1920</v>
      </c>
      <c r="O138" s="674" t="s">
        <v>1854</v>
      </c>
      <c r="Q138" s="674" t="s">
        <v>1922</v>
      </c>
      <c r="R138" s="676" t="s">
        <v>1921</v>
      </c>
      <c r="S138" s="674" t="s">
        <v>1920</v>
      </c>
      <c r="AA138" s="674" t="s">
        <v>1854</v>
      </c>
      <c r="AC138" s="674" t="s">
        <v>1922</v>
      </c>
      <c r="AD138" s="676" t="s">
        <v>1921</v>
      </c>
      <c r="AE138" s="674" t="s">
        <v>1920</v>
      </c>
    </row>
    <row r="139" spans="2:33">
      <c r="C139" s="674" t="s">
        <v>1919</v>
      </c>
      <c r="D139" s="674">
        <f>SUMIF($C$80:$C$100,$C139,$F$80:$F$100)</f>
        <v>34</v>
      </c>
      <c r="E139" s="676">
        <f>SUMIF($C$80:$C$100,$C139,$J$80:$J$100)</f>
        <v>910440.99</v>
      </c>
      <c r="P139" s="674" t="s">
        <v>1919</v>
      </c>
      <c r="Q139" s="674">
        <f>SUMIF($P$80:$P$96,$P139,$S$80:$S$96)</f>
        <v>34</v>
      </c>
      <c r="R139" s="674">
        <f>SUMIF($P$80:$P$96,$P139,$W$80:$W$96)</f>
        <v>910440.99</v>
      </c>
      <c r="AB139" s="674" t="s">
        <v>1919</v>
      </c>
      <c r="AC139" s="674">
        <f>SUMIF($AB$80:$AB$95,$P139,$AE$80:$AE$95)</f>
        <v>34</v>
      </c>
      <c r="AD139" s="674">
        <f>SUMIF($AB$80:$AB$95,$P139,$AI$80:$AI$95)</f>
        <v>910440.99</v>
      </c>
    </row>
    <row r="140" spans="2:33">
      <c r="C140" s="674" t="s">
        <v>1918</v>
      </c>
      <c r="D140" s="674">
        <f t="shared" ref="D140:D142" si="10">SUMIF($C$80:$C$100,$C140,$F$80:$F$100)</f>
        <v>215</v>
      </c>
      <c r="E140" s="676">
        <f t="shared" ref="E140:E142" si="11">SUMIF($C$80:$C$100,$C140,$J$80:$J$100)</f>
        <v>5481755.8900000006</v>
      </c>
      <c r="P140" s="674" t="s">
        <v>1918</v>
      </c>
      <c r="Q140" s="674">
        <f t="shared" ref="Q140:Q142" si="12">SUMIF($P$80:$P$96,$P140,$S$80:$S$96)</f>
        <v>187</v>
      </c>
      <c r="R140" s="674">
        <f t="shared" ref="R140:R142" si="13">SUMIF($P$80:$P$96,$P140,$W$80:$W$96)</f>
        <v>5285985.9600000009</v>
      </c>
      <c r="AB140" s="674" t="s">
        <v>1918</v>
      </c>
      <c r="AC140" s="674">
        <f t="shared" ref="AC140:AC142" si="14">SUMIF($AB$80:$AB$95,$P140,$AE$80:$AE$95)</f>
        <v>172</v>
      </c>
      <c r="AD140" s="674">
        <f t="shared" ref="AD140:AD142" si="15">SUMIF($AB$80:$AB$95,$P140,$AI$80:$AI$95)</f>
        <v>5023395.5199999996</v>
      </c>
    </row>
    <row r="141" spans="2:33">
      <c r="C141" s="674" t="s">
        <v>1917</v>
      </c>
      <c r="D141" s="674">
        <f t="shared" si="10"/>
        <v>1</v>
      </c>
      <c r="E141" s="676">
        <f t="shared" si="11"/>
        <v>29099.279999999999</v>
      </c>
      <c r="P141" s="674" t="s">
        <v>1917</v>
      </c>
      <c r="Q141" s="674">
        <f t="shared" si="12"/>
        <v>1</v>
      </c>
      <c r="R141" s="674">
        <f t="shared" si="13"/>
        <v>29099.279999999999</v>
      </c>
      <c r="AB141" s="674" t="s">
        <v>1917</v>
      </c>
      <c r="AC141" s="674">
        <f t="shared" si="14"/>
        <v>1</v>
      </c>
      <c r="AD141" s="674">
        <f t="shared" si="15"/>
        <v>29099.279999999999</v>
      </c>
    </row>
    <row r="142" spans="2:33">
      <c r="C142" s="674" t="s">
        <v>1916</v>
      </c>
      <c r="D142" s="674">
        <f t="shared" si="10"/>
        <v>1</v>
      </c>
      <c r="E142" s="676">
        <f t="shared" si="11"/>
        <v>25884.59</v>
      </c>
      <c r="P142" s="674" t="s">
        <v>1916</v>
      </c>
      <c r="Q142" s="674">
        <f t="shared" si="12"/>
        <v>1</v>
      </c>
      <c r="R142" s="674">
        <f t="shared" si="13"/>
        <v>25884.59</v>
      </c>
      <c r="AB142" s="674" t="s">
        <v>1916</v>
      </c>
      <c r="AC142" s="674">
        <f t="shared" si="14"/>
        <v>1</v>
      </c>
      <c r="AD142" s="674">
        <f t="shared" si="15"/>
        <v>25884.59</v>
      </c>
    </row>
    <row r="143" spans="2:33">
      <c r="E143" s="676"/>
    </row>
    <row r="144" spans="2:33">
      <c r="C144" s="674" t="s">
        <v>1884</v>
      </c>
      <c r="D144" s="674">
        <f>D139+D140</f>
        <v>249</v>
      </c>
      <c r="E144" s="676">
        <f>E139+E140</f>
        <v>6392196.8800000008</v>
      </c>
      <c r="F144" s="676">
        <f>E144/D144</f>
        <v>25671.473413654621</v>
      </c>
      <c r="P144" s="674" t="s">
        <v>1884</v>
      </c>
      <c r="Q144" s="674">
        <f>Q139+Q140</f>
        <v>221</v>
      </c>
      <c r="R144" s="676">
        <f>R139+R140</f>
        <v>6196426.9500000011</v>
      </c>
      <c r="S144" s="676">
        <f>R144/Q144</f>
        <v>28038.13099547512</v>
      </c>
      <c r="AB144" s="674" t="s">
        <v>1884</v>
      </c>
      <c r="AC144" s="674">
        <f>AC139+AC140</f>
        <v>206</v>
      </c>
      <c r="AD144" s="676">
        <f>AD139+AD140</f>
        <v>5933836.5099999998</v>
      </c>
      <c r="AE144" s="676">
        <f>AD144/AC144</f>
        <v>28805.031601941748</v>
      </c>
    </row>
    <row r="145" spans="3:31">
      <c r="C145" s="674" t="s">
        <v>1915</v>
      </c>
      <c r="D145" s="674">
        <f>D141+D142</f>
        <v>2</v>
      </c>
      <c r="E145" s="676">
        <f>E141+E142</f>
        <v>54983.869999999995</v>
      </c>
      <c r="F145" s="676">
        <f>E145/D145</f>
        <v>27491.934999999998</v>
      </c>
      <c r="P145" s="674" t="s">
        <v>1915</v>
      </c>
      <c r="Q145" s="674">
        <f>Q141+Q142</f>
        <v>2</v>
      </c>
      <c r="R145" s="676">
        <f>R141+R142</f>
        <v>54983.869999999995</v>
      </c>
      <c r="S145" s="676">
        <f>R145/Q145</f>
        <v>27491.934999999998</v>
      </c>
      <c r="AB145" s="674" t="s">
        <v>1915</v>
      </c>
      <c r="AC145" s="674">
        <f>AC141+AC142</f>
        <v>2</v>
      </c>
      <c r="AD145" s="676">
        <f>AD141+AD142</f>
        <v>54983.869999999995</v>
      </c>
      <c r="AE145" s="676">
        <f>AD145/AC145</f>
        <v>27491.934999999998</v>
      </c>
    </row>
  </sheetData>
  <autoFilter ref="B79:L126"/>
  <mergeCells count="36">
    <mergeCell ref="B61:I61"/>
    <mergeCell ref="BC15:BE15"/>
    <mergeCell ref="BF15:BH15"/>
    <mergeCell ref="BI15:BK15"/>
    <mergeCell ref="D23:F23"/>
    <mergeCell ref="G23:I23"/>
    <mergeCell ref="J23:L23"/>
    <mergeCell ref="M23:O23"/>
    <mergeCell ref="P23:R23"/>
    <mergeCell ref="AK15:AM15"/>
    <mergeCell ref="AN15:AP15"/>
    <mergeCell ref="AQ15:AS15"/>
    <mergeCell ref="AT15:AV15"/>
    <mergeCell ref="AW15:AY15"/>
    <mergeCell ref="AZ15:BB15"/>
    <mergeCell ref="S15:U15"/>
    <mergeCell ref="V15:X15"/>
    <mergeCell ref="Y15:AA15"/>
    <mergeCell ref="AB15:AD15"/>
    <mergeCell ref="AE15:AG15"/>
    <mergeCell ref="AH15:AJ15"/>
    <mergeCell ref="D15:F15"/>
    <mergeCell ref="G15:I15"/>
    <mergeCell ref="J15:L15"/>
    <mergeCell ref="M15:O15"/>
    <mergeCell ref="P15:R15"/>
    <mergeCell ref="D6:F6"/>
    <mergeCell ref="G6:I6"/>
    <mergeCell ref="J6:L6"/>
    <mergeCell ref="M6:O6"/>
    <mergeCell ref="P6:R6"/>
    <mergeCell ref="D35:F35"/>
    <mergeCell ref="G35:I35"/>
    <mergeCell ref="J35:L35"/>
    <mergeCell ref="M35:O35"/>
    <mergeCell ref="P35:R35"/>
  </mergeCells>
  <hyperlinks>
    <hyperlink ref="C2" r:id="rId1"/>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2:K35"/>
  <sheetViews>
    <sheetView workbookViewId="0"/>
  </sheetViews>
  <sheetFormatPr defaultColWidth="9.140625" defaultRowHeight="15"/>
  <cols>
    <col min="1" max="1" width="9.140625" style="683"/>
    <col min="2" max="2" width="20" style="683" customWidth="1"/>
    <col min="3" max="3" width="21.85546875" style="674" customWidth="1"/>
    <col min="4" max="4" width="9.140625" style="683"/>
    <col min="5" max="5" width="10.85546875" style="683" customWidth="1"/>
    <col min="6" max="16384" width="9.140625" style="683"/>
  </cols>
  <sheetData>
    <row r="2" spans="1:11">
      <c r="A2" s="683" t="s">
        <v>3123</v>
      </c>
      <c r="B2" s="1300" t="s">
        <v>1872</v>
      </c>
    </row>
    <row r="3" spans="1:11">
      <c r="C3" s="683"/>
    </row>
    <row r="4" spans="1:11">
      <c r="B4" s="688" t="s">
        <v>2025</v>
      </c>
    </row>
    <row r="5" spans="1:11" ht="15.75" thickBot="1"/>
    <row r="6" spans="1:11" ht="45.75" thickBot="1">
      <c r="B6" s="1459" t="s">
        <v>2024</v>
      </c>
      <c r="C6" s="1460" t="s">
        <v>2023</v>
      </c>
      <c r="D6" s="1461" t="s">
        <v>2022</v>
      </c>
      <c r="E6" s="1461" t="s">
        <v>2021</v>
      </c>
      <c r="F6" s="1462" t="s">
        <v>2020</v>
      </c>
      <c r="G6" s="1463" t="s">
        <v>2010</v>
      </c>
      <c r="H6" s="1463" t="s">
        <v>2019</v>
      </c>
      <c r="I6" s="1463" t="s">
        <v>2018</v>
      </c>
      <c r="J6" s="1463" t="s">
        <v>2017</v>
      </c>
      <c r="K6" s="1464" t="s">
        <v>2016</v>
      </c>
    </row>
    <row r="7" spans="1:11" s="1311" customFormat="1" ht="11.25">
      <c r="B7" s="1476" t="s">
        <v>2015</v>
      </c>
      <c r="C7" s="1477" t="s">
        <v>2014</v>
      </c>
      <c r="D7" s="1477" t="s">
        <v>1857</v>
      </c>
      <c r="E7" s="1478" t="s">
        <v>1861</v>
      </c>
      <c r="F7" s="1474">
        <v>1827</v>
      </c>
      <c r="G7" s="1457">
        <v>718.76631636562706</v>
      </c>
      <c r="H7" s="1457">
        <v>132.38</v>
      </c>
      <c r="I7" s="1457">
        <v>1237.96</v>
      </c>
      <c r="J7" s="1456">
        <v>9</v>
      </c>
      <c r="K7" s="1458" t="s">
        <v>1629</v>
      </c>
    </row>
    <row r="8" spans="1:11" ht="15.75" thickBot="1">
      <c r="B8" s="1451" t="s">
        <v>2015</v>
      </c>
      <c r="C8" s="1452" t="s">
        <v>2014</v>
      </c>
      <c r="D8" s="1452" t="s">
        <v>1858</v>
      </c>
      <c r="E8" s="1479" t="s">
        <v>1862</v>
      </c>
      <c r="F8" s="1475">
        <v>118</v>
      </c>
      <c r="G8" s="1454">
        <v>368.77533898305103</v>
      </c>
      <c r="H8" s="1454">
        <v>286.18</v>
      </c>
      <c r="I8" s="1454">
        <v>665.15</v>
      </c>
      <c r="J8" s="1453">
        <v>6</v>
      </c>
      <c r="K8" s="1455" t="s">
        <v>1629</v>
      </c>
    </row>
    <row r="9" spans="1:11">
      <c r="C9" s="683"/>
    </row>
    <row r="10" spans="1:11">
      <c r="B10" s="683" t="s">
        <v>2013</v>
      </c>
      <c r="C10" s="683"/>
    </row>
    <row r="11" spans="1:11">
      <c r="B11" s="683" t="s">
        <v>2012</v>
      </c>
      <c r="C11" s="683"/>
    </row>
    <row r="12" spans="1:11">
      <c r="C12" s="683"/>
    </row>
    <row r="13" spans="1:11">
      <c r="B13" s="688" t="s">
        <v>2011</v>
      </c>
      <c r="C13" s="683"/>
    </row>
    <row r="14" spans="1:11" ht="15.75" thickBot="1">
      <c r="C14" s="683"/>
    </row>
    <row r="15" spans="1:11" ht="23.25" thickBot="1">
      <c r="C15" s="1467" t="s">
        <v>2010</v>
      </c>
    </row>
    <row r="16" spans="1:11">
      <c r="B16" s="1472" t="s">
        <v>1857</v>
      </c>
      <c r="C16" s="1470">
        <v>687.07</v>
      </c>
    </row>
    <row r="17" spans="2:4" ht="15.75" thickBot="1">
      <c r="B17" s="1473" t="s">
        <v>1858</v>
      </c>
      <c r="C17" s="1471">
        <v>352.56</v>
      </c>
    </row>
    <row r="18" spans="2:4">
      <c r="C18" s="683"/>
      <c r="D18" s="688"/>
    </row>
    <row r="19" spans="2:4">
      <c r="B19" s="681" t="s">
        <v>6781</v>
      </c>
      <c r="C19" s="674" t="s">
        <v>2009</v>
      </c>
    </row>
    <row r="20" spans="2:4">
      <c r="B20" s="689"/>
      <c r="C20" s="683"/>
      <c r="D20" s="688"/>
    </row>
    <row r="21" spans="2:4">
      <c r="B21" s="681" t="s">
        <v>1964</v>
      </c>
      <c r="C21" s="674" t="s">
        <v>2008</v>
      </c>
    </row>
    <row r="22" spans="2:4">
      <c r="B22" s="689"/>
      <c r="C22" s="683"/>
      <c r="D22" s="688"/>
    </row>
    <row r="23" spans="2:4" ht="30">
      <c r="B23" s="681" t="s">
        <v>1877</v>
      </c>
      <c r="C23" s="683" t="s">
        <v>3172</v>
      </c>
    </row>
    <row r="24" spans="2:4">
      <c r="B24" s="689"/>
      <c r="C24" s="683"/>
      <c r="D24" s="688"/>
    </row>
    <row r="25" spans="2:4" ht="45">
      <c r="B25" s="681" t="s">
        <v>1963</v>
      </c>
      <c r="C25" s="674" t="s">
        <v>3173</v>
      </c>
    </row>
    <row r="27" spans="2:4" ht="30">
      <c r="B27" s="681" t="s">
        <v>1962</v>
      </c>
      <c r="C27" s="674" t="s">
        <v>2007</v>
      </c>
    </row>
    <row r="31" spans="2:4">
      <c r="B31" s="680" t="s">
        <v>1958</v>
      </c>
    </row>
    <row r="33" spans="2:3">
      <c r="B33" s="683" t="s">
        <v>2006</v>
      </c>
    </row>
    <row r="34" spans="2:3">
      <c r="B34" s="683" t="s">
        <v>2005</v>
      </c>
    </row>
    <row r="35" spans="2:3">
      <c r="C35" s="683"/>
    </row>
  </sheetData>
  <hyperlinks>
    <hyperlink ref="B2" r:id="rId1"/>
  </hyperlink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BK357"/>
  <sheetViews>
    <sheetView zoomScale="70" zoomScaleNormal="70" workbookViewId="0"/>
  </sheetViews>
  <sheetFormatPr defaultColWidth="9.140625" defaultRowHeight="15"/>
  <cols>
    <col min="1" max="1" width="29" style="674" customWidth="1"/>
    <col min="2" max="2" width="25.5703125" style="683" customWidth="1"/>
    <col min="3" max="3" width="59.7109375" style="683" customWidth="1"/>
    <col min="4" max="4" width="11.42578125" style="683" customWidth="1"/>
    <col min="5" max="5" width="12.28515625" style="683" customWidth="1"/>
    <col min="6" max="6" width="9.85546875" style="683" bestFit="1" customWidth="1"/>
    <col min="7" max="7" width="13.42578125" style="683" customWidth="1"/>
    <col min="8" max="8" width="10.7109375" style="683" customWidth="1"/>
    <col min="9" max="9" width="12.85546875" style="683" bestFit="1" customWidth="1"/>
    <col min="10" max="10" width="11" style="683" customWidth="1"/>
    <col min="11" max="11" width="9.140625" style="683"/>
    <col min="12" max="12" width="9.85546875" style="683" bestFit="1" customWidth="1"/>
    <col min="13" max="16384" width="9.140625" style="683"/>
  </cols>
  <sheetData>
    <row r="1" spans="1:63">
      <c r="A1" s="1310" t="s">
        <v>3133</v>
      </c>
    </row>
    <row r="2" spans="1:63">
      <c r="A2" s="683" t="s">
        <v>3134</v>
      </c>
      <c r="B2" s="1300" t="s">
        <v>1872</v>
      </c>
    </row>
    <row r="3" spans="1:63">
      <c r="A3" s="683" t="s">
        <v>3135</v>
      </c>
      <c r="B3" s="1300" t="s">
        <v>3136</v>
      </c>
    </row>
    <row r="4" spans="1:63">
      <c r="A4" s="1300"/>
      <c r="B4" s="688"/>
    </row>
    <row r="5" spans="1:63">
      <c r="A5" s="683"/>
      <c r="B5" s="680" t="s">
        <v>2004</v>
      </c>
    </row>
    <row r="6" spans="1:63" ht="15.75" thickBot="1">
      <c r="A6" s="683"/>
      <c r="B6" s="677" t="s">
        <v>2003</v>
      </c>
    </row>
    <row r="7" spans="1:63" ht="15.75" thickBot="1">
      <c r="A7" s="683"/>
      <c r="B7" s="1311"/>
      <c r="C7" s="1311"/>
      <c r="D7" s="1814" t="s">
        <v>1541</v>
      </c>
      <c r="E7" s="1815"/>
      <c r="F7" s="1815"/>
      <c r="G7" s="1816" t="s">
        <v>1980</v>
      </c>
      <c r="H7" s="1815"/>
      <c r="I7" s="1817"/>
      <c r="J7" s="1815" t="s">
        <v>1979</v>
      </c>
      <c r="K7" s="1815"/>
      <c r="L7" s="1815"/>
      <c r="M7" s="1815" t="s">
        <v>1978</v>
      </c>
      <c r="N7" s="1815"/>
      <c r="O7" s="1815"/>
      <c r="P7" s="1816" t="s">
        <v>1977</v>
      </c>
      <c r="Q7" s="1815"/>
      <c r="R7" s="1818"/>
    </row>
    <row r="8" spans="1:63" ht="15.75" thickBot="1">
      <c r="A8" s="683"/>
      <c r="B8" s="1481" t="s">
        <v>2022</v>
      </c>
      <c r="C8" s="1482" t="s">
        <v>2021</v>
      </c>
      <c r="D8" s="1483" t="s">
        <v>1976</v>
      </c>
      <c r="E8" s="1484" t="s">
        <v>1975</v>
      </c>
      <c r="F8" s="1485" t="s">
        <v>1974</v>
      </c>
      <c r="G8" s="1486" t="s">
        <v>1976</v>
      </c>
      <c r="H8" s="1484" t="s">
        <v>1975</v>
      </c>
      <c r="I8" s="1484" t="s">
        <v>1974</v>
      </c>
      <c r="J8" s="1487" t="s">
        <v>1976</v>
      </c>
      <c r="K8" s="1484" t="s">
        <v>1975</v>
      </c>
      <c r="L8" s="1485" t="s">
        <v>1974</v>
      </c>
      <c r="M8" s="1487" t="s">
        <v>1976</v>
      </c>
      <c r="N8" s="1484" t="s">
        <v>1975</v>
      </c>
      <c r="O8" s="1485" t="s">
        <v>1974</v>
      </c>
      <c r="P8" s="1486" t="s">
        <v>1976</v>
      </c>
      <c r="Q8" s="1484" t="s">
        <v>1975</v>
      </c>
      <c r="R8" s="1488" t="s">
        <v>1974</v>
      </c>
    </row>
    <row r="9" spans="1:63" ht="23.25" thickBot="1">
      <c r="A9" s="683"/>
      <c r="B9" s="1489" t="s">
        <v>1855</v>
      </c>
      <c r="C9" s="1490" t="s">
        <v>1856</v>
      </c>
      <c r="D9" s="1427">
        <v>1665</v>
      </c>
      <c r="E9" s="1415">
        <v>1852.1716156156158</v>
      </c>
      <c r="F9" s="1416">
        <v>3083865.74</v>
      </c>
      <c r="G9" s="1491">
        <v>188</v>
      </c>
      <c r="H9" s="1415">
        <v>2916.3513297872337</v>
      </c>
      <c r="I9" s="1492">
        <v>548274.04999999993</v>
      </c>
      <c r="J9" s="1493">
        <v>185</v>
      </c>
      <c r="K9" s="1415">
        <v>8471.0322702702706</v>
      </c>
      <c r="L9" s="1494">
        <v>1567140.97</v>
      </c>
      <c r="M9" s="1493">
        <v>60</v>
      </c>
      <c r="N9" s="1415">
        <v>1848.5671666666665</v>
      </c>
      <c r="O9" s="1494">
        <v>110914.02999999998</v>
      </c>
      <c r="P9" s="1491">
        <v>1232</v>
      </c>
      <c r="Q9" s="1415">
        <v>696.05250811688325</v>
      </c>
      <c r="R9" s="1495">
        <v>857536.69000000018</v>
      </c>
    </row>
    <row r="10" spans="1:63">
      <c r="A10" s="683"/>
      <c r="G10" s="693"/>
    </row>
    <row r="11" spans="1:63">
      <c r="A11" s="683"/>
      <c r="B11" s="688"/>
      <c r="C11" s="692"/>
      <c r="D11" s="692"/>
      <c r="G11" s="691"/>
    </row>
    <row r="12" spans="1:63" ht="15.75" thickBot="1">
      <c r="A12" s="683"/>
      <c r="B12" s="688" t="s">
        <v>2002</v>
      </c>
    </row>
    <row r="13" spans="1:63" ht="15.75" thickBot="1">
      <c r="A13" s="683"/>
      <c r="B13" s="1312"/>
      <c r="C13" s="1312"/>
      <c r="D13" s="1804" t="s">
        <v>1541</v>
      </c>
      <c r="E13" s="1805"/>
      <c r="F13" s="1805"/>
      <c r="G13" s="1806" t="s">
        <v>1980</v>
      </c>
      <c r="H13" s="1805"/>
      <c r="I13" s="1805"/>
      <c r="J13" s="1806" t="s">
        <v>2001</v>
      </c>
      <c r="K13" s="1805"/>
      <c r="L13" s="1805"/>
      <c r="M13" s="1806" t="s">
        <v>2000</v>
      </c>
      <c r="N13" s="1805"/>
      <c r="O13" s="1805"/>
      <c r="P13" s="1806" t="s">
        <v>1999</v>
      </c>
      <c r="Q13" s="1805"/>
      <c r="R13" s="1805"/>
      <c r="S13" s="1806" t="s">
        <v>1998</v>
      </c>
      <c r="T13" s="1805"/>
      <c r="U13" s="1805"/>
      <c r="V13" s="1806" t="s">
        <v>1977</v>
      </c>
      <c r="W13" s="1805"/>
      <c r="X13" s="1805"/>
      <c r="Y13" s="1806" t="s">
        <v>1997</v>
      </c>
      <c r="Z13" s="1805"/>
      <c r="AA13" s="1805"/>
      <c r="AB13" s="1805" t="s">
        <v>1996</v>
      </c>
      <c r="AC13" s="1805"/>
      <c r="AD13" s="1805"/>
      <c r="AE13" s="1805" t="s">
        <v>1995</v>
      </c>
      <c r="AF13" s="1805"/>
      <c r="AG13" s="1805"/>
      <c r="AH13" s="1806" t="s">
        <v>1994</v>
      </c>
      <c r="AI13" s="1805"/>
      <c r="AJ13" s="1805"/>
      <c r="AK13" s="1806" t="s">
        <v>1993</v>
      </c>
      <c r="AL13" s="1805"/>
      <c r="AM13" s="1805"/>
      <c r="AN13" s="1806" t="s">
        <v>1992</v>
      </c>
      <c r="AO13" s="1805"/>
      <c r="AP13" s="1805"/>
      <c r="AQ13" s="1806" t="s">
        <v>1991</v>
      </c>
      <c r="AR13" s="1805"/>
      <c r="AS13" s="1805"/>
      <c r="AT13" s="1806" t="s">
        <v>1990</v>
      </c>
      <c r="AU13" s="1805"/>
      <c r="AV13" s="1805"/>
      <c r="AW13" s="1806" t="s">
        <v>1989</v>
      </c>
      <c r="AX13" s="1805"/>
      <c r="AY13" s="1805"/>
      <c r="AZ13" s="1806" t="s">
        <v>1988</v>
      </c>
      <c r="BA13" s="1805"/>
      <c r="BB13" s="1805"/>
      <c r="BC13" s="1806" t="s">
        <v>1987</v>
      </c>
      <c r="BD13" s="1805"/>
      <c r="BE13" s="1805"/>
      <c r="BF13" s="1806" t="s">
        <v>1986</v>
      </c>
      <c r="BG13" s="1805"/>
      <c r="BH13" s="1805"/>
      <c r="BI13" s="1806" t="s">
        <v>1985</v>
      </c>
      <c r="BJ13" s="1805"/>
      <c r="BK13" s="1813"/>
    </row>
    <row r="14" spans="1:63" ht="15.75" thickBot="1">
      <c r="A14" s="683"/>
      <c r="B14" s="1497" t="s">
        <v>2022</v>
      </c>
      <c r="C14" s="1496" t="s">
        <v>2021</v>
      </c>
      <c r="D14" s="1378" t="s">
        <v>1922</v>
      </c>
      <c r="E14" s="1379" t="s">
        <v>1975</v>
      </c>
      <c r="F14" s="1380" t="s">
        <v>1974</v>
      </c>
      <c r="G14" s="1379" t="s">
        <v>1922</v>
      </c>
      <c r="H14" s="1379" t="s">
        <v>1975</v>
      </c>
      <c r="I14" s="1380" t="s">
        <v>1974</v>
      </c>
      <c r="J14" s="1379" t="s">
        <v>1922</v>
      </c>
      <c r="K14" s="1379" t="s">
        <v>1975</v>
      </c>
      <c r="L14" s="1380" t="s">
        <v>1974</v>
      </c>
      <c r="M14" s="1379" t="s">
        <v>1922</v>
      </c>
      <c r="N14" s="1379" t="s">
        <v>1975</v>
      </c>
      <c r="O14" s="1380" t="s">
        <v>1974</v>
      </c>
      <c r="P14" s="1379" t="s">
        <v>1922</v>
      </c>
      <c r="Q14" s="1379" t="s">
        <v>1975</v>
      </c>
      <c r="R14" s="1380" t="s">
        <v>1974</v>
      </c>
      <c r="S14" s="1379" t="s">
        <v>1922</v>
      </c>
      <c r="T14" s="1379" t="s">
        <v>1975</v>
      </c>
      <c r="U14" s="1380" t="s">
        <v>1974</v>
      </c>
      <c r="V14" s="1379" t="s">
        <v>1922</v>
      </c>
      <c r="W14" s="1379" t="s">
        <v>1975</v>
      </c>
      <c r="X14" s="1380" t="s">
        <v>1974</v>
      </c>
      <c r="Y14" s="1379" t="s">
        <v>1922</v>
      </c>
      <c r="Z14" s="1379" t="s">
        <v>1975</v>
      </c>
      <c r="AA14" s="1380" t="s">
        <v>1974</v>
      </c>
      <c r="AB14" s="1407" t="s">
        <v>1922</v>
      </c>
      <c r="AC14" s="1379" t="s">
        <v>1975</v>
      </c>
      <c r="AD14" s="1380" t="s">
        <v>1974</v>
      </c>
      <c r="AE14" s="1407" t="s">
        <v>1922</v>
      </c>
      <c r="AF14" s="1379" t="s">
        <v>1975</v>
      </c>
      <c r="AG14" s="1380" t="s">
        <v>1974</v>
      </c>
      <c r="AH14" s="1379" t="s">
        <v>1922</v>
      </c>
      <c r="AI14" s="1379" t="s">
        <v>1975</v>
      </c>
      <c r="AJ14" s="1380" t="s">
        <v>1974</v>
      </c>
      <c r="AK14" s="1379" t="s">
        <v>1922</v>
      </c>
      <c r="AL14" s="1379" t="s">
        <v>1975</v>
      </c>
      <c r="AM14" s="1380" t="s">
        <v>1974</v>
      </c>
      <c r="AN14" s="1379" t="s">
        <v>1922</v>
      </c>
      <c r="AO14" s="1379" t="s">
        <v>1975</v>
      </c>
      <c r="AP14" s="1380" t="s">
        <v>1974</v>
      </c>
      <c r="AQ14" s="1379" t="s">
        <v>1922</v>
      </c>
      <c r="AR14" s="1379" t="s">
        <v>1975</v>
      </c>
      <c r="AS14" s="1380" t="s">
        <v>1974</v>
      </c>
      <c r="AT14" s="1379" t="s">
        <v>1922</v>
      </c>
      <c r="AU14" s="1379" t="s">
        <v>1975</v>
      </c>
      <c r="AV14" s="1380" t="s">
        <v>1974</v>
      </c>
      <c r="AW14" s="1379" t="s">
        <v>1922</v>
      </c>
      <c r="AX14" s="1379" t="s">
        <v>1975</v>
      </c>
      <c r="AY14" s="1380" t="s">
        <v>1974</v>
      </c>
      <c r="AZ14" s="1379" t="s">
        <v>1922</v>
      </c>
      <c r="BA14" s="1379" t="s">
        <v>1975</v>
      </c>
      <c r="BB14" s="1380" t="s">
        <v>1974</v>
      </c>
      <c r="BC14" s="1379" t="s">
        <v>1922</v>
      </c>
      <c r="BD14" s="1379" t="s">
        <v>1975</v>
      </c>
      <c r="BE14" s="1380" t="s">
        <v>1974</v>
      </c>
      <c r="BF14" s="1379" t="s">
        <v>1922</v>
      </c>
      <c r="BG14" s="1379" t="s">
        <v>1975</v>
      </c>
      <c r="BH14" s="1380" t="s">
        <v>1974</v>
      </c>
      <c r="BI14" s="1379" t="s">
        <v>1922</v>
      </c>
      <c r="BJ14" s="1379" t="s">
        <v>1975</v>
      </c>
      <c r="BK14" s="1383" t="s">
        <v>1974</v>
      </c>
    </row>
    <row r="15" spans="1:63" ht="15.75" thickBot="1">
      <c r="A15" s="683"/>
      <c r="B15" s="1498" t="s">
        <v>1855</v>
      </c>
      <c r="C15" s="1392" t="s">
        <v>1856</v>
      </c>
      <c r="D15" s="1427">
        <v>1643</v>
      </c>
      <c r="E15" s="1415">
        <v>1482.6628423615336</v>
      </c>
      <c r="F15" s="1416">
        <v>2436015.0499999998</v>
      </c>
      <c r="G15" s="1414">
        <v>186</v>
      </c>
      <c r="H15" s="1415">
        <v>2229.6836559139792</v>
      </c>
      <c r="I15" s="1416">
        <v>414721.16000000015</v>
      </c>
      <c r="J15" s="1414">
        <v>58</v>
      </c>
      <c r="K15" s="1415">
        <v>304.87293103448297</v>
      </c>
      <c r="L15" s="1416">
        <v>17682.630000000012</v>
      </c>
      <c r="M15" s="1414">
        <v>140</v>
      </c>
      <c r="N15" s="1415">
        <v>6092.273714285715</v>
      </c>
      <c r="O15" s="1416">
        <v>852918.32000000007</v>
      </c>
      <c r="P15" s="1414">
        <v>669</v>
      </c>
      <c r="Q15" s="1415">
        <v>308.07442451420042</v>
      </c>
      <c r="R15" s="1416">
        <v>206101.7900000001</v>
      </c>
      <c r="S15" s="1414">
        <v>76</v>
      </c>
      <c r="T15" s="1415">
        <v>1114.9267105263161</v>
      </c>
      <c r="U15" s="1416">
        <v>84734.430000000022</v>
      </c>
      <c r="V15" s="1414">
        <v>1232</v>
      </c>
      <c r="W15" s="1415">
        <v>696.25370129870112</v>
      </c>
      <c r="X15" s="1416">
        <v>857784.55999999982</v>
      </c>
      <c r="Y15" s="1414">
        <v>1</v>
      </c>
      <c r="Z15" s="1415">
        <v>1032.57</v>
      </c>
      <c r="AA15" s="1416">
        <v>1032.57</v>
      </c>
      <c r="AB15" s="1414">
        <v>8</v>
      </c>
      <c r="AC15" s="1415">
        <v>129.94874999999999</v>
      </c>
      <c r="AD15" s="1416">
        <v>1039.5899999999999</v>
      </c>
      <c r="AE15" s="1414">
        <v>0</v>
      </c>
      <c r="AF15" s="1415">
        <v>0</v>
      </c>
      <c r="AG15" s="1416">
        <v>0</v>
      </c>
      <c r="AH15" s="1414">
        <v>0</v>
      </c>
      <c r="AI15" s="1415">
        <v>0</v>
      </c>
      <c r="AJ15" s="1416">
        <v>0</v>
      </c>
      <c r="AK15" s="1414">
        <v>0</v>
      </c>
      <c r="AL15" s="1415">
        <v>0</v>
      </c>
      <c r="AM15" s="1416">
        <v>0</v>
      </c>
      <c r="AN15" s="1414">
        <v>0</v>
      </c>
      <c r="AO15" s="1415">
        <v>0</v>
      </c>
      <c r="AP15" s="1416">
        <v>0</v>
      </c>
      <c r="AQ15" s="1414">
        <v>0</v>
      </c>
      <c r="AR15" s="1415">
        <v>0</v>
      </c>
      <c r="AS15" s="1416">
        <v>0</v>
      </c>
      <c r="AT15" s="1414">
        <v>0</v>
      </c>
      <c r="AU15" s="1415">
        <v>0</v>
      </c>
      <c r="AV15" s="1416">
        <v>0</v>
      </c>
      <c r="AW15" s="1414">
        <v>0</v>
      </c>
      <c r="AX15" s="1415">
        <v>0</v>
      </c>
      <c r="AY15" s="1416">
        <v>0</v>
      </c>
      <c r="AZ15" s="1414">
        <v>0</v>
      </c>
      <c r="BA15" s="1415">
        <v>0</v>
      </c>
      <c r="BB15" s="1416">
        <v>0</v>
      </c>
      <c r="BC15" s="1414">
        <v>0</v>
      </c>
      <c r="BD15" s="1415">
        <v>0</v>
      </c>
      <c r="BE15" s="1416">
        <v>0</v>
      </c>
      <c r="BF15" s="1414">
        <v>0</v>
      </c>
      <c r="BG15" s="1415">
        <v>0</v>
      </c>
      <c r="BH15" s="1416">
        <v>0</v>
      </c>
      <c r="BI15" s="1414">
        <v>0</v>
      </c>
      <c r="BJ15" s="1415">
        <v>0</v>
      </c>
      <c r="BK15" s="1417">
        <v>0</v>
      </c>
    </row>
    <row r="16" spans="1:63">
      <c r="A16" s="683"/>
    </row>
    <row r="17" spans="1:18">
      <c r="A17" s="683"/>
    </row>
    <row r="18" spans="1:18">
      <c r="A18" s="683"/>
      <c r="B18" s="688" t="s">
        <v>2128</v>
      </c>
    </row>
    <row r="19" spans="1:18" ht="15.75" thickBot="1"/>
    <row r="20" spans="1:18" ht="15.75" thickBot="1">
      <c r="A20" s="683"/>
      <c r="B20" s="1311"/>
      <c r="C20" s="1311"/>
      <c r="D20" s="1810" t="s">
        <v>1541</v>
      </c>
      <c r="E20" s="1807"/>
      <c r="F20" s="1807"/>
      <c r="G20" s="1808" t="s">
        <v>1980</v>
      </c>
      <c r="H20" s="1807"/>
      <c r="I20" s="1811"/>
      <c r="J20" s="1807" t="s">
        <v>1979</v>
      </c>
      <c r="K20" s="1807"/>
      <c r="L20" s="1807"/>
      <c r="M20" s="1807" t="s">
        <v>1978</v>
      </c>
      <c r="N20" s="1807"/>
      <c r="O20" s="1807"/>
      <c r="P20" s="1808" t="s">
        <v>1977</v>
      </c>
      <c r="Q20" s="1807"/>
      <c r="R20" s="1809"/>
    </row>
    <row r="21" spans="1:18" ht="15.75" thickBot="1">
      <c r="A21" s="683"/>
      <c r="B21" s="1499" t="s">
        <v>2022</v>
      </c>
      <c r="C21" s="1480" t="s">
        <v>2021</v>
      </c>
      <c r="D21" s="1428" t="s">
        <v>1976</v>
      </c>
      <c r="E21" s="1379" t="s">
        <v>1975</v>
      </c>
      <c r="F21" s="1380" t="s">
        <v>1974</v>
      </c>
      <c r="G21" s="1382" t="s">
        <v>1976</v>
      </c>
      <c r="H21" s="1379" t="s">
        <v>1975</v>
      </c>
      <c r="I21" s="1379" t="s">
        <v>1974</v>
      </c>
      <c r="J21" s="1381" t="s">
        <v>1976</v>
      </c>
      <c r="K21" s="1379" t="s">
        <v>1975</v>
      </c>
      <c r="L21" s="1380" t="s">
        <v>1974</v>
      </c>
      <c r="M21" s="1381" t="s">
        <v>1976</v>
      </c>
      <c r="N21" s="1379" t="s">
        <v>1975</v>
      </c>
      <c r="O21" s="1380" t="s">
        <v>1974</v>
      </c>
      <c r="P21" s="1382" t="s">
        <v>1976</v>
      </c>
      <c r="Q21" s="1379" t="s">
        <v>1975</v>
      </c>
      <c r="R21" s="1383" t="s">
        <v>1974</v>
      </c>
    </row>
    <row r="22" spans="1:18" ht="23.25" thickBot="1">
      <c r="A22" s="683"/>
      <c r="B22" s="1500" t="s">
        <v>1855</v>
      </c>
      <c r="C22" s="1490" t="s">
        <v>1856</v>
      </c>
      <c r="D22" s="1427">
        <f>D15-D9</f>
        <v>-22</v>
      </c>
      <c r="E22" s="1414">
        <f t="shared" ref="E22:I22" si="0">E15-E9</f>
        <v>-369.50877325408214</v>
      </c>
      <c r="F22" s="1414">
        <f t="shared" si="0"/>
        <v>-647850.69000000041</v>
      </c>
      <c r="G22" s="1414">
        <f>G15-G9</f>
        <v>-2</v>
      </c>
      <c r="H22" s="1414">
        <f t="shared" si="0"/>
        <v>-686.66767387325444</v>
      </c>
      <c r="I22" s="1414">
        <f t="shared" si="0"/>
        <v>-133552.88999999978</v>
      </c>
      <c r="J22" s="1414">
        <f>M15-J9</f>
        <v>-45</v>
      </c>
      <c r="K22" s="1414">
        <f t="shared" ref="K22:L22" si="1">N15-K9</f>
        <v>-2378.7585559845556</v>
      </c>
      <c r="L22" s="1414">
        <f t="shared" si="1"/>
        <v>-714222.64999999991</v>
      </c>
      <c r="M22" s="1414">
        <f>S15-M9</f>
        <v>16</v>
      </c>
      <c r="N22" s="1414">
        <f t="shared" ref="N22:O22" si="2">T15-N9</f>
        <v>-733.64045614035035</v>
      </c>
      <c r="O22" s="1414">
        <f t="shared" si="2"/>
        <v>-26179.599999999962</v>
      </c>
      <c r="P22" s="1414">
        <f>V15-P9</f>
        <v>0</v>
      </c>
      <c r="Q22" s="1414">
        <f t="shared" ref="Q22:R22" si="3">W15-Q9</f>
        <v>0.20119318181787094</v>
      </c>
      <c r="R22" s="1501">
        <f t="shared" si="3"/>
        <v>247.8699999996461</v>
      </c>
    </row>
    <row r="23" spans="1:18">
      <c r="A23" s="683"/>
    </row>
    <row r="25" spans="1:18">
      <c r="B25" s="1308" t="s">
        <v>3137</v>
      </c>
    </row>
    <row r="26" spans="1:18">
      <c r="A26" s="683"/>
      <c r="B26" s="1308" t="s">
        <v>3138</v>
      </c>
    </row>
    <row r="27" spans="1:18" ht="15.75" thickBot="1"/>
    <row r="28" spans="1:18" ht="15.75" thickBot="1">
      <c r="C28" s="1520" t="s">
        <v>1855</v>
      </c>
      <c r="D28" s="1510" t="s">
        <v>1922</v>
      </c>
      <c r="E28" s="1512" t="s">
        <v>1921</v>
      </c>
      <c r="F28" s="1469" t="s">
        <v>1920</v>
      </c>
    </row>
    <row r="29" spans="1:18">
      <c r="B29" s="674"/>
      <c r="C29" s="1504" t="s">
        <v>1919</v>
      </c>
      <c r="D29" s="1507">
        <f>SUMIF($C$106:$C$347,$C29,$F$106:$F$347)</f>
        <v>1232</v>
      </c>
      <c r="E29" s="1513">
        <f>SUMIF($C$106:$C$347,$C29,$J$106:$J$347)</f>
        <v>793442.76999999979</v>
      </c>
      <c r="F29" s="1527"/>
    </row>
    <row r="30" spans="1:18">
      <c r="B30" s="674"/>
      <c r="C30" s="1505" t="s">
        <v>1918</v>
      </c>
      <c r="D30" s="1508">
        <f t="shared" ref="D30:D32" si="4">SUMIF($C$106:$C$347,$C30,$F$106:$F$347)</f>
        <v>188</v>
      </c>
      <c r="E30" s="1514">
        <f t="shared" ref="E30:E32" si="5">SUMIF($C$106:$C$347,$C30,$J$106:$J$347)</f>
        <v>489180.62999999989</v>
      </c>
      <c r="F30" s="1527"/>
    </row>
    <row r="31" spans="1:18">
      <c r="B31" s="674"/>
      <c r="C31" s="1505" t="s">
        <v>1917</v>
      </c>
      <c r="D31" s="1508">
        <f t="shared" si="4"/>
        <v>60</v>
      </c>
      <c r="E31" s="1514">
        <f t="shared" si="5"/>
        <v>102755.34</v>
      </c>
      <c r="F31" s="1527"/>
    </row>
    <row r="32" spans="1:18" ht="15.75" thickBot="1">
      <c r="B32" s="674"/>
      <c r="C32" s="1506" t="s">
        <v>1916</v>
      </c>
      <c r="D32" s="1509">
        <f t="shared" si="4"/>
        <v>185</v>
      </c>
      <c r="E32" s="1515">
        <f t="shared" si="5"/>
        <v>1418245.9900000002</v>
      </c>
      <c r="F32" s="1527"/>
    </row>
    <row r="33" spans="1:6" ht="15.75" thickBot="1">
      <c r="B33" s="674"/>
      <c r="C33" s="1469"/>
      <c r="D33" s="674"/>
      <c r="E33" s="676"/>
      <c r="F33" s="1527"/>
    </row>
    <row r="34" spans="1:6">
      <c r="B34" s="674"/>
      <c r="C34" s="1504" t="s">
        <v>1884</v>
      </c>
      <c r="D34" s="1502">
        <f>D29+D30</f>
        <v>1420</v>
      </c>
      <c r="E34" s="1516">
        <f>E29+E30</f>
        <v>1282623.3999999997</v>
      </c>
      <c r="F34" s="1518">
        <f>E34/D34</f>
        <v>903.25591549295757</v>
      </c>
    </row>
    <row r="35" spans="1:6" ht="15.75" thickBot="1">
      <c r="A35" s="683"/>
      <c r="B35" s="674"/>
      <c r="C35" s="1506" t="s">
        <v>1915</v>
      </c>
      <c r="D35" s="1503">
        <f>D31+D32</f>
        <v>245</v>
      </c>
      <c r="E35" s="1517">
        <f>E31+E32</f>
        <v>1521001.3300000003</v>
      </c>
      <c r="F35" s="1519">
        <f>E35/D35</f>
        <v>6208.168693877552</v>
      </c>
    </row>
    <row r="36" spans="1:6">
      <c r="A36" s="683"/>
      <c r="B36" s="674"/>
      <c r="C36" s="674"/>
      <c r="D36" s="674"/>
      <c r="E36" s="676"/>
      <c r="F36" s="676"/>
    </row>
    <row r="37" spans="1:6">
      <c r="A37" s="683"/>
      <c r="B37" s="674"/>
      <c r="C37" s="674"/>
      <c r="D37" s="674"/>
      <c r="E37" s="676"/>
      <c r="F37" s="676"/>
    </row>
    <row r="38" spans="1:6" ht="15.75" thickBot="1">
      <c r="B38" s="677" t="s">
        <v>1973</v>
      </c>
      <c r="C38" s="677" t="s">
        <v>1855</v>
      </c>
      <c r="D38" s="674"/>
    </row>
    <row r="39" spans="1:6" ht="60.75" thickBot="1">
      <c r="A39" s="683"/>
      <c r="B39" s="674"/>
      <c r="C39" s="1522" t="s">
        <v>2127</v>
      </c>
      <c r="D39" s="1521" t="s">
        <v>1970</v>
      </c>
    </row>
    <row r="40" spans="1:6">
      <c r="B40" s="674" t="s">
        <v>1968</v>
      </c>
      <c r="C40" s="1525">
        <v>4</v>
      </c>
      <c r="D40" s="1523">
        <f>K15</f>
        <v>304.87293103448297</v>
      </c>
    </row>
    <row r="41" spans="1:6" ht="15.75" thickBot="1">
      <c r="A41" s="683"/>
      <c r="B41" s="674" t="s">
        <v>1967</v>
      </c>
      <c r="C41" s="1526">
        <v>53</v>
      </c>
      <c r="D41" s="1524">
        <f>Q15</f>
        <v>308.07442451420042</v>
      </c>
    </row>
    <row r="43" spans="1:6">
      <c r="A43" s="683"/>
      <c r="B43" s="1315" t="s">
        <v>3139</v>
      </c>
    </row>
    <row r="44" spans="1:6">
      <c r="B44" s="1316" t="s">
        <v>2126</v>
      </c>
    </row>
    <row r="47" spans="1:6">
      <c r="B47" s="681" t="s">
        <v>1966</v>
      </c>
      <c r="C47" s="1308" t="s">
        <v>3140</v>
      </c>
    </row>
    <row r="48" spans="1:6">
      <c r="B48" s="689"/>
    </row>
    <row r="49" spans="1:10">
      <c r="B49" s="681" t="s">
        <v>1964</v>
      </c>
      <c r="C49" s="1308" t="s">
        <v>22</v>
      </c>
    </row>
    <row r="50" spans="1:10">
      <c r="B50" s="689"/>
    </row>
    <row r="51" spans="1:10">
      <c r="B51" s="681" t="s">
        <v>1877</v>
      </c>
      <c r="C51" s="1308" t="s">
        <v>22</v>
      </c>
    </row>
    <row r="52" spans="1:10">
      <c r="B52" s="689"/>
    </row>
    <row r="53" spans="1:10" ht="45">
      <c r="B53" s="681" t="s">
        <v>1963</v>
      </c>
      <c r="C53" s="1308" t="s">
        <v>2125</v>
      </c>
    </row>
    <row r="55" spans="1:10" ht="30">
      <c r="B55" s="681" t="s">
        <v>1962</v>
      </c>
      <c r="C55" s="1308" t="s">
        <v>3141</v>
      </c>
    </row>
    <row r="58" spans="1:10">
      <c r="A58" s="1317" t="s">
        <v>3142</v>
      </c>
    </row>
    <row r="59" spans="1:10">
      <c r="A59" s="1318"/>
    </row>
    <row r="60" spans="1:10">
      <c r="A60" s="1318" t="s">
        <v>3143</v>
      </c>
    </row>
    <row r="61" spans="1:10">
      <c r="A61" s="683"/>
    </row>
    <row r="62" spans="1:10">
      <c r="A62" s="683"/>
    </row>
    <row r="63" spans="1:10" ht="75">
      <c r="A63" s="1319" t="s">
        <v>1630</v>
      </c>
      <c r="B63" s="1319" t="s">
        <v>3144</v>
      </c>
      <c r="C63" s="1319" t="s">
        <v>3145</v>
      </c>
      <c r="D63" s="1319" t="s">
        <v>3146</v>
      </c>
      <c r="E63" s="1319" t="s">
        <v>3147</v>
      </c>
      <c r="F63" s="1319" t="s">
        <v>3148</v>
      </c>
      <c r="G63" s="1319" t="s">
        <v>1625</v>
      </c>
      <c r="H63" s="1319" t="s">
        <v>1628</v>
      </c>
      <c r="I63" s="1319" t="s">
        <v>3149</v>
      </c>
      <c r="J63" s="1320"/>
    </row>
    <row r="64" spans="1:10">
      <c r="A64" s="1321" t="s">
        <v>763</v>
      </c>
      <c r="B64" s="1321" t="s">
        <v>1679</v>
      </c>
      <c r="C64" s="1322">
        <v>0.08</v>
      </c>
      <c r="D64" s="1321">
        <v>526</v>
      </c>
      <c r="E64" s="1321">
        <v>200</v>
      </c>
      <c r="F64" s="1321">
        <v>624</v>
      </c>
      <c r="G64" s="1323">
        <v>890.75386883442559</v>
      </c>
      <c r="H64" s="1323">
        <v>3801.1100629192315</v>
      </c>
      <c r="I64" s="1314">
        <f>(H64*F64)+G64*(D64+E64)</f>
        <v>3018579.9880353934</v>
      </c>
      <c r="J64" s="1324"/>
    </row>
    <row r="65" spans="1:11" ht="75">
      <c r="A65" s="1321" t="s">
        <v>764</v>
      </c>
      <c r="B65" s="1325" t="s">
        <v>1680</v>
      </c>
      <c r="C65" s="1322">
        <v>0.04</v>
      </c>
      <c r="D65" s="1326">
        <v>2161</v>
      </c>
      <c r="E65" s="1321">
        <v>608</v>
      </c>
      <c r="F65" s="1321">
        <v>534</v>
      </c>
      <c r="G65" s="1323">
        <v>702.14560729925392</v>
      </c>
      <c r="H65" s="1323">
        <v>1848.7344447506948</v>
      </c>
      <c r="I65" s="1314">
        <f t="shared" ref="I65:I67" si="6">(H65*F65)+G65*(D65+E65)</f>
        <v>2931465.3801085055</v>
      </c>
      <c r="J65" s="1324"/>
    </row>
    <row r="66" spans="1:11" ht="60">
      <c r="A66" s="1321" t="s">
        <v>765</v>
      </c>
      <c r="B66" s="1325" t="s">
        <v>1681</v>
      </c>
      <c r="C66" s="1322">
        <v>0.02</v>
      </c>
      <c r="D66" s="1326">
        <v>6809</v>
      </c>
      <c r="E66" s="1321">
        <v>722</v>
      </c>
      <c r="F66" s="1321">
        <v>1160</v>
      </c>
      <c r="G66" s="1323">
        <v>586</v>
      </c>
      <c r="H66" s="1323">
        <v>1232.4896298337965</v>
      </c>
      <c r="I66" s="1314">
        <f t="shared" si="6"/>
        <v>5842853.9706072044</v>
      </c>
      <c r="J66" s="1324"/>
    </row>
    <row r="67" spans="1:11" ht="60">
      <c r="A67" s="1321" t="s">
        <v>1855</v>
      </c>
      <c r="B67" s="1325" t="s">
        <v>1856</v>
      </c>
      <c r="C67" s="1321" t="s">
        <v>3150</v>
      </c>
      <c r="D67" s="1313">
        <v>1232</v>
      </c>
      <c r="E67" s="1321">
        <v>188</v>
      </c>
      <c r="F67" s="1321">
        <v>245</v>
      </c>
      <c r="G67" s="1323">
        <v>886</v>
      </c>
      <c r="H67" s="1323">
        <v>6090</v>
      </c>
      <c r="I67" s="1314">
        <f t="shared" si="6"/>
        <v>2750170</v>
      </c>
      <c r="J67" s="1324"/>
    </row>
    <row r="68" spans="1:11">
      <c r="B68" s="674"/>
      <c r="C68" s="674"/>
      <c r="D68" s="674"/>
      <c r="E68" s="674"/>
      <c r="F68" s="674"/>
      <c r="G68" s="674"/>
      <c r="H68" s="674"/>
      <c r="I68" s="674"/>
      <c r="J68" s="674"/>
      <c r="K68" s="1327"/>
    </row>
    <row r="69" spans="1:11">
      <c r="A69" s="1819" t="s">
        <v>3151</v>
      </c>
      <c r="B69" s="1819"/>
      <c r="C69" s="1819"/>
      <c r="D69" s="1819"/>
      <c r="E69" s="1819"/>
      <c r="F69" s="1819"/>
      <c r="G69" s="1819"/>
      <c r="H69" s="1819"/>
      <c r="I69" s="1328">
        <f>SUM(I64:I66)</f>
        <v>11792899.338751104</v>
      </c>
      <c r="J69" s="674"/>
      <c r="K69" s="1324"/>
    </row>
    <row r="70" spans="1:11">
      <c r="A70" s="1819" t="s">
        <v>3152</v>
      </c>
      <c r="B70" s="1819"/>
      <c r="C70" s="1819"/>
      <c r="D70" s="1819"/>
      <c r="E70" s="1819"/>
      <c r="F70" s="1819"/>
      <c r="G70" s="1819"/>
      <c r="H70" s="1819"/>
      <c r="I70" s="1329">
        <f>$I$67/SUM(I64:I66)</f>
        <v>0.23320558592093008</v>
      </c>
      <c r="J70" s="674"/>
      <c r="K70" s="1324"/>
    </row>
    <row r="71" spans="1:11">
      <c r="A71" s="1819" t="s">
        <v>3153</v>
      </c>
      <c r="B71" s="1819"/>
      <c r="C71" s="1819"/>
      <c r="D71" s="1819"/>
      <c r="E71" s="1819"/>
      <c r="F71" s="1819"/>
      <c r="G71" s="1819"/>
      <c r="H71" s="1819"/>
      <c r="I71" s="1330">
        <f>I69-I67</f>
        <v>9042729.3387511037</v>
      </c>
      <c r="J71" s="674"/>
      <c r="K71" s="1324"/>
    </row>
    <row r="72" spans="1:11">
      <c r="A72" s="1331"/>
      <c r="B72" s="1331"/>
      <c r="C72" s="1331"/>
      <c r="D72" s="1331"/>
      <c r="E72" s="1331"/>
      <c r="F72" s="1331"/>
      <c r="G72" s="1331"/>
      <c r="H72" s="1331"/>
      <c r="I72" s="1332"/>
      <c r="J72" s="674"/>
      <c r="K72" s="1324"/>
    </row>
    <row r="73" spans="1:11">
      <c r="A73" s="1310" t="s">
        <v>3154</v>
      </c>
      <c r="C73" s="674"/>
      <c r="D73" s="674"/>
      <c r="E73" s="674"/>
      <c r="F73" s="674"/>
      <c r="G73" s="674"/>
      <c r="H73" s="674"/>
      <c r="I73" s="674"/>
      <c r="J73" s="674"/>
    </row>
    <row r="74" spans="1:11">
      <c r="C74" s="674"/>
      <c r="D74" s="674"/>
      <c r="E74" s="674"/>
      <c r="F74" s="674"/>
      <c r="G74" s="674"/>
      <c r="H74" s="674"/>
      <c r="I74" s="674"/>
      <c r="J74" s="674"/>
    </row>
    <row r="75" spans="1:11">
      <c r="A75" s="1313"/>
      <c r="B75" s="1313" t="s">
        <v>1884</v>
      </c>
      <c r="C75" s="1313" t="s">
        <v>1885</v>
      </c>
      <c r="D75" s="674"/>
      <c r="E75" s="674"/>
      <c r="F75" s="674"/>
      <c r="G75" s="674"/>
      <c r="H75" s="674"/>
      <c r="I75" s="674"/>
      <c r="J75" s="674"/>
    </row>
    <row r="76" spans="1:11">
      <c r="A76" s="1313" t="s">
        <v>763</v>
      </c>
      <c r="B76" s="1333">
        <f>((D64+E64)*G64)/SUM($I$64:$I$66)</f>
        <v>5.483700743962075E-2</v>
      </c>
      <c r="C76" s="1333">
        <f>(F64*H64)/SUM($I$64:$I$66)</f>
        <v>0.20112888367219708</v>
      </c>
      <c r="D76" s="674"/>
      <c r="E76" s="674"/>
      <c r="F76" s="674"/>
      <c r="G76" s="674"/>
      <c r="H76" s="674"/>
      <c r="I76" s="674"/>
      <c r="J76" s="674"/>
    </row>
    <row r="77" spans="1:11">
      <c r="A77" s="1313" t="s">
        <v>764</v>
      </c>
      <c r="B77" s="1333">
        <f>((D65+E65)*G65)/SUM($I$64:$I$66)</f>
        <v>0.16486541017296041</v>
      </c>
      <c r="C77" s="1333">
        <f>(F65*H65)/SUM($I$64:$I$66)</f>
        <v>8.3713441888957935E-2</v>
      </c>
      <c r="D77" s="674"/>
      <c r="E77" s="674"/>
      <c r="F77" s="674"/>
      <c r="G77" s="674"/>
      <c r="H77" s="674"/>
      <c r="I77" s="674"/>
      <c r="J77" s="674"/>
    </row>
    <row r="78" spans="1:11">
      <c r="A78" s="1313" t="s">
        <v>765</v>
      </c>
      <c r="B78" s="1333">
        <f>((D66+E66)*G66)/SUM($I$64:$I$66)</f>
        <v>0.37422230727421479</v>
      </c>
      <c r="C78" s="1333">
        <f>(F66*H66)/SUM($I$64:$I$66)</f>
        <v>0.12123294955204894</v>
      </c>
      <c r="D78" s="674"/>
      <c r="E78" s="674"/>
      <c r="F78" s="674"/>
      <c r="G78" s="674"/>
      <c r="H78" s="674"/>
      <c r="I78" s="674"/>
      <c r="J78" s="674"/>
    </row>
    <row r="79" spans="1:11">
      <c r="A79" s="343" t="s">
        <v>3155</v>
      </c>
      <c r="B79" s="1334">
        <f>SUM(B76:C78)</f>
        <v>1</v>
      </c>
      <c r="C79" s="674"/>
      <c r="D79" s="674"/>
      <c r="E79" s="674"/>
      <c r="F79" s="674"/>
      <c r="G79" s="674"/>
      <c r="H79" s="674"/>
      <c r="I79" s="674"/>
      <c r="J79" s="674"/>
    </row>
    <row r="80" spans="1:11">
      <c r="B80" s="674"/>
      <c r="C80" s="674"/>
      <c r="D80" s="674"/>
      <c r="E80" s="674"/>
      <c r="F80" s="674"/>
      <c r="G80" s="674"/>
      <c r="H80" s="674"/>
      <c r="I80" s="674"/>
      <c r="J80" s="674"/>
    </row>
    <row r="81" spans="1:10">
      <c r="A81" s="1310" t="s">
        <v>3156</v>
      </c>
      <c r="B81" s="674"/>
      <c r="C81" s="674"/>
      <c r="D81" s="674"/>
      <c r="E81" s="674"/>
      <c r="F81" s="674"/>
      <c r="G81" s="674"/>
      <c r="H81" s="674"/>
      <c r="I81" s="674"/>
      <c r="J81" s="674"/>
    </row>
    <row r="82" spans="1:10">
      <c r="B82" s="674"/>
      <c r="C82" s="674"/>
      <c r="D82" s="674"/>
      <c r="H82" s="674"/>
      <c r="I82" s="674"/>
      <c r="J82" s="674"/>
    </row>
    <row r="83" spans="1:10">
      <c r="A83" s="1313" t="s">
        <v>3157</v>
      </c>
      <c r="B83" s="1313" t="s">
        <v>1884</v>
      </c>
      <c r="C83" s="1313" t="s">
        <v>1885</v>
      </c>
      <c r="D83" s="674"/>
      <c r="H83" s="674"/>
      <c r="I83" s="674"/>
      <c r="J83" s="674"/>
    </row>
    <row r="84" spans="1:10">
      <c r="A84" s="1313" t="s">
        <v>3158</v>
      </c>
      <c r="B84" s="1335">
        <f>(B76*$I$71)/SUM(D64:E64)</f>
        <v>683.02509094155801</v>
      </c>
      <c r="C84" s="1335">
        <f>C76*$I$71/F64</f>
        <v>2914.6699635462087</v>
      </c>
      <c r="D84" s="674"/>
      <c r="H84" s="674"/>
      <c r="I84" s="674"/>
      <c r="J84" s="674"/>
    </row>
    <row r="85" spans="1:10">
      <c r="A85" s="1313" t="s">
        <v>764</v>
      </c>
      <c r="B85" s="1335">
        <f>(B77*$I$71)/SUM(D65:E65)</f>
        <v>538.40132954722412</v>
      </c>
      <c r="C85" s="1335">
        <f>C77*$I$71/F65</f>
        <v>1417.5992453504036</v>
      </c>
      <c r="D85" s="674"/>
      <c r="H85" s="674"/>
      <c r="I85" s="674"/>
      <c r="J85" s="674"/>
    </row>
    <row r="86" spans="1:10">
      <c r="A86" s="1313" t="s">
        <v>765</v>
      </c>
      <c r="B86" s="1335">
        <f>(B78*$I$71)/SUM(D66:E66)</f>
        <v>449.34152665033497</v>
      </c>
      <c r="C86" s="1335">
        <f>C78*$I$71/F66</f>
        <v>945.06616356693576</v>
      </c>
      <c r="D86" s="674"/>
      <c r="E86" s="674"/>
      <c r="F86" s="674"/>
      <c r="G86" s="674"/>
      <c r="H86" s="674"/>
      <c r="I86" s="674"/>
      <c r="J86" s="674"/>
    </row>
    <row r="88" spans="1:10">
      <c r="A88" s="683"/>
    </row>
    <row r="89" spans="1:10">
      <c r="A89" s="1310" t="s">
        <v>3159</v>
      </c>
    </row>
    <row r="90" spans="1:10">
      <c r="B90" s="674"/>
      <c r="C90" s="674"/>
    </row>
    <row r="91" spans="1:10">
      <c r="A91" s="1313"/>
      <c r="B91" s="1313" t="s">
        <v>3160</v>
      </c>
      <c r="C91" s="1313" t="s">
        <v>3161</v>
      </c>
      <c r="D91" s="1318" t="s">
        <v>3162</v>
      </c>
    </row>
    <row r="92" spans="1:10">
      <c r="A92" s="1336" t="s">
        <v>3163</v>
      </c>
      <c r="B92" s="1337">
        <f>B84/C84</f>
        <v>0.23434045689019892</v>
      </c>
      <c r="C92" s="1337">
        <f>G64/H64</f>
        <v>0.23434045689019894</v>
      </c>
      <c r="D92" s="683" t="b">
        <f>C92=B92</f>
        <v>1</v>
      </c>
    </row>
    <row r="93" spans="1:10">
      <c r="A93" s="1336" t="s">
        <v>3164</v>
      </c>
      <c r="B93" s="1337">
        <f>B85/C85</f>
        <v>0.37979797979797986</v>
      </c>
      <c r="C93" s="1337">
        <f>G65/H65</f>
        <v>0.37979797979797986</v>
      </c>
      <c r="D93" s="683" t="b">
        <f t="shared" ref="D93:D96" si="7">C93=B93</f>
        <v>1</v>
      </c>
    </row>
    <row r="94" spans="1:10">
      <c r="A94" s="1336" t="s">
        <v>3165</v>
      </c>
      <c r="B94" s="1337">
        <f>B86/C86</f>
        <v>0.47546038994179868</v>
      </c>
      <c r="C94" s="1337">
        <f>G66/H66</f>
        <v>0.47546038994179868</v>
      </c>
      <c r="D94" s="683" t="b">
        <f t="shared" si="7"/>
        <v>1</v>
      </c>
    </row>
    <row r="95" spans="1:10">
      <c r="A95" s="1313" t="s">
        <v>3166</v>
      </c>
      <c r="B95" s="1337">
        <f>B85/B84</f>
        <v>0.78825995807127913</v>
      </c>
      <c r="C95" s="1337">
        <f>G65/G64</f>
        <v>0.78825995807127902</v>
      </c>
      <c r="D95" s="683" t="b">
        <f t="shared" si="7"/>
        <v>1</v>
      </c>
    </row>
    <row r="96" spans="1:10">
      <c r="A96" s="1313" t="s">
        <v>3167</v>
      </c>
      <c r="B96" s="1338">
        <f>B86/B85</f>
        <v>0.83458472702549746</v>
      </c>
      <c r="C96" s="1338">
        <f>G66/G65</f>
        <v>0.83458472702549746</v>
      </c>
      <c r="D96" s="683" t="b">
        <f t="shared" si="7"/>
        <v>1</v>
      </c>
    </row>
    <row r="102" spans="1:12" s="690" customFormat="1">
      <c r="A102" s="690" t="s">
        <v>1955</v>
      </c>
    </row>
    <row r="103" spans="1:12">
      <c r="B103" s="677" t="s">
        <v>1954</v>
      </c>
    </row>
    <row r="104" spans="1:12">
      <c r="B104" s="677"/>
    </row>
    <row r="105" spans="1:12">
      <c r="A105" s="683"/>
      <c r="B105" s="674" t="s">
        <v>1951</v>
      </c>
      <c r="C105" s="674" t="s">
        <v>1950</v>
      </c>
      <c r="D105" s="674" t="s">
        <v>1949</v>
      </c>
      <c r="E105" s="674" t="s">
        <v>1948</v>
      </c>
      <c r="F105" s="674" t="s">
        <v>1922</v>
      </c>
      <c r="G105" s="674" t="s">
        <v>1947</v>
      </c>
      <c r="H105" s="674" t="s">
        <v>1946</v>
      </c>
      <c r="I105" s="674" t="s">
        <v>1945</v>
      </c>
      <c r="J105" s="674" t="s">
        <v>1921</v>
      </c>
      <c r="K105" s="674" t="s">
        <v>1944</v>
      </c>
      <c r="L105" s="674" t="s">
        <v>1943</v>
      </c>
    </row>
    <row r="106" spans="1:12">
      <c r="A106" s="683"/>
      <c r="B106" s="674" t="s">
        <v>2124</v>
      </c>
      <c r="C106" s="674" t="s">
        <v>1916</v>
      </c>
      <c r="D106" s="674" t="s">
        <v>1855</v>
      </c>
      <c r="E106" s="674">
        <v>22234.23</v>
      </c>
      <c r="F106" s="674">
        <v>1</v>
      </c>
      <c r="G106" s="674">
        <v>22</v>
      </c>
      <c r="H106" s="674">
        <v>0</v>
      </c>
      <c r="I106" s="674">
        <v>7666.19</v>
      </c>
      <c r="J106" s="674">
        <v>22234.23</v>
      </c>
      <c r="K106" s="674">
        <v>7666.19</v>
      </c>
      <c r="L106" s="674" t="s">
        <v>1939</v>
      </c>
    </row>
    <row r="107" spans="1:12">
      <c r="A107" s="683"/>
      <c r="B107" s="674" t="s">
        <v>2123</v>
      </c>
      <c r="C107" s="674" t="s">
        <v>1916</v>
      </c>
      <c r="D107" s="674" t="s">
        <v>1855</v>
      </c>
      <c r="E107" s="674">
        <v>13330.73</v>
      </c>
      <c r="F107" s="674">
        <v>1</v>
      </c>
      <c r="G107" s="674">
        <v>29</v>
      </c>
      <c r="H107" s="674">
        <v>22</v>
      </c>
      <c r="I107" s="674">
        <v>7666.19</v>
      </c>
      <c r="J107" s="674">
        <v>13330.73</v>
      </c>
      <c r="K107" s="674">
        <v>7666.19</v>
      </c>
      <c r="L107" s="674" t="s">
        <v>1939</v>
      </c>
    </row>
    <row r="108" spans="1:12">
      <c r="A108" s="683"/>
      <c r="B108" s="674" t="s">
        <v>1941</v>
      </c>
      <c r="C108" s="674" t="s">
        <v>1918</v>
      </c>
      <c r="D108" s="674" t="s">
        <v>1855</v>
      </c>
      <c r="E108" s="674">
        <v>8685.16</v>
      </c>
      <c r="F108" s="674">
        <v>1</v>
      </c>
      <c r="G108" s="674">
        <v>26</v>
      </c>
      <c r="H108" s="674">
        <v>0</v>
      </c>
      <c r="I108" s="674">
        <v>2602.02</v>
      </c>
      <c r="J108" s="674">
        <v>8685.16</v>
      </c>
      <c r="K108" s="674">
        <v>2602.02</v>
      </c>
      <c r="L108" s="674" t="s">
        <v>1923</v>
      </c>
    </row>
    <row r="109" spans="1:12">
      <c r="A109" s="683"/>
      <c r="B109" s="674" t="s">
        <v>1941</v>
      </c>
      <c r="C109" s="674" t="s">
        <v>1916</v>
      </c>
      <c r="D109" s="674" t="s">
        <v>1855</v>
      </c>
      <c r="E109" s="674">
        <v>5043.4799999999996</v>
      </c>
      <c r="F109" s="674">
        <v>2</v>
      </c>
      <c r="G109" s="674">
        <v>13</v>
      </c>
      <c r="H109" s="674">
        <v>0</v>
      </c>
      <c r="I109" s="674">
        <v>7666.19</v>
      </c>
      <c r="J109" s="674">
        <v>10086.959999999999</v>
      </c>
      <c r="K109" s="674">
        <v>15332.39</v>
      </c>
      <c r="L109" s="674" t="s">
        <v>1939</v>
      </c>
    </row>
    <row r="110" spans="1:12">
      <c r="A110" s="683"/>
      <c r="B110" s="674" t="s">
        <v>1941</v>
      </c>
      <c r="C110" s="674" t="s">
        <v>1917</v>
      </c>
      <c r="D110" s="674" t="s">
        <v>1855</v>
      </c>
      <c r="E110" s="674">
        <v>2075.13</v>
      </c>
      <c r="F110" s="674">
        <v>2</v>
      </c>
      <c r="G110" s="674">
        <v>2</v>
      </c>
      <c r="H110" s="674">
        <v>0</v>
      </c>
      <c r="I110" s="674">
        <v>1712.59</v>
      </c>
      <c r="J110" s="674">
        <v>4150.25</v>
      </c>
      <c r="K110" s="674">
        <v>3425.18</v>
      </c>
      <c r="L110" s="674" t="s">
        <v>1939</v>
      </c>
    </row>
    <row r="111" spans="1:12">
      <c r="A111" s="683"/>
      <c r="B111" s="674" t="s">
        <v>2122</v>
      </c>
      <c r="C111" s="674" t="s">
        <v>1918</v>
      </c>
      <c r="D111" s="674" t="s">
        <v>1855</v>
      </c>
      <c r="E111" s="674">
        <v>6529.76</v>
      </c>
      <c r="F111" s="674">
        <v>1</v>
      </c>
      <c r="G111" s="674">
        <v>19</v>
      </c>
      <c r="H111" s="674">
        <v>0</v>
      </c>
      <c r="I111" s="674">
        <v>2602.02</v>
      </c>
      <c r="J111" s="674">
        <v>6529.76</v>
      </c>
      <c r="K111" s="674">
        <v>2602.02</v>
      </c>
      <c r="L111" s="674" t="s">
        <v>1923</v>
      </c>
    </row>
    <row r="112" spans="1:12">
      <c r="A112" s="683"/>
      <c r="B112" s="674" t="s">
        <v>2122</v>
      </c>
      <c r="C112" s="674" t="s">
        <v>1917</v>
      </c>
      <c r="D112" s="674" t="s">
        <v>1855</v>
      </c>
      <c r="E112" s="674">
        <v>1733.46</v>
      </c>
      <c r="F112" s="674">
        <v>1</v>
      </c>
      <c r="G112" s="674">
        <v>1</v>
      </c>
      <c r="H112" s="674">
        <v>0</v>
      </c>
      <c r="I112" s="674">
        <v>1712.59</v>
      </c>
      <c r="J112" s="674">
        <v>1733.46</v>
      </c>
      <c r="K112" s="674">
        <v>1712.59</v>
      </c>
      <c r="L112" s="674" t="s">
        <v>1939</v>
      </c>
    </row>
    <row r="113" spans="1:12">
      <c r="A113" s="683"/>
      <c r="B113" s="674" t="s">
        <v>1940</v>
      </c>
      <c r="C113" s="674" t="s">
        <v>1919</v>
      </c>
      <c r="D113" s="674" t="s">
        <v>1855</v>
      </c>
      <c r="E113" s="674">
        <v>504.7</v>
      </c>
      <c r="F113" s="674">
        <v>5</v>
      </c>
      <c r="G113" s="674"/>
      <c r="H113" s="674"/>
      <c r="I113" s="674">
        <v>644.03</v>
      </c>
      <c r="J113" s="674">
        <v>2523.48</v>
      </c>
      <c r="K113" s="674">
        <v>3220.14</v>
      </c>
      <c r="L113" s="674" t="s">
        <v>1923</v>
      </c>
    </row>
    <row r="114" spans="1:12">
      <c r="A114" s="683"/>
      <c r="B114" s="674" t="s">
        <v>1940</v>
      </c>
      <c r="C114" s="674" t="s">
        <v>1918</v>
      </c>
      <c r="D114" s="674" t="s">
        <v>1855</v>
      </c>
      <c r="E114" s="674">
        <v>505.63</v>
      </c>
      <c r="F114" s="674">
        <v>4</v>
      </c>
      <c r="G114" s="674">
        <v>4</v>
      </c>
      <c r="H114" s="674">
        <v>0</v>
      </c>
      <c r="I114" s="674">
        <v>2602.02</v>
      </c>
      <c r="J114" s="674">
        <v>2022.54</v>
      </c>
      <c r="K114" s="674">
        <v>10408.1</v>
      </c>
      <c r="L114" s="674" t="s">
        <v>1923</v>
      </c>
    </row>
    <row r="115" spans="1:12">
      <c r="A115" s="683"/>
      <c r="B115" s="674" t="s">
        <v>1940</v>
      </c>
      <c r="C115" s="674" t="s">
        <v>1916</v>
      </c>
      <c r="D115" s="674" t="s">
        <v>1855</v>
      </c>
      <c r="E115" s="674">
        <v>12136.71</v>
      </c>
      <c r="F115" s="674">
        <v>1</v>
      </c>
      <c r="G115" s="674">
        <v>11</v>
      </c>
      <c r="H115" s="674">
        <v>3</v>
      </c>
      <c r="I115" s="674">
        <v>7666.19</v>
      </c>
      <c r="J115" s="674">
        <v>12136.71</v>
      </c>
      <c r="K115" s="674">
        <v>7666.19</v>
      </c>
      <c r="L115" s="674" t="s">
        <v>1939</v>
      </c>
    </row>
    <row r="116" spans="1:12">
      <c r="A116" s="683"/>
      <c r="B116" s="674" t="s">
        <v>1938</v>
      </c>
      <c r="C116" s="674" t="s">
        <v>1919</v>
      </c>
      <c r="D116" s="674" t="s">
        <v>1855</v>
      </c>
      <c r="E116" s="674">
        <v>417.55</v>
      </c>
      <c r="F116" s="674">
        <v>1</v>
      </c>
      <c r="G116" s="674"/>
      <c r="H116" s="674"/>
      <c r="I116" s="674">
        <v>644.03</v>
      </c>
      <c r="J116" s="674">
        <v>417.55</v>
      </c>
      <c r="K116" s="674">
        <v>644.03</v>
      </c>
      <c r="L116" s="674" t="s">
        <v>1923</v>
      </c>
    </row>
    <row r="117" spans="1:12">
      <c r="A117" s="683"/>
      <c r="B117" s="674" t="s">
        <v>1938</v>
      </c>
      <c r="C117" s="674" t="s">
        <v>1918</v>
      </c>
      <c r="D117" s="674" t="s">
        <v>1855</v>
      </c>
      <c r="E117" s="674">
        <v>1467.74</v>
      </c>
      <c r="F117" s="674">
        <v>5</v>
      </c>
      <c r="G117" s="674">
        <v>9</v>
      </c>
      <c r="H117" s="674">
        <v>0</v>
      </c>
      <c r="I117" s="674">
        <v>2602.02</v>
      </c>
      <c r="J117" s="674">
        <v>7338.69</v>
      </c>
      <c r="K117" s="674">
        <v>13010.12</v>
      </c>
      <c r="L117" s="674" t="s">
        <v>1923</v>
      </c>
    </row>
    <row r="118" spans="1:12">
      <c r="A118" s="683"/>
      <c r="B118" s="674" t="s">
        <v>1938</v>
      </c>
      <c r="C118" s="674" t="s">
        <v>1916</v>
      </c>
      <c r="D118" s="674" t="s">
        <v>1855</v>
      </c>
      <c r="E118" s="674">
        <v>7800.99</v>
      </c>
      <c r="F118" s="674">
        <v>4</v>
      </c>
      <c r="G118" s="674">
        <v>80</v>
      </c>
      <c r="H118" s="674">
        <v>0</v>
      </c>
      <c r="I118" s="674">
        <v>7666.19</v>
      </c>
      <c r="J118" s="674">
        <v>31203.96</v>
      </c>
      <c r="K118" s="674">
        <v>30664.78</v>
      </c>
      <c r="L118" s="674" t="s">
        <v>1939</v>
      </c>
    </row>
    <row r="119" spans="1:12">
      <c r="A119" s="683"/>
      <c r="B119" s="674" t="s">
        <v>2121</v>
      </c>
      <c r="C119" s="674" t="s">
        <v>1916</v>
      </c>
      <c r="D119" s="674" t="s">
        <v>1855</v>
      </c>
      <c r="E119" s="674">
        <v>16275.73</v>
      </c>
      <c r="F119" s="674">
        <v>2</v>
      </c>
      <c r="G119" s="674">
        <v>58</v>
      </c>
      <c r="H119" s="674">
        <v>21</v>
      </c>
      <c r="I119" s="674">
        <v>7666.19</v>
      </c>
      <c r="J119" s="674">
        <v>32551.45</v>
      </c>
      <c r="K119" s="674">
        <v>15332.39</v>
      </c>
      <c r="L119" s="674" t="s">
        <v>1939</v>
      </c>
    </row>
    <row r="120" spans="1:12">
      <c r="A120" s="683"/>
      <c r="B120" s="674" t="s">
        <v>2120</v>
      </c>
      <c r="C120" s="674" t="s">
        <v>1919</v>
      </c>
      <c r="D120" s="674" t="s">
        <v>1855</v>
      </c>
      <c r="E120" s="674">
        <v>495.63</v>
      </c>
      <c r="F120" s="674">
        <v>1</v>
      </c>
      <c r="G120" s="674"/>
      <c r="H120" s="674"/>
      <c r="I120" s="674">
        <v>644.03</v>
      </c>
      <c r="J120" s="674">
        <v>495.63</v>
      </c>
      <c r="K120" s="674">
        <v>644.03</v>
      </c>
      <c r="L120" s="674" t="s">
        <v>1923</v>
      </c>
    </row>
    <row r="121" spans="1:12">
      <c r="A121" s="683"/>
      <c r="B121" s="674" t="s">
        <v>2120</v>
      </c>
      <c r="C121" s="674" t="s">
        <v>1916</v>
      </c>
      <c r="D121" s="674" t="s">
        <v>1855</v>
      </c>
      <c r="E121" s="674">
        <v>4714.83</v>
      </c>
      <c r="F121" s="674">
        <v>2</v>
      </c>
      <c r="G121" s="674">
        <v>34</v>
      </c>
      <c r="H121" s="674">
        <v>0</v>
      </c>
      <c r="I121" s="674">
        <v>7666.19</v>
      </c>
      <c r="J121" s="674">
        <v>9429.65</v>
      </c>
      <c r="K121" s="674">
        <v>15332.39</v>
      </c>
      <c r="L121" s="674" t="s">
        <v>1939</v>
      </c>
    </row>
    <row r="122" spans="1:12">
      <c r="A122" s="683"/>
      <c r="B122" s="674" t="s">
        <v>2120</v>
      </c>
      <c r="C122" s="674" t="s">
        <v>1917</v>
      </c>
      <c r="D122" s="674" t="s">
        <v>1855</v>
      </c>
      <c r="E122" s="674">
        <v>241.76</v>
      </c>
      <c r="F122" s="674">
        <v>2</v>
      </c>
      <c r="G122" s="674">
        <v>3</v>
      </c>
      <c r="H122" s="674">
        <v>0</v>
      </c>
      <c r="I122" s="674">
        <v>1712.59</v>
      </c>
      <c r="J122" s="674">
        <v>483.52</v>
      </c>
      <c r="K122" s="674">
        <v>3425.18</v>
      </c>
      <c r="L122" s="674" t="s">
        <v>1939</v>
      </c>
    </row>
    <row r="123" spans="1:12">
      <c r="A123" s="683"/>
      <c r="B123" s="674" t="s">
        <v>2119</v>
      </c>
      <c r="C123" s="674" t="s">
        <v>1916</v>
      </c>
      <c r="D123" s="674" t="s">
        <v>1855</v>
      </c>
      <c r="E123" s="674">
        <v>6805.04</v>
      </c>
      <c r="F123" s="674">
        <v>2</v>
      </c>
      <c r="G123" s="674">
        <v>30</v>
      </c>
      <c r="H123" s="674">
        <v>0</v>
      </c>
      <c r="I123" s="674">
        <v>7666.19</v>
      </c>
      <c r="J123" s="674">
        <v>13610.08</v>
      </c>
      <c r="K123" s="674">
        <v>15332.39</v>
      </c>
      <c r="L123" s="674" t="s">
        <v>1939</v>
      </c>
    </row>
    <row r="124" spans="1:12">
      <c r="A124" s="683"/>
      <c r="B124" s="674" t="s">
        <v>2118</v>
      </c>
      <c r="C124" s="674" t="s">
        <v>1919</v>
      </c>
      <c r="D124" s="674" t="s">
        <v>1855</v>
      </c>
      <c r="E124" s="674">
        <v>159.24</v>
      </c>
      <c r="F124" s="674">
        <v>2</v>
      </c>
      <c r="G124" s="674"/>
      <c r="H124" s="674"/>
      <c r="I124" s="674">
        <v>644.03</v>
      </c>
      <c r="J124" s="674">
        <v>318.47000000000003</v>
      </c>
      <c r="K124" s="674">
        <v>1288.06</v>
      </c>
      <c r="L124" s="674" t="s">
        <v>1923</v>
      </c>
    </row>
    <row r="125" spans="1:12">
      <c r="A125" s="683"/>
      <c r="B125" s="674" t="s">
        <v>2117</v>
      </c>
      <c r="C125" s="674" t="s">
        <v>1919</v>
      </c>
      <c r="D125" s="674" t="s">
        <v>1855</v>
      </c>
      <c r="E125" s="674">
        <v>335.72</v>
      </c>
      <c r="F125" s="674">
        <v>4</v>
      </c>
      <c r="G125" s="674"/>
      <c r="H125" s="674"/>
      <c r="I125" s="674">
        <v>644.03</v>
      </c>
      <c r="J125" s="674">
        <v>1342.87</v>
      </c>
      <c r="K125" s="674">
        <v>2576.11</v>
      </c>
      <c r="L125" s="674" t="s">
        <v>1923</v>
      </c>
    </row>
    <row r="126" spans="1:12">
      <c r="A126" s="683"/>
      <c r="B126" s="674" t="s">
        <v>2116</v>
      </c>
      <c r="C126" s="674" t="s">
        <v>1916</v>
      </c>
      <c r="D126" s="674" t="s">
        <v>1855</v>
      </c>
      <c r="E126" s="674">
        <v>1861.1</v>
      </c>
      <c r="F126" s="674">
        <v>2</v>
      </c>
      <c r="G126" s="674">
        <v>5</v>
      </c>
      <c r="H126" s="674">
        <v>0</v>
      </c>
      <c r="I126" s="674">
        <v>7666.19</v>
      </c>
      <c r="J126" s="674">
        <v>3722.21</v>
      </c>
      <c r="K126" s="674">
        <v>15332.39</v>
      </c>
      <c r="L126" s="674" t="s">
        <v>1939</v>
      </c>
    </row>
    <row r="127" spans="1:12">
      <c r="A127" s="683"/>
      <c r="B127" s="674" t="s">
        <v>2115</v>
      </c>
      <c r="C127" s="674" t="s">
        <v>1918</v>
      </c>
      <c r="D127" s="674" t="s">
        <v>1855</v>
      </c>
      <c r="E127" s="674">
        <v>1812.7</v>
      </c>
      <c r="F127" s="674">
        <v>1</v>
      </c>
      <c r="G127" s="674">
        <v>1</v>
      </c>
      <c r="H127" s="674">
        <v>0</v>
      </c>
      <c r="I127" s="674">
        <v>2602.02</v>
      </c>
      <c r="J127" s="674">
        <v>1812.7</v>
      </c>
      <c r="K127" s="674">
        <v>2602.02</v>
      </c>
      <c r="L127" s="674" t="s">
        <v>1923</v>
      </c>
    </row>
    <row r="128" spans="1:12">
      <c r="A128" s="683"/>
      <c r="B128" s="674" t="s">
        <v>2114</v>
      </c>
      <c r="C128" s="674" t="s">
        <v>1919</v>
      </c>
      <c r="D128" s="674" t="s">
        <v>1855</v>
      </c>
      <c r="E128" s="674">
        <v>406.48</v>
      </c>
      <c r="F128" s="674">
        <v>1</v>
      </c>
      <c r="G128" s="674"/>
      <c r="H128" s="674"/>
      <c r="I128" s="674">
        <v>644.03</v>
      </c>
      <c r="J128" s="674">
        <v>406.48</v>
      </c>
      <c r="K128" s="674">
        <v>644.03</v>
      </c>
      <c r="L128" s="674" t="s">
        <v>1923</v>
      </c>
    </row>
    <row r="129" spans="1:12">
      <c r="A129" s="683"/>
      <c r="B129" s="674" t="s">
        <v>2113</v>
      </c>
      <c r="C129" s="674" t="s">
        <v>1918</v>
      </c>
      <c r="D129" s="674" t="s">
        <v>1855</v>
      </c>
      <c r="E129" s="674">
        <v>1774.19</v>
      </c>
      <c r="F129" s="674">
        <v>1</v>
      </c>
      <c r="G129" s="674">
        <v>10</v>
      </c>
      <c r="H129" s="674">
        <v>0</v>
      </c>
      <c r="I129" s="674">
        <v>2602.02</v>
      </c>
      <c r="J129" s="674">
        <v>1774.19</v>
      </c>
      <c r="K129" s="674">
        <v>2602.02</v>
      </c>
      <c r="L129" s="674" t="s">
        <v>1923</v>
      </c>
    </row>
    <row r="130" spans="1:12">
      <c r="A130" s="683"/>
      <c r="B130" s="674" t="s">
        <v>2112</v>
      </c>
      <c r="C130" s="674" t="s">
        <v>1918</v>
      </c>
      <c r="D130" s="674" t="s">
        <v>1855</v>
      </c>
      <c r="E130" s="674">
        <v>28477.21</v>
      </c>
      <c r="F130" s="674">
        <v>1</v>
      </c>
      <c r="G130" s="674">
        <v>29</v>
      </c>
      <c r="H130" s="674">
        <v>105</v>
      </c>
      <c r="I130" s="674">
        <v>2602.02</v>
      </c>
      <c r="J130" s="674">
        <v>28477.21</v>
      </c>
      <c r="K130" s="674">
        <v>2602.02</v>
      </c>
      <c r="L130" s="674" t="s">
        <v>1923</v>
      </c>
    </row>
    <row r="131" spans="1:12">
      <c r="A131" s="683"/>
      <c r="B131" s="674" t="s">
        <v>2111</v>
      </c>
      <c r="C131" s="674" t="s">
        <v>1919</v>
      </c>
      <c r="D131" s="674" t="s">
        <v>1855</v>
      </c>
      <c r="E131" s="674">
        <v>349.18</v>
      </c>
      <c r="F131" s="674">
        <v>1</v>
      </c>
      <c r="G131" s="674"/>
      <c r="H131" s="674"/>
      <c r="I131" s="674">
        <v>644.03</v>
      </c>
      <c r="J131" s="674">
        <v>349.18</v>
      </c>
      <c r="K131" s="674">
        <v>644.03</v>
      </c>
      <c r="L131" s="674" t="s">
        <v>1923</v>
      </c>
    </row>
    <row r="132" spans="1:12">
      <c r="A132" s="683"/>
      <c r="B132" s="674" t="s">
        <v>2111</v>
      </c>
      <c r="C132" s="674" t="s">
        <v>1916</v>
      </c>
      <c r="D132" s="674" t="s">
        <v>1855</v>
      </c>
      <c r="E132" s="674">
        <v>3174.67</v>
      </c>
      <c r="F132" s="674">
        <v>5</v>
      </c>
      <c r="G132" s="674">
        <v>45</v>
      </c>
      <c r="H132" s="674">
        <v>0</v>
      </c>
      <c r="I132" s="674">
        <v>7666.19</v>
      </c>
      <c r="J132" s="674">
        <v>15873.36</v>
      </c>
      <c r="K132" s="674">
        <v>38330.97</v>
      </c>
      <c r="L132" s="674" t="s">
        <v>1939</v>
      </c>
    </row>
    <row r="133" spans="1:12">
      <c r="A133" s="683"/>
      <c r="B133" s="674" t="s">
        <v>2110</v>
      </c>
      <c r="C133" s="674" t="s">
        <v>1919</v>
      </c>
      <c r="D133" s="674" t="s">
        <v>1855</v>
      </c>
      <c r="E133" s="674">
        <v>775.77</v>
      </c>
      <c r="F133" s="674">
        <v>1</v>
      </c>
      <c r="G133" s="674"/>
      <c r="H133" s="674"/>
      <c r="I133" s="674">
        <v>644.03</v>
      </c>
      <c r="J133" s="674">
        <v>775.77</v>
      </c>
      <c r="K133" s="674">
        <v>644.03</v>
      </c>
      <c r="L133" s="674" t="s">
        <v>1923</v>
      </c>
    </row>
    <row r="134" spans="1:12">
      <c r="A134" s="683"/>
      <c r="B134" s="674" t="s">
        <v>2109</v>
      </c>
      <c r="C134" s="674" t="s">
        <v>1918</v>
      </c>
      <c r="D134" s="674" t="s">
        <v>1855</v>
      </c>
      <c r="E134" s="674">
        <v>1180.3900000000001</v>
      </c>
      <c r="F134" s="674">
        <v>1</v>
      </c>
      <c r="G134" s="674">
        <v>1</v>
      </c>
      <c r="H134" s="674">
        <v>0</v>
      </c>
      <c r="I134" s="674">
        <v>2602.02</v>
      </c>
      <c r="J134" s="674">
        <v>1180.3900000000001</v>
      </c>
      <c r="K134" s="674">
        <v>2602.02</v>
      </c>
      <c r="L134" s="674" t="s">
        <v>1923</v>
      </c>
    </row>
    <row r="135" spans="1:12">
      <c r="A135" s="683"/>
      <c r="B135" s="674" t="s">
        <v>2108</v>
      </c>
      <c r="C135" s="674" t="s">
        <v>1919</v>
      </c>
      <c r="D135" s="674" t="s">
        <v>1855</v>
      </c>
      <c r="E135" s="674">
        <v>1228.1199999999999</v>
      </c>
      <c r="F135" s="674">
        <v>1</v>
      </c>
      <c r="G135" s="674"/>
      <c r="H135" s="674"/>
      <c r="I135" s="674">
        <v>644.03</v>
      </c>
      <c r="J135" s="674">
        <v>1228.1199999999999</v>
      </c>
      <c r="K135" s="674">
        <v>644.03</v>
      </c>
      <c r="L135" s="674" t="s">
        <v>1923</v>
      </c>
    </row>
    <row r="136" spans="1:12">
      <c r="A136" s="683"/>
      <c r="B136" s="674" t="s">
        <v>2108</v>
      </c>
      <c r="C136" s="674" t="s">
        <v>1918</v>
      </c>
      <c r="D136" s="674" t="s">
        <v>1855</v>
      </c>
      <c r="E136" s="674">
        <v>3164.02</v>
      </c>
      <c r="F136" s="674">
        <v>5</v>
      </c>
      <c r="G136" s="674">
        <v>8</v>
      </c>
      <c r="H136" s="674">
        <v>0</v>
      </c>
      <c r="I136" s="674">
        <v>2602.02</v>
      </c>
      <c r="J136" s="674">
        <v>15820.11</v>
      </c>
      <c r="K136" s="674">
        <v>13010.12</v>
      </c>
      <c r="L136" s="674" t="s">
        <v>1923</v>
      </c>
    </row>
    <row r="137" spans="1:12">
      <c r="A137" s="683"/>
      <c r="B137" s="674" t="s">
        <v>2108</v>
      </c>
      <c r="C137" s="674" t="s">
        <v>1917</v>
      </c>
      <c r="D137" s="674" t="s">
        <v>1855</v>
      </c>
      <c r="E137" s="674">
        <v>1996.63</v>
      </c>
      <c r="F137" s="674">
        <v>3</v>
      </c>
      <c r="G137" s="674">
        <v>3</v>
      </c>
      <c r="H137" s="674">
        <v>0</v>
      </c>
      <c r="I137" s="674">
        <v>1712.59</v>
      </c>
      <c r="J137" s="674">
        <v>5989.9</v>
      </c>
      <c r="K137" s="674">
        <v>5137.7700000000004</v>
      </c>
      <c r="L137" s="674" t="s">
        <v>1939</v>
      </c>
    </row>
    <row r="138" spans="1:12">
      <c r="A138" s="683"/>
      <c r="B138" s="674" t="s">
        <v>2107</v>
      </c>
      <c r="C138" s="674" t="s">
        <v>1916</v>
      </c>
      <c r="D138" s="674" t="s">
        <v>1855</v>
      </c>
      <c r="E138" s="674">
        <v>1964.91</v>
      </c>
      <c r="F138" s="674">
        <v>2</v>
      </c>
      <c r="G138" s="674">
        <v>10</v>
      </c>
      <c r="H138" s="674">
        <v>0</v>
      </c>
      <c r="I138" s="674">
        <v>7666.19</v>
      </c>
      <c r="J138" s="674">
        <v>3929.83</v>
      </c>
      <c r="K138" s="674">
        <v>15332.39</v>
      </c>
      <c r="L138" s="674" t="s">
        <v>1939</v>
      </c>
    </row>
    <row r="139" spans="1:12">
      <c r="A139" s="683"/>
      <c r="B139" s="674" t="s">
        <v>2106</v>
      </c>
      <c r="C139" s="674" t="s">
        <v>1919</v>
      </c>
      <c r="D139" s="674" t="s">
        <v>1855</v>
      </c>
      <c r="E139" s="674">
        <v>370.85</v>
      </c>
      <c r="F139" s="674">
        <v>1</v>
      </c>
      <c r="G139" s="674"/>
      <c r="H139" s="674"/>
      <c r="I139" s="674">
        <v>644.03</v>
      </c>
      <c r="J139" s="674">
        <v>370.85</v>
      </c>
      <c r="K139" s="674">
        <v>644.03</v>
      </c>
      <c r="L139" s="674" t="s">
        <v>1923</v>
      </c>
    </row>
    <row r="140" spans="1:12">
      <c r="A140" s="683"/>
      <c r="B140" s="674" t="s">
        <v>2106</v>
      </c>
      <c r="C140" s="674" t="s">
        <v>1916</v>
      </c>
      <c r="D140" s="674" t="s">
        <v>1855</v>
      </c>
      <c r="E140" s="674">
        <v>7879.13</v>
      </c>
      <c r="F140" s="674">
        <v>6</v>
      </c>
      <c r="G140" s="674">
        <v>91</v>
      </c>
      <c r="H140" s="674">
        <v>2</v>
      </c>
      <c r="I140" s="674">
        <v>7666.19</v>
      </c>
      <c r="J140" s="674">
        <v>47274.79</v>
      </c>
      <c r="K140" s="674">
        <v>45997.17</v>
      </c>
      <c r="L140" s="674" t="s">
        <v>1939</v>
      </c>
    </row>
    <row r="141" spans="1:12">
      <c r="A141" s="683"/>
      <c r="B141" s="674" t="s">
        <v>2106</v>
      </c>
      <c r="C141" s="674" t="s">
        <v>1917</v>
      </c>
      <c r="D141" s="674" t="s">
        <v>1855</v>
      </c>
      <c r="E141" s="674">
        <v>6952.58</v>
      </c>
      <c r="F141" s="674">
        <v>2</v>
      </c>
      <c r="G141" s="674">
        <v>58</v>
      </c>
      <c r="H141" s="674">
        <v>79</v>
      </c>
      <c r="I141" s="674">
        <v>1712.59</v>
      </c>
      <c r="J141" s="674">
        <v>13905.17</v>
      </c>
      <c r="K141" s="674">
        <v>3425.18</v>
      </c>
      <c r="L141" s="674" t="s">
        <v>1939</v>
      </c>
    </row>
    <row r="142" spans="1:12">
      <c r="A142" s="683"/>
      <c r="B142" s="674" t="s">
        <v>2105</v>
      </c>
      <c r="C142" s="674" t="s">
        <v>1919</v>
      </c>
      <c r="D142" s="674" t="s">
        <v>1855</v>
      </c>
      <c r="E142" s="674">
        <v>283.73</v>
      </c>
      <c r="F142" s="674">
        <v>1</v>
      </c>
      <c r="G142" s="674"/>
      <c r="H142" s="674"/>
      <c r="I142" s="674">
        <v>644.03</v>
      </c>
      <c r="J142" s="674">
        <v>283.73</v>
      </c>
      <c r="K142" s="674">
        <v>644.03</v>
      </c>
      <c r="L142" s="674" t="s">
        <v>1923</v>
      </c>
    </row>
    <row r="143" spans="1:12">
      <c r="A143" s="683"/>
      <c r="B143" s="674" t="s">
        <v>2105</v>
      </c>
      <c r="C143" s="674" t="s">
        <v>1916</v>
      </c>
      <c r="D143" s="674" t="s">
        <v>1855</v>
      </c>
      <c r="E143" s="674">
        <v>5030.8599999999997</v>
      </c>
      <c r="F143" s="674">
        <v>2</v>
      </c>
      <c r="G143" s="674">
        <v>31</v>
      </c>
      <c r="H143" s="674">
        <v>0</v>
      </c>
      <c r="I143" s="674">
        <v>7666.19</v>
      </c>
      <c r="J143" s="674">
        <v>10061.719999999999</v>
      </c>
      <c r="K143" s="674">
        <v>15332.39</v>
      </c>
      <c r="L143" s="674" t="s">
        <v>1939</v>
      </c>
    </row>
    <row r="144" spans="1:12">
      <c r="A144" s="683"/>
      <c r="B144" s="674" t="s">
        <v>2104</v>
      </c>
      <c r="C144" s="674" t="s">
        <v>1919</v>
      </c>
      <c r="D144" s="674" t="s">
        <v>1855</v>
      </c>
      <c r="E144" s="674">
        <v>1389.26</v>
      </c>
      <c r="F144" s="674">
        <v>6</v>
      </c>
      <c r="G144" s="674"/>
      <c r="H144" s="674"/>
      <c r="I144" s="674">
        <v>644.03</v>
      </c>
      <c r="J144" s="674">
        <v>8335.59</v>
      </c>
      <c r="K144" s="674">
        <v>3864.17</v>
      </c>
      <c r="L144" s="674" t="s">
        <v>1923</v>
      </c>
    </row>
    <row r="145" spans="1:12">
      <c r="A145" s="683"/>
      <c r="B145" s="674" t="s">
        <v>2104</v>
      </c>
      <c r="C145" s="674" t="s">
        <v>1918</v>
      </c>
      <c r="D145" s="674" t="s">
        <v>1855</v>
      </c>
      <c r="E145" s="674">
        <v>2132.21</v>
      </c>
      <c r="F145" s="674">
        <v>2</v>
      </c>
      <c r="G145" s="674">
        <v>3</v>
      </c>
      <c r="H145" s="674">
        <v>0</v>
      </c>
      <c r="I145" s="674">
        <v>2602.02</v>
      </c>
      <c r="J145" s="674">
        <v>4264.41</v>
      </c>
      <c r="K145" s="674">
        <v>5204.05</v>
      </c>
      <c r="L145" s="674" t="s">
        <v>1923</v>
      </c>
    </row>
    <row r="146" spans="1:12">
      <c r="A146" s="683"/>
      <c r="B146" s="674" t="s">
        <v>2104</v>
      </c>
      <c r="C146" s="674" t="s">
        <v>1916</v>
      </c>
      <c r="D146" s="674" t="s">
        <v>1855</v>
      </c>
      <c r="E146" s="674">
        <v>1969.35</v>
      </c>
      <c r="F146" s="674">
        <v>1</v>
      </c>
      <c r="G146" s="674">
        <v>6</v>
      </c>
      <c r="H146" s="674">
        <v>0</v>
      </c>
      <c r="I146" s="674">
        <v>7666.19</v>
      </c>
      <c r="J146" s="674">
        <v>1969.35</v>
      </c>
      <c r="K146" s="674">
        <v>7666.19</v>
      </c>
      <c r="L146" s="674" t="s">
        <v>1939</v>
      </c>
    </row>
    <row r="147" spans="1:12">
      <c r="A147" s="683"/>
      <c r="B147" s="674" t="s">
        <v>2103</v>
      </c>
      <c r="C147" s="674" t="s">
        <v>1919</v>
      </c>
      <c r="D147" s="674" t="s">
        <v>1855</v>
      </c>
      <c r="E147" s="674">
        <v>569.87</v>
      </c>
      <c r="F147" s="674">
        <v>58</v>
      </c>
      <c r="G147" s="674"/>
      <c r="H147" s="674"/>
      <c r="I147" s="674">
        <v>644.03</v>
      </c>
      <c r="J147" s="674">
        <v>33052.43</v>
      </c>
      <c r="K147" s="674">
        <v>37353.64</v>
      </c>
      <c r="L147" s="674" t="s">
        <v>1923</v>
      </c>
    </row>
    <row r="148" spans="1:12">
      <c r="A148" s="683"/>
      <c r="B148" s="674" t="s">
        <v>2103</v>
      </c>
      <c r="C148" s="674" t="s">
        <v>1918</v>
      </c>
      <c r="D148" s="674" t="s">
        <v>1855</v>
      </c>
      <c r="E148" s="674">
        <v>1214.04</v>
      </c>
      <c r="F148" s="674">
        <v>6</v>
      </c>
      <c r="G148" s="674">
        <v>6</v>
      </c>
      <c r="H148" s="674">
        <v>0</v>
      </c>
      <c r="I148" s="674">
        <v>2602.02</v>
      </c>
      <c r="J148" s="674">
        <v>7284.26</v>
      </c>
      <c r="K148" s="674">
        <v>15612.15</v>
      </c>
      <c r="L148" s="674" t="s">
        <v>1923</v>
      </c>
    </row>
    <row r="149" spans="1:12">
      <c r="A149" s="683"/>
      <c r="B149" s="674" t="s">
        <v>2103</v>
      </c>
      <c r="C149" s="674" t="s">
        <v>1916</v>
      </c>
      <c r="D149" s="674" t="s">
        <v>1855</v>
      </c>
      <c r="E149" s="674">
        <v>6676.65</v>
      </c>
      <c r="F149" s="674">
        <v>5</v>
      </c>
      <c r="G149" s="674">
        <v>85</v>
      </c>
      <c r="H149" s="674">
        <v>3</v>
      </c>
      <c r="I149" s="674">
        <v>7666.19</v>
      </c>
      <c r="J149" s="674">
        <v>33383.24</v>
      </c>
      <c r="K149" s="674">
        <v>38330.97</v>
      </c>
      <c r="L149" s="674" t="s">
        <v>1939</v>
      </c>
    </row>
    <row r="150" spans="1:12">
      <c r="A150" s="683"/>
      <c r="B150" s="674" t="s">
        <v>2102</v>
      </c>
      <c r="C150" s="674" t="s">
        <v>1919</v>
      </c>
      <c r="D150" s="674" t="s">
        <v>1855</v>
      </c>
      <c r="E150" s="674">
        <v>923.22</v>
      </c>
      <c r="F150" s="674">
        <v>15</v>
      </c>
      <c r="G150" s="674"/>
      <c r="H150" s="674"/>
      <c r="I150" s="674">
        <v>644.03</v>
      </c>
      <c r="J150" s="674">
        <v>13848.26</v>
      </c>
      <c r="K150" s="674">
        <v>9660.42</v>
      </c>
      <c r="L150" s="674" t="s">
        <v>1923</v>
      </c>
    </row>
    <row r="151" spans="1:12">
      <c r="A151" s="683"/>
      <c r="B151" s="674" t="s">
        <v>2102</v>
      </c>
      <c r="C151" s="674" t="s">
        <v>1918</v>
      </c>
      <c r="D151" s="674" t="s">
        <v>1855</v>
      </c>
      <c r="E151" s="674">
        <v>962.09</v>
      </c>
      <c r="F151" s="674">
        <v>3</v>
      </c>
      <c r="G151" s="674">
        <v>5</v>
      </c>
      <c r="H151" s="674">
        <v>0</v>
      </c>
      <c r="I151" s="674">
        <v>2602.02</v>
      </c>
      <c r="J151" s="674">
        <v>2886.28</v>
      </c>
      <c r="K151" s="674">
        <v>7806.07</v>
      </c>
      <c r="L151" s="674" t="s">
        <v>1923</v>
      </c>
    </row>
    <row r="152" spans="1:12">
      <c r="A152" s="683"/>
      <c r="B152" s="674" t="s">
        <v>2102</v>
      </c>
      <c r="C152" s="674" t="s">
        <v>1916</v>
      </c>
      <c r="D152" s="674" t="s">
        <v>1855</v>
      </c>
      <c r="E152" s="674">
        <v>11954.42</v>
      </c>
      <c r="F152" s="674">
        <v>2</v>
      </c>
      <c r="G152" s="674">
        <v>33</v>
      </c>
      <c r="H152" s="674">
        <v>51</v>
      </c>
      <c r="I152" s="674">
        <v>7666.19</v>
      </c>
      <c r="J152" s="674">
        <v>23908.84</v>
      </c>
      <c r="K152" s="674">
        <v>15332.39</v>
      </c>
      <c r="L152" s="674" t="s">
        <v>1939</v>
      </c>
    </row>
    <row r="153" spans="1:12">
      <c r="A153" s="683"/>
      <c r="B153" s="674" t="s">
        <v>2102</v>
      </c>
      <c r="C153" s="674" t="s">
        <v>1917</v>
      </c>
      <c r="D153" s="674" t="s">
        <v>1855</v>
      </c>
      <c r="E153" s="674">
        <v>461.04</v>
      </c>
      <c r="F153" s="674">
        <v>1</v>
      </c>
      <c r="G153" s="674">
        <v>1</v>
      </c>
      <c r="H153" s="674">
        <v>0</v>
      </c>
      <c r="I153" s="674">
        <v>1712.59</v>
      </c>
      <c r="J153" s="674">
        <v>461.04</v>
      </c>
      <c r="K153" s="674">
        <v>1712.59</v>
      </c>
      <c r="L153" s="674" t="s">
        <v>1939</v>
      </c>
    </row>
    <row r="154" spans="1:12">
      <c r="A154" s="683"/>
      <c r="B154" s="674" t="s">
        <v>1937</v>
      </c>
      <c r="C154" s="674" t="s">
        <v>1919</v>
      </c>
      <c r="D154" s="674" t="s">
        <v>1855</v>
      </c>
      <c r="E154" s="674">
        <v>329.27</v>
      </c>
      <c r="F154" s="674">
        <v>5</v>
      </c>
      <c r="G154" s="674"/>
      <c r="H154" s="674"/>
      <c r="I154" s="674">
        <v>644.03</v>
      </c>
      <c r="J154" s="674">
        <v>1646.35</v>
      </c>
      <c r="K154" s="674">
        <v>3220.14</v>
      </c>
      <c r="L154" s="674" t="s">
        <v>1923</v>
      </c>
    </row>
    <row r="155" spans="1:12">
      <c r="A155" s="683"/>
      <c r="B155" s="674" t="s">
        <v>1937</v>
      </c>
      <c r="C155" s="674" t="s">
        <v>1918</v>
      </c>
      <c r="D155" s="674" t="s">
        <v>1855</v>
      </c>
      <c r="E155" s="674">
        <v>1228.1400000000001</v>
      </c>
      <c r="F155" s="674">
        <v>1</v>
      </c>
      <c r="G155" s="674">
        <v>2</v>
      </c>
      <c r="H155" s="674">
        <v>0</v>
      </c>
      <c r="I155" s="674">
        <v>2602.02</v>
      </c>
      <c r="J155" s="674">
        <v>1228.1400000000001</v>
      </c>
      <c r="K155" s="674">
        <v>2602.02</v>
      </c>
      <c r="L155" s="674" t="s">
        <v>1923</v>
      </c>
    </row>
    <row r="156" spans="1:12">
      <c r="A156" s="683"/>
      <c r="B156" s="674" t="s">
        <v>2101</v>
      </c>
      <c r="C156" s="674" t="s">
        <v>1919</v>
      </c>
      <c r="D156" s="674" t="s">
        <v>1855</v>
      </c>
      <c r="E156" s="674">
        <v>466.96</v>
      </c>
      <c r="F156" s="674">
        <v>4</v>
      </c>
      <c r="G156" s="674"/>
      <c r="H156" s="674"/>
      <c r="I156" s="674">
        <v>644.03</v>
      </c>
      <c r="J156" s="674">
        <v>1867.82</v>
      </c>
      <c r="K156" s="674">
        <v>2576.11</v>
      </c>
      <c r="L156" s="674" t="s">
        <v>1923</v>
      </c>
    </row>
    <row r="157" spans="1:12">
      <c r="A157" s="683"/>
      <c r="B157" s="674" t="s">
        <v>2101</v>
      </c>
      <c r="C157" s="674" t="s">
        <v>1916</v>
      </c>
      <c r="D157" s="674" t="s">
        <v>1855</v>
      </c>
      <c r="E157" s="674">
        <v>9650.68</v>
      </c>
      <c r="F157" s="674">
        <v>2</v>
      </c>
      <c r="G157" s="674">
        <v>35</v>
      </c>
      <c r="H157" s="674">
        <v>35</v>
      </c>
      <c r="I157" s="674">
        <v>7666.19</v>
      </c>
      <c r="J157" s="674">
        <v>19301.37</v>
      </c>
      <c r="K157" s="674">
        <v>15332.39</v>
      </c>
      <c r="L157" s="674" t="s">
        <v>1939</v>
      </c>
    </row>
    <row r="158" spans="1:12">
      <c r="A158" s="683"/>
      <c r="B158" s="674" t="s">
        <v>2100</v>
      </c>
      <c r="C158" s="674" t="s">
        <v>1919</v>
      </c>
      <c r="D158" s="674" t="s">
        <v>1855</v>
      </c>
      <c r="E158" s="674">
        <v>549.88</v>
      </c>
      <c r="F158" s="674">
        <v>4</v>
      </c>
      <c r="G158" s="674"/>
      <c r="H158" s="674"/>
      <c r="I158" s="674">
        <v>644.03</v>
      </c>
      <c r="J158" s="674">
        <v>2199.5300000000002</v>
      </c>
      <c r="K158" s="674">
        <v>2576.11</v>
      </c>
      <c r="L158" s="674" t="s">
        <v>1923</v>
      </c>
    </row>
    <row r="159" spans="1:12">
      <c r="A159" s="683"/>
      <c r="B159" s="674" t="s">
        <v>2099</v>
      </c>
      <c r="C159" s="674" t="s">
        <v>1919</v>
      </c>
      <c r="D159" s="674" t="s">
        <v>1855</v>
      </c>
      <c r="E159" s="674">
        <v>461.76</v>
      </c>
      <c r="F159" s="674">
        <v>1</v>
      </c>
      <c r="G159" s="674"/>
      <c r="H159" s="674"/>
      <c r="I159" s="674">
        <v>644.03</v>
      </c>
      <c r="J159" s="674">
        <v>461.76</v>
      </c>
      <c r="K159" s="674">
        <v>644.03</v>
      </c>
      <c r="L159" s="674" t="s">
        <v>1923</v>
      </c>
    </row>
    <row r="160" spans="1:12">
      <c r="A160" s="683"/>
      <c r="B160" s="674" t="s">
        <v>2098</v>
      </c>
      <c r="C160" s="674" t="s">
        <v>1919</v>
      </c>
      <c r="D160" s="674" t="s">
        <v>1855</v>
      </c>
      <c r="E160" s="674">
        <v>436.36</v>
      </c>
      <c r="F160" s="674">
        <v>4</v>
      </c>
      <c r="G160" s="674"/>
      <c r="H160" s="674"/>
      <c r="I160" s="674">
        <v>644.03</v>
      </c>
      <c r="J160" s="674">
        <v>1745.42</v>
      </c>
      <c r="K160" s="674">
        <v>2576.11</v>
      </c>
      <c r="L160" s="674" t="s">
        <v>1923</v>
      </c>
    </row>
    <row r="161" spans="1:12">
      <c r="A161" s="683"/>
      <c r="B161" s="674" t="s">
        <v>2098</v>
      </c>
      <c r="C161" s="674" t="s">
        <v>1918</v>
      </c>
      <c r="D161" s="674" t="s">
        <v>1855</v>
      </c>
      <c r="E161" s="674">
        <v>5004.42</v>
      </c>
      <c r="F161" s="674">
        <v>1</v>
      </c>
      <c r="G161" s="674">
        <v>3</v>
      </c>
      <c r="H161" s="674">
        <v>0</v>
      </c>
      <c r="I161" s="674">
        <v>2602.02</v>
      </c>
      <c r="J161" s="674">
        <v>5004.42</v>
      </c>
      <c r="K161" s="674">
        <v>2602.02</v>
      </c>
      <c r="L161" s="674" t="s">
        <v>1923</v>
      </c>
    </row>
    <row r="162" spans="1:12">
      <c r="A162" s="683"/>
      <c r="B162" s="674" t="s">
        <v>2098</v>
      </c>
      <c r="C162" s="674" t="s">
        <v>1916</v>
      </c>
      <c r="D162" s="674" t="s">
        <v>1855</v>
      </c>
      <c r="E162" s="674">
        <v>2491.66</v>
      </c>
      <c r="F162" s="674">
        <v>1</v>
      </c>
      <c r="G162" s="674">
        <v>9</v>
      </c>
      <c r="H162" s="674">
        <v>0</v>
      </c>
      <c r="I162" s="674">
        <v>7666.19</v>
      </c>
      <c r="J162" s="674">
        <v>2491.66</v>
      </c>
      <c r="K162" s="674">
        <v>7666.19</v>
      </c>
      <c r="L162" s="674" t="s">
        <v>1939</v>
      </c>
    </row>
    <row r="163" spans="1:12">
      <c r="A163" s="683"/>
      <c r="B163" s="674" t="s">
        <v>2097</v>
      </c>
      <c r="C163" s="674" t="s">
        <v>1916</v>
      </c>
      <c r="D163" s="674" t="s">
        <v>1855</v>
      </c>
      <c r="E163" s="674">
        <v>5831.5</v>
      </c>
      <c r="F163" s="674">
        <v>1</v>
      </c>
      <c r="G163" s="674">
        <v>15</v>
      </c>
      <c r="H163" s="674">
        <v>0</v>
      </c>
      <c r="I163" s="674">
        <v>7666.19</v>
      </c>
      <c r="J163" s="674">
        <v>5831.5</v>
      </c>
      <c r="K163" s="674">
        <v>7666.19</v>
      </c>
      <c r="L163" s="674" t="s">
        <v>1939</v>
      </c>
    </row>
    <row r="164" spans="1:12">
      <c r="A164" s="683"/>
      <c r="B164" s="674" t="s">
        <v>2096</v>
      </c>
      <c r="C164" s="674" t="s">
        <v>1918</v>
      </c>
      <c r="D164" s="674" t="s">
        <v>1855</v>
      </c>
      <c r="E164" s="674">
        <v>787.55</v>
      </c>
      <c r="F164" s="674">
        <v>1</v>
      </c>
      <c r="G164" s="674">
        <v>1</v>
      </c>
      <c r="H164" s="674">
        <v>0</v>
      </c>
      <c r="I164" s="674">
        <v>2602.02</v>
      </c>
      <c r="J164" s="674">
        <v>787.55</v>
      </c>
      <c r="K164" s="674">
        <v>2602.02</v>
      </c>
      <c r="L164" s="674" t="s">
        <v>1923</v>
      </c>
    </row>
    <row r="165" spans="1:12">
      <c r="A165" s="683"/>
      <c r="B165" s="674" t="s">
        <v>2096</v>
      </c>
      <c r="C165" s="674" t="s">
        <v>1916</v>
      </c>
      <c r="D165" s="674" t="s">
        <v>1855</v>
      </c>
      <c r="E165" s="674">
        <v>4253.5</v>
      </c>
      <c r="F165" s="674">
        <v>1</v>
      </c>
      <c r="G165" s="674">
        <v>5</v>
      </c>
      <c r="H165" s="674">
        <v>0</v>
      </c>
      <c r="I165" s="674">
        <v>7666.19</v>
      </c>
      <c r="J165" s="674">
        <v>4253.5</v>
      </c>
      <c r="K165" s="674">
        <v>7666.19</v>
      </c>
      <c r="L165" s="674" t="s">
        <v>1939</v>
      </c>
    </row>
    <row r="166" spans="1:12">
      <c r="A166" s="683"/>
      <c r="B166" s="674" t="s">
        <v>1936</v>
      </c>
      <c r="C166" s="674" t="s">
        <v>1919</v>
      </c>
      <c r="D166" s="674" t="s">
        <v>1855</v>
      </c>
      <c r="E166" s="674">
        <v>633.91999999999996</v>
      </c>
      <c r="F166" s="674">
        <v>6</v>
      </c>
      <c r="G166" s="674"/>
      <c r="H166" s="674"/>
      <c r="I166" s="674">
        <v>644.03</v>
      </c>
      <c r="J166" s="674">
        <v>3803.52</v>
      </c>
      <c r="K166" s="674">
        <v>3864.17</v>
      </c>
      <c r="L166" s="674" t="s">
        <v>1923</v>
      </c>
    </row>
    <row r="167" spans="1:12">
      <c r="A167" s="683"/>
      <c r="B167" s="674" t="s">
        <v>1936</v>
      </c>
      <c r="C167" s="674" t="s">
        <v>1918</v>
      </c>
      <c r="D167" s="674" t="s">
        <v>1855</v>
      </c>
      <c r="E167" s="674">
        <v>2693.81</v>
      </c>
      <c r="F167" s="674">
        <v>5</v>
      </c>
      <c r="G167" s="674">
        <v>28</v>
      </c>
      <c r="H167" s="674">
        <v>0</v>
      </c>
      <c r="I167" s="674">
        <v>2602.02</v>
      </c>
      <c r="J167" s="674">
        <v>13469.03</v>
      </c>
      <c r="K167" s="674">
        <v>13010.12</v>
      </c>
      <c r="L167" s="674" t="s">
        <v>1923</v>
      </c>
    </row>
    <row r="168" spans="1:12">
      <c r="A168" s="683"/>
      <c r="B168" s="674" t="s">
        <v>1936</v>
      </c>
      <c r="C168" s="674" t="s">
        <v>1916</v>
      </c>
      <c r="D168" s="674" t="s">
        <v>1855</v>
      </c>
      <c r="E168" s="674">
        <v>6224.7</v>
      </c>
      <c r="F168" s="674">
        <v>8</v>
      </c>
      <c r="G168" s="674">
        <v>110</v>
      </c>
      <c r="H168" s="674">
        <v>0</v>
      </c>
      <c r="I168" s="674">
        <v>7666.19</v>
      </c>
      <c r="J168" s="674">
        <v>49797.599999999999</v>
      </c>
      <c r="K168" s="674">
        <v>61329.56</v>
      </c>
      <c r="L168" s="674" t="s">
        <v>1939</v>
      </c>
    </row>
    <row r="169" spans="1:12">
      <c r="A169" s="683"/>
      <c r="B169" s="674" t="s">
        <v>1936</v>
      </c>
      <c r="C169" s="674" t="s">
        <v>1917</v>
      </c>
      <c r="D169" s="674" t="s">
        <v>1855</v>
      </c>
      <c r="E169" s="674">
        <v>961.85</v>
      </c>
      <c r="F169" s="674">
        <v>2</v>
      </c>
      <c r="G169" s="674">
        <v>2</v>
      </c>
      <c r="H169" s="674">
        <v>0</v>
      </c>
      <c r="I169" s="674">
        <v>1712.59</v>
      </c>
      <c r="J169" s="674">
        <v>1923.7</v>
      </c>
      <c r="K169" s="674">
        <v>3425.18</v>
      </c>
      <c r="L169" s="674" t="s">
        <v>1939</v>
      </c>
    </row>
    <row r="170" spans="1:12">
      <c r="A170" s="683"/>
      <c r="B170" s="674" t="s">
        <v>2095</v>
      </c>
      <c r="C170" s="674" t="s">
        <v>1919</v>
      </c>
      <c r="D170" s="674" t="s">
        <v>1855</v>
      </c>
      <c r="E170" s="674">
        <v>2161.2399999999998</v>
      </c>
      <c r="F170" s="674">
        <v>9</v>
      </c>
      <c r="G170" s="674"/>
      <c r="H170" s="674"/>
      <c r="I170" s="674">
        <v>644.03</v>
      </c>
      <c r="J170" s="674">
        <v>19451.13</v>
      </c>
      <c r="K170" s="674">
        <v>5796.25</v>
      </c>
      <c r="L170" s="674" t="s">
        <v>1923</v>
      </c>
    </row>
    <row r="171" spans="1:12">
      <c r="A171" s="683"/>
      <c r="B171" s="674" t="s">
        <v>2095</v>
      </c>
      <c r="C171" s="674" t="s">
        <v>1918</v>
      </c>
      <c r="D171" s="674" t="s">
        <v>1855</v>
      </c>
      <c r="E171" s="674">
        <v>737.16</v>
      </c>
      <c r="F171" s="674">
        <v>3</v>
      </c>
      <c r="G171" s="674">
        <v>8</v>
      </c>
      <c r="H171" s="674">
        <v>0</v>
      </c>
      <c r="I171" s="674">
        <v>2602.02</v>
      </c>
      <c r="J171" s="674">
        <v>2211.48</v>
      </c>
      <c r="K171" s="674">
        <v>7806.07</v>
      </c>
      <c r="L171" s="674" t="s">
        <v>1923</v>
      </c>
    </row>
    <row r="172" spans="1:12">
      <c r="A172" s="683"/>
      <c r="B172" s="674" t="s">
        <v>2095</v>
      </c>
      <c r="C172" s="674" t="s">
        <v>1916</v>
      </c>
      <c r="D172" s="674" t="s">
        <v>1855</v>
      </c>
      <c r="E172" s="674">
        <v>3773.85</v>
      </c>
      <c r="F172" s="674">
        <v>3</v>
      </c>
      <c r="G172" s="674">
        <v>76</v>
      </c>
      <c r="H172" s="674">
        <v>32</v>
      </c>
      <c r="I172" s="674">
        <v>7666.19</v>
      </c>
      <c r="J172" s="674">
        <v>11321.56</v>
      </c>
      <c r="K172" s="674">
        <v>22998.58</v>
      </c>
      <c r="L172" s="674" t="s">
        <v>1939</v>
      </c>
    </row>
    <row r="173" spans="1:12">
      <c r="A173" s="683"/>
      <c r="B173" s="674" t="s">
        <v>1935</v>
      </c>
      <c r="C173" s="674" t="s">
        <v>1919</v>
      </c>
      <c r="D173" s="674" t="s">
        <v>1855</v>
      </c>
      <c r="E173" s="674">
        <v>129.6</v>
      </c>
      <c r="F173" s="674">
        <v>10</v>
      </c>
      <c r="G173" s="674"/>
      <c r="H173" s="674"/>
      <c r="I173" s="674">
        <v>644.03</v>
      </c>
      <c r="J173" s="674">
        <v>1295.97</v>
      </c>
      <c r="K173" s="674">
        <v>6440.28</v>
      </c>
      <c r="L173" s="674" t="s">
        <v>1923</v>
      </c>
    </row>
    <row r="174" spans="1:12">
      <c r="A174" s="683"/>
      <c r="B174" s="674" t="s">
        <v>1935</v>
      </c>
      <c r="C174" s="674" t="s">
        <v>1916</v>
      </c>
      <c r="D174" s="674" t="s">
        <v>1855</v>
      </c>
      <c r="E174" s="674">
        <v>4666.6499999999996</v>
      </c>
      <c r="F174" s="674">
        <v>2</v>
      </c>
      <c r="G174" s="674">
        <v>12</v>
      </c>
      <c r="H174" s="674">
        <v>0</v>
      </c>
      <c r="I174" s="674">
        <v>7666.19</v>
      </c>
      <c r="J174" s="674">
        <v>9333.2999999999993</v>
      </c>
      <c r="K174" s="674">
        <v>15332.39</v>
      </c>
      <c r="L174" s="674" t="s">
        <v>1939</v>
      </c>
    </row>
    <row r="175" spans="1:12">
      <c r="A175" s="683"/>
      <c r="B175" s="674" t="s">
        <v>2094</v>
      </c>
      <c r="C175" s="674" t="s">
        <v>1919</v>
      </c>
      <c r="D175" s="674" t="s">
        <v>1855</v>
      </c>
      <c r="E175" s="674">
        <v>983.41</v>
      </c>
      <c r="F175" s="674">
        <v>16</v>
      </c>
      <c r="G175" s="674"/>
      <c r="H175" s="674"/>
      <c r="I175" s="674">
        <v>644.03</v>
      </c>
      <c r="J175" s="674">
        <v>15734.51</v>
      </c>
      <c r="K175" s="674">
        <v>10304.450000000001</v>
      </c>
      <c r="L175" s="674" t="s">
        <v>1923</v>
      </c>
    </row>
    <row r="176" spans="1:12">
      <c r="A176" s="683"/>
      <c r="B176" s="674" t="s">
        <v>2094</v>
      </c>
      <c r="C176" s="674" t="s">
        <v>1918</v>
      </c>
      <c r="D176" s="674" t="s">
        <v>1855</v>
      </c>
      <c r="E176" s="674">
        <v>1992.64</v>
      </c>
      <c r="F176" s="674">
        <v>29</v>
      </c>
      <c r="G176" s="674">
        <v>52</v>
      </c>
      <c r="H176" s="674">
        <v>0</v>
      </c>
      <c r="I176" s="674">
        <v>2602.02</v>
      </c>
      <c r="J176" s="674">
        <v>57786.65</v>
      </c>
      <c r="K176" s="674">
        <v>75458.710000000006</v>
      </c>
      <c r="L176" s="674" t="s">
        <v>1923</v>
      </c>
    </row>
    <row r="177" spans="1:12">
      <c r="A177" s="683"/>
      <c r="B177" s="674" t="s">
        <v>2094</v>
      </c>
      <c r="C177" s="674" t="s">
        <v>1916</v>
      </c>
      <c r="D177" s="674" t="s">
        <v>1855</v>
      </c>
      <c r="E177" s="674">
        <v>12255.5</v>
      </c>
      <c r="F177" s="674">
        <v>8</v>
      </c>
      <c r="G177" s="674">
        <v>170</v>
      </c>
      <c r="H177" s="674">
        <v>50</v>
      </c>
      <c r="I177" s="674">
        <v>7666.19</v>
      </c>
      <c r="J177" s="674">
        <v>98044.02</v>
      </c>
      <c r="K177" s="674">
        <v>61329.56</v>
      </c>
      <c r="L177" s="674" t="s">
        <v>1939</v>
      </c>
    </row>
    <row r="178" spans="1:12">
      <c r="A178" s="683"/>
      <c r="B178" s="674" t="s">
        <v>2094</v>
      </c>
      <c r="C178" s="674" t="s">
        <v>1917</v>
      </c>
      <c r="D178" s="674" t="s">
        <v>1855</v>
      </c>
      <c r="E178" s="674">
        <v>1858.71</v>
      </c>
      <c r="F178" s="674">
        <v>4</v>
      </c>
      <c r="G178" s="674">
        <v>4</v>
      </c>
      <c r="H178" s="674">
        <v>0</v>
      </c>
      <c r="I178" s="674">
        <v>1712.59</v>
      </c>
      <c r="J178" s="674">
        <v>7434.85</v>
      </c>
      <c r="K178" s="674">
        <v>6850.36</v>
      </c>
      <c r="L178" s="674" t="s">
        <v>1939</v>
      </c>
    </row>
    <row r="179" spans="1:12">
      <c r="A179" s="683"/>
      <c r="B179" s="674" t="s">
        <v>2093</v>
      </c>
      <c r="C179" s="674" t="s">
        <v>1919</v>
      </c>
      <c r="D179" s="674" t="s">
        <v>1855</v>
      </c>
      <c r="E179" s="674">
        <v>109.47</v>
      </c>
      <c r="F179" s="674">
        <v>8</v>
      </c>
      <c r="G179" s="674"/>
      <c r="H179" s="674"/>
      <c r="I179" s="674">
        <v>644.03</v>
      </c>
      <c r="J179" s="674">
        <v>875.76</v>
      </c>
      <c r="K179" s="674">
        <v>5152.2299999999996</v>
      </c>
      <c r="L179" s="674" t="s">
        <v>1923</v>
      </c>
    </row>
    <row r="180" spans="1:12">
      <c r="A180" s="683"/>
      <c r="B180" s="674" t="s">
        <v>2093</v>
      </c>
      <c r="C180" s="674" t="s">
        <v>1918</v>
      </c>
      <c r="D180" s="674" t="s">
        <v>1855</v>
      </c>
      <c r="E180" s="674">
        <v>1565.66</v>
      </c>
      <c r="F180" s="674">
        <v>2</v>
      </c>
      <c r="G180" s="674">
        <v>3</v>
      </c>
      <c r="H180" s="674">
        <v>0</v>
      </c>
      <c r="I180" s="674">
        <v>2602.02</v>
      </c>
      <c r="J180" s="674">
        <v>3131.33</v>
      </c>
      <c r="K180" s="674">
        <v>5204.05</v>
      </c>
      <c r="L180" s="674" t="s">
        <v>1923</v>
      </c>
    </row>
    <row r="181" spans="1:12">
      <c r="A181" s="683"/>
      <c r="B181" s="674" t="s">
        <v>2093</v>
      </c>
      <c r="C181" s="674" t="s">
        <v>1916</v>
      </c>
      <c r="D181" s="674" t="s">
        <v>1855</v>
      </c>
      <c r="E181" s="674">
        <v>6646.46</v>
      </c>
      <c r="F181" s="674">
        <v>2</v>
      </c>
      <c r="G181" s="674">
        <v>14</v>
      </c>
      <c r="H181" s="674">
        <v>0</v>
      </c>
      <c r="I181" s="674">
        <v>7666.19</v>
      </c>
      <c r="J181" s="674">
        <v>13292.92</v>
      </c>
      <c r="K181" s="674">
        <v>15332.39</v>
      </c>
      <c r="L181" s="674" t="s">
        <v>1939</v>
      </c>
    </row>
    <row r="182" spans="1:12">
      <c r="A182" s="683"/>
      <c r="B182" s="674" t="s">
        <v>2093</v>
      </c>
      <c r="C182" s="674" t="s">
        <v>1917</v>
      </c>
      <c r="D182" s="674" t="s">
        <v>1855</v>
      </c>
      <c r="E182" s="674">
        <v>1291.71</v>
      </c>
      <c r="F182" s="674">
        <v>1</v>
      </c>
      <c r="G182" s="674">
        <v>1</v>
      </c>
      <c r="H182" s="674">
        <v>0</v>
      </c>
      <c r="I182" s="674">
        <v>1712.59</v>
      </c>
      <c r="J182" s="674">
        <v>1291.71</v>
      </c>
      <c r="K182" s="674">
        <v>1712.59</v>
      </c>
      <c r="L182" s="674" t="s">
        <v>1939</v>
      </c>
    </row>
    <row r="183" spans="1:12">
      <c r="A183" s="683"/>
      <c r="B183" s="674" t="s">
        <v>2092</v>
      </c>
      <c r="C183" s="674" t="s">
        <v>1919</v>
      </c>
      <c r="D183" s="674" t="s">
        <v>1855</v>
      </c>
      <c r="E183" s="674">
        <v>467.73</v>
      </c>
      <c r="F183" s="674">
        <v>1</v>
      </c>
      <c r="G183" s="674"/>
      <c r="H183" s="674"/>
      <c r="I183" s="674">
        <v>644.03</v>
      </c>
      <c r="J183" s="674">
        <v>467.73</v>
      </c>
      <c r="K183" s="674">
        <v>644.03</v>
      </c>
      <c r="L183" s="674" t="s">
        <v>1923</v>
      </c>
    </row>
    <row r="184" spans="1:12">
      <c r="A184" s="683"/>
      <c r="B184" s="674" t="s">
        <v>2092</v>
      </c>
      <c r="C184" s="674" t="s">
        <v>1916</v>
      </c>
      <c r="D184" s="674" t="s">
        <v>1855</v>
      </c>
      <c r="E184" s="674">
        <v>5606.77</v>
      </c>
      <c r="F184" s="674">
        <v>1</v>
      </c>
      <c r="G184" s="674">
        <v>9</v>
      </c>
      <c r="H184" s="674">
        <v>0</v>
      </c>
      <c r="I184" s="674">
        <v>7666.19</v>
      </c>
      <c r="J184" s="674">
        <v>5606.77</v>
      </c>
      <c r="K184" s="674">
        <v>7666.19</v>
      </c>
      <c r="L184" s="674" t="s">
        <v>1939</v>
      </c>
    </row>
    <row r="185" spans="1:12">
      <c r="A185" s="683"/>
      <c r="B185" s="674" t="s">
        <v>2092</v>
      </c>
      <c r="C185" s="674" t="s">
        <v>1917</v>
      </c>
      <c r="D185" s="674" t="s">
        <v>1855</v>
      </c>
      <c r="E185" s="674">
        <v>2888.33</v>
      </c>
      <c r="F185" s="674">
        <v>1</v>
      </c>
      <c r="G185" s="674">
        <v>5</v>
      </c>
      <c r="H185" s="674">
        <v>0</v>
      </c>
      <c r="I185" s="674">
        <v>1712.59</v>
      </c>
      <c r="J185" s="674">
        <v>2888.33</v>
      </c>
      <c r="K185" s="674">
        <v>1712.59</v>
      </c>
      <c r="L185" s="674" t="s">
        <v>1939</v>
      </c>
    </row>
    <row r="186" spans="1:12">
      <c r="A186" s="683"/>
      <c r="B186" s="674" t="s">
        <v>1934</v>
      </c>
      <c r="C186" s="674" t="s">
        <v>1919</v>
      </c>
      <c r="D186" s="674" t="s">
        <v>1855</v>
      </c>
      <c r="E186" s="674">
        <v>905.09</v>
      </c>
      <c r="F186" s="674">
        <v>28</v>
      </c>
      <c r="G186" s="674"/>
      <c r="H186" s="674"/>
      <c r="I186" s="674">
        <v>644.03</v>
      </c>
      <c r="J186" s="674">
        <v>25342.400000000001</v>
      </c>
      <c r="K186" s="674">
        <v>18032.79</v>
      </c>
      <c r="L186" s="674" t="s">
        <v>1923</v>
      </c>
    </row>
    <row r="187" spans="1:12">
      <c r="A187" s="683"/>
      <c r="B187" s="674" t="s">
        <v>1934</v>
      </c>
      <c r="C187" s="674" t="s">
        <v>1918</v>
      </c>
      <c r="D187" s="674" t="s">
        <v>1855</v>
      </c>
      <c r="E187" s="674">
        <v>15181.68</v>
      </c>
      <c r="F187" s="674">
        <v>2</v>
      </c>
      <c r="G187" s="674">
        <v>42</v>
      </c>
      <c r="H187" s="674">
        <v>2</v>
      </c>
      <c r="I187" s="674">
        <v>2602.02</v>
      </c>
      <c r="J187" s="674">
        <v>30363.360000000001</v>
      </c>
      <c r="K187" s="674">
        <v>5204.05</v>
      </c>
      <c r="L187" s="674" t="s">
        <v>1923</v>
      </c>
    </row>
    <row r="188" spans="1:12">
      <c r="A188" s="683"/>
      <c r="B188" s="674" t="s">
        <v>1934</v>
      </c>
      <c r="C188" s="674" t="s">
        <v>1916</v>
      </c>
      <c r="D188" s="674" t="s">
        <v>1855</v>
      </c>
      <c r="E188" s="674">
        <v>10225.93</v>
      </c>
      <c r="F188" s="674">
        <v>6</v>
      </c>
      <c r="G188" s="674">
        <v>99</v>
      </c>
      <c r="H188" s="674">
        <v>18</v>
      </c>
      <c r="I188" s="674">
        <v>7666.19</v>
      </c>
      <c r="J188" s="674">
        <v>61355.58</v>
      </c>
      <c r="K188" s="674">
        <v>45997.17</v>
      </c>
      <c r="L188" s="674" t="s">
        <v>1939</v>
      </c>
    </row>
    <row r="189" spans="1:12">
      <c r="A189" s="683"/>
      <c r="B189" s="674" t="s">
        <v>2091</v>
      </c>
      <c r="C189" s="674" t="s">
        <v>1916</v>
      </c>
      <c r="D189" s="674" t="s">
        <v>1855</v>
      </c>
      <c r="E189" s="674">
        <v>14473.04</v>
      </c>
      <c r="F189" s="674">
        <v>1</v>
      </c>
      <c r="G189" s="674">
        <v>27</v>
      </c>
      <c r="H189" s="674">
        <v>0</v>
      </c>
      <c r="I189" s="674">
        <v>7666.19</v>
      </c>
      <c r="J189" s="674">
        <v>14473.04</v>
      </c>
      <c r="K189" s="674">
        <v>7666.19</v>
      </c>
      <c r="L189" s="674" t="s">
        <v>1939</v>
      </c>
    </row>
    <row r="190" spans="1:12">
      <c r="A190" s="683"/>
      <c r="B190" s="674" t="s">
        <v>2090</v>
      </c>
      <c r="C190" s="674" t="s">
        <v>1916</v>
      </c>
      <c r="D190" s="674" t="s">
        <v>1855</v>
      </c>
      <c r="E190" s="674">
        <v>9692.94</v>
      </c>
      <c r="F190" s="674">
        <v>1</v>
      </c>
      <c r="G190" s="674">
        <v>29</v>
      </c>
      <c r="H190" s="674">
        <v>7</v>
      </c>
      <c r="I190" s="674">
        <v>7666.19</v>
      </c>
      <c r="J190" s="674">
        <v>9692.94</v>
      </c>
      <c r="K190" s="674">
        <v>7666.19</v>
      </c>
      <c r="L190" s="674" t="s">
        <v>1939</v>
      </c>
    </row>
    <row r="191" spans="1:12">
      <c r="A191" s="683"/>
      <c r="B191" s="674" t="s">
        <v>1933</v>
      </c>
      <c r="C191" s="674" t="s">
        <v>1919</v>
      </c>
      <c r="D191" s="674" t="s">
        <v>1855</v>
      </c>
      <c r="E191" s="674">
        <v>543.97</v>
      </c>
      <c r="F191" s="674">
        <v>3</v>
      </c>
      <c r="G191" s="674"/>
      <c r="H191" s="674"/>
      <c r="I191" s="674">
        <v>644.03</v>
      </c>
      <c r="J191" s="674">
        <v>1631.91</v>
      </c>
      <c r="K191" s="674">
        <v>1932.08</v>
      </c>
      <c r="L191" s="674" t="s">
        <v>1923</v>
      </c>
    </row>
    <row r="192" spans="1:12">
      <c r="A192" s="683"/>
      <c r="B192" s="674" t="s">
        <v>1933</v>
      </c>
      <c r="C192" s="674" t="s">
        <v>1918</v>
      </c>
      <c r="D192" s="674" t="s">
        <v>1855</v>
      </c>
      <c r="E192" s="674">
        <v>2092.06</v>
      </c>
      <c r="F192" s="674">
        <v>1</v>
      </c>
      <c r="G192" s="674">
        <v>5</v>
      </c>
      <c r="H192" s="674">
        <v>0</v>
      </c>
      <c r="I192" s="674">
        <v>2602.02</v>
      </c>
      <c r="J192" s="674">
        <v>2092.06</v>
      </c>
      <c r="K192" s="674">
        <v>2602.02</v>
      </c>
      <c r="L192" s="674" t="s">
        <v>1923</v>
      </c>
    </row>
    <row r="193" spans="1:12">
      <c r="A193" s="683"/>
      <c r="B193" s="674" t="s">
        <v>1933</v>
      </c>
      <c r="C193" s="674" t="s">
        <v>1916</v>
      </c>
      <c r="D193" s="674" t="s">
        <v>1855</v>
      </c>
      <c r="E193" s="674">
        <v>5286.38</v>
      </c>
      <c r="F193" s="674">
        <v>1</v>
      </c>
      <c r="G193" s="674">
        <v>9</v>
      </c>
      <c r="H193" s="674">
        <v>0</v>
      </c>
      <c r="I193" s="674">
        <v>7666.19</v>
      </c>
      <c r="J193" s="674">
        <v>5286.38</v>
      </c>
      <c r="K193" s="674">
        <v>7666.19</v>
      </c>
      <c r="L193" s="674" t="s">
        <v>1939</v>
      </c>
    </row>
    <row r="194" spans="1:12">
      <c r="A194" s="683"/>
      <c r="B194" s="674" t="s">
        <v>1933</v>
      </c>
      <c r="C194" s="674" t="s">
        <v>1917</v>
      </c>
      <c r="D194" s="674" t="s">
        <v>1855</v>
      </c>
      <c r="E194" s="674">
        <v>1912.46</v>
      </c>
      <c r="F194" s="674">
        <v>1</v>
      </c>
      <c r="G194" s="674">
        <v>1</v>
      </c>
      <c r="H194" s="674">
        <v>0</v>
      </c>
      <c r="I194" s="674">
        <v>1712.59</v>
      </c>
      <c r="J194" s="674">
        <v>1912.46</v>
      </c>
      <c r="K194" s="674">
        <v>1712.59</v>
      </c>
      <c r="L194" s="674" t="s">
        <v>1939</v>
      </c>
    </row>
    <row r="195" spans="1:12">
      <c r="A195" s="683"/>
      <c r="B195" s="674" t="s">
        <v>2089</v>
      </c>
      <c r="C195" s="674" t="s">
        <v>1916</v>
      </c>
      <c r="D195" s="674" t="s">
        <v>1855</v>
      </c>
      <c r="E195" s="674">
        <v>11272.58</v>
      </c>
      <c r="F195" s="674">
        <v>3</v>
      </c>
      <c r="G195" s="674">
        <v>51</v>
      </c>
      <c r="H195" s="674">
        <v>27</v>
      </c>
      <c r="I195" s="674">
        <v>7666.19</v>
      </c>
      <c r="J195" s="674">
        <v>33817.75</v>
      </c>
      <c r="K195" s="674">
        <v>22998.58</v>
      </c>
      <c r="L195" s="674" t="s">
        <v>1939</v>
      </c>
    </row>
    <row r="196" spans="1:12">
      <c r="A196" s="683"/>
      <c r="B196" s="674" t="s">
        <v>2088</v>
      </c>
      <c r="C196" s="674" t="s">
        <v>1919</v>
      </c>
      <c r="D196" s="674" t="s">
        <v>1855</v>
      </c>
      <c r="E196" s="674">
        <v>642.92999999999995</v>
      </c>
      <c r="F196" s="674">
        <v>2</v>
      </c>
      <c r="G196" s="674"/>
      <c r="H196" s="674"/>
      <c r="I196" s="674">
        <v>644.03</v>
      </c>
      <c r="J196" s="674">
        <v>1285.8699999999999</v>
      </c>
      <c r="K196" s="674">
        <v>1288.06</v>
      </c>
      <c r="L196" s="674" t="s">
        <v>1923</v>
      </c>
    </row>
    <row r="197" spans="1:12">
      <c r="A197" s="683"/>
      <c r="B197" s="674" t="s">
        <v>2087</v>
      </c>
      <c r="C197" s="674" t="s">
        <v>1919</v>
      </c>
      <c r="D197" s="674" t="s">
        <v>1855</v>
      </c>
      <c r="E197" s="674">
        <v>1237.43</v>
      </c>
      <c r="F197" s="674">
        <v>4</v>
      </c>
      <c r="G197" s="674"/>
      <c r="H197" s="674"/>
      <c r="I197" s="674">
        <v>644.03</v>
      </c>
      <c r="J197" s="674">
        <v>4949.72</v>
      </c>
      <c r="K197" s="674">
        <v>2576.11</v>
      </c>
      <c r="L197" s="674" t="s">
        <v>1923</v>
      </c>
    </row>
    <row r="198" spans="1:12">
      <c r="A198" s="683"/>
      <c r="B198" s="674" t="s">
        <v>2087</v>
      </c>
      <c r="C198" s="674" t="s">
        <v>1918</v>
      </c>
      <c r="D198" s="674" t="s">
        <v>1855</v>
      </c>
      <c r="E198" s="674">
        <v>1664.83</v>
      </c>
      <c r="F198" s="674">
        <v>4</v>
      </c>
      <c r="G198" s="674">
        <v>4</v>
      </c>
      <c r="H198" s="674">
        <v>0</v>
      </c>
      <c r="I198" s="674">
        <v>2602.02</v>
      </c>
      <c r="J198" s="674">
        <v>6659.34</v>
      </c>
      <c r="K198" s="674">
        <v>10408.1</v>
      </c>
      <c r="L198" s="674" t="s">
        <v>1923</v>
      </c>
    </row>
    <row r="199" spans="1:12">
      <c r="A199" s="683"/>
      <c r="B199" s="674" t="s">
        <v>2086</v>
      </c>
      <c r="C199" s="674" t="s">
        <v>1916</v>
      </c>
      <c r="D199" s="674" t="s">
        <v>1855</v>
      </c>
      <c r="E199" s="674">
        <v>5745.25</v>
      </c>
      <c r="F199" s="674">
        <v>2</v>
      </c>
      <c r="G199" s="674">
        <v>38</v>
      </c>
      <c r="H199" s="674">
        <v>0</v>
      </c>
      <c r="I199" s="674">
        <v>7666.19</v>
      </c>
      <c r="J199" s="674">
        <v>11490.51</v>
      </c>
      <c r="K199" s="674">
        <v>15332.39</v>
      </c>
      <c r="L199" s="674" t="s">
        <v>1939</v>
      </c>
    </row>
    <row r="200" spans="1:12">
      <c r="A200" s="683"/>
      <c r="B200" s="674" t="s">
        <v>2085</v>
      </c>
      <c r="C200" s="674" t="s">
        <v>1919</v>
      </c>
      <c r="D200" s="674" t="s">
        <v>1855</v>
      </c>
      <c r="E200" s="674">
        <v>591.80999999999995</v>
      </c>
      <c r="F200" s="674">
        <v>14</v>
      </c>
      <c r="G200" s="674"/>
      <c r="H200" s="674"/>
      <c r="I200" s="674">
        <v>644.03</v>
      </c>
      <c r="J200" s="674">
        <v>8285.4</v>
      </c>
      <c r="K200" s="674">
        <v>9016.4</v>
      </c>
      <c r="L200" s="674" t="s">
        <v>1923</v>
      </c>
    </row>
    <row r="201" spans="1:12">
      <c r="A201" s="683"/>
      <c r="B201" s="674" t="s">
        <v>2085</v>
      </c>
      <c r="C201" s="674" t="s">
        <v>1918</v>
      </c>
      <c r="D201" s="674" t="s">
        <v>1855</v>
      </c>
      <c r="E201" s="674">
        <v>8809.83</v>
      </c>
      <c r="F201" s="674">
        <v>8</v>
      </c>
      <c r="G201" s="674">
        <v>54</v>
      </c>
      <c r="H201" s="674">
        <v>6</v>
      </c>
      <c r="I201" s="674">
        <v>2602.02</v>
      </c>
      <c r="J201" s="674">
        <v>70478.63</v>
      </c>
      <c r="K201" s="674">
        <v>20816.2</v>
      </c>
      <c r="L201" s="674" t="s">
        <v>1923</v>
      </c>
    </row>
    <row r="202" spans="1:12">
      <c r="A202" s="683"/>
      <c r="B202" s="674" t="s">
        <v>2085</v>
      </c>
      <c r="C202" s="674" t="s">
        <v>1916</v>
      </c>
      <c r="D202" s="674" t="s">
        <v>1855</v>
      </c>
      <c r="E202" s="674">
        <v>11351.54</v>
      </c>
      <c r="F202" s="674">
        <v>5</v>
      </c>
      <c r="G202" s="674">
        <v>109</v>
      </c>
      <c r="H202" s="674">
        <v>30</v>
      </c>
      <c r="I202" s="674">
        <v>7666.19</v>
      </c>
      <c r="J202" s="674">
        <v>56757.69</v>
      </c>
      <c r="K202" s="674">
        <v>38330.97</v>
      </c>
      <c r="L202" s="674" t="s">
        <v>1939</v>
      </c>
    </row>
    <row r="203" spans="1:12">
      <c r="A203" s="683"/>
      <c r="B203" s="674" t="s">
        <v>2085</v>
      </c>
      <c r="C203" s="674" t="s">
        <v>1917</v>
      </c>
      <c r="D203" s="674" t="s">
        <v>1855</v>
      </c>
      <c r="E203" s="674">
        <v>794.04</v>
      </c>
      <c r="F203" s="674">
        <v>3</v>
      </c>
      <c r="G203" s="674">
        <v>6</v>
      </c>
      <c r="H203" s="674">
        <v>0</v>
      </c>
      <c r="I203" s="674">
        <v>1712.59</v>
      </c>
      <c r="J203" s="674">
        <v>2382.13</v>
      </c>
      <c r="K203" s="674">
        <v>5137.7700000000004</v>
      </c>
      <c r="L203" s="674" t="s">
        <v>1939</v>
      </c>
    </row>
    <row r="204" spans="1:12">
      <c r="A204" s="683"/>
      <c r="B204" s="674" t="s">
        <v>2084</v>
      </c>
      <c r="C204" s="674" t="s">
        <v>1919</v>
      </c>
      <c r="D204" s="674" t="s">
        <v>1855</v>
      </c>
      <c r="E204" s="674">
        <v>357.12</v>
      </c>
      <c r="F204" s="674">
        <v>2</v>
      </c>
      <c r="G204" s="674"/>
      <c r="H204" s="674"/>
      <c r="I204" s="674">
        <v>644.03</v>
      </c>
      <c r="J204" s="674">
        <v>714.25</v>
      </c>
      <c r="K204" s="674">
        <v>1288.06</v>
      </c>
      <c r="L204" s="674" t="s">
        <v>1923</v>
      </c>
    </row>
    <row r="205" spans="1:12">
      <c r="A205" s="683"/>
      <c r="B205" s="674" t="s">
        <v>2083</v>
      </c>
      <c r="C205" s="674" t="s">
        <v>1919</v>
      </c>
      <c r="D205" s="674" t="s">
        <v>1855</v>
      </c>
      <c r="E205" s="674">
        <v>1385.35</v>
      </c>
      <c r="F205" s="674">
        <v>13</v>
      </c>
      <c r="G205" s="674"/>
      <c r="H205" s="674"/>
      <c r="I205" s="674">
        <v>644.03</v>
      </c>
      <c r="J205" s="674">
        <v>18009.61</v>
      </c>
      <c r="K205" s="674">
        <v>8372.3700000000008</v>
      </c>
      <c r="L205" s="674" t="s">
        <v>1923</v>
      </c>
    </row>
    <row r="206" spans="1:12">
      <c r="A206" s="683"/>
      <c r="B206" s="674" t="s">
        <v>2083</v>
      </c>
      <c r="C206" s="674" t="s">
        <v>1916</v>
      </c>
      <c r="D206" s="674" t="s">
        <v>1855</v>
      </c>
      <c r="E206" s="674">
        <v>6838.18</v>
      </c>
      <c r="F206" s="674">
        <v>3</v>
      </c>
      <c r="G206" s="674">
        <v>52</v>
      </c>
      <c r="H206" s="674">
        <v>7</v>
      </c>
      <c r="I206" s="674">
        <v>7666.19</v>
      </c>
      <c r="J206" s="674">
        <v>20514.55</v>
      </c>
      <c r="K206" s="674">
        <v>22998.58</v>
      </c>
      <c r="L206" s="674" t="s">
        <v>1939</v>
      </c>
    </row>
    <row r="207" spans="1:12">
      <c r="A207" s="683"/>
      <c r="B207" s="674" t="s">
        <v>2082</v>
      </c>
      <c r="C207" s="674" t="s">
        <v>1919</v>
      </c>
      <c r="D207" s="674" t="s">
        <v>1855</v>
      </c>
      <c r="E207" s="674">
        <v>1503.58</v>
      </c>
      <c r="F207" s="674">
        <v>16</v>
      </c>
      <c r="G207" s="674"/>
      <c r="H207" s="674"/>
      <c r="I207" s="674">
        <v>644.03</v>
      </c>
      <c r="J207" s="674">
        <v>24057.34</v>
      </c>
      <c r="K207" s="674">
        <v>10304.450000000001</v>
      </c>
      <c r="L207" s="674" t="s">
        <v>1923</v>
      </c>
    </row>
    <row r="208" spans="1:12">
      <c r="A208" s="683"/>
      <c r="B208" s="674" t="s">
        <v>2082</v>
      </c>
      <c r="C208" s="674" t="s">
        <v>1916</v>
      </c>
      <c r="D208" s="674" t="s">
        <v>1855</v>
      </c>
      <c r="E208" s="674">
        <v>9325.75</v>
      </c>
      <c r="F208" s="674">
        <v>4</v>
      </c>
      <c r="G208" s="674">
        <v>94</v>
      </c>
      <c r="H208" s="674">
        <v>11</v>
      </c>
      <c r="I208" s="674">
        <v>7666.19</v>
      </c>
      <c r="J208" s="674">
        <v>37302.99</v>
      </c>
      <c r="K208" s="674">
        <v>30664.78</v>
      </c>
      <c r="L208" s="674" t="s">
        <v>1939</v>
      </c>
    </row>
    <row r="209" spans="1:12">
      <c r="A209" s="683"/>
      <c r="B209" s="674" t="s">
        <v>2081</v>
      </c>
      <c r="C209" s="674" t="s">
        <v>1919</v>
      </c>
      <c r="D209" s="674" t="s">
        <v>1855</v>
      </c>
      <c r="E209" s="674">
        <v>515.52</v>
      </c>
      <c r="F209" s="674">
        <v>5</v>
      </c>
      <c r="G209" s="674"/>
      <c r="H209" s="674"/>
      <c r="I209" s="674">
        <v>644.03</v>
      </c>
      <c r="J209" s="674">
        <v>2577.62</v>
      </c>
      <c r="K209" s="674">
        <v>3220.14</v>
      </c>
      <c r="L209" s="674" t="s">
        <v>1923</v>
      </c>
    </row>
    <row r="210" spans="1:12">
      <c r="A210" s="683"/>
      <c r="B210" s="674" t="s">
        <v>2081</v>
      </c>
      <c r="C210" s="674" t="s">
        <v>1916</v>
      </c>
      <c r="D210" s="674" t="s">
        <v>1855</v>
      </c>
      <c r="E210" s="674">
        <v>9259.18</v>
      </c>
      <c r="F210" s="674">
        <v>3</v>
      </c>
      <c r="G210" s="674">
        <v>62</v>
      </c>
      <c r="H210" s="674">
        <v>32</v>
      </c>
      <c r="I210" s="674">
        <v>7666.19</v>
      </c>
      <c r="J210" s="674">
        <v>27777.54</v>
      </c>
      <c r="K210" s="674">
        <v>22998.58</v>
      </c>
      <c r="L210" s="674" t="s">
        <v>1939</v>
      </c>
    </row>
    <row r="211" spans="1:12">
      <c r="A211" s="683"/>
      <c r="B211" s="674" t="s">
        <v>2080</v>
      </c>
      <c r="C211" s="674" t="s">
        <v>1919</v>
      </c>
      <c r="D211" s="674" t="s">
        <v>1855</v>
      </c>
      <c r="E211" s="674">
        <v>568.88</v>
      </c>
      <c r="F211" s="674">
        <v>481</v>
      </c>
      <c r="G211" s="674"/>
      <c r="H211" s="674"/>
      <c r="I211" s="674">
        <v>644.03</v>
      </c>
      <c r="J211" s="674">
        <v>273631.96999999997</v>
      </c>
      <c r="K211" s="674">
        <v>309777.59000000003</v>
      </c>
      <c r="L211" s="674" t="s">
        <v>1923</v>
      </c>
    </row>
    <row r="212" spans="1:12">
      <c r="A212" s="683"/>
      <c r="B212" s="674" t="s">
        <v>2080</v>
      </c>
      <c r="C212" s="674" t="s">
        <v>1918</v>
      </c>
      <c r="D212" s="674" t="s">
        <v>1855</v>
      </c>
      <c r="E212" s="674">
        <v>2024.83</v>
      </c>
      <c r="F212" s="674">
        <v>7</v>
      </c>
      <c r="G212" s="674">
        <v>13</v>
      </c>
      <c r="H212" s="674">
        <v>0</v>
      </c>
      <c r="I212" s="674">
        <v>2602.02</v>
      </c>
      <c r="J212" s="674">
        <v>14173.79</v>
      </c>
      <c r="K212" s="674">
        <v>18214.169999999998</v>
      </c>
      <c r="L212" s="674" t="s">
        <v>1923</v>
      </c>
    </row>
    <row r="213" spans="1:12">
      <c r="A213" s="683"/>
      <c r="B213" s="674" t="s">
        <v>2080</v>
      </c>
      <c r="C213" s="674" t="s">
        <v>1916</v>
      </c>
      <c r="D213" s="674" t="s">
        <v>1855</v>
      </c>
      <c r="E213" s="674">
        <v>835.6</v>
      </c>
      <c r="F213" s="674">
        <v>3</v>
      </c>
      <c r="G213" s="674">
        <v>8</v>
      </c>
      <c r="H213" s="674">
        <v>0</v>
      </c>
      <c r="I213" s="674">
        <v>7666.19</v>
      </c>
      <c r="J213" s="674">
        <v>2506.8000000000002</v>
      </c>
      <c r="K213" s="674">
        <v>22998.58</v>
      </c>
      <c r="L213" s="674" t="s">
        <v>1939</v>
      </c>
    </row>
    <row r="214" spans="1:12">
      <c r="A214" s="683"/>
      <c r="B214" s="674" t="s">
        <v>2080</v>
      </c>
      <c r="C214" s="674" t="s">
        <v>1917</v>
      </c>
      <c r="D214" s="674" t="s">
        <v>1855</v>
      </c>
      <c r="E214" s="674">
        <v>481.14</v>
      </c>
      <c r="F214" s="674">
        <v>5</v>
      </c>
      <c r="G214" s="674">
        <v>7</v>
      </c>
      <c r="H214" s="674">
        <v>0</v>
      </c>
      <c r="I214" s="674">
        <v>1712.59</v>
      </c>
      <c r="J214" s="674">
        <v>2405.71</v>
      </c>
      <c r="K214" s="674">
        <v>8562.94</v>
      </c>
      <c r="L214" s="674" t="s">
        <v>1939</v>
      </c>
    </row>
    <row r="215" spans="1:12">
      <c r="A215" s="683"/>
      <c r="B215" s="674" t="s">
        <v>2079</v>
      </c>
      <c r="C215" s="674" t="s">
        <v>1916</v>
      </c>
      <c r="D215" s="674" t="s">
        <v>1855</v>
      </c>
      <c r="E215" s="674">
        <v>10095.49</v>
      </c>
      <c r="F215" s="674">
        <v>1</v>
      </c>
      <c r="G215" s="674">
        <v>29</v>
      </c>
      <c r="H215" s="674">
        <v>5</v>
      </c>
      <c r="I215" s="674">
        <v>7666.19</v>
      </c>
      <c r="J215" s="674">
        <v>10095.49</v>
      </c>
      <c r="K215" s="674">
        <v>7666.19</v>
      </c>
      <c r="L215" s="674" t="s">
        <v>1939</v>
      </c>
    </row>
    <row r="216" spans="1:12">
      <c r="A216" s="683"/>
      <c r="B216" s="674" t="s">
        <v>2078</v>
      </c>
      <c r="C216" s="674" t="s">
        <v>1916</v>
      </c>
      <c r="D216" s="674" t="s">
        <v>1855</v>
      </c>
      <c r="E216" s="674">
        <v>4150.66</v>
      </c>
      <c r="F216" s="674">
        <v>3</v>
      </c>
      <c r="G216" s="674">
        <v>60</v>
      </c>
      <c r="H216" s="674">
        <v>13</v>
      </c>
      <c r="I216" s="674">
        <v>7666.19</v>
      </c>
      <c r="J216" s="674">
        <v>12451.97</v>
      </c>
      <c r="K216" s="674">
        <v>22998.58</v>
      </c>
      <c r="L216" s="674" t="s">
        <v>1939</v>
      </c>
    </row>
    <row r="217" spans="1:12">
      <c r="A217" s="683"/>
      <c r="B217" s="674" t="s">
        <v>2077</v>
      </c>
      <c r="C217" s="674" t="s">
        <v>1919</v>
      </c>
      <c r="D217" s="674" t="s">
        <v>1855</v>
      </c>
      <c r="E217" s="674">
        <v>1271.78</v>
      </c>
      <c r="F217" s="674">
        <v>21</v>
      </c>
      <c r="G217" s="674"/>
      <c r="H217" s="674"/>
      <c r="I217" s="674">
        <v>644.03</v>
      </c>
      <c r="J217" s="674">
        <v>26707.31</v>
      </c>
      <c r="K217" s="674">
        <v>13524.59</v>
      </c>
      <c r="L217" s="674" t="s">
        <v>1923</v>
      </c>
    </row>
    <row r="218" spans="1:12">
      <c r="A218" s="683"/>
      <c r="B218" s="674" t="s">
        <v>2077</v>
      </c>
      <c r="C218" s="674" t="s">
        <v>1918</v>
      </c>
      <c r="D218" s="674" t="s">
        <v>1855</v>
      </c>
      <c r="E218" s="674">
        <v>1545.54</v>
      </c>
      <c r="F218" s="674">
        <v>5</v>
      </c>
      <c r="G218" s="674">
        <v>6</v>
      </c>
      <c r="H218" s="674">
        <v>0</v>
      </c>
      <c r="I218" s="674">
        <v>2602.02</v>
      </c>
      <c r="J218" s="674">
        <v>7727.69</v>
      </c>
      <c r="K218" s="674">
        <v>13010.12</v>
      </c>
      <c r="L218" s="674" t="s">
        <v>1923</v>
      </c>
    </row>
    <row r="219" spans="1:12">
      <c r="A219" s="683"/>
      <c r="B219" s="674" t="s">
        <v>2077</v>
      </c>
      <c r="C219" s="674" t="s">
        <v>1916</v>
      </c>
      <c r="D219" s="674" t="s">
        <v>1855</v>
      </c>
      <c r="E219" s="674">
        <v>11286.92</v>
      </c>
      <c r="F219" s="674">
        <v>2</v>
      </c>
      <c r="G219" s="674">
        <v>38</v>
      </c>
      <c r="H219" s="674">
        <v>15</v>
      </c>
      <c r="I219" s="674">
        <v>7666.19</v>
      </c>
      <c r="J219" s="674">
        <v>22573.84</v>
      </c>
      <c r="K219" s="674">
        <v>15332.39</v>
      </c>
      <c r="L219" s="674" t="s">
        <v>1939</v>
      </c>
    </row>
    <row r="220" spans="1:12">
      <c r="A220" s="683"/>
      <c r="B220" s="674" t="s">
        <v>2076</v>
      </c>
      <c r="C220" s="674" t="s">
        <v>1919</v>
      </c>
      <c r="D220" s="674" t="s">
        <v>1855</v>
      </c>
      <c r="E220" s="674">
        <v>370.48</v>
      </c>
      <c r="F220" s="674">
        <v>3</v>
      </c>
      <c r="G220" s="674"/>
      <c r="H220" s="674"/>
      <c r="I220" s="674">
        <v>644.03</v>
      </c>
      <c r="J220" s="674">
        <v>1111.44</v>
      </c>
      <c r="K220" s="674">
        <v>1932.08</v>
      </c>
      <c r="L220" s="674" t="s">
        <v>1923</v>
      </c>
    </row>
    <row r="221" spans="1:12">
      <c r="A221" s="683"/>
      <c r="B221" s="674" t="s">
        <v>2075</v>
      </c>
      <c r="C221" s="674" t="s">
        <v>1919</v>
      </c>
      <c r="D221" s="674" t="s">
        <v>1855</v>
      </c>
      <c r="E221" s="674">
        <v>618.07000000000005</v>
      </c>
      <c r="F221" s="674">
        <v>1</v>
      </c>
      <c r="G221" s="674"/>
      <c r="H221" s="674"/>
      <c r="I221" s="674">
        <v>644.03</v>
      </c>
      <c r="J221" s="674">
        <v>618.07000000000005</v>
      </c>
      <c r="K221" s="674">
        <v>644.03</v>
      </c>
      <c r="L221" s="674" t="s">
        <v>1923</v>
      </c>
    </row>
    <row r="222" spans="1:12">
      <c r="A222" s="683"/>
      <c r="B222" s="674" t="s">
        <v>2075</v>
      </c>
      <c r="C222" s="674" t="s">
        <v>1918</v>
      </c>
      <c r="D222" s="674" t="s">
        <v>1855</v>
      </c>
      <c r="E222" s="674">
        <v>2681.68</v>
      </c>
      <c r="F222" s="674">
        <v>16</v>
      </c>
      <c r="G222" s="674">
        <v>41</v>
      </c>
      <c r="H222" s="674">
        <v>0</v>
      </c>
      <c r="I222" s="674">
        <v>2602.02</v>
      </c>
      <c r="J222" s="674">
        <v>42906.82</v>
      </c>
      <c r="K222" s="674">
        <v>41632.39</v>
      </c>
      <c r="L222" s="674" t="s">
        <v>1923</v>
      </c>
    </row>
    <row r="223" spans="1:12">
      <c r="A223" s="683"/>
      <c r="B223" s="674" t="s">
        <v>2075</v>
      </c>
      <c r="C223" s="674" t="s">
        <v>1916</v>
      </c>
      <c r="D223" s="674" t="s">
        <v>1855</v>
      </c>
      <c r="E223" s="674">
        <v>10792.55</v>
      </c>
      <c r="F223" s="674">
        <v>2</v>
      </c>
      <c r="G223" s="674">
        <v>41</v>
      </c>
      <c r="H223" s="674">
        <v>0</v>
      </c>
      <c r="I223" s="674">
        <v>7666.19</v>
      </c>
      <c r="J223" s="674">
        <v>21585.1</v>
      </c>
      <c r="K223" s="674">
        <v>15332.39</v>
      </c>
      <c r="L223" s="674" t="s">
        <v>1939</v>
      </c>
    </row>
    <row r="224" spans="1:12">
      <c r="A224" s="683"/>
      <c r="B224" s="674" t="s">
        <v>2074</v>
      </c>
      <c r="C224" s="674" t="s">
        <v>1919</v>
      </c>
      <c r="D224" s="674" t="s">
        <v>1855</v>
      </c>
      <c r="E224" s="674">
        <v>587.82000000000005</v>
      </c>
      <c r="F224" s="674">
        <v>2</v>
      </c>
      <c r="G224" s="674"/>
      <c r="H224" s="674"/>
      <c r="I224" s="674">
        <v>644.03</v>
      </c>
      <c r="J224" s="674">
        <v>1175.6500000000001</v>
      </c>
      <c r="K224" s="674">
        <v>1288.06</v>
      </c>
      <c r="L224" s="674" t="s">
        <v>1923</v>
      </c>
    </row>
    <row r="225" spans="1:12">
      <c r="A225" s="683"/>
      <c r="B225" s="674" t="s">
        <v>2073</v>
      </c>
      <c r="C225" s="674" t="s">
        <v>1919</v>
      </c>
      <c r="D225" s="674" t="s">
        <v>1855</v>
      </c>
      <c r="E225" s="674">
        <v>106.34</v>
      </c>
      <c r="F225" s="674">
        <v>1</v>
      </c>
      <c r="G225" s="674"/>
      <c r="H225" s="674"/>
      <c r="I225" s="674">
        <v>644.03</v>
      </c>
      <c r="J225" s="674">
        <v>106.34</v>
      </c>
      <c r="K225" s="674">
        <v>644.03</v>
      </c>
      <c r="L225" s="674" t="s">
        <v>1923</v>
      </c>
    </row>
    <row r="226" spans="1:12">
      <c r="A226" s="683"/>
      <c r="B226" s="674" t="s">
        <v>2073</v>
      </c>
      <c r="C226" s="674" t="s">
        <v>1916</v>
      </c>
      <c r="D226" s="674" t="s">
        <v>1855</v>
      </c>
      <c r="E226" s="674">
        <v>5927.16</v>
      </c>
      <c r="F226" s="674">
        <v>2</v>
      </c>
      <c r="G226" s="674">
        <v>36</v>
      </c>
      <c r="H226" s="674">
        <v>23</v>
      </c>
      <c r="I226" s="674">
        <v>7666.19</v>
      </c>
      <c r="J226" s="674">
        <v>11854.31</v>
      </c>
      <c r="K226" s="674">
        <v>15332.39</v>
      </c>
      <c r="L226" s="674" t="s">
        <v>1939</v>
      </c>
    </row>
    <row r="227" spans="1:12">
      <c r="A227" s="683"/>
      <c r="B227" s="674" t="s">
        <v>2072</v>
      </c>
      <c r="C227" s="674" t="s">
        <v>1919</v>
      </c>
      <c r="D227" s="674" t="s">
        <v>1855</v>
      </c>
      <c r="E227" s="674">
        <v>351.88</v>
      </c>
      <c r="F227" s="674">
        <v>1</v>
      </c>
      <c r="G227" s="674"/>
      <c r="H227" s="674"/>
      <c r="I227" s="674">
        <v>644.03</v>
      </c>
      <c r="J227" s="674">
        <v>351.88</v>
      </c>
      <c r="K227" s="674">
        <v>644.03</v>
      </c>
      <c r="L227" s="674" t="s">
        <v>1923</v>
      </c>
    </row>
    <row r="228" spans="1:12">
      <c r="A228" s="683"/>
      <c r="B228" s="674" t="s">
        <v>2071</v>
      </c>
      <c r="C228" s="674" t="s">
        <v>1916</v>
      </c>
      <c r="D228" s="674" t="s">
        <v>1855</v>
      </c>
      <c r="E228" s="674">
        <v>4472.74</v>
      </c>
      <c r="F228" s="674">
        <v>1</v>
      </c>
      <c r="G228" s="674">
        <v>2</v>
      </c>
      <c r="H228" s="674">
        <v>0</v>
      </c>
      <c r="I228" s="674">
        <v>7666.19</v>
      </c>
      <c r="J228" s="674">
        <v>4472.74</v>
      </c>
      <c r="K228" s="674">
        <v>7666.19</v>
      </c>
      <c r="L228" s="674" t="s">
        <v>1939</v>
      </c>
    </row>
    <row r="229" spans="1:12">
      <c r="A229" s="683"/>
      <c r="B229" s="674" t="s">
        <v>2071</v>
      </c>
      <c r="C229" s="674" t="s">
        <v>1917</v>
      </c>
      <c r="D229" s="674" t="s">
        <v>1855</v>
      </c>
      <c r="E229" s="674">
        <v>259.73</v>
      </c>
      <c r="F229" s="674">
        <v>1</v>
      </c>
      <c r="G229" s="674">
        <v>7</v>
      </c>
      <c r="H229" s="674">
        <v>0</v>
      </c>
      <c r="I229" s="674">
        <v>1712.59</v>
      </c>
      <c r="J229" s="674">
        <v>259.73</v>
      </c>
      <c r="K229" s="674">
        <v>1712.59</v>
      </c>
      <c r="L229" s="674" t="s">
        <v>1939</v>
      </c>
    </row>
    <row r="230" spans="1:12">
      <c r="A230" s="683"/>
      <c r="B230" s="674" t="s">
        <v>2070</v>
      </c>
      <c r="C230" s="674" t="s">
        <v>1919</v>
      </c>
      <c r="D230" s="674" t="s">
        <v>1855</v>
      </c>
      <c r="E230" s="674">
        <v>243.62</v>
      </c>
      <c r="F230" s="674">
        <v>6</v>
      </c>
      <c r="G230" s="674"/>
      <c r="H230" s="674"/>
      <c r="I230" s="674">
        <v>644.03</v>
      </c>
      <c r="J230" s="674">
        <v>1461.69</v>
      </c>
      <c r="K230" s="674">
        <v>3864.17</v>
      </c>
      <c r="L230" s="674" t="s">
        <v>1923</v>
      </c>
    </row>
    <row r="231" spans="1:12">
      <c r="A231" s="683"/>
      <c r="B231" s="674" t="s">
        <v>2070</v>
      </c>
      <c r="C231" s="674" t="s">
        <v>1916</v>
      </c>
      <c r="D231" s="674" t="s">
        <v>1855</v>
      </c>
      <c r="E231" s="674">
        <v>7753.6</v>
      </c>
      <c r="F231" s="674">
        <v>1</v>
      </c>
      <c r="G231" s="674">
        <v>22</v>
      </c>
      <c r="H231" s="674">
        <v>0</v>
      </c>
      <c r="I231" s="674">
        <v>7666.19</v>
      </c>
      <c r="J231" s="674">
        <v>7753.6</v>
      </c>
      <c r="K231" s="674">
        <v>7666.19</v>
      </c>
      <c r="L231" s="674" t="s">
        <v>1939</v>
      </c>
    </row>
    <row r="232" spans="1:12">
      <c r="A232" s="683"/>
      <c r="B232" s="674" t="s">
        <v>2069</v>
      </c>
      <c r="C232" s="674" t="s">
        <v>1919</v>
      </c>
      <c r="D232" s="674" t="s">
        <v>1855</v>
      </c>
      <c r="E232" s="674">
        <v>821.31</v>
      </c>
      <c r="F232" s="674">
        <v>1</v>
      </c>
      <c r="G232" s="674"/>
      <c r="H232" s="674"/>
      <c r="I232" s="674">
        <v>644.03</v>
      </c>
      <c r="J232" s="674">
        <v>821.31</v>
      </c>
      <c r="K232" s="674">
        <v>644.03</v>
      </c>
      <c r="L232" s="674" t="s">
        <v>1923</v>
      </c>
    </row>
    <row r="233" spans="1:12">
      <c r="A233" s="683"/>
      <c r="B233" s="674" t="s">
        <v>2069</v>
      </c>
      <c r="C233" s="674" t="s">
        <v>1918</v>
      </c>
      <c r="D233" s="674" t="s">
        <v>1855</v>
      </c>
      <c r="E233" s="674">
        <v>615.66</v>
      </c>
      <c r="F233" s="674">
        <v>2</v>
      </c>
      <c r="G233" s="674">
        <v>2</v>
      </c>
      <c r="H233" s="674">
        <v>0</v>
      </c>
      <c r="I233" s="674">
        <v>2602.02</v>
      </c>
      <c r="J233" s="674">
        <v>1231.32</v>
      </c>
      <c r="K233" s="674">
        <v>5204.05</v>
      </c>
      <c r="L233" s="674" t="s">
        <v>1923</v>
      </c>
    </row>
    <row r="234" spans="1:12">
      <c r="A234" s="683"/>
      <c r="B234" s="674" t="s">
        <v>2069</v>
      </c>
      <c r="C234" s="674" t="s">
        <v>1917</v>
      </c>
      <c r="D234" s="674" t="s">
        <v>1855</v>
      </c>
      <c r="E234" s="674">
        <v>985.69</v>
      </c>
      <c r="F234" s="674">
        <v>2</v>
      </c>
      <c r="G234" s="674">
        <v>2</v>
      </c>
      <c r="H234" s="674">
        <v>0</v>
      </c>
      <c r="I234" s="674">
        <v>1712.59</v>
      </c>
      <c r="J234" s="674">
        <v>1971.39</v>
      </c>
      <c r="K234" s="674">
        <v>3425.18</v>
      </c>
      <c r="L234" s="674" t="s">
        <v>1939</v>
      </c>
    </row>
    <row r="235" spans="1:12">
      <c r="A235" s="683"/>
      <c r="B235" s="674" t="s">
        <v>2068</v>
      </c>
      <c r="C235" s="674" t="s">
        <v>1916</v>
      </c>
      <c r="D235" s="674" t="s">
        <v>1855</v>
      </c>
      <c r="E235" s="674">
        <v>2532.42</v>
      </c>
      <c r="F235" s="674">
        <v>1</v>
      </c>
      <c r="G235" s="674">
        <v>10</v>
      </c>
      <c r="H235" s="674">
        <v>0</v>
      </c>
      <c r="I235" s="674">
        <v>7666.19</v>
      </c>
      <c r="J235" s="674">
        <v>2532.42</v>
      </c>
      <c r="K235" s="674">
        <v>7666.19</v>
      </c>
      <c r="L235" s="674" t="s">
        <v>1939</v>
      </c>
    </row>
    <row r="236" spans="1:12">
      <c r="A236" s="683"/>
      <c r="B236" s="674" t="s">
        <v>2068</v>
      </c>
      <c r="C236" s="674" t="s">
        <v>1917</v>
      </c>
      <c r="D236" s="674" t="s">
        <v>1855</v>
      </c>
      <c r="E236" s="674">
        <v>1461.93</v>
      </c>
      <c r="F236" s="674">
        <v>1</v>
      </c>
      <c r="G236" s="674">
        <v>2</v>
      </c>
      <c r="H236" s="674">
        <v>0</v>
      </c>
      <c r="I236" s="674">
        <v>1712.59</v>
      </c>
      <c r="J236" s="674">
        <v>1461.93</v>
      </c>
      <c r="K236" s="674">
        <v>1712.59</v>
      </c>
      <c r="L236" s="674" t="s">
        <v>1939</v>
      </c>
    </row>
    <row r="237" spans="1:12">
      <c r="A237" s="683"/>
      <c r="B237" s="674" t="s">
        <v>2067</v>
      </c>
      <c r="C237" s="674" t="s">
        <v>1919</v>
      </c>
      <c r="D237" s="674" t="s">
        <v>1855</v>
      </c>
      <c r="E237" s="674">
        <v>307.81</v>
      </c>
      <c r="F237" s="674">
        <v>1</v>
      </c>
      <c r="G237" s="674"/>
      <c r="H237" s="674"/>
      <c r="I237" s="674">
        <v>644.03</v>
      </c>
      <c r="J237" s="674">
        <v>307.81</v>
      </c>
      <c r="K237" s="674">
        <v>644.03</v>
      </c>
      <c r="L237" s="674" t="s">
        <v>1923</v>
      </c>
    </row>
    <row r="238" spans="1:12">
      <c r="A238" s="683"/>
      <c r="B238" s="674" t="s">
        <v>2067</v>
      </c>
      <c r="C238" s="674" t="s">
        <v>1916</v>
      </c>
      <c r="D238" s="674" t="s">
        <v>1855</v>
      </c>
      <c r="E238" s="674">
        <v>2983</v>
      </c>
      <c r="F238" s="674">
        <v>1</v>
      </c>
      <c r="G238" s="674">
        <v>13</v>
      </c>
      <c r="H238" s="674">
        <v>0</v>
      </c>
      <c r="I238" s="674">
        <v>7666.19</v>
      </c>
      <c r="J238" s="674">
        <v>2983</v>
      </c>
      <c r="K238" s="674">
        <v>7666.19</v>
      </c>
      <c r="L238" s="674" t="s">
        <v>1939</v>
      </c>
    </row>
    <row r="239" spans="1:12">
      <c r="A239" s="683"/>
      <c r="B239" s="674" t="s">
        <v>2066</v>
      </c>
      <c r="C239" s="674" t="s">
        <v>1919</v>
      </c>
      <c r="D239" s="674" t="s">
        <v>1855</v>
      </c>
      <c r="E239" s="674">
        <v>224.91</v>
      </c>
      <c r="F239" s="674">
        <v>4</v>
      </c>
      <c r="G239" s="674"/>
      <c r="H239" s="674"/>
      <c r="I239" s="674">
        <v>644.03</v>
      </c>
      <c r="J239" s="674">
        <v>899.64</v>
      </c>
      <c r="K239" s="674">
        <v>2576.11</v>
      </c>
      <c r="L239" s="674" t="s">
        <v>1923</v>
      </c>
    </row>
    <row r="240" spans="1:12">
      <c r="A240" s="683"/>
      <c r="B240" s="674" t="s">
        <v>2065</v>
      </c>
      <c r="C240" s="674" t="s">
        <v>1919</v>
      </c>
      <c r="D240" s="674" t="s">
        <v>1855</v>
      </c>
      <c r="E240" s="674">
        <v>1196.2</v>
      </c>
      <c r="F240" s="674">
        <v>1</v>
      </c>
      <c r="G240" s="674"/>
      <c r="H240" s="674"/>
      <c r="I240" s="674">
        <v>644.03</v>
      </c>
      <c r="J240" s="674">
        <v>1196.2</v>
      </c>
      <c r="K240" s="674">
        <v>644.03</v>
      </c>
      <c r="L240" s="674" t="s">
        <v>1923</v>
      </c>
    </row>
    <row r="241" spans="1:12">
      <c r="A241" s="683"/>
      <c r="B241" s="674" t="s">
        <v>1931</v>
      </c>
      <c r="C241" s="674" t="s">
        <v>1918</v>
      </c>
      <c r="D241" s="674" t="s">
        <v>1855</v>
      </c>
      <c r="E241" s="674">
        <v>6526.43</v>
      </c>
      <c r="F241" s="674">
        <v>1</v>
      </c>
      <c r="G241" s="674">
        <v>2</v>
      </c>
      <c r="H241" s="674">
        <v>0</v>
      </c>
      <c r="I241" s="674">
        <v>2602.02</v>
      </c>
      <c r="J241" s="674">
        <v>6526.43</v>
      </c>
      <c r="K241" s="674">
        <v>2602.02</v>
      </c>
      <c r="L241" s="674" t="s">
        <v>1923</v>
      </c>
    </row>
    <row r="242" spans="1:12">
      <c r="A242" s="683"/>
      <c r="B242" s="674" t="s">
        <v>1931</v>
      </c>
      <c r="C242" s="674" t="s">
        <v>1916</v>
      </c>
      <c r="D242" s="674" t="s">
        <v>1855</v>
      </c>
      <c r="E242" s="674">
        <v>17686.3</v>
      </c>
      <c r="F242" s="674">
        <v>2</v>
      </c>
      <c r="G242" s="674">
        <v>31</v>
      </c>
      <c r="H242" s="674">
        <v>56</v>
      </c>
      <c r="I242" s="674">
        <v>7666.19</v>
      </c>
      <c r="J242" s="674">
        <v>35372.61</v>
      </c>
      <c r="K242" s="674">
        <v>15332.39</v>
      </c>
      <c r="L242" s="674" t="s">
        <v>1939</v>
      </c>
    </row>
    <row r="243" spans="1:12">
      <c r="A243" s="683"/>
      <c r="B243" s="674" t="s">
        <v>1931</v>
      </c>
      <c r="C243" s="674" t="s">
        <v>1917</v>
      </c>
      <c r="D243" s="674" t="s">
        <v>1855</v>
      </c>
      <c r="E243" s="674">
        <v>599.05999999999995</v>
      </c>
      <c r="F243" s="674">
        <v>1</v>
      </c>
      <c r="G243" s="674">
        <v>1</v>
      </c>
      <c r="H243" s="674">
        <v>0</v>
      </c>
      <c r="I243" s="674">
        <v>1712.59</v>
      </c>
      <c r="J243" s="674">
        <v>599.05999999999995</v>
      </c>
      <c r="K243" s="674">
        <v>1712.59</v>
      </c>
      <c r="L243" s="674" t="s">
        <v>1939</v>
      </c>
    </row>
    <row r="244" spans="1:12">
      <c r="A244" s="683"/>
      <c r="B244" s="674" t="s">
        <v>2064</v>
      </c>
      <c r="C244" s="674" t="s">
        <v>1919</v>
      </c>
      <c r="D244" s="674" t="s">
        <v>1855</v>
      </c>
      <c r="E244" s="674">
        <v>1215.6199999999999</v>
      </c>
      <c r="F244" s="674">
        <v>55</v>
      </c>
      <c r="G244" s="674"/>
      <c r="H244" s="674"/>
      <c r="I244" s="674">
        <v>644.03</v>
      </c>
      <c r="J244" s="674">
        <v>66859.009999999995</v>
      </c>
      <c r="K244" s="674">
        <v>35421.550000000003</v>
      </c>
      <c r="L244" s="674" t="s">
        <v>1923</v>
      </c>
    </row>
    <row r="245" spans="1:12">
      <c r="A245" s="683"/>
      <c r="B245" s="674" t="s">
        <v>2064</v>
      </c>
      <c r="C245" s="674" t="s">
        <v>1918</v>
      </c>
      <c r="D245" s="674" t="s">
        <v>1855</v>
      </c>
      <c r="E245" s="674">
        <v>9386.42</v>
      </c>
      <c r="F245" s="674">
        <v>3</v>
      </c>
      <c r="G245" s="674">
        <v>87</v>
      </c>
      <c r="H245" s="674">
        <v>191</v>
      </c>
      <c r="I245" s="674">
        <v>2602.02</v>
      </c>
      <c r="J245" s="674">
        <v>28159.25</v>
      </c>
      <c r="K245" s="674">
        <v>7806.07</v>
      </c>
      <c r="L245" s="674" t="s">
        <v>1923</v>
      </c>
    </row>
    <row r="246" spans="1:12">
      <c r="A246" s="683"/>
      <c r="B246" s="674" t="s">
        <v>2064</v>
      </c>
      <c r="C246" s="674" t="s">
        <v>1916</v>
      </c>
      <c r="D246" s="674" t="s">
        <v>1855</v>
      </c>
      <c r="E246" s="674">
        <v>6099.41</v>
      </c>
      <c r="F246" s="674">
        <v>1</v>
      </c>
      <c r="G246" s="674">
        <v>29</v>
      </c>
      <c r="H246" s="674">
        <v>50</v>
      </c>
      <c r="I246" s="674">
        <v>7666.19</v>
      </c>
      <c r="J246" s="674">
        <v>6099.41</v>
      </c>
      <c r="K246" s="674">
        <v>7666.19</v>
      </c>
      <c r="L246" s="674" t="s">
        <v>1939</v>
      </c>
    </row>
    <row r="247" spans="1:12">
      <c r="A247" s="683"/>
      <c r="B247" s="674" t="s">
        <v>2063</v>
      </c>
      <c r="C247" s="674" t="s">
        <v>1919</v>
      </c>
      <c r="D247" s="674" t="s">
        <v>1855</v>
      </c>
      <c r="E247" s="674">
        <v>453.86</v>
      </c>
      <c r="F247" s="674">
        <v>3</v>
      </c>
      <c r="G247" s="674"/>
      <c r="H247" s="674"/>
      <c r="I247" s="674">
        <v>644.03</v>
      </c>
      <c r="J247" s="674">
        <v>1361.59</v>
      </c>
      <c r="K247" s="674">
        <v>1932.08</v>
      </c>
      <c r="L247" s="674" t="s">
        <v>1923</v>
      </c>
    </row>
    <row r="248" spans="1:12">
      <c r="A248" s="683"/>
      <c r="B248" s="674" t="s">
        <v>2063</v>
      </c>
      <c r="C248" s="674" t="s">
        <v>1918</v>
      </c>
      <c r="D248" s="674" t="s">
        <v>1855</v>
      </c>
      <c r="E248" s="674">
        <v>1502.48</v>
      </c>
      <c r="F248" s="674">
        <v>1</v>
      </c>
      <c r="G248" s="674">
        <v>2</v>
      </c>
      <c r="H248" s="674">
        <v>0</v>
      </c>
      <c r="I248" s="674">
        <v>2602.02</v>
      </c>
      <c r="J248" s="674">
        <v>1502.48</v>
      </c>
      <c r="K248" s="674">
        <v>2602.02</v>
      </c>
      <c r="L248" s="674" t="s">
        <v>1923</v>
      </c>
    </row>
    <row r="249" spans="1:12">
      <c r="A249" s="683"/>
      <c r="B249" s="674" t="s">
        <v>2063</v>
      </c>
      <c r="C249" s="674" t="s">
        <v>1916</v>
      </c>
      <c r="D249" s="674" t="s">
        <v>1855</v>
      </c>
      <c r="E249" s="674">
        <v>39535.730000000003</v>
      </c>
      <c r="F249" s="674">
        <v>1</v>
      </c>
      <c r="G249" s="674">
        <v>29</v>
      </c>
      <c r="H249" s="674">
        <v>87</v>
      </c>
      <c r="I249" s="674">
        <v>7666.19</v>
      </c>
      <c r="J249" s="674">
        <v>39535.730000000003</v>
      </c>
      <c r="K249" s="674">
        <v>7666.19</v>
      </c>
      <c r="L249" s="674" t="s">
        <v>1939</v>
      </c>
    </row>
    <row r="250" spans="1:12">
      <c r="A250" s="683"/>
      <c r="B250" s="674" t="s">
        <v>2062</v>
      </c>
      <c r="C250" s="674" t="s">
        <v>1919</v>
      </c>
      <c r="D250" s="674" t="s">
        <v>1855</v>
      </c>
      <c r="E250" s="674">
        <v>159.11000000000001</v>
      </c>
      <c r="F250" s="674">
        <v>1</v>
      </c>
      <c r="G250" s="674"/>
      <c r="H250" s="674"/>
      <c r="I250" s="674">
        <v>644.03</v>
      </c>
      <c r="J250" s="674">
        <v>159.11000000000001</v>
      </c>
      <c r="K250" s="674">
        <v>644.03</v>
      </c>
      <c r="L250" s="674" t="s">
        <v>1923</v>
      </c>
    </row>
    <row r="251" spans="1:12">
      <c r="A251" s="683"/>
      <c r="B251" s="674" t="s">
        <v>2062</v>
      </c>
      <c r="C251" s="674" t="s">
        <v>1918</v>
      </c>
      <c r="D251" s="674" t="s">
        <v>1855</v>
      </c>
      <c r="E251" s="674">
        <v>1750.99</v>
      </c>
      <c r="F251" s="674">
        <v>1</v>
      </c>
      <c r="G251" s="674">
        <v>3</v>
      </c>
      <c r="H251" s="674">
        <v>0</v>
      </c>
      <c r="I251" s="674">
        <v>2602.02</v>
      </c>
      <c r="J251" s="674">
        <v>1750.99</v>
      </c>
      <c r="K251" s="674">
        <v>2602.02</v>
      </c>
      <c r="L251" s="674" t="s">
        <v>1923</v>
      </c>
    </row>
    <row r="252" spans="1:12">
      <c r="A252" s="683"/>
      <c r="B252" s="674" t="s">
        <v>2062</v>
      </c>
      <c r="C252" s="674" t="s">
        <v>1916</v>
      </c>
      <c r="D252" s="674" t="s">
        <v>1855</v>
      </c>
      <c r="E252" s="674">
        <v>4843.46</v>
      </c>
      <c r="F252" s="674">
        <v>1</v>
      </c>
      <c r="G252" s="674">
        <v>29</v>
      </c>
      <c r="H252" s="674">
        <v>34</v>
      </c>
      <c r="I252" s="674">
        <v>7666.19</v>
      </c>
      <c r="J252" s="674">
        <v>4843.46</v>
      </c>
      <c r="K252" s="674">
        <v>7666.19</v>
      </c>
      <c r="L252" s="674" t="s">
        <v>1939</v>
      </c>
    </row>
    <row r="253" spans="1:12">
      <c r="A253" s="683"/>
      <c r="B253" s="674" t="s">
        <v>2061</v>
      </c>
      <c r="C253" s="674" t="s">
        <v>1919</v>
      </c>
      <c r="D253" s="674" t="s">
        <v>1855</v>
      </c>
      <c r="E253" s="674">
        <v>243.09</v>
      </c>
      <c r="F253" s="674">
        <v>1</v>
      </c>
      <c r="G253" s="674"/>
      <c r="H253" s="674"/>
      <c r="I253" s="674">
        <v>644.03</v>
      </c>
      <c r="J253" s="674">
        <v>243.09</v>
      </c>
      <c r="K253" s="674">
        <v>644.03</v>
      </c>
      <c r="L253" s="674" t="s">
        <v>1923</v>
      </c>
    </row>
    <row r="254" spans="1:12">
      <c r="A254" s="683"/>
      <c r="B254" s="674" t="s">
        <v>2060</v>
      </c>
      <c r="C254" s="674" t="s">
        <v>1919</v>
      </c>
      <c r="D254" s="674" t="s">
        <v>1855</v>
      </c>
      <c r="E254" s="674">
        <v>792.74</v>
      </c>
      <c r="F254" s="674">
        <v>4</v>
      </c>
      <c r="G254" s="674"/>
      <c r="H254" s="674"/>
      <c r="I254" s="674">
        <v>644.03</v>
      </c>
      <c r="J254" s="674">
        <v>3170.96</v>
      </c>
      <c r="K254" s="674">
        <v>2576.11</v>
      </c>
      <c r="L254" s="674" t="s">
        <v>1923</v>
      </c>
    </row>
    <row r="255" spans="1:12">
      <c r="A255" s="683"/>
      <c r="B255" s="674" t="s">
        <v>2060</v>
      </c>
      <c r="C255" s="674" t="s">
        <v>1916</v>
      </c>
      <c r="D255" s="674" t="s">
        <v>1855</v>
      </c>
      <c r="E255" s="674">
        <v>2172.5500000000002</v>
      </c>
      <c r="F255" s="674">
        <v>1</v>
      </c>
      <c r="G255" s="674">
        <v>9</v>
      </c>
      <c r="H255" s="674">
        <v>0</v>
      </c>
      <c r="I255" s="674">
        <v>7666.19</v>
      </c>
      <c r="J255" s="674">
        <v>2172.5500000000002</v>
      </c>
      <c r="K255" s="674">
        <v>7666.19</v>
      </c>
      <c r="L255" s="674" t="s">
        <v>1939</v>
      </c>
    </row>
    <row r="256" spans="1:12">
      <c r="A256" s="683"/>
      <c r="B256" s="674" t="s">
        <v>2059</v>
      </c>
      <c r="C256" s="674" t="s">
        <v>1919</v>
      </c>
      <c r="D256" s="674" t="s">
        <v>1855</v>
      </c>
      <c r="E256" s="674">
        <v>29.8</v>
      </c>
      <c r="F256" s="674">
        <v>1</v>
      </c>
      <c r="G256" s="674"/>
      <c r="H256" s="674"/>
      <c r="I256" s="674">
        <v>644.03</v>
      </c>
      <c r="J256" s="674">
        <v>29.8</v>
      </c>
      <c r="K256" s="674">
        <v>644.03</v>
      </c>
      <c r="L256" s="674" t="s">
        <v>1923</v>
      </c>
    </row>
    <row r="257" spans="1:12">
      <c r="A257" s="683"/>
      <c r="B257" s="674" t="s">
        <v>1942</v>
      </c>
      <c r="C257" s="674" t="s">
        <v>1919</v>
      </c>
      <c r="D257" s="674" t="s">
        <v>1855</v>
      </c>
      <c r="E257" s="674">
        <v>466.58</v>
      </c>
      <c r="F257" s="674">
        <v>27</v>
      </c>
      <c r="G257" s="674"/>
      <c r="H257" s="674"/>
      <c r="I257" s="674">
        <v>644.03</v>
      </c>
      <c r="J257" s="674">
        <v>12597.71</v>
      </c>
      <c r="K257" s="674">
        <v>17388.759999999998</v>
      </c>
      <c r="L257" s="674" t="s">
        <v>1923</v>
      </c>
    </row>
    <row r="258" spans="1:12">
      <c r="A258" s="683"/>
      <c r="B258" s="674" t="s">
        <v>1942</v>
      </c>
      <c r="C258" s="674" t="s">
        <v>1918</v>
      </c>
      <c r="D258" s="674" t="s">
        <v>1855</v>
      </c>
      <c r="E258" s="674">
        <v>1873.93</v>
      </c>
      <c r="F258" s="674">
        <v>4</v>
      </c>
      <c r="G258" s="674">
        <v>15</v>
      </c>
      <c r="H258" s="674">
        <v>0</v>
      </c>
      <c r="I258" s="674">
        <v>2602.02</v>
      </c>
      <c r="J258" s="674">
        <v>7495.71</v>
      </c>
      <c r="K258" s="674">
        <v>10408.1</v>
      </c>
      <c r="L258" s="674" t="s">
        <v>1923</v>
      </c>
    </row>
    <row r="259" spans="1:12">
      <c r="A259" s="683"/>
      <c r="B259" s="674" t="s">
        <v>1942</v>
      </c>
      <c r="C259" s="674" t="s">
        <v>1916</v>
      </c>
      <c r="D259" s="674" t="s">
        <v>1855</v>
      </c>
      <c r="E259" s="674">
        <v>7362.3</v>
      </c>
      <c r="F259" s="674">
        <v>10</v>
      </c>
      <c r="G259" s="674">
        <v>151</v>
      </c>
      <c r="H259" s="674">
        <v>64</v>
      </c>
      <c r="I259" s="674">
        <v>7666.19</v>
      </c>
      <c r="J259" s="674">
        <v>73622.990000000005</v>
      </c>
      <c r="K259" s="674">
        <v>76661.94</v>
      </c>
      <c r="L259" s="674" t="s">
        <v>1939</v>
      </c>
    </row>
    <row r="260" spans="1:12">
      <c r="A260" s="683"/>
      <c r="B260" s="674" t="s">
        <v>1942</v>
      </c>
      <c r="C260" s="674" t="s">
        <v>1917</v>
      </c>
      <c r="D260" s="674" t="s">
        <v>1855</v>
      </c>
      <c r="E260" s="674">
        <v>1745.6</v>
      </c>
      <c r="F260" s="674">
        <v>7</v>
      </c>
      <c r="G260" s="674">
        <v>64</v>
      </c>
      <c r="H260" s="674">
        <v>0</v>
      </c>
      <c r="I260" s="674">
        <v>1712.59</v>
      </c>
      <c r="J260" s="674">
        <v>12219.22</v>
      </c>
      <c r="K260" s="674">
        <v>11988.12</v>
      </c>
      <c r="L260" s="674" t="s">
        <v>1939</v>
      </c>
    </row>
    <row r="261" spans="1:12">
      <c r="A261" s="683"/>
      <c r="B261" s="674" t="s">
        <v>2058</v>
      </c>
      <c r="C261" s="674" t="s">
        <v>1916</v>
      </c>
      <c r="D261" s="674" t="s">
        <v>1855</v>
      </c>
      <c r="E261" s="674">
        <v>10366.44</v>
      </c>
      <c r="F261" s="674">
        <v>1</v>
      </c>
      <c r="G261" s="674">
        <v>15</v>
      </c>
      <c r="H261" s="674">
        <v>0</v>
      </c>
      <c r="I261" s="674">
        <v>7666.19</v>
      </c>
      <c r="J261" s="674">
        <v>10366.44</v>
      </c>
      <c r="K261" s="674">
        <v>7666.19</v>
      </c>
      <c r="L261" s="674" t="s">
        <v>1939</v>
      </c>
    </row>
    <row r="262" spans="1:12">
      <c r="A262" s="683"/>
      <c r="B262" s="674" t="s">
        <v>2058</v>
      </c>
      <c r="C262" s="674" t="s">
        <v>1917</v>
      </c>
      <c r="D262" s="674" t="s">
        <v>1855</v>
      </c>
      <c r="E262" s="674">
        <v>1312.52</v>
      </c>
      <c r="F262" s="674">
        <v>1</v>
      </c>
      <c r="G262" s="674">
        <v>1</v>
      </c>
      <c r="H262" s="674">
        <v>0</v>
      </c>
      <c r="I262" s="674">
        <v>1712.59</v>
      </c>
      <c r="J262" s="674">
        <v>1312.52</v>
      </c>
      <c r="K262" s="674">
        <v>1712.59</v>
      </c>
      <c r="L262" s="674" t="s">
        <v>1939</v>
      </c>
    </row>
    <row r="263" spans="1:12">
      <c r="A263" s="683"/>
      <c r="B263" s="674" t="s">
        <v>1930</v>
      </c>
      <c r="C263" s="674" t="s">
        <v>1918</v>
      </c>
      <c r="D263" s="674" t="s">
        <v>1855</v>
      </c>
      <c r="E263" s="674">
        <v>1735.43</v>
      </c>
      <c r="F263" s="674">
        <v>2</v>
      </c>
      <c r="G263" s="674">
        <v>8</v>
      </c>
      <c r="H263" s="674">
        <v>0</v>
      </c>
      <c r="I263" s="674">
        <v>2602.02</v>
      </c>
      <c r="J263" s="674">
        <v>3470.86</v>
      </c>
      <c r="K263" s="674">
        <v>5204.05</v>
      </c>
      <c r="L263" s="674" t="s">
        <v>1923</v>
      </c>
    </row>
    <row r="264" spans="1:12">
      <c r="A264" s="683"/>
      <c r="B264" s="674" t="s">
        <v>1930</v>
      </c>
      <c r="C264" s="674" t="s">
        <v>1916</v>
      </c>
      <c r="D264" s="674" t="s">
        <v>1855</v>
      </c>
      <c r="E264" s="674">
        <v>7061.85</v>
      </c>
      <c r="F264" s="674">
        <v>1</v>
      </c>
      <c r="G264" s="674">
        <v>17</v>
      </c>
      <c r="H264" s="674">
        <v>0</v>
      </c>
      <c r="I264" s="674">
        <v>7666.19</v>
      </c>
      <c r="J264" s="674">
        <v>7061.85</v>
      </c>
      <c r="K264" s="674">
        <v>7666.19</v>
      </c>
      <c r="L264" s="674" t="s">
        <v>1939</v>
      </c>
    </row>
    <row r="265" spans="1:12">
      <c r="A265" s="683"/>
      <c r="B265" s="674" t="s">
        <v>1930</v>
      </c>
      <c r="C265" s="674" t="s">
        <v>1917</v>
      </c>
      <c r="D265" s="674" t="s">
        <v>1855</v>
      </c>
      <c r="E265" s="674">
        <v>971.42</v>
      </c>
      <c r="F265" s="674">
        <v>1</v>
      </c>
      <c r="G265" s="674">
        <v>1</v>
      </c>
      <c r="H265" s="674">
        <v>0</v>
      </c>
      <c r="I265" s="674">
        <v>1712.59</v>
      </c>
      <c r="J265" s="674">
        <v>971.42</v>
      </c>
      <c r="K265" s="674">
        <v>1712.59</v>
      </c>
      <c r="L265" s="674" t="s">
        <v>1939</v>
      </c>
    </row>
    <row r="266" spans="1:12">
      <c r="A266" s="683"/>
      <c r="B266" s="674" t="s">
        <v>1929</v>
      </c>
      <c r="C266" s="674" t="s">
        <v>1919</v>
      </c>
      <c r="D266" s="674" t="s">
        <v>1855</v>
      </c>
      <c r="E266" s="674">
        <v>583.53</v>
      </c>
      <c r="F266" s="674">
        <v>119</v>
      </c>
      <c r="G266" s="674"/>
      <c r="H266" s="674"/>
      <c r="I266" s="674">
        <v>644.03</v>
      </c>
      <c r="J266" s="674">
        <v>69439.88</v>
      </c>
      <c r="K266" s="674">
        <v>76639.360000000001</v>
      </c>
      <c r="L266" s="674" t="s">
        <v>1923</v>
      </c>
    </row>
    <row r="267" spans="1:12">
      <c r="A267" s="683"/>
      <c r="B267" s="674" t="s">
        <v>1929</v>
      </c>
      <c r="C267" s="674" t="s">
        <v>1918</v>
      </c>
      <c r="D267" s="674" t="s">
        <v>1855</v>
      </c>
      <c r="E267" s="674">
        <v>958.73</v>
      </c>
      <c r="F267" s="674">
        <v>19</v>
      </c>
      <c r="G267" s="674">
        <v>22</v>
      </c>
      <c r="H267" s="674">
        <v>0</v>
      </c>
      <c r="I267" s="674">
        <v>2602.02</v>
      </c>
      <c r="J267" s="674">
        <v>18215.96</v>
      </c>
      <c r="K267" s="674">
        <v>49438.47</v>
      </c>
      <c r="L267" s="674" t="s">
        <v>1923</v>
      </c>
    </row>
    <row r="268" spans="1:12">
      <c r="A268" s="683"/>
      <c r="B268" s="674" t="s">
        <v>1929</v>
      </c>
      <c r="C268" s="674" t="s">
        <v>1916</v>
      </c>
      <c r="D268" s="674" t="s">
        <v>1855</v>
      </c>
      <c r="E268" s="674">
        <v>5093.46</v>
      </c>
      <c r="F268" s="674">
        <v>2</v>
      </c>
      <c r="G268" s="674">
        <v>18</v>
      </c>
      <c r="H268" s="674">
        <v>0</v>
      </c>
      <c r="I268" s="674">
        <v>7666.19</v>
      </c>
      <c r="J268" s="674">
        <v>10186.93</v>
      </c>
      <c r="K268" s="674">
        <v>15332.39</v>
      </c>
      <c r="L268" s="674" t="s">
        <v>1939</v>
      </c>
    </row>
    <row r="269" spans="1:12">
      <c r="A269" s="683"/>
      <c r="B269" s="674" t="s">
        <v>1929</v>
      </c>
      <c r="C269" s="674" t="s">
        <v>1917</v>
      </c>
      <c r="D269" s="674" t="s">
        <v>1855</v>
      </c>
      <c r="E269" s="674">
        <v>1224.27</v>
      </c>
      <c r="F269" s="674">
        <v>1</v>
      </c>
      <c r="G269" s="674">
        <v>1</v>
      </c>
      <c r="H269" s="674">
        <v>0</v>
      </c>
      <c r="I269" s="674">
        <v>1712.59</v>
      </c>
      <c r="J269" s="674">
        <v>1224.27</v>
      </c>
      <c r="K269" s="674">
        <v>1712.59</v>
      </c>
      <c r="L269" s="674" t="s">
        <v>1939</v>
      </c>
    </row>
    <row r="270" spans="1:12">
      <c r="A270" s="683"/>
      <c r="B270" s="674" t="s">
        <v>2057</v>
      </c>
      <c r="C270" s="674" t="s">
        <v>1919</v>
      </c>
      <c r="D270" s="674" t="s">
        <v>1855</v>
      </c>
      <c r="E270" s="674">
        <v>1144.82</v>
      </c>
      <c r="F270" s="674">
        <v>4</v>
      </c>
      <c r="G270" s="674"/>
      <c r="H270" s="674"/>
      <c r="I270" s="674">
        <v>644.03</v>
      </c>
      <c r="J270" s="674">
        <v>4579.2700000000004</v>
      </c>
      <c r="K270" s="674">
        <v>2576.11</v>
      </c>
      <c r="L270" s="674" t="s">
        <v>1923</v>
      </c>
    </row>
    <row r="271" spans="1:12">
      <c r="A271" s="683"/>
      <c r="B271" s="674" t="s">
        <v>2057</v>
      </c>
      <c r="C271" s="674" t="s">
        <v>1918</v>
      </c>
      <c r="D271" s="674" t="s">
        <v>1855</v>
      </c>
      <c r="E271" s="674">
        <v>6237.67</v>
      </c>
      <c r="F271" s="674">
        <v>2</v>
      </c>
      <c r="G271" s="674">
        <v>16</v>
      </c>
      <c r="H271" s="674">
        <v>0</v>
      </c>
      <c r="I271" s="674">
        <v>2602.02</v>
      </c>
      <c r="J271" s="674">
        <v>12475.35</v>
      </c>
      <c r="K271" s="674">
        <v>5204.05</v>
      </c>
      <c r="L271" s="674" t="s">
        <v>1923</v>
      </c>
    </row>
    <row r="272" spans="1:12">
      <c r="A272" s="683"/>
      <c r="B272" s="674" t="s">
        <v>2057</v>
      </c>
      <c r="C272" s="674" t="s">
        <v>1916</v>
      </c>
      <c r="D272" s="674" t="s">
        <v>1855</v>
      </c>
      <c r="E272" s="674">
        <v>2927.75</v>
      </c>
      <c r="F272" s="674">
        <v>1</v>
      </c>
      <c r="G272" s="674">
        <v>4</v>
      </c>
      <c r="H272" s="674">
        <v>0</v>
      </c>
      <c r="I272" s="674">
        <v>7666.19</v>
      </c>
      <c r="J272" s="674">
        <v>2927.75</v>
      </c>
      <c r="K272" s="674">
        <v>7666.19</v>
      </c>
      <c r="L272" s="674" t="s">
        <v>1939</v>
      </c>
    </row>
    <row r="273" spans="1:12">
      <c r="A273" s="683"/>
      <c r="B273" s="674" t="s">
        <v>2056</v>
      </c>
      <c r="C273" s="674" t="s">
        <v>1919</v>
      </c>
      <c r="D273" s="674" t="s">
        <v>1855</v>
      </c>
      <c r="E273" s="674">
        <v>1164.3</v>
      </c>
      <c r="F273" s="674">
        <v>10</v>
      </c>
      <c r="G273" s="674"/>
      <c r="H273" s="674"/>
      <c r="I273" s="674">
        <v>644.03</v>
      </c>
      <c r="J273" s="674">
        <v>11643.03</v>
      </c>
      <c r="K273" s="674">
        <v>6440.28</v>
      </c>
      <c r="L273" s="674" t="s">
        <v>1923</v>
      </c>
    </row>
    <row r="274" spans="1:12">
      <c r="A274" s="683"/>
      <c r="B274" s="674" t="s">
        <v>2056</v>
      </c>
      <c r="C274" s="674" t="s">
        <v>1918</v>
      </c>
      <c r="D274" s="674" t="s">
        <v>1855</v>
      </c>
      <c r="E274" s="674">
        <v>3112.73</v>
      </c>
      <c r="F274" s="674">
        <v>1</v>
      </c>
      <c r="G274" s="674">
        <v>5</v>
      </c>
      <c r="H274" s="674">
        <v>0</v>
      </c>
      <c r="I274" s="674">
        <v>2602.02</v>
      </c>
      <c r="J274" s="674">
        <v>3112.73</v>
      </c>
      <c r="K274" s="674">
        <v>2602.02</v>
      </c>
      <c r="L274" s="674" t="s">
        <v>1923</v>
      </c>
    </row>
    <row r="275" spans="1:12">
      <c r="A275" s="683"/>
      <c r="B275" s="674" t="s">
        <v>2056</v>
      </c>
      <c r="C275" s="674" t="s">
        <v>1917</v>
      </c>
      <c r="D275" s="674" t="s">
        <v>1855</v>
      </c>
      <c r="E275" s="674">
        <v>2566.7800000000002</v>
      </c>
      <c r="F275" s="674">
        <v>2</v>
      </c>
      <c r="G275" s="674">
        <v>12</v>
      </c>
      <c r="H275" s="674">
        <v>0</v>
      </c>
      <c r="I275" s="674">
        <v>1712.59</v>
      </c>
      <c r="J275" s="674">
        <v>5133.5600000000004</v>
      </c>
      <c r="K275" s="674">
        <v>3425.18</v>
      </c>
      <c r="L275" s="674" t="s">
        <v>1939</v>
      </c>
    </row>
    <row r="276" spans="1:12">
      <c r="A276" s="683"/>
      <c r="B276" s="674" t="s">
        <v>2055</v>
      </c>
      <c r="C276" s="674" t="s">
        <v>1919</v>
      </c>
      <c r="D276" s="674" t="s">
        <v>1855</v>
      </c>
      <c r="E276" s="674">
        <v>570.73</v>
      </c>
      <c r="F276" s="674">
        <v>4</v>
      </c>
      <c r="G276" s="674"/>
      <c r="H276" s="674"/>
      <c r="I276" s="674">
        <v>644.03</v>
      </c>
      <c r="J276" s="674">
        <v>2282.9299999999998</v>
      </c>
      <c r="K276" s="674">
        <v>2576.11</v>
      </c>
      <c r="L276" s="674" t="s">
        <v>1923</v>
      </c>
    </row>
    <row r="277" spans="1:12">
      <c r="A277" s="683"/>
      <c r="B277" s="674" t="s">
        <v>2055</v>
      </c>
      <c r="C277" s="674" t="s">
        <v>1918</v>
      </c>
      <c r="D277" s="674" t="s">
        <v>1855</v>
      </c>
      <c r="E277" s="674">
        <v>1147.72</v>
      </c>
      <c r="F277" s="674">
        <v>1</v>
      </c>
      <c r="G277" s="674">
        <v>2</v>
      </c>
      <c r="H277" s="674">
        <v>0</v>
      </c>
      <c r="I277" s="674">
        <v>2602.02</v>
      </c>
      <c r="J277" s="674">
        <v>1147.72</v>
      </c>
      <c r="K277" s="674">
        <v>2602.02</v>
      </c>
      <c r="L277" s="674" t="s">
        <v>1923</v>
      </c>
    </row>
    <row r="278" spans="1:12">
      <c r="A278" s="683"/>
      <c r="B278" s="674" t="s">
        <v>2055</v>
      </c>
      <c r="C278" s="674" t="s">
        <v>1916</v>
      </c>
      <c r="D278" s="674" t="s">
        <v>1855</v>
      </c>
      <c r="E278" s="674">
        <v>4258.8</v>
      </c>
      <c r="F278" s="674">
        <v>3</v>
      </c>
      <c r="G278" s="674">
        <v>33</v>
      </c>
      <c r="H278" s="674">
        <v>0</v>
      </c>
      <c r="I278" s="674">
        <v>7666.19</v>
      </c>
      <c r="J278" s="674">
        <v>12776.41</v>
      </c>
      <c r="K278" s="674">
        <v>22998.58</v>
      </c>
      <c r="L278" s="674" t="s">
        <v>1939</v>
      </c>
    </row>
    <row r="279" spans="1:12">
      <c r="A279" s="683"/>
      <c r="B279" s="674" t="s">
        <v>2054</v>
      </c>
      <c r="C279" s="674" t="s">
        <v>1916</v>
      </c>
      <c r="D279" s="674" t="s">
        <v>1855</v>
      </c>
      <c r="E279" s="674">
        <v>25307.1</v>
      </c>
      <c r="F279" s="674">
        <v>1</v>
      </c>
      <c r="G279" s="674">
        <v>29</v>
      </c>
      <c r="H279" s="674">
        <v>39</v>
      </c>
      <c r="I279" s="674">
        <v>7666.19</v>
      </c>
      <c r="J279" s="674">
        <v>25307.1</v>
      </c>
      <c r="K279" s="674">
        <v>7666.19</v>
      </c>
      <c r="L279" s="674" t="s">
        <v>1939</v>
      </c>
    </row>
    <row r="280" spans="1:12">
      <c r="A280" s="683"/>
      <c r="B280" s="674" t="s">
        <v>1928</v>
      </c>
      <c r="C280" s="674" t="s">
        <v>1919</v>
      </c>
      <c r="D280" s="674" t="s">
        <v>1855</v>
      </c>
      <c r="E280" s="674">
        <v>817.1</v>
      </c>
      <c r="F280" s="674">
        <v>7</v>
      </c>
      <c r="G280" s="674"/>
      <c r="H280" s="674"/>
      <c r="I280" s="674">
        <v>644.03</v>
      </c>
      <c r="J280" s="674">
        <v>5719.73</v>
      </c>
      <c r="K280" s="674">
        <v>4508.2</v>
      </c>
      <c r="L280" s="674" t="s">
        <v>1923</v>
      </c>
    </row>
    <row r="281" spans="1:12">
      <c r="A281" s="683"/>
      <c r="B281" s="674" t="s">
        <v>1928</v>
      </c>
      <c r="C281" s="674" t="s">
        <v>1918</v>
      </c>
      <c r="D281" s="674" t="s">
        <v>1855</v>
      </c>
      <c r="E281" s="674">
        <v>2191.17</v>
      </c>
      <c r="F281" s="674">
        <v>2</v>
      </c>
      <c r="G281" s="674">
        <v>2</v>
      </c>
      <c r="H281" s="674">
        <v>0</v>
      </c>
      <c r="I281" s="674">
        <v>2602.02</v>
      </c>
      <c r="J281" s="674">
        <v>4382.34</v>
      </c>
      <c r="K281" s="674">
        <v>5204.05</v>
      </c>
      <c r="L281" s="674" t="s">
        <v>1923</v>
      </c>
    </row>
    <row r="282" spans="1:12">
      <c r="A282" s="683"/>
      <c r="B282" s="674" t="s">
        <v>1928</v>
      </c>
      <c r="C282" s="674" t="s">
        <v>1916</v>
      </c>
      <c r="D282" s="674" t="s">
        <v>1855</v>
      </c>
      <c r="E282" s="674">
        <v>8489.9500000000007</v>
      </c>
      <c r="F282" s="674">
        <v>4</v>
      </c>
      <c r="G282" s="674">
        <v>78</v>
      </c>
      <c r="H282" s="674">
        <v>0</v>
      </c>
      <c r="I282" s="674">
        <v>7666.19</v>
      </c>
      <c r="J282" s="674">
        <v>33959.800000000003</v>
      </c>
      <c r="K282" s="674">
        <v>30664.78</v>
      </c>
      <c r="L282" s="674" t="s">
        <v>1939</v>
      </c>
    </row>
    <row r="283" spans="1:12">
      <c r="A283" s="683"/>
      <c r="B283" s="674" t="s">
        <v>1928</v>
      </c>
      <c r="C283" s="674" t="s">
        <v>1917</v>
      </c>
      <c r="D283" s="674" t="s">
        <v>1855</v>
      </c>
      <c r="E283" s="674">
        <v>2445.25</v>
      </c>
      <c r="F283" s="674">
        <v>2</v>
      </c>
      <c r="G283" s="674">
        <v>2</v>
      </c>
      <c r="H283" s="674">
        <v>0</v>
      </c>
      <c r="I283" s="674">
        <v>1712.59</v>
      </c>
      <c r="J283" s="674">
        <v>4890.5</v>
      </c>
      <c r="K283" s="674">
        <v>3425.18</v>
      </c>
      <c r="L283" s="674" t="s">
        <v>1939</v>
      </c>
    </row>
    <row r="284" spans="1:12">
      <c r="A284" s="683"/>
      <c r="B284" s="674" t="s">
        <v>2053</v>
      </c>
      <c r="C284" s="674" t="s">
        <v>1916</v>
      </c>
      <c r="D284" s="674" t="s">
        <v>1855</v>
      </c>
      <c r="E284" s="674">
        <v>5267.81</v>
      </c>
      <c r="F284" s="674">
        <v>1</v>
      </c>
      <c r="G284" s="674">
        <v>16</v>
      </c>
      <c r="H284" s="674">
        <v>0</v>
      </c>
      <c r="I284" s="674">
        <v>7666.19</v>
      </c>
      <c r="J284" s="674">
        <v>5267.81</v>
      </c>
      <c r="K284" s="674">
        <v>7666.19</v>
      </c>
      <c r="L284" s="674" t="s">
        <v>1939</v>
      </c>
    </row>
    <row r="285" spans="1:12">
      <c r="A285" s="683"/>
      <c r="B285" s="674" t="s">
        <v>2053</v>
      </c>
      <c r="C285" s="674" t="s">
        <v>1917</v>
      </c>
      <c r="D285" s="674" t="s">
        <v>1855</v>
      </c>
      <c r="E285" s="674">
        <v>1385.8</v>
      </c>
      <c r="F285" s="674">
        <v>1</v>
      </c>
      <c r="G285" s="674">
        <v>3</v>
      </c>
      <c r="H285" s="674">
        <v>0</v>
      </c>
      <c r="I285" s="674">
        <v>1712.59</v>
      </c>
      <c r="J285" s="674">
        <v>1385.8</v>
      </c>
      <c r="K285" s="674">
        <v>1712.59</v>
      </c>
      <c r="L285" s="674" t="s">
        <v>1939</v>
      </c>
    </row>
    <row r="286" spans="1:12">
      <c r="A286" s="683"/>
      <c r="B286" s="674" t="s">
        <v>2052</v>
      </c>
      <c r="C286" s="674" t="s">
        <v>1916</v>
      </c>
      <c r="D286" s="674" t="s">
        <v>1855</v>
      </c>
      <c r="E286" s="674">
        <v>7959.18</v>
      </c>
      <c r="F286" s="674">
        <v>2</v>
      </c>
      <c r="G286" s="674">
        <v>51</v>
      </c>
      <c r="H286" s="674">
        <v>21</v>
      </c>
      <c r="I286" s="674">
        <v>7666.19</v>
      </c>
      <c r="J286" s="674">
        <v>15918.36</v>
      </c>
      <c r="K286" s="674">
        <v>15332.39</v>
      </c>
      <c r="L286" s="674" t="s">
        <v>1939</v>
      </c>
    </row>
    <row r="287" spans="1:12">
      <c r="A287" s="683"/>
      <c r="B287" s="674" t="s">
        <v>1927</v>
      </c>
      <c r="C287" s="674" t="s">
        <v>1919</v>
      </c>
      <c r="D287" s="674" t="s">
        <v>1855</v>
      </c>
      <c r="E287" s="674">
        <v>190.88</v>
      </c>
      <c r="F287" s="674">
        <v>2</v>
      </c>
      <c r="G287" s="674"/>
      <c r="H287" s="674"/>
      <c r="I287" s="674">
        <v>644.03</v>
      </c>
      <c r="J287" s="674">
        <v>381.76</v>
      </c>
      <c r="K287" s="674">
        <v>1288.06</v>
      </c>
      <c r="L287" s="674" t="s">
        <v>1923</v>
      </c>
    </row>
    <row r="288" spans="1:12">
      <c r="A288" s="683"/>
      <c r="B288" s="674" t="s">
        <v>1927</v>
      </c>
      <c r="C288" s="674" t="s">
        <v>1918</v>
      </c>
      <c r="D288" s="674" t="s">
        <v>1855</v>
      </c>
      <c r="E288" s="674">
        <v>811.62</v>
      </c>
      <c r="F288" s="674">
        <v>1</v>
      </c>
      <c r="G288" s="674">
        <v>1</v>
      </c>
      <c r="H288" s="674">
        <v>0</v>
      </c>
      <c r="I288" s="674">
        <v>2602.02</v>
      </c>
      <c r="J288" s="674">
        <v>811.62</v>
      </c>
      <c r="K288" s="674">
        <v>2602.02</v>
      </c>
      <c r="L288" s="674" t="s">
        <v>1923</v>
      </c>
    </row>
    <row r="289" spans="1:12">
      <c r="A289" s="683"/>
      <c r="B289" s="674" t="s">
        <v>1927</v>
      </c>
      <c r="C289" s="674" t="s">
        <v>1916</v>
      </c>
      <c r="D289" s="674" t="s">
        <v>1855</v>
      </c>
      <c r="E289" s="674">
        <v>7270.29</v>
      </c>
      <c r="F289" s="674">
        <v>3</v>
      </c>
      <c r="G289" s="674">
        <v>59</v>
      </c>
      <c r="H289" s="674">
        <v>8</v>
      </c>
      <c r="I289" s="674">
        <v>7666.19</v>
      </c>
      <c r="J289" s="674">
        <v>21810.87</v>
      </c>
      <c r="K289" s="674">
        <v>22998.58</v>
      </c>
      <c r="L289" s="674" t="s">
        <v>1939</v>
      </c>
    </row>
    <row r="290" spans="1:12">
      <c r="A290" s="683"/>
      <c r="B290" s="674" t="s">
        <v>2051</v>
      </c>
      <c r="C290" s="674" t="s">
        <v>1919</v>
      </c>
      <c r="D290" s="674" t="s">
        <v>1855</v>
      </c>
      <c r="E290" s="674">
        <v>605.08000000000004</v>
      </c>
      <c r="F290" s="674">
        <v>1</v>
      </c>
      <c r="G290" s="674"/>
      <c r="H290" s="674"/>
      <c r="I290" s="674">
        <v>644.03</v>
      </c>
      <c r="J290" s="674">
        <v>605.08000000000004</v>
      </c>
      <c r="K290" s="674">
        <v>644.03</v>
      </c>
      <c r="L290" s="674" t="s">
        <v>1923</v>
      </c>
    </row>
    <row r="291" spans="1:12">
      <c r="A291" s="683"/>
      <c r="B291" s="674" t="s">
        <v>2050</v>
      </c>
      <c r="C291" s="674" t="s">
        <v>1919</v>
      </c>
      <c r="D291" s="674" t="s">
        <v>1855</v>
      </c>
      <c r="E291" s="674">
        <v>648.58000000000004</v>
      </c>
      <c r="F291" s="674">
        <v>56</v>
      </c>
      <c r="G291" s="674"/>
      <c r="H291" s="674"/>
      <c r="I291" s="674">
        <v>644.03</v>
      </c>
      <c r="J291" s="674">
        <v>36320.230000000003</v>
      </c>
      <c r="K291" s="674">
        <v>36065.58</v>
      </c>
      <c r="L291" s="674" t="s">
        <v>1923</v>
      </c>
    </row>
    <row r="292" spans="1:12">
      <c r="A292" s="683"/>
      <c r="B292" s="674" t="s">
        <v>2050</v>
      </c>
      <c r="C292" s="674" t="s">
        <v>1918</v>
      </c>
      <c r="D292" s="674" t="s">
        <v>1855</v>
      </c>
      <c r="E292" s="674">
        <v>1574.52</v>
      </c>
      <c r="F292" s="674">
        <v>16</v>
      </c>
      <c r="G292" s="674">
        <v>58</v>
      </c>
      <c r="H292" s="674">
        <v>0</v>
      </c>
      <c r="I292" s="674">
        <v>2602.02</v>
      </c>
      <c r="J292" s="674">
        <v>25192.34</v>
      </c>
      <c r="K292" s="674">
        <v>41632.39</v>
      </c>
      <c r="L292" s="674" t="s">
        <v>1923</v>
      </c>
    </row>
    <row r="293" spans="1:12">
      <c r="A293" s="683"/>
      <c r="B293" s="674" t="s">
        <v>2050</v>
      </c>
      <c r="C293" s="674" t="s">
        <v>1916</v>
      </c>
      <c r="D293" s="674" t="s">
        <v>1855</v>
      </c>
      <c r="E293" s="674">
        <v>9578.19</v>
      </c>
      <c r="F293" s="674">
        <v>1</v>
      </c>
      <c r="G293" s="674">
        <v>29</v>
      </c>
      <c r="H293" s="674">
        <v>107</v>
      </c>
      <c r="I293" s="674">
        <v>7666.19</v>
      </c>
      <c r="J293" s="674">
        <v>9578.19</v>
      </c>
      <c r="K293" s="674">
        <v>7666.19</v>
      </c>
      <c r="L293" s="674" t="s">
        <v>1939</v>
      </c>
    </row>
    <row r="294" spans="1:12">
      <c r="A294" s="683"/>
      <c r="B294" s="674" t="s">
        <v>2050</v>
      </c>
      <c r="C294" s="674" t="s">
        <v>1917</v>
      </c>
      <c r="D294" s="674" t="s">
        <v>1855</v>
      </c>
      <c r="E294" s="674">
        <v>700.13</v>
      </c>
      <c r="F294" s="674">
        <v>2</v>
      </c>
      <c r="G294" s="674">
        <v>58</v>
      </c>
      <c r="H294" s="674">
        <v>28</v>
      </c>
      <c r="I294" s="674">
        <v>1712.59</v>
      </c>
      <c r="J294" s="674">
        <v>1400.26</v>
      </c>
      <c r="K294" s="674">
        <v>3425.18</v>
      </c>
      <c r="L294" s="674" t="s">
        <v>1939</v>
      </c>
    </row>
    <row r="295" spans="1:12">
      <c r="A295" s="683"/>
      <c r="B295" s="674" t="s">
        <v>1926</v>
      </c>
      <c r="C295" s="674" t="s">
        <v>1919</v>
      </c>
      <c r="D295" s="674" t="s">
        <v>1855</v>
      </c>
      <c r="E295" s="674">
        <v>397.43</v>
      </c>
      <c r="F295" s="674">
        <v>21</v>
      </c>
      <c r="G295" s="674"/>
      <c r="H295" s="674"/>
      <c r="I295" s="674">
        <v>644.03</v>
      </c>
      <c r="J295" s="674">
        <v>8345.9500000000007</v>
      </c>
      <c r="K295" s="674">
        <v>13524.59</v>
      </c>
      <c r="L295" s="674" t="s">
        <v>1923</v>
      </c>
    </row>
    <row r="296" spans="1:12">
      <c r="A296" s="683"/>
      <c r="B296" s="674" t="s">
        <v>1926</v>
      </c>
      <c r="C296" s="674" t="s">
        <v>1916</v>
      </c>
      <c r="D296" s="674" t="s">
        <v>1855</v>
      </c>
      <c r="E296" s="674">
        <v>6013.81</v>
      </c>
      <c r="F296" s="674">
        <v>4</v>
      </c>
      <c r="G296" s="674">
        <v>57</v>
      </c>
      <c r="H296" s="674">
        <v>67</v>
      </c>
      <c r="I296" s="674">
        <v>7666.19</v>
      </c>
      <c r="J296" s="674">
        <v>24055.25</v>
      </c>
      <c r="K296" s="674">
        <v>30664.78</v>
      </c>
      <c r="L296" s="674" t="s">
        <v>1939</v>
      </c>
    </row>
    <row r="297" spans="1:12">
      <c r="A297" s="683"/>
      <c r="B297" s="674" t="s">
        <v>2049</v>
      </c>
      <c r="C297" s="674" t="s">
        <v>1919</v>
      </c>
      <c r="D297" s="674" t="s">
        <v>1855</v>
      </c>
      <c r="E297" s="674">
        <v>455.27</v>
      </c>
      <c r="F297" s="674">
        <v>5</v>
      </c>
      <c r="G297" s="674"/>
      <c r="H297" s="674"/>
      <c r="I297" s="674">
        <v>644.03</v>
      </c>
      <c r="J297" s="674">
        <v>2276.33</v>
      </c>
      <c r="K297" s="674">
        <v>3220.14</v>
      </c>
      <c r="L297" s="674" t="s">
        <v>1923</v>
      </c>
    </row>
    <row r="298" spans="1:12">
      <c r="A298" s="683"/>
      <c r="B298" s="674" t="s">
        <v>2049</v>
      </c>
      <c r="C298" s="674" t="s">
        <v>1916</v>
      </c>
      <c r="D298" s="674" t="s">
        <v>1855</v>
      </c>
      <c r="E298" s="674">
        <v>1937.7</v>
      </c>
      <c r="F298" s="674">
        <v>1</v>
      </c>
      <c r="G298" s="674">
        <v>2</v>
      </c>
      <c r="H298" s="674">
        <v>0</v>
      </c>
      <c r="I298" s="674">
        <v>7666.19</v>
      </c>
      <c r="J298" s="674">
        <v>1937.7</v>
      </c>
      <c r="K298" s="674">
        <v>7666.19</v>
      </c>
      <c r="L298" s="674" t="s">
        <v>1939</v>
      </c>
    </row>
    <row r="299" spans="1:12">
      <c r="A299" s="683"/>
      <c r="B299" s="674" t="s">
        <v>2048</v>
      </c>
      <c r="C299" s="674" t="s">
        <v>1919</v>
      </c>
      <c r="D299" s="674" t="s">
        <v>1855</v>
      </c>
      <c r="E299" s="674">
        <v>833.75</v>
      </c>
      <c r="F299" s="674">
        <v>2</v>
      </c>
      <c r="G299" s="674"/>
      <c r="H299" s="674"/>
      <c r="I299" s="674">
        <v>644.03</v>
      </c>
      <c r="J299" s="674">
        <v>1667.5</v>
      </c>
      <c r="K299" s="674">
        <v>1288.06</v>
      </c>
      <c r="L299" s="674" t="s">
        <v>1923</v>
      </c>
    </row>
    <row r="300" spans="1:12">
      <c r="A300" s="683"/>
      <c r="B300" s="674" t="s">
        <v>2048</v>
      </c>
      <c r="C300" s="674" t="s">
        <v>1917</v>
      </c>
      <c r="D300" s="674" t="s">
        <v>1855</v>
      </c>
      <c r="E300" s="674">
        <v>4362.05</v>
      </c>
      <c r="F300" s="674">
        <v>1</v>
      </c>
      <c r="G300" s="674">
        <v>11</v>
      </c>
      <c r="H300" s="674">
        <v>0</v>
      </c>
      <c r="I300" s="674">
        <v>1712.59</v>
      </c>
      <c r="J300" s="674">
        <v>4362.05</v>
      </c>
      <c r="K300" s="674">
        <v>1712.59</v>
      </c>
      <c r="L300" s="674" t="s">
        <v>1939</v>
      </c>
    </row>
    <row r="301" spans="1:12">
      <c r="A301" s="683"/>
      <c r="B301" s="674" t="s">
        <v>1925</v>
      </c>
      <c r="C301" s="674" t="s">
        <v>1919</v>
      </c>
      <c r="D301" s="674" t="s">
        <v>1855</v>
      </c>
      <c r="E301" s="674">
        <v>308.14</v>
      </c>
      <c r="F301" s="674">
        <v>34</v>
      </c>
      <c r="G301" s="674"/>
      <c r="H301" s="674"/>
      <c r="I301" s="674">
        <v>644.03</v>
      </c>
      <c r="J301" s="674">
        <v>10476.68</v>
      </c>
      <c r="K301" s="674">
        <v>21896.959999999999</v>
      </c>
      <c r="L301" s="674" t="s">
        <v>1923</v>
      </c>
    </row>
    <row r="302" spans="1:12">
      <c r="A302" s="683"/>
      <c r="B302" s="674" t="s">
        <v>1925</v>
      </c>
      <c r="C302" s="674" t="s">
        <v>1918</v>
      </c>
      <c r="D302" s="674" t="s">
        <v>1855</v>
      </c>
      <c r="E302" s="674">
        <v>359.91</v>
      </c>
      <c r="F302" s="674">
        <v>4</v>
      </c>
      <c r="G302" s="674">
        <v>4</v>
      </c>
      <c r="H302" s="674">
        <v>0</v>
      </c>
      <c r="I302" s="674">
        <v>2602.02</v>
      </c>
      <c r="J302" s="674">
        <v>1439.63</v>
      </c>
      <c r="K302" s="674">
        <v>10408.1</v>
      </c>
      <c r="L302" s="674" t="s">
        <v>1923</v>
      </c>
    </row>
    <row r="303" spans="1:12">
      <c r="A303" s="683"/>
      <c r="B303" s="674" t="s">
        <v>1925</v>
      </c>
      <c r="C303" s="674" t="s">
        <v>1916</v>
      </c>
      <c r="D303" s="674" t="s">
        <v>1855</v>
      </c>
      <c r="E303" s="674">
        <v>4869.6099999999997</v>
      </c>
      <c r="F303" s="674">
        <v>4</v>
      </c>
      <c r="G303" s="674">
        <v>63</v>
      </c>
      <c r="H303" s="674">
        <v>6</v>
      </c>
      <c r="I303" s="674">
        <v>7666.19</v>
      </c>
      <c r="J303" s="674">
        <v>19478.45</v>
      </c>
      <c r="K303" s="674">
        <v>30664.78</v>
      </c>
      <c r="L303" s="674" t="s">
        <v>1939</v>
      </c>
    </row>
    <row r="304" spans="1:12">
      <c r="A304" s="683"/>
      <c r="B304" s="674" t="s">
        <v>1925</v>
      </c>
      <c r="C304" s="674" t="s">
        <v>1917</v>
      </c>
      <c r="D304" s="674" t="s">
        <v>1855</v>
      </c>
      <c r="E304" s="674">
        <v>421.64</v>
      </c>
      <c r="F304" s="674">
        <v>1</v>
      </c>
      <c r="G304" s="674">
        <v>1</v>
      </c>
      <c r="H304" s="674">
        <v>0</v>
      </c>
      <c r="I304" s="674">
        <v>1712.59</v>
      </c>
      <c r="J304" s="674">
        <v>421.64</v>
      </c>
      <c r="K304" s="674">
        <v>1712.59</v>
      </c>
      <c r="L304" s="674" t="s">
        <v>1939</v>
      </c>
    </row>
    <row r="305" spans="1:12">
      <c r="A305" s="683"/>
      <c r="B305" s="674" t="s">
        <v>2047</v>
      </c>
      <c r="C305" s="674" t="s">
        <v>1919</v>
      </c>
      <c r="D305" s="674" t="s">
        <v>1855</v>
      </c>
      <c r="E305" s="674">
        <v>497.84</v>
      </c>
      <c r="F305" s="674">
        <v>5</v>
      </c>
      <c r="G305" s="674"/>
      <c r="H305" s="674"/>
      <c r="I305" s="674">
        <v>644.03</v>
      </c>
      <c r="J305" s="674">
        <v>2489.2199999999998</v>
      </c>
      <c r="K305" s="674">
        <v>3220.14</v>
      </c>
      <c r="L305" s="674" t="s">
        <v>1923</v>
      </c>
    </row>
    <row r="306" spans="1:12">
      <c r="A306" s="683"/>
      <c r="B306" s="674" t="s">
        <v>2047</v>
      </c>
      <c r="C306" s="674" t="s">
        <v>1918</v>
      </c>
      <c r="D306" s="674" t="s">
        <v>1855</v>
      </c>
      <c r="E306" s="674">
        <v>4794.99</v>
      </c>
      <c r="F306" s="674">
        <v>1</v>
      </c>
      <c r="G306" s="674">
        <v>11</v>
      </c>
      <c r="H306" s="674">
        <v>0</v>
      </c>
      <c r="I306" s="674">
        <v>2602.02</v>
      </c>
      <c r="J306" s="674">
        <v>4794.99</v>
      </c>
      <c r="K306" s="674">
        <v>2602.02</v>
      </c>
      <c r="L306" s="674" t="s">
        <v>1923</v>
      </c>
    </row>
    <row r="307" spans="1:12">
      <c r="A307" s="683"/>
      <c r="B307" s="674" t="s">
        <v>2047</v>
      </c>
      <c r="C307" s="674" t="s">
        <v>1917</v>
      </c>
      <c r="D307" s="674" t="s">
        <v>1855</v>
      </c>
      <c r="E307" s="674">
        <v>254.66</v>
      </c>
      <c r="F307" s="674">
        <v>1</v>
      </c>
      <c r="G307" s="674">
        <v>1</v>
      </c>
      <c r="H307" s="674">
        <v>0</v>
      </c>
      <c r="I307" s="674">
        <v>1712.59</v>
      </c>
      <c r="J307" s="674">
        <v>254.66</v>
      </c>
      <c r="K307" s="674">
        <v>1712.59</v>
      </c>
      <c r="L307" s="674" t="s">
        <v>1939</v>
      </c>
    </row>
    <row r="308" spans="1:12">
      <c r="A308" s="683"/>
      <c r="B308" s="674" t="s">
        <v>2046</v>
      </c>
      <c r="C308" s="674" t="s">
        <v>1916</v>
      </c>
      <c r="D308" s="674" t="s">
        <v>1855</v>
      </c>
      <c r="E308" s="674">
        <v>16768.650000000001</v>
      </c>
      <c r="F308" s="674">
        <v>2</v>
      </c>
      <c r="G308" s="674">
        <v>45</v>
      </c>
      <c r="H308" s="674">
        <v>44</v>
      </c>
      <c r="I308" s="674">
        <v>7666.19</v>
      </c>
      <c r="J308" s="674">
        <v>33537.31</v>
      </c>
      <c r="K308" s="674">
        <v>15332.39</v>
      </c>
      <c r="L308" s="674" t="s">
        <v>1939</v>
      </c>
    </row>
    <row r="309" spans="1:12">
      <c r="A309" s="683"/>
      <c r="B309" s="674" t="s">
        <v>2045</v>
      </c>
      <c r="C309" s="674" t="s">
        <v>1919</v>
      </c>
      <c r="D309" s="674" t="s">
        <v>1855</v>
      </c>
      <c r="E309" s="674">
        <v>484.8</v>
      </c>
      <c r="F309" s="674">
        <v>3</v>
      </c>
      <c r="G309" s="674"/>
      <c r="H309" s="674"/>
      <c r="I309" s="674">
        <v>644.03</v>
      </c>
      <c r="J309" s="674">
        <v>1454.41</v>
      </c>
      <c r="K309" s="674">
        <v>1932.08</v>
      </c>
      <c r="L309" s="674" t="s">
        <v>1923</v>
      </c>
    </row>
    <row r="310" spans="1:12">
      <c r="A310" s="683"/>
      <c r="B310" s="674" t="s">
        <v>2045</v>
      </c>
      <c r="C310" s="674" t="s">
        <v>1916</v>
      </c>
      <c r="D310" s="674" t="s">
        <v>1855</v>
      </c>
      <c r="E310" s="674">
        <v>1968.95</v>
      </c>
      <c r="F310" s="674">
        <v>1</v>
      </c>
      <c r="G310" s="674">
        <v>2</v>
      </c>
      <c r="H310" s="674">
        <v>0</v>
      </c>
      <c r="I310" s="674">
        <v>7666.19</v>
      </c>
      <c r="J310" s="674">
        <v>1968.95</v>
      </c>
      <c r="K310" s="674">
        <v>7666.19</v>
      </c>
      <c r="L310" s="674" t="s">
        <v>1939</v>
      </c>
    </row>
    <row r="311" spans="1:12">
      <c r="A311" s="683"/>
      <c r="B311" s="674" t="s">
        <v>2044</v>
      </c>
      <c r="C311" s="674" t="s">
        <v>1916</v>
      </c>
      <c r="D311" s="674" t="s">
        <v>1855</v>
      </c>
      <c r="E311" s="674">
        <v>2976.75</v>
      </c>
      <c r="F311" s="674">
        <v>2</v>
      </c>
      <c r="G311" s="674">
        <v>15</v>
      </c>
      <c r="H311" s="674">
        <v>0</v>
      </c>
      <c r="I311" s="674">
        <v>7666.19</v>
      </c>
      <c r="J311" s="674">
        <v>5953.5</v>
      </c>
      <c r="K311" s="674">
        <v>15332.39</v>
      </c>
      <c r="L311" s="674" t="s">
        <v>1939</v>
      </c>
    </row>
    <row r="312" spans="1:12">
      <c r="A312" s="683"/>
      <c r="B312" s="674" t="s">
        <v>2043</v>
      </c>
      <c r="C312" s="674" t="s">
        <v>1919</v>
      </c>
      <c r="D312" s="674" t="s">
        <v>1855</v>
      </c>
      <c r="E312" s="674">
        <v>395.63</v>
      </c>
      <c r="F312" s="674">
        <v>26</v>
      </c>
      <c r="G312" s="674"/>
      <c r="H312" s="674"/>
      <c r="I312" s="674">
        <v>644.03</v>
      </c>
      <c r="J312" s="674">
        <v>10286.280000000001</v>
      </c>
      <c r="K312" s="674">
        <v>16744.73</v>
      </c>
      <c r="L312" s="674" t="s">
        <v>1923</v>
      </c>
    </row>
    <row r="313" spans="1:12">
      <c r="A313" s="683"/>
      <c r="B313" s="674" t="s">
        <v>2043</v>
      </c>
      <c r="C313" s="674" t="s">
        <v>1916</v>
      </c>
      <c r="D313" s="674" t="s">
        <v>1855</v>
      </c>
      <c r="E313" s="674">
        <v>5864.99</v>
      </c>
      <c r="F313" s="674">
        <v>1</v>
      </c>
      <c r="G313" s="674">
        <v>16</v>
      </c>
      <c r="H313" s="674">
        <v>0</v>
      </c>
      <c r="I313" s="674">
        <v>7666.19</v>
      </c>
      <c r="J313" s="674">
        <v>5864.99</v>
      </c>
      <c r="K313" s="674">
        <v>7666.19</v>
      </c>
      <c r="L313" s="674" t="s">
        <v>1939</v>
      </c>
    </row>
    <row r="314" spans="1:12">
      <c r="A314" s="683"/>
      <c r="B314" s="674" t="s">
        <v>2042</v>
      </c>
      <c r="C314" s="674" t="s">
        <v>1917</v>
      </c>
      <c r="D314" s="674" t="s">
        <v>1855</v>
      </c>
      <c r="E314" s="674">
        <v>157.01</v>
      </c>
      <c r="F314" s="674">
        <v>1</v>
      </c>
      <c r="G314" s="674">
        <v>1</v>
      </c>
      <c r="H314" s="674">
        <v>0</v>
      </c>
      <c r="I314" s="674">
        <v>1712.59</v>
      </c>
      <c r="J314" s="674">
        <v>157.01</v>
      </c>
      <c r="K314" s="674">
        <v>1712.59</v>
      </c>
      <c r="L314" s="674" t="s">
        <v>1939</v>
      </c>
    </row>
    <row r="315" spans="1:12">
      <c r="A315" s="683"/>
      <c r="B315" s="674" t="s">
        <v>2041</v>
      </c>
      <c r="C315" s="674" t="s">
        <v>1919</v>
      </c>
      <c r="D315" s="674" t="s">
        <v>1855</v>
      </c>
      <c r="E315" s="674">
        <v>339.32</v>
      </c>
      <c r="F315" s="674">
        <v>2</v>
      </c>
      <c r="G315" s="674"/>
      <c r="H315" s="674"/>
      <c r="I315" s="674">
        <v>644.03</v>
      </c>
      <c r="J315" s="674">
        <v>678.64</v>
      </c>
      <c r="K315" s="674">
        <v>1288.06</v>
      </c>
      <c r="L315" s="674" t="s">
        <v>1923</v>
      </c>
    </row>
    <row r="316" spans="1:12">
      <c r="A316" s="683"/>
      <c r="B316" s="674" t="s">
        <v>2041</v>
      </c>
      <c r="C316" s="674" t="s">
        <v>1916</v>
      </c>
      <c r="D316" s="674" t="s">
        <v>1855</v>
      </c>
      <c r="E316" s="674">
        <v>3601.72</v>
      </c>
      <c r="F316" s="674">
        <v>1</v>
      </c>
      <c r="G316" s="674">
        <v>15</v>
      </c>
      <c r="H316" s="674">
        <v>0</v>
      </c>
      <c r="I316" s="674">
        <v>7666.19</v>
      </c>
      <c r="J316" s="674">
        <v>3601.72</v>
      </c>
      <c r="K316" s="674">
        <v>7666.19</v>
      </c>
      <c r="L316" s="674" t="s">
        <v>1939</v>
      </c>
    </row>
    <row r="317" spans="1:12">
      <c r="A317" s="683"/>
      <c r="B317" s="674" t="s">
        <v>2040</v>
      </c>
      <c r="C317" s="674" t="s">
        <v>1919</v>
      </c>
      <c r="D317" s="674" t="s">
        <v>1855</v>
      </c>
      <c r="E317" s="674">
        <v>511.72</v>
      </c>
      <c r="F317" s="674">
        <v>1</v>
      </c>
      <c r="G317" s="674"/>
      <c r="H317" s="674"/>
      <c r="I317" s="674">
        <v>644.03</v>
      </c>
      <c r="J317" s="674">
        <v>511.72</v>
      </c>
      <c r="K317" s="674">
        <v>644.03</v>
      </c>
      <c r="L317" s="674" t="s">
        <v>1923</v>
      </c>
    </row>
    <row r="318" spans="1:12">
      <c r="A318" s="683"/>
      <c r="B318" s="674" t="s">
        <v>2040</v>
      </c>
      <c r="C318" s="674" t="s">
        <v>1916</v>
      </c>
      <c r="D318" s="674" t="s">
        <v>1855</v>
      </c>
      <c r="E318" s="674">
        <v>824.18</v>
      </c>
      <c r="F318" s="674">
        <v>1</v>
      </c>
      <c r="G318" s="674">
        <v>3</v>
      </c>
      <c r="H318" s="674">
        <v>0</v>
      </c>
      <c r="I318" s="674">
        <v>7666.19</v>
      </c>
      <c r="J318" s="674">
        <v>824.18</v>
      </c>
      <c r="K318" s="674">
        <v>7666.19</v>
      </c>
      <c r="L318" s="674" t="s">
        <v>1939</v>
      </c>
    </row>
    <row r="319" spans="1:12">
      <c r="A319" s="683"/>
      <c r="B319" s="674" t="s">
        <v>2039</v>
      </c>
      <c r="C319" s="674" t="s">
        <v>1916</v>
      </c>
      <c r="D319" s="674" t="s">
        <v>1855</v>
      </c>
      <c r="E319" s="674">
        <v>2023.77</v>
      </c>
      <c r="F319" s="674">
        <v>2</v>
      </c>
      <c r="G319" s="674">
        <v>6</v>
      </c>
      <c r="H319" s="674">
        <v>0</v>
      </c>
      <c r="I319" s="674">
        <v>7666.19</v>
      </c>
      <c r="J319" s="674">
        <v>4047.55</v>
      </c>
      <c r="K319" s="674">
        <v>15332.39</v>
      </c>
      <c r="L319" s="674" t="s">
        <v>1939</v>
      </c>
    </row>
    <row r="320" spans="1:12">
      <c r="A320" s="683"/>
      <c r="B320" s="674" t="s">
        <v>2038</v>
      </c>
      <c r="C320" s="674" t="s">
        <v>1919</v>
      </c>
      <c r="D320" s="674" t="s">
        <v>1855</v>
      </c>
      <c r="E320" s="674">
        <v>682.81</v>
      </c>
      <c r="F320" s="674">
        <v>6</v>
      </c>
      <c r="G320" s="674"/>
      <c r="H320" s="674"/>
      <c r="I320" s="674">
        <v>644.03</v>
      </c>
      <c r="J320" s="674">
        <v>4096.83</v>
      </c>
      <c r="K320" s="674">
        <v>3864.17</v>
      </c>
      <c r="L320" s="674" t="s">
        <v>1923</v>
      </c>
    </row>
    <row r="321" spans="1:12">
      <c r="A321" s="683"/>
      <c r="B321" s="674" t="s">
        <v>2038</v>
      </c>
      <c r="C321" s="674" t="s">
        <v>1918</v>
      </c>
      <c r="D321" s="674" t="s">
        <v>1855</v>
      </c>
      <c r="E321" s="674">
        <v>1796.87</v>
      </c>
      <c r="F321" s="674">
        <v>1</v>
      </c>
      <c r="G321" s="674">
        <v>1</v>
      </c>
      <c r="H321" s="674">
        <v>0</v>
      </c>
      <c r="I321" s="674">
        <v>2602.02</v>
      </c>
      <c r="J321" s="674">
        <v>1796.87</v>
      </c>
      <c r="K321" s="674">
        <v>2602.02</v>
      </c>
      <c r="L321" s="674" t="s">
        <v>1923</v>
      </c>
    </row>
    <row r="322" spans="1:12">
      <c r="A322" s="683"/>
      <c r="B322" s="674" t="s">
        <v>1924</v>
      </c>
      <c r="C322" s="674" t="s">
        <v>1919</v>
      </c>
      <c r="D322" s="674" t="s">
        <v>1855</v>
      </c>
      <c r="E322" s="674">
        <v>556.66</v>
      </c>
      <c r="F322" s="674">
        <v>36</v>
      </c>
      <c r="G322" s="674"/>
      <c r="H322" s="674"/>
      <c r="I322" s="674">
        <v>644.03</v>
      </c>
      <c r="J322" s="674">
        <v>20039.87</v>
      </c>
      <c r="K322" s="674">
        <v>23185.02</v>
      </c>
      <c r="L322" s="674" t="s">
        <v>1923</v>
      </c>
    </row>
    <row r="323" spans="1:12">
      <c r="A323" s="683"/>
      <c r="B323" s="674" t="s">
        <v>1924</v>
      </c>
      <c r="C323" s="674" t="s">
        <v>1918</v>
      </c>
      <c r="D323" s="674" t="s">
        <v>1855</v>
      </c>
      <c r="E323" s="674">
        <v>957.56</v>
      </c>
      <c r="F323" s="674">
        <v>5</v>
      </c>
      <c r="G323" s="674">
        <v>8</v>
      </c>
      <c r="H323" s="674">
        <v>0</v>
      </c>
      <c r="I323" s="674">
        <v>2602.02</v>
      </c>
      <c r="J323" s="674">
        <v>4787.79</v>
      </c>
      <c r="K323" s="674">
        <v>13010.12</v>
      </c>
      <c r="L323" s="674" t="s">
        <v>1923</v>
      </c>
    </row>
    <row r="324" spans="1:12">
      <c r="A324" s="683"/>
      <c r="B324" s="674" t="s">
        <v>1924</v>
      </c>
      <c r="C324" s="674" t="s">
        <v>1916</v>
      </c>
      <c r="D324" s="674" t="s">
        <v>1855</v>
      </c>
      <c r="E324" s="674">
        <v>8303.5400000000009</v>
      </c>
      <c r="F324" s="674">
        <v>2</v>
      </c>
      <c r="G324" s="674">
        <v>33</v>
      </c>
      <c r="H324" s="674">
        <v>1</v>
      </c>
      <c r="I324" s="674">
        <v>7666.19</v>
      </c>
      <c r="J324" s="674">
        <v>16607.09</v>
      </c>
      <c r="K324" s="674">
        <v>15332.39</v>
      </c>
      <c r="L324" s="674" t="s">
        <v>1939</v>
      </c>
    </row>
    <row r="325" spans="1:12">
      <c r="A325" s="683"/>
      <c r="B325" s="674" t="s">
        <v>1924</v>
      </c>
      <c r="C325" s="674" t="s">
        <v>1917</v>
      </c>
      <c r="D325" s="674" t="s">
        <v>1855</v>
      </c>
      <c r="E325" s="674">
        <v>3861.33</v>
      </c>
      <c r="F325" s="674">
        <v>3</v>
      </c>
      <c r="G325" s="674">
        <v>87</v>
      </c>
      <c r="H325" s="674">
        <v>19</v>
      </c>
      <c r="I325" s="674">
        <v>1712.59</v>
      </c>
      <c r="J325" s="674">
        <v>11583.99</v>
      </c>
      <c r="K325" s="674">
        <v>5137.7700000000004</v>
      </c>
      <c r="L325" s="674" t="s">
        <v>1939</v>
      </c>
    </row>
    <row r="326" spans="1:12">
      <c r="A326" s="683"/>
      <c r="B326" s="674" t="s">
        <v>2037</v>
      </c>
      <c r="C326" s="674" t="s">
        <v>1917</v>
      </c>
      <c r="D326" s="674" t="s">
        <v>1855</v>
      </c>
      <c r="E326" s="674">
        <v>808.75</v>
      </c>
      <c r="F326" s="674">
        <v>1</v>
      </c>
      <c r="G326" s="674">
        <v>4</v>
      </c>
      <c r="H326" s="674">
        <v>0</v>
      </c>
      <c r="I326" s="674">
        <v>1712.59</v>
      </c>
      <c r="J326" s="674">
        <v>808.75</v>
      </c>
      <c r="K326" s="674">
        <v>1712.59</v>
      </c>
      <c r="L326" s="674" t="s">
        <v>1939</v>
      </c>
    </row>
    <row r="327" spans="1:12">
      <c r="A327" s="683"/>
      <c r="B327" s="674" t="s">
        <v>2036</v>
      </c>
      <c r="C327" s="674" t="s">
        <v>1916</v>
      </c>
      <c r="D327" s="674" t="s">
        <v>1855</v>
      </c>
      <c r="E327" s="674">
        <v>13504.71</v>
      </c>
      <c r="F327" s="674">
        <v>1</v>
      </c>
      <c r="G327" s="674">
        <v>29</v>
      </c>
      <c r="H327" s="674">
        <v>10</v>
      </c>
      <c r="I327" s="674">
        <v>7666.19</v>
      </c>
      <c r="J327" s="674">
        <v>13504.71</v>
      </c>
      <c r="K327" s="674">
        <v>7666.19</v>
      </c>
      <c r="L327" s="674" t="s">
        <v>1939</v>
      </c>
    </row>
    <row r="328" spans="1:12">
      <c r="A328" s="683"/>
      <c r="B328" s="674" t="s">
        <v>2035</v>
      </c>
      <c r="C328" s="674" t="s">
        <v>1919</v>
      </c>
      <c r="D328" s="674" t="s">
        <v>1855</v>
      </c>
      <c r="E328" s="674">
        <v>299.32</v>
      </c>
      <c r="F328" s="674">
        <v>1</v>
      </c>
      <c r="G328" s="674"/>
      <c r="H328" s="674"/>
      <c r="I328" s="674">
        <v>644.03</v>
      </c>
      <c r="J328" s="674">
        <v>299.32</v>
      </c>
      <c r="K328" s="674">
        <v>644.03</v>
      </c>
      <c r="L328" s="674" t="s">
        <v>1923</v>
      </c>
    </row>
    <row r="329" spans="1:12">
      <c r="A329" s="683"/>
      <c r="B329" s="674" t="s">
        <v>2035</v>
      </c>
      <c r="C329" s="674" t="s">
        <v>1918</v>
      </c>
      <c r="D329" s="674" t="s">
        <v>1855</v>
      </c>
      <c r="E329" s="674">
        <v>5944.61</v>
      </c>
      <c r="F329" s="674">
        <v>1</v>
      </c>
      <c r="G329" s="674">
        <v>1</v>
      </c>
      <c r="H329" s="674">
        <v>0</v>
      </c>
      <c r="I329" s="674">
        <v>2602.02</v>
      </c>
      <c r="J329" s="674">
        <v>5944.61</v>
      </c>
      <c r="K329" s="674">
        <v>2602.02</v>
      </c>
      <c r="L329" s="674" t="s">
        <v>1923</v>
      </c>
    </row>
    <row r="330" spans="1:12">
      <c r="A330" s="683"/>
      <c r="B330" s="674" t="s">
        <v>2035</v>
      </c>
      <c r="C330" s="674" t="s">
        <v>1917</v>
      </c>
      <c r="D330" s="674" t="s">
        <v>1855</v>
      </c>
      <c r="E330" s="674">
        <v>4354.95</v>
      </c>
      <c r="F330" s="674">
        <v>1</v>
      </c>
      <c r="G330" s="674">
        <v>1</v>
      </c>
      <c r="H330" s="674">
        <v>0</v>
      </c>
      <c r="I330" s="674">
        <v>1712.59</v>
      </c>
      <c r="J330" s="674">
        <v>4354.95</v>
      </c>
      <c r="K330" s="674">
        <v>1712.59</v>
      </c>
      <c r="L330" s="674" t="s">
        <v>1939</v>
      </c>
    </row>
    <row r="331" spans="1:12">
      <c r="A331" s="683"/>
      <c r="B331" s="674" t="s">
        <v>2034</v>
      </c>
      <c r="C331" s="674" t="s">
        <v>1916</v>
      </c>
      <c r="D331" s="674" t="s">
        <v>1855</v>
      </c>
      <c r="E331" s="674">
        <v>3106.37</v>
      </c>
      <c r="F331" s="674">
        <v>1</v>
      </c>
      <c r="G331" s="674">
        <v>10</v>
      </c>
      <c r="H331" s="674">
        <v>0</v>
      </c>
      <c r="I331" s="674">
        <v>7666.19</v>
      </c>
      <c r="J331" s="674">
        <v>3106.37</v>
      </c>
      <c r="K331" s="674">
        <v>7666.19</v>
      </c>
      <c r="L331" s="674" t="s">
        <v>1939</v>
      </c>
    </row>
    <row r="332" spans="1:12">
      <c r="A332" s="683"/>
      <c r="B332" s="674" t="s">
        <v>2033</v>
      </c>
      <c r="C332" s="674" t="s">
        <v>1919</v>
      </c>
      <c r="D332" s="674" t="s">
        <v>1855</v>
      </c>
      <c r="E332" s="674">
        <v>142.96</v>
      </c>
      <c r="F332" s="674">
        <v>1</v>
      </c>
      <c r="G332" s="674"/>
      <c r="H332" s="674"/>
      <c r="I332" s="674">
        <v>644.03</v>
      </c>
      <c r="J332" s="674">
        <v>142.96</v>
      </c>
      <c r="K332" s="674">
        <v>644.03</v>
      </c>
      <c r="L332" s="674" t="s">
        <v>1923</v>
      </c>
    </row>
    <row r="333" spans="1:12">
      <c r="A333" s="683"/>
      <c r="B333" s="674" t="s">
        <v>2033</v>
      </c>
      <c r="C333" s="674" t="s">
        <v>1916</v>
      </c>
      <c r="D333" s="674" t="s">
        <v>1855</v>
      </c>
      <c r="E333" s="674">
        <v>12864.48</v>
      </c>
      <c r="F333" s="674">
        <v>1</v>
      </c>
      <c r="G333" s="674">
        <v>29</v>
      </c>
      <c r="H333" s="674">
        <v>7</v>
      </c>
      <c r="I333" s="674">
        <v>7666.19</v>
      </c>
      <c r="J333" s="674">
        <v>12864.48</v>
      </c>
      <c r="K333" s="674">
        <v>7666.19</v>
      </c>
      <c r="L333" s="674" t="s">
        <v>1939</v>
      </c>
    </row>
    <row r="334" spans="1:12">
      <c r="A334" s="683"/>
      <c r="B334" s="674" t="s">
        <v>2032</v>
      </c>
      <c r="C334" s="674" t="s">
        <v>1916</v>
      </c>
      <c r="D334" s="674" t="s">
        <v>1855</v>
      </c>
      <c r="E334" s="674">
        <v>867.41</v>
      </c>
      <c r="F334" s="674">
        <v>1</v>
      </c>
      <c r="G334" s="674">
        <v>2</v>
      </c>
      <c r="H334" s="674">
        <v>0</v>
      </c>
      <c r="I334" s="674">
        <v>7666.19</v>
      </c>
      <c r="J334" s="674">
        <v>867.41</v>
      </c>
      <c r="K334" s="674">
        <v>7666.19</v>
      </c>
      <c r="L334" s="674" t="s">
        <v>1939</v>
      </c>
    </row>
    <row r="335" spans="1:12">
      <c r="A335" s="683"/>
      <c r="B335" s="674" t="s">
        <v>2031</v>
      </c>
      <c r="C335" s="674" t="s">
        <v>1919</v>
      </c>
      <c r="D335" s="674" t="s">
        <v>1855</v>
      </c>
      <c r="E335" s="674">
        <v>471.24</v>
      </c>
      <c r="F335" s="674">
        <v>4</v>
      </c>
      <c r="G335" s="674"/>
      <c r="H335" s="674"/>
      <c r="I335" s="674">
        <v>644.03</v>
      </c>
      <c r="J335" s="674">
        <v>1884.96</v>
      </c>
      <c r="K335" s="674">
        <v>2576.11</v>
      </c>
      <c r="L335" s="674" t="s">
        <v>1923</v>
      </c>
    </row>
    <row r="336" spans="1:12">
      <c r="A336" s="683"/>
      <c r="B336" s="674" t="s">
        <v>2030</v>
      </c>
      <c r="C336" s="674" t="s">
        <v>1916</v>
      </c>
      <c r="D336" s="674" t="s">
        <v>1855</v>
      </c>
      <c r="E336" s="674">
        <v>2982.24</v>
      </c>
      <c r="F336" s="674">
        <v>1</v>
      </c>
      <c r="G336" s="674">
        <v>7</v>
      </c>
      <c r="H336" s="674">
        <v>0</v>
      </c>
      <c r="I336" s="674">
        <v>7666.19</v>
      </c>
      <c r="J336" s="674">
        <v>2982.24</v>
      </c>
      <c r="K336" s="674">
        <v>7666.19</v>
      </c>
      <c r="L336" s="674" t="s">
        <v>1939</v>
      </c>
    </row>
    <row r="337" spans="1:12">
      <c r="A337" s="683"/>
      <c r="B337" s="674" t="s">
        <v>2029</v>
      </c>
      <c r="C337" s="674" t="s">
        <v>1919</v>
      </c>
      <c r="D337" s="674" t="s">
        <v>1855</v>
      </c>
      <c r="E337" s="674">
        <v>283.69</v>
      </c>
      <c r="F337" s="674">
        <v>5</v>
      </c>
      <c r="G337" s="674"/>
      <c r="H337" s="674"/>
      <c r="I337" s="674">
        <v>644.03</v>
      </c>
      <c r="J337" s="674">
        <v>1418.45</v>
      </c>
      <c r="K337" s="674">
        <v>3220.14</v>
      </c>
      <c r="L337" s="674" t="s">
        <v>1923</v>
      </c>
    </row>
    <row r="338" spans="1:12">
      <c r="A338" s="683"/>
      <c r="B338" s="674" t="s">
        <v>2029</v>
      </c>
      <c r="C338" s="674" t="s">
        <v>1918</v>
      </c>
      <c r="D338" s="674" t="s">
        <v>1855</v>
      </c>
      <c r="E338" s="674">
        <v>1164.0999999999999</v>
      </c>
      <c r="F338" s="674">
        <v>1</v>
      </c>
      <c r="G338" s="674">
        <v>1</v>
      </c>
      <c r="H338" s="674">
        <v>0</v>
      </c>
      <c r="I338" s="674">
        <v>2602.02</v>
      </c>
      <c r="J338" s="674">
        <v>1164.0999999999999</v>
      </c>
      <c r="K338" s="674">
        <v>2602.02</v>
      </c>
      <c r="L338" s="674" t="s">
        <v>1923</v>
      </c>
    </row>
    <row r="339" spans="1:12">
      <c r="A339" s="683"/>
      <c r="B339" s="674" t="s">
        <v>2029</v>
      </c>
      <c r="C339" s="674" t="s">
        <v>1916</v>
      </c>
      <c r="D339" s="674" t="s">
        <v>1855</v>
      </c>
      <c r="E339" s="674">
        <v>4470.4399999999996</v>
      </c>
      <c r="F339" s="674">
        <v>3</v>
      </c>
      <c r="G339" s="674">
        <v>24</v>
      </c>
      <c r="H339" s="674">
        <v>0</v>
      </c>
      <c r="I339" s="674">
        <v>7666.19</v>
      </c>
      <c r="J339" s="674">
        <v>13411.33</v>
      </c>
      <c r="K339" s="674">
        <v>22998.58</v>
      </c>
      <c r="L339" s="674" t="s">
        <v>1939</v>
      </c>
    </row>
    <row r="340" spans="1:12">
      <c r="A340" s="683"/>
      <c r="B340" s="674" t="s">
        <v>2028</v>
      </c>
      <c r="C340" s="674" t="s">
        <v>1919</v>
      </c>
      <c r="D340" s="674" t="s">
        <v>1855</v>
      </c>
      <c r="E340" s="674">
        <v>443.03</v>
      </c>
      <c r="F340" s="674">
        <v>6</v>
      </c>
      <c r="G340" s="674"/>
      <c r="H340" s="674"/>
      <c r="I340" s="674">
        <v>644.03</v>
      </c>
      <c r="J340" s="674">
        <v>2658.18</v>
      </c>
      <c r="K340" s="674">
        <v>3864.17</v>
      </c>
      <c r="L340" s="674" t="s">
        <v>1923</v>
      </c>
    </row>
    <row r="341" spans="1:12">
      <c r="A341" s="683"/>
      <c r="B341" s="674" t="s">
        <v>2028</v>
      </c>
      <c r="C341" s="674" t="s">
        <v>1918</v>
      </c>
      <c r="D341" s="674" t="s">
        <v>1855</v>
      </c>
      <c r="E341" s="674">
        <v>3487.3</v>
      </c>
      <c r="F341" s="674">
        <v>2</v>
      </c>
      <c r="G341" s="674">
        <v>7</v>
      </c>
      <c r="H341" s="674">
        <v>0</v>
      </c>
      <c r="I341" s="674">
        <v>2602.02</v>
      </c>
      <c r="J341" s="674">
        <v>6974.59</v>
      </c>
      <c r="K341" s="674">
        <v>5204.05</v>
      </c>
      <c r="L341" s="674" t="s">
        <v>1923</v>
      </c>
    </row>
    <row r="342" spans="1:12">
      <c r="A342" s="683"/>
      <c r="B342" s="674" t="s">
        <v>2028</v>
      </c>
      <c r="C342" s="674" t="s">
        <v>1916</v>
      </c>
      <c r="D342" s="674" t="s">
        <v>1855</v>
      </c>
      <c r="E342" s="674">
        <v>15410.12</v>
      </c>
      <c r="F342" s="674">
        <v>3</v>
      </c>
      <c r="G342" s="674">
        <v>46</v>
      </c>
      <c r="H342" s="674">
        <v>33</v>
      </c>
      <c r="I342" s="674">
        <v>7666.19</v>
      </c>
      <c r="J342" s="674">
        <v>46230.37</v>
      </c>
      <c r="K342" s="674">
        <v>22998.58</v>
      </c>
      <c r="L342" s="674" t="s">
        <v>1939</v>
      </c>
    </row>
    <row r="343" spans="1:12">
      <c r="A343" s="683"/>
      <c r="B343" s="674" t="s">
        <v>2028</v>
      </c>
      <c r="C343" s="674" t="s">
        <v>1917</v>
      </c>
      <c r="D343" s="674" t="s">
        <v>1855</v>
      </c>
      <c r="E343" s="674">
        <v>1020.4</v>
      </c>
      <c r="F343" s="674">
        <v>1</v>
      </c>
      <c r="G343" s="674">
        <v>1</v>
      </c>
      <c r="H343" s="674">
        <v>0</v>
      </c>
      <c r="I343" s="674">
        <v>1712.59</v>
      </c>
      <c r="J343" s="674">
        <v>1020.4</v>
      </c>
      <c r="K343" s="674">
        <v>1712.59</v>
      </c>
      <c r="L343" s="674" t="s">
        <v>1939</v>
      </c>
    </row>
    <row r="344" spans="1:12">
      <c r="A344" s="683"/>
      <c r="B344" s="674" t="s">
        <v>2027</v>
      </c>
      <c r="C344" s="674" t="s">
        <v>1919</v>
      </c>
      <c r="D344" s="674" t="s">
        <v>1855</v>
      </c>
      <c r="E344" s="674">
        <v>260.32</v>
      </c>
      <c r="F344" s="674">
        <v>3</v>
      </c>
      <c r="G344" s="674"/>
      <c r="H344" s="674"/>
      <c r="I344" s="674">
        <v>644.03</v>
      </c>
      <c r="J344" s="674">
        <v>780.95</v>
      </c>
      <c r="K344" s="674">
        <v>1932.08</v>
      </c>
      <c r="L344" s="674" t="s">
        <v>1923</v>
      </c>
    </row>
    <row r="345" spans="1:12">
      <c r="A345" s="683"/>
      <c r="B345" s="674" t="s">
        <v>2027</v>
      </c>
      <c r="C345" s="674" t="s">
        <v>1918</v>
      </c>
      <c r="D345" s="674" t="s">
        <v>1855</v>
      </c>
      <c r="E345" s="674">
        <v>706.96</v>
      </c>
      <c r="F345" s="674">
        <v>1</v>
      </c>
      <c r="G345" s="674">
        <v>3</v>
      </c>
      <c r="H345" s="674">
        <v>0</v>
      </c>
      <c r="I345" s="674">
        <v>2602.02</v>
      </c>
      <c r="J345" s="674">
        <v>706.96</v>
      </c>
      <c r="K345" s="674">
        <v>2602.02</v>
      </c>
      <c r="L345" s="674" t="s">
        <v>1923</v>
      </c>
    </row>
    <row r="346" spans="1:12">
      <c r="A346" s="683"/>
      <c r="B346" s="674" t="s">
        <v>2027</v>
      </c>
      <c r="C346" s="674" t="s">
        <v>1916</v>
      </c>
      <c r="D346" s="674" t="s">
        <v>1855</v>
      </c>
      <c r="E346" s="674">
        <v>3350.39</v>
      </c>
      <c r="F346" s="674">
        <v>1</v>
      </c>
      <c r="G346" s="674">
        <v>13</v>
      </c>
      <c r="H346" s="674">
        <v>0</v>
      </c>
      <c r="I346" s="674">
        <v>7666.19</v>
      </c>
      <c r="J346" s="674">
        <v>3350.39</v>
      </c>
      <c r="K346" s="674">
        <v>7666.19</v>
      </c>
      <c r="L346" s="674" t="s">
        <v>1939</v>
      </c>
    </row>
    <row r="347" spans="1:12">
      <c r="A347" s="683"/>
      <c r="B347" s="674" t="s">
        <v>2026</v>
      </c>
      <c r="C347" s="674" t="s">
        <v>1916</v>
      </c>
      <c r="D347" s="674" t="s">
        <v>1855</v>
      </c>
      <c r="E347" s="674">
        <v>5984.19</v>
      </c>
      <c r="F347" s="674">
        <v>1</v>
      </c>
      <c r="G347" s="674">
        <v>24</v>
      </c>
      <c r="H347" s="674">
        <v>0</v>
      </c>
      <c r="I347" s="674">
        <v>7666.19</v>
      </c>
      <c r="J347" s="674">
        <v>5984.19</v>
      </c>
      <c r="K347" s="674">
        <v>7666.19</v>
      </c>
      <c r="L347" s="674" t="s">
        <v>1939</v>
      </c>
    </row>
    <row r="350" spans="1:12">
      <c r="A350" s="683"/>
      <c r="B350" s="674"/>
      <c r="C350" s="674"/>
      <c r="D350" s="674"/>
      <c r="E350" s="674"/>
      <c r="F350" s="674"/>
    </row>
    <row r="351" spans="1:12">
      <c r="A351" s="683"/>
      <c r="B351" s="674"/>
      <c r="C351" s="674"/>
      <c r="D351" s="674"/>
      <c r="E351" s="674"/>
      <c r="F351" s="674"/>
    </row>
    <row r="352" spans="1:12">
      <c r="A352" s="683"/>
      <c r="B352" s="674"/>
      <c r="C352" s="674"/>
      <c r="D352" s="674"/>
      <c r="E352" s="674"/>
      <c r="F352" s="674"/>
    </row>
    <row r="353" spans="1:6">
      <c r="A353" s="683"/>
      <c r="B353" s="674"/>
      <c r="C353" s="674"/>
      <c r="D353" s="674"/>
      <c r="E353" s="674"/>
      <c r="F353" s="674"/>
    </row>
    <row r="354" spans="1:6">
      <c r="A354" s="683"/>
      <c r="B354" s="674"/>
      <c r="C354" s="674"/>
      <c r="D354" s="674"/>
      <c r="E354" s="674"/>
      <c r="F354" s="674"/>
    </row>
    <row r="355" spans="1:6">
      <c r="A355" s="683"/>
      <c r="B355" s="674"/>
      <c r="C355" s="674"/>
      <c r="D355" s="674"/>
      <c r="E355" s="676"/>
      <c r="F355" s="674"/>
    </row>
    <row r="356" spans="1:6">
      <c r="A356" s="683"/>
      <c r="B356" s="674"/>
      <c r="C356" s="674"/>
      <c r="D356" s="674"/>
      <c r="E356" s="676"/>
      <c r="F356" s="676"/>
    </row>
    <row r="357" spans="1:6">
      <c r="A357" s="683"/>
      <c r="B357" s="674"/>
      <c r="C357" s="674"/>
      <c r="D357" s="674"/>
      <c r="E357" s="676"/>
      <c r="F357" s="676"/>
    </row>
  </sheetData>
  <autoFilter ref="B105:L347"/>
  <mergeCells count="33">
    <mergeCell ref="A69:H69"/>
    <mergeCell ref="A70:H70"/>
    <mergeCell ref="A71:H71"/>
    <mergeCell ref="D20:F20"/>
    <mergeCell ref="G20:I20"/>
    <mergeCell ref="J20:L20"/>
    <mergeCell ref="M20:O20"/>
    <mergeCell ref="P20:R20"/>
    <mergeCell ref="AW13:AY13"/>
    <mergeCell ref="AZ13:BB13"/>
    <mergeCell ref="S13:U13"/>
    <mergeCell ref="V13:X13"/>
    <mergeCell ref="Y13:AA13"/>
    <mergeCell ref="AB13:AD13"/>
    <mergeCell ref="AE13:AG13"/>
    <mergeCell ref="BC13:BE13"/>
    <mergeCell ref="BF13:BH13"/>
    <mergeCell ref="BI13:BK13"/>
    <mergeCell ref="AH13:AJ13"/>
    <mergeCell ref="AK13:AM13"/>
    <mergeCell ref="AN13:AP13"/>
    <mergeCell ref="AQ13:AS13"/>
    <mergeCell ref="AT13:AV13"/>
    <mergeCell ref="D13:F13"/>
    <mergeCell ref="G13:I13"/>
    <mergeCell ref="J13:L13"/>
    <mergeCell ref="M13:O13"/>
    <mergeCell ref="P13:R13"/>
    <mergeCell ref="D7:F7"/>
    <mergeCell ref="G7:I7"/>
    <mergeCell ref="J7:L7"/>
    <mergeCell ref="M7:O7"/>
    <mergeCell ref="P7:R7"/>
  </mergeCells>
  <hyperlinks>
    <hyperlink ref="B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2:P676"/>
  <sheetViews>
    <sheetView workbookViewId="0"/>
  </sheetViews>
  <sheetFormatPr defaultColWidth="9.140625" defaultRowHeight="15"/>
  <cols>
    <col min="1" max="1" width="9.140625" style="674"/>
    <col min="2" max="2" width="15.7109375" style="674" customWidth="1"/>
    <col min="3" max="3" width="15.28515625" style="674" customWidth="1"/>
    <col min="4" max="4" width="16.7109375" style="674" bestFit="1" customWidth="1"/>
    <col min="5" max="5" width="11.7109375" style="674" bestFit="1" customWidth="1"/>
    <col min="6" max="6" width="11.28515625" style="674" bestFit="1" customWidth="1"/>
    <col min="7" max="7" width="13.85546875" style="674" customWidth="1"/>
    <col min="8" max="8" width="9.140625" style="674"/>
    <col min="9" max="9" width="11.5703125" style="674" bestFit="1" customWidth="1"/>
    <col min="10" max="10" width="14.5703125" style="674" bestFit="1" customWidth="1"/>
    <col min="11" max="11" width="11.28515625" style="674" bestFit="1" customWidth="1"/>
    <col min="12" max="12" width="9.28515625" style="674" bestFit="1" customWidth="1"/>
    <col min="13" max="13" width="13.7109375" style="674" customWidth="1"/>
    <col min="14" max="14" width="10.85546875" style="674" bestFit="1" customWidth="1"/>
    <col min="15" max="15" width="13.42578125" style="674" bestFit="1" customWidth="1"/>
    <col min="16" max="16" width="11.28515625" style="674" bestFit="1" customWidth="1"/>
    <col min="17" max="17" width="9.42578125" style="674" bestFit="1" customWidth="1"/>
    <col min="18" max="18" width="9.28515625" style="674" bestFit="1" customWidth="1"/>
    <col min="19" max="16384" width="9.140625" style="674"/>
  </cols>
  <sheetData>
    <row r="2" spans="2:15">
      <c r="B2" s="1310" t="s">
        <v>3174</v>
      </c>
    </row>
    <row r="4" spans="2:15" ht="15.75" thickBot="1">
      <c r="B4" s="677" t="s">
        <v>1696</v>
      </c>
      <c r="G4" s="677" t="s">
        <v>1891</v>
      </c>
      <c r="L4" s="677" t="s">
        <v>1893</v>
      </c>
    </row>
    <row r="5" spans="2:15" ht="15.75" thickBot="1">
      <c r="C5" s="1469" t="s">
        <v>1922</v>
      </c>
      <c r="D5" s="1469" t="s">
        <v>2159</v>
      </c>
      <c r="E5" s="1511" t="s">
        <v>1975</v>
      </c>
      <c r="H5" s="1430" t="s">
        <v>1922</v>
      </c>
      <c r="I5" s="1468" t="s">
        <v>2159</v>
      </c>
      <c r="J5" s="1431" t="s">
        <v>1975</v>
      </c>
      <c r="M5" s="1469" t="s">
        <v>1922</v>
      </c>
      <c r="N5" s="1469" t="s">
        <v>2159</v>
      </c>
      <c r="O5" s="1469" t="s">
        <v>1975</v>
      </c>
    </row>
    <row r="6" spans="2:15">
      <c r="B6" s="1529" t="s">
        <v>1923</v>
      </c>
      <c r="C6" s="1532">
        <f>SUMIFS($G$66:$G$685,$E$66:$E$685,$B$4,$L$66:$L$685,$B6)</f>
        <v>2303</v>
      </c>
      <c r="D6" s="1538">
        <f>SUMIFS($J$66:$J$685,$E$66:$E$685,$B$4,$L$66:$L$685,$B6)</f>
        <v>556195.49</v>
      </c>
      <c r="E6" s="1535">
        <f>D6/C6</f>
        <v>241.50911419887103</v>
      </c>
      <c r="G6" s="1541" t="s">
        <v>1923</v>
      </c>
      <c r="H6" s="1538">
        <f>SUMIFS($G$66:$G$685,$E$66:$E$685,$G$4,$L$66:$L$685,$B6)</f>
        <v>57</v>
      </c>
      <c r="I6" s="1532">
        <f>SUMIFS($J$66:$J$685,$E$66:$E$685,$G$4,$L$66:$L$685,$B6)</f>
        <v>32399.82</v>
      </c>
      <c r="J6" s="1538">
        <f>I6/H6</f>
        <v>568.41789473684207</v>
      </c>
      <c r="L6" s="1529" t="s">
        <v>1923</v>
      </c>
      <c r="M6" s="1538">
        <f>SUMIFS($G$66:$G$685,$E$66:$E$685,$L$4,$L$66:$L$685,$B6)</f>
        <v>70</v>
      </c>
      <c r="N6" s="1538">
        <f>SUMIFS($J$66:$J$685,$E$66:$E$685,$L$4,$L$66:$L$685,$B6)</f>
        <v>27939.25</v>
      </c>
      <c r="O6" s="1538">
        <f>N6/M6</f>
        <v>399.13214285714287</v>
      </c>
    </row>
    <row r="7" spans="2:15">
      <c r="B7" s="1530" t="s">
        <v>1939</v>
      </c>
      <c r="C7" s="1533">
        <f>SUMIFS($G$66:$G$685,$E$66:$E$685,$B$4,$L$66:$L$685,$B7)</f>
        <v>2</v>
      </c>
      <c r="D7" s="1539">
        <f>SUMIFS($J$66:$J$685,$E$66:$E$685,$B$4,$L$66:$L$685,$B7)</f>
        <v>984.23</v>
      </c>
      <c r="E7" s="1536">
        <f t="shared" ref="E7:E8" si="0">D7/C7</f>
        <v>492.11500000000001</v>
      </c>
      <c r="G7" s="1542" t="s">
        <v>1939</v>
      </c>
      <c r="H7" s="1539">
        <f>SUMIFS($G$66:$G$685,$E$66:$E$685,$G$4,$L$66:$L$685,$B7)</f>
        <v>0</v>
      </c>
      <c r="I7" s="1533">
        <f>SUMIFS($J$66:$J$685,$E$66:$E$685,$G$4,$L$66:$L$685,$B7)</f>
        <v>0</v>
      </c>
      <c r="J7" s="1539" t="str">
        <f>IFERROR(I7/H7,"-")</f>
        <v>-</v>
      </c>
      <c r="L7" s="1530" t="s">
        <v>1939</v>
      </c>
      <c r="M7" s="1539">
        <f>SUMIFS($G$66:$G$685,$E$66:$E$685,$L$4,$L$66:$L$685,$B7)</f>
        <v>2579</v>
      </c>
      <c r="N7" s="1539">
        <f>SUMIFS($J$66:$J$685,$E$66:$E$685,$L$4,$L$66:$L$685,$B7)</f>
        <v>2231666.1799999988</v>
      </c>
      <c r="O7" s="1539">
        <f>N7/M7</f>
        <v>865.32228770841368</v>
      </c>
    </row>
    <row r="8" spans="2:15" ht="15.75" thickBot="1">
      <c r="B8" s="1530" t="s">
        <v>2129</v>
      </c>
      <c r="C8" s="1533">
        <f>SUMIFS($G$66:$G$685,$E$66:$E$685,$B$4,$L$66:$L$685,$B8)</f>
        <v>6492</v>
      </c>
      <c r="D8" s="1539">
        <f>SUMIFS($J$66:$J$685,$E$66:$E$685,$B$4,$L$66:$L$685,$B8)</f>
        <v>789605.19999999984</v>
      </c>
      <c r="E8" s="1536">
        <f t="shared" si="0"/>
        <v>121.62741836105974</v>
      </c>
      <c r="G8" s="1543" t="s">
        <v>2129</v>
      </c>
      <c r="H8" s="1544">
        <f>SUMIFS($G$66:$G$685,$E$66:$E$685,$G$4,$L$66:$L$685,$B8)</f>
        <v>440811</v>
      </c>
      <c r="I8" s="1545">
        <f>SUMIFS($J$66:$J$685,$E$66:$E$685,$G$4,$L$66:$L$685,$B8)</f>
        <v>37161404.330000013</v>
      </c>
      <c r="J8" s="1544">
        <f t="shared" ref="J8" si="1">I8/H8</f>
        <v>84.302352550185944</v>
      </c>
      <c r="L8" s="1530" t="s">
        <v>2129</v>
      </c>
      <c r="M8" s="1539">
        <f>SUMIFS($G$66:$G$685,$E$66:$E$685,$L$4,$L$66:$L$685,$B8)</f>
        <v>10734</v>
      </c>
      <c r="N8" s="1539">
        <f>SUMIFS($J$66:$J$685,$E$66:$E$685,$L$4,$L$66:$L$685,$B8)</f>
        <v>887601.23999999976</v>
      </c>
      <c r="O8" s="1539">
        <f t="shared" ref="O8" si="2">N8/M8</f>
        <v>82.690631637786453</v>
      </c>
    </row>
    <row r="9" spans="2:15" ht="15.75" thickBot="1">
      <c r="B9" s="1531" t="s">
        <v>1886</v>
      </c>
      <c r="C9" s="1534">
        <f>SUM(C6:C8)</f>
        <v>8797</v>
      </c>
      <c r="D9" s="1540">
        <f>SUM(D6:D8)</f>
        <v>1346784.92</v>
      </c>
      <c r="E9" s="1537">
        <f>D9/C9</f>
        <v>153.09593270433101</v>
      </c>
      <c r="L9" s="1530" t="s">
        <v>2163</v>
      </c>
      <c r="M9" s="1546">
        <f>M6+M8</f>
        <v>10804</v>
      </c>
      <c r="N9" s="1546">
        <f>N6+N8</f>
        <v>915540.48999999976</v>
      </c>
      <c r="O9" s="1539">
        <f>N9/M9</f>
        <v>84.740882080710819</v>
      </c>
    </row>
    <row r="10" spans="2:15" ht="15.75" thickBot="1">
      <c r="G10" s="1469" t="s">
        <v>1886</v>
      </c>
      <c r="H10" s="1547">
        <f>SUM(H6:H8)</f>
        <v>440868</v>
      </c>
      <c r="I10" s="1547">
        <f>SUM(I6:I8)</f>
        <v>37193804.150000013</v>
      </c>
      <c r="J10" s="1548">
        <f>I10/H10</f>
        <v>84.364944042207682</v>
      </c>
      <c r="L10" s="1531" t="s">
        <v>1886</v>
      </c>
      <c r="M10" s="1540">
        <f>SUM(M6:M8)</f>
        <v>13383</v>
      </c>
      <c r="N10" s="1540">
        <f>SUM(N6:N8)</f>
        <v>3147206.6699999985</v>
      </c>
      <c r="O10" s="1544">
        <f>N10/M10</f>
        <v>235.16451244115657</v>
      </c>
    </row>
    <row r="11" spans="2:15" ht="15.75" thickBot="1">
      <c r="B11" s="1469" t="s">
        <v>3175</v>
      </c>
      <c r="C11" s="1547">
        <f>SUM(C8,C6)</f>
        <v>8795</v>
      </c>
      <c r="D11" s="1547">
        <f>SUM(D8,D6)</f>
        <v>1345800.69</v>
      </c>
      <c r="E11" s="1548">
        <f>D11/C11</f>
        <v>153.01883911313246</v>
      </c>
    </row>
    <row r="12" spans="2:15" ht="15.75" thickBot="1">
      <c r="G12" s="677" t="s">
        <v>1697</v>
      </c>
      <c r="H12" s="674" t="s">
        <v>2164</v>
      </c>
    </row>
    <row r="13" spans="2:15" ht="15.75" thickBot="1">
      <c r="H13" s="1468" t="s">
        <v>1922</v>
      </c>
      <c r="I13" s="1468" t="s">
        <v>2159</v>
      </c>
      <c r="J13" s="1431" t="s">
        <v>1975</v>
      </c>
    </row>
    <row r="14" spans="2:15">
      <c r="G14" s="1541" t="s">
        <v>1923</v>
      </c>
      <c r="H14" s="1538">
        <f>H6+M6</f>
        <v>127</v>
      </c>
      <c r="I14" s="1538">
        <f>I6+N6</f>
        <v>60339.07</v>
      </c>
      <c r="J14" s="1535">
        <f>I14/H14</f>
        <v>475.11078740157478</v>
      </c>
    </row>
    <row r="15" spans="2:15">
      <c r="G15" s="1542" t="s">
        <v>1939</v>
      </c>
      <c r="H15" s="1539">
        <f t="shared" ref="H15:I16" si="3">H7+M7</f>
        <v>2579</v>
      </c>
      <c r="I15" s="1539">
        <f t="shared" si="3"/>
        <v>2231666.1799999988</v>
      </c>
      <c r="J15" s="1536">
        <f>IFERROR(I15/H15,"-")</f>
        <v>865.32228770841368</v>
      </c>
    </row>
    <row r="16" spans="2:15">
      <c r="G16" s="1542" t="s">
        <v>2129</v>
      </c>
      <c r="H16" s="1539">
        <f t="shared" si="3"/>
        <v>451545</v>
      </c>
      <c r="I16" s="1539">
        <f t="shared" si="3"/>
        <v>38049005.570000015</v>
      </c>
      <c r="J16" s="1536">
        <f t="shared" ref="J16:J17" si="4">I16/H16</f>
        <v>84.264039176604797</v>
      </c>
    </row>
    <row r="17" spans="2:10">
      <c r="G17" s="1542" t="s">
        <v>2163</v>
      </c>
      <c r="H17" s="1546">
        <f>H14+H16</f>
        <v>451672</v>
      </c>
      <c r="I17" s="1546">
        <f>I14+I16</f>
        <v>38109344.640000015</v>
      </c>
      <c r="J17" s="1536">
        <f t="shared" si="4"/>
        <v>84.373936484882876</v>
      </c>
    </row>
    <row r="18" spans="2:10" ht="15.75" thickBot="1">
      <c r="G18" s="1543" t="s">
        <v>1886</v>
      </c>
      <c r="H18" s="1544">
        <f>H10+M10</f>
        <v>454251</v>
      </c>
      <c r="I18" s="1544">
        <f>I10+N10</f>
        <v>40341010.820000015</v>
      </c>
      <c r="J18" s="1537">
        <f>I18/H18</f>
        <v>88.807753466695758</v>
      </c>
    </row>
    <row r="19" spans="2:10">
      <c r="H19" s="1301"/>
      <c r="I19" s="1301"/>
      <c r="J19" s="1301"/>
    </row>
    <row r="20" spans="2:10">
      <c r="B20" s="677" t="s">
        <v>3176</v>
      </c>
      <c r="H20" s="1301"/>
      <c r="I20" s="1301"/>
      <c r="J20" s="1301"/>
    </row>
    <row r="21" spans="2:10">
      <c r="H21" s="1301"/>
      <c r="I21" s="1301"/>
      <c r="J21" s="1301"/>
    </row>
    <row r="22" spans="2:10">
      <c r="C22" s="674" t="s">
        <v>1883</v>
      </c>
      <c r="D22" s="674" t="s">
        <v>1884</v>
      </c>
      <c r="E22" s="674" t="s">
        <v>1967</v>
      </c>
      <c r="H22" s="1301"/>
      <c r="I22" s="1301"/>
      <c r="J22" s="1301"/>
    </row>
    <row r="23" spans="2:10">
      <c r="B23" s="674" t="s">
        <v>1696</v>
      </c>
      <c r="C23" s="694">
        <f>E11</f>
        <v>153.01883911313246</v>
      </c>
      <c r="D23" s="694">
        <f>E11</f>
        <v>153.01883911313246</v>
      </c>
      <c r="E23" s="694">
        <f>E7</f>
        <v>492.11500000000001</v>
      </c>
      <c r="H23" s="1301"/>
      <c r="I23" s="1301"/>
      <c r="J23" s="1301"/>
    </row>
    <row r="24" spans="2:10">
      <c r="B24" s="674" t="s">
        <v>1697</v>
      </c>
      <c r="C24" s="694">
        <f>J17</f>
        <v>84.373936484882876</v>
      </c>
      <c r="D24" s="694">
        <f>J17</f>
        <v>84.373936484882876</v>
      </c>
      <c r="E24" s="694">
        <f>J15</f>
        <v>865.32228770841368</v>
      </c>
      <c r="H24" s="1301"/>
      <c r="I24" s="1301"/>
      <c r="J24" s="1301"/>
    </row>
    <row r="25" spans="2:10">
      <c r="C25" s="1342"/>
      <c r="D25" s="1342"/>
      <c r="E25" s="1342"/>
      <c r="H25" s="1301"/>
      <c r="I25" s="1301"/>
      <c r="J25" s="1301"/>
    </row>
    <row r="26" spans="2:10">
      <c r="H26" s="1301"/>
      <c r="I26" s="1301"/>
      <c r="J26" s="1301"/>
    </row>
    <row r="27" spans="2:10">
      <c r="B27" s="1310" t="s">
        <v>3177</v>
      </c>
      <c r="C27" s="1343"/>
      <c r="D27" s="1343"/>
      <c r="E27" s="1343"/>
      <c r="H27" s="1301"/>
      <c r="I27" s="1301"/>
      <c r="J27" s="1301"/>
    </row>
    <row r="28" spans="2:10" ht="15.75" thickBot="1"/>
    <row r="29" spans="2:10" ht="15.75" thickBot="1">
      <c r="C29" s="1469" t="s">
        <v>1883</v>
      </c>
      <c r="D29" s="1469" t="s">
        <v>1884</v>
      </c>
      <c r="E29" s="1512" t="s">
        <v>1967</v>
      </c>
      <c r="F29" s="1511"/>
    </row>
    <row r="30" spans="2:10">
      <c r="B30" s="1468" t="s">
        <v>1696</v>
      </c>
      <c r="C30" s="1538">
        <f>C23*F38</f>
        <v>5324290.5069414442</v>
      </c>
      <c r="D30" s="1553">
        <f>D23*I38</f>
        <v>153.01883911313246</v>
      </c>
      <c r="E30" s="1551">
        <f>E23*L38</f>
        <v>492.11500000000001</v>
      </c>
      <c r="F30" s="1552"/>
    </row>
    <row r="31" spans="2:10">
      <c r="B31" s="1465" t="s">
        <v>1697</v>
      </c>
      <c r="C31" s="1539">
        <f>C24*F39</f>
        <v>32652966.541459128</v>
      </c>
      <c r="D31" s="1539">
        <f>D24*I39</f>
        <v>212959.81568784438</v>
      </c>
      <c r="E31" s="1533">
        <f>E24*L39</f>
        <v>216330.57192710342</v>
      </c>
      <c r="F31" s="1549"/>
    </row>
    <row r="32" spans="2:10" ht="15.75" thickBot="1">
      <c r="B32" s="1466" t="s">
        <v>3178</v>
      </c>
      <c r="C32" s="1544">
        <f>SUM(C30:C31)</f>
        <v>37977257.048400573</v>
      </c>
      <c r="D32" s="1544">
        <f>SUM(D30:D31)</f>
        <v>213112.83452695751</v>
      </c>
      <c r="E32" s="1545">
        <f>SUM(E30:E31)</f>
        <v>216822.68692710341</v>
      </c>
      <c r="F32" s="1550">
        <f>SUM(C32:E32)</f>
        <v>38407192.569854632</v>
      </c>
    </row>
    <row r="34" spans="2:13">
      <c r="B34" s="1310" t="s">
        <v>3179</v>
      </c>
    </row>
    <row r="35" spans="2:13">
      <c r="B35" s="682" t="s">
        <v>3180</v>
      </c>
      <c r="C35" s="683"/>
    </row>
    <row r="36" spans="2:13" ht="15.75" thickBot="1">
      <c r="B36" s="683"/>
      <c r="E36" s="674" t="s">
        <v>1883</v>
      </c>
      <c r="H36" s="674" t="s">
        <v>3181</v>
      </c>
      <c r="K36" s="674" t="s">
        <v>3182</v>
      </c>
    </row>
    <row r="37" spans="2:13" ht="15.75" thickBot="1">
      <c r="B37" s="1562" t="s">
        <v>1630</v>
      </c>
      <c r="C37" s="1469" t="s">
        <v>51</v>
      </c>
      <c r="D37" s="1469" t="s">
        <v>3183</v>
      </c>
      <c r="E37" s="1469" t="s">
        <v>3184</v>
      </c>
      <c r="F37" s="1469" t="s">
        <v>3185</v>
      </c>
      <c r="G37" s="1469" t="s">
        <v>3186</v>
      </c>
      <c r="H37" s="1469" t="s">
        <v>3187</v>
      </c>
      <c r="I37" s="1469" t="s">
        <v>3188</v>
      </c>
      <c r="J37" s="1469" t="s">
        <v>3186</v>
      </c>
      <c r="K37" s="1469" t="s">
        <v>3189</v>
      </c>
      <c r="L37" s="1469" t="s">
        <v>3190</v>
      </c>
      <c r="M37" s="1469" t="s">
        <v>3186</v>
      </c>
    </row>
    <row r="38" spans="2:13">
      <c r="B38" s="1560" t="s">
        <v>1696</v>
      </c>
      <c r="C38" s="1560" t="s">
        <v>2812</v>
      </c>
      <c r="D38" s="1560" t="s">
        <v>3191</v>
      </c>
      <c r="E38" s="1553">
        <v>3454683.8373571699</v>
      </c>
      <c r="F38" s="1553">
        <v>34795</v>
      </c>
      <c r="G38" s="1561">
        <f>E38/F38</f>
        <v>99.286789405293007</v>
      </c>
      <c r="H38" s="1553">
        <v>166.317868473121</v>
      </c>
      <c r="I38" s="1553">
        <v>1</v>
      </c>
      <c r="J38" s="1561">
        <f>H38/I38</f>
        <v>166.317868473121</v>
      </c>
      <c r="K38" s="1553">
        <v>366.90057488393398</v>
      </c>
      <c r="L38" s="1553">
        <v>1</v>
      </c>
      <c r="M38" s="1561">
        <f>K38/L38</f>
        <v>366.90057488393398</v>
      </c>
    </row>
    <row r="39" spans="2:13">
      <c r="B39" s="1530" t="s">
        <v>1697</v>
      </c>
      <c r="C39" s="1530" t="s">
        <v>1869</v>
      </c>
      <c r="D39" s="1530" t="s">
        <v>3192</v>
      </c>
      <c r="E39" s="1539">
        <v>30130841.3129614</v>
      </c>
      <c r="F39" s="1539">
        <v>387003</v>
      </c>
      <c r="G39" s="1554">
        <f>E39/F39</f>
        <v>77.856867551314593</v>
      </c>
      <c r="H39" s="1539">
        <v>616882.25691677001</v>
      </c>
      <c r="I39" s="1539">
        <v>2524</v>
      </c>
      <c r="J39" s="1554">
        <f>H39/I39</f>
        <v>244.40659941234944</v>
      </c>
      <c r="K39" s="1539">
        <v>256055.33007875699</v>
      </c>
      <c r="L39" s="1539">
        <v>250</v>
      </c>
      <c r="M39" s="1554">
        <f>K39/L39</f>
        <v>1024.2213203150279</v>
      </c>
    </row>
    <row r="40" spans="2:13" ht="15.75" thickBot="1">
      <c r="B40" s="1531"/>
      <c r="C40" s="1531" t="s">
        <v>3178</v>
      </c>
      <c r="D40" s="1531"/>
      <c r="E40" s="1544">
        <f>SUM(E38:E39)</f>
        <v>33585525.15031857</v>
      </c>
      <c r="F40" s="1544">
        <f>SUM(F38:F39)</f>
        <v>421798</v>
      </c>
      <c r="G40" s="1555">
        <f>E40/F40</f>
        <v>79.624666665841403</v>
      </c>
      <c r="H40" s="1544">
        <f>SUM(H38:H39)</f>
        <v>617048.57478524314</v>
      </c>
      <c r="I40" s="1544">
        <f>SUM(I38:I39)</f>
        <v>2525</v>
      </c>
      <c r="J40" s="1555">
        <f>H40/I40</f>
        <v>244.37567318227451</v>
      </c>
      <c r="K40" s="1544">
        <f>SUM(K38:K39)</f>
        <v>256422.23065364093</v>
      </c>
      <c r="L40" s="1544">
        <f>SUM(L38:L39)</f>
        <v>251</v>
      </c>
      <c r="M40" s="1555">
        <f>K40/L40</f>
        <v>1021.6025125643065</v>
      </c>
    </row>
    <row r="41" spans="2:13">
      <c r="C41" s="1301"/>
      <c r="D41" s="1301"/>
      <c r="E41" s="1301"/>
    </row>
    <row r="42" spans="2:13">
      <c r="B42" s="1310" t="s">
        <v>3193</v>
      </c>
      <c r="C42" s="1301"/>
      <c r="D42" s="1301"/>
      <c r="E42" s="1301"/>
    </row>
    <row r="43" spans="2:13">
      <c r="B43" s="1301"/>
      <c r="C43" s="1301">
        <f>SUM(E40,H40,K40)</f>
        <v>34458995.955757454</v>
      </c>
      <c r="D43" s="1301"/>
      <c r="E43" s="1301"/>
    </row>
    <row r="44" spans="2:13">
      <c r="C44" s="1301"/>
      <c r="D44" s="1301"/>
      <c r="E44" s="1301"/>
    </row>
    <row r="45" spans="2:13">
      <c r="B45" s="1310" t="s">
        <v>3194</v>
      </c>
      <c r="C45" s="1344">
        <f>(C43-F32)/F32</f>
        <v>-0.10279836535607845</v>
      </c>
      <c r="E45" s="1301"/>
    </row>
    <row r="46" spans="2:13">
      <c r="C46" s="1301"/>
      <c r="D46" s="1301"/>
      <c r="E46" s="1301"/>
    </row>
    <row r="47" spans="2:13">
      <c r="C47" s="1301"/>
      <c r="D47" s="1301"/>
      <c r="E47" s="1301"/>
    </row>
    <row r="48" spans="2:13" ht="15.75" thickBot="1">
      <c r="B48" s="677" t="s">
        <v>3195</v>
      </c>
    </row>
    <row r="49" spans="1:16" ht="15.75" thickBot="1">
      <c r="C49" s="1469" t="s">
        <v>1883</v>
      </c>
      <c r="D49" s="1469" t="s">
        <v>1884</v>
      </c>
      <c r="E49" s="1469" t="s">
        <v>1967</v>
      </c>
    </row>
    <row r="50" spans="1:16">
      <c r="B50" s="1529" t="s">
        <v>1696</v>
      </c>
      <c r="C50" s="1556">
        <f>(C30/$F$32)*$C$43/F38</f>
        <v>137.28875258361768</v>
      </c>
      <c r="D50" s="1556">
        <f>(D30/$F$32)*$C$43/I38</f>
        <v>137.28875258361768</v>
      </c>
      <c r="E50" s="1556">
        <f>(E30/$F$32)*$C$43/L38</f>
        <v>441.52638243279347</v>
      </c>
    </row>
    <row r="51" spans="1:16" ht="15.75" thickBot="1">
      <c r="B51" s="1531" t="s">
        <v>1697</v>
      </c>
      <c r="C51" s="1540">
        <f>C31/$F$32*$C$43/F39</f>
        <v>75.700433735579338</v>
      </c>
      <c r="D51" s="1540">
        <f>(D31/$F$32)*$C$43/I39</f>
        <v>75.700433735579338</v>
      </c>
      <c r="E51" s="1540">
        <f>(E31/$F$32)*$C$43/L39</f>
        <v>776.36857102580655</v>
      </c>
    </row>
    <row r="52" spans="1:16">
      <c r="C52" s="694"/>
      <c r="D52" s="694"/>
      <c r="E52" s="694"/>
    </row>
    <row r="53" spans="1:16" ht="15.75" thickBot="1">
      <c r="A53" s="1310" t="s">
        <v>3196</v>
      </c>
      <c r="B53" s="677" t="s">
        <v>3197</v>
      </c>
    </row>
    <row r="54" spans="1:16" ht="15.75" thickBot="1">
      <c r="C54" s="1469" t="s">
        <v>1883</v>
      </c>
      <c r="D54" s="1469" t="s">
        <v>1884</v>
      </c>
      <c r="E54" s="1469" t="s">
        <v>1967</v>
      </c>
    </row>
    <row r="55" spans="1:16">
      <c r="B55" s="1432" t="s">
        <v>1696</v>
      </c>
      <c r="C55" s="1557">
        <f>C50*F38</f>
        <v>4776962.1461469773</v>
      </c>
      <c r="D55" s="1557">
        <f>D50*I38</f>
        <v>137.28875258361768</v>
      </c>
      <c r="E55" s="1558">
        <f>E50*L38</f>
        <v>441.52638243279347</v>
      </c>
    </row>
    <row r="56" spans="1:16" ht="15.75" thickBot="1">
      <c r="B56" s="1439" t="s">
        <v>1697</v>
      </c>
      <c r="C56" s="1528">
        <f>C51*F39</f>
        <v>29296294.956970412</v>
      </c>
      <c r="D56" s="1528">
        <f>D51*I39</f>
        <v>191067.89474860224</v>
      </c>
      <c r="E56" s="1559">
        <f>E51*L39</f>
        <v>194092.14275645165</v>
      </c>
      <c r="F56" s="1345">
        <f>SUM(C55:E56)</f>
        <v>34458995.955757469</v>
      </c>
    </row>
    <row r="57" spans="1:16">
      <c r="C57" s="694"/>
      <c r="D57" s="694"/>
      <c r="E57" s="694"/>
      <c r="F57" s="1345"/>
    </row>
    <row r="59" spans="1:16">
      <c r="A59" s="690" t="s">
        <v>1955</v>
      </c>
      <c r="B59" s="690"/>
      <c r="C59" s="690"/>
      <c r="D59" s="690"/>
      <c r="E59" s="690"/>
      <c r="F59" s="690"/>
      <c r="G59" s="690"/>
      <c r="H59" s="690"/>
      <c r="I59" s="690"/>
      <c r="J59" s="690"/>
      <c r="K59" s="690"/>
      <c r="L59" s="690"/>
      <c r="M59" s="690"/>
      <c r="N59" s="690"/>
      <c r="O59" s="690"/>
      <c r="P59" s="690"/>
    </row>
    <row r="60" spans="1:16">
      <c r="A60" s="690"/>
      <c r="B60" s="690"/>
      <c r="C60" s="690"/>
      <c r="D60" s="690"/>
      <c r="E60" s="690"/>
      <c r="F60" s="690"/>
      <c r="G60" s="690"/>
      <c r="H60" s="690"/>
      <c r="I60" s="690"/>
      <c r="J60" s="690"/>
      <c r="K60" s="690"/>
      <c r="L60" s="690"/>
      <c r="M60" s="690"/>
      <c r="N60" s="690"/>
      <c r="O60" s="690"/>
      <c r="P60" s="690"/>
    </row>
    <row r="61" spans="1:16">
      <c r="B61" s="677" t="s">
        <v>1954</v>
      </c>
    </row>
    <row r="62" spans="1:16">
      <c r="B62" s="1300" t="s">
        <v>1872</v>
      </c>
    </row>
    <row r="64" spans="1:16">
      <c r="B64" s="674" t="s">
        <v>1869</v>
      </c>
    </row>
    <row r="65" spans="2:12">
      <c r="B65" s="674" t="s">
        <v>1951</v>
      </c>
      <c r="C65" s="674" t="s">
        <v>1950</v>
      </c>
      <c r="D65" s="674" t="s">
        <v>2162</v>
      </c>
      <c r="E65" s="674" t="s">
        <v>1949</v>
      </c>
      <c r="F65" s="674" t="s">
        <v>2161</v>
      </c>
      <c r="G65" s="674" t="s">
        <v>1922</v>
      </c>
      <c r="H65" s="674" t="s">
        <v>2160</v>
      </c>
      <c r="I65" s="674" t="s">
        <v>1945</v>
      </c>
      <c r="J65" s="674" t="s">
        <v>2159</v>
      </c>
      <c r="K65" s="674" t="s">
        <v>2158</v>
      </c>
      <c r="L65" s="674" t="s">
        <v>1943</v>
      </c>
    </row>
    <row r="66" spans="2:12">
      <c r="B66" s="674" t="s">
        <v>2033</v>
      </c>
      <c r="C66" s="674" t="s">
        <v>1919</v>
      </c>
      <c r="D66" s="674">
        <v>330</v>
      </c>
      <c r="E66" s="674" t="s">
        <v>1696</v>
      </c>
      <c r="F66" s="674">
        <v>128.74</v>
      </c>
      <c r="G66" s="674">
        <v>493</v>
      </c>
      <c r="I66" s="674">
        <v>236.12</v>
      </c>
      <c r="J66" s="674">
        <v>63467.69</v>
      </c>
      <c r="K66" s="674">
        <v>116408.68</v>
      </c>
      <c r="L66" s="674" t="s">
        <v>1923</v>
      </c>
    </row>
    <row r="67" spans="2:12">
      <c r="B67" s="674" t="s">
        <v>2042</v>
      </c>
      <c r="C67" s="674" t="s">
        <v>1919</v>
      </c>
      <c r="D67" s="674">
        <v>420</v>
      </c>
      <c r="E67" s="674" t="s">
        <v>1893</v>
      </c>
      <c r="F67" s="674">
        <v>164.25</v>
      </c>
      <c r="G67" s="674">
        <v>1</v>
      </c>
      <c r="I67" s="674">
        <v>470.85</v>
      </c>
      <c r="J67" s="674">
        <v>164.25</v>
      </c>
      <c r="K67" s="674">
        <v>470.85</v>
      </c>
      <c r="L67" s="674" t="s">
        <v>1923</v>
      </c>
    </row>
    <row r="68" spans="2:12">
      <c r="B68" s="674" t="s">
        <v>2132</v>
      </c>
      <c r="C68" s="674" t="s">
        <v>1919</v>
      </c>
      <c r="D68" s="674">
        <v>160</v>
      </c>
      <c r="E68" s="674" t="s">
        <v>1696</v>
      </c>
      <c r="F68" s="674">
        <v>759.72</v>
      </c>
      <c r="G68" s="674">
        <v>1</v>
      </c>
      <c r="I68" s="674">
        <v>530.04999999999995</v>
      </c>
      <c r="J68" s="674">
        <v>759.72</v>
      </c>
      <c r="K68" s="674">
        <v>530.04999999999995</v>
      </c>
      <c r="L68" s="674" t="s">
        <v>1923</v>
      </c>
    </row>
    <row r="69" spans="2:12">
      <c r="B69" s="674" t="s">
        <v>2132</v>
      </c>
      <c r="C69" s="674" t="s">
        <v>1919</v>
      </c>
      <c r="D69" s="674">
        <v>800</v>
      </c>
      <c r="E69" s="674" t="s">
        <v>1696</v>
      </c>
      <c r="F69" s="674">
        <v>120.2</v>
      </c>
      <c r="G69" s="674">
        <v>11</v>
      </c>
      <c r="I69" s="674">
        <v>120.2</v>
      </c>
      <c r="J69" s="674">
        <v>1322.16</v>
      </c>
      <c r="K69" s="674">
        <v>1322.16</v>
      </c>
      <c r="L69" s="674" t="s">
        <v>1923</v>
      </c>
    </row>
    <row r="70" spans="2:12">
      <c r="B70" s="674" t="s">
        <v>2029</v>
      </c>
      <c r="C70" s="674" t="s">
        <v>1919</v>
      </c>
      <c r="D70" s="674">
        <v>330</v>
      </c>
      <c r="E70" s="674" t="s">
        <v>1891</v>
      </c>
      <c r="F70" s="674">
        <v>112.56</v>
      </c>
      <c r="G70" s="674">
        <v>2</v>
      </c>
      <c r="I70" s="674">
        <v>512.96</v>
      </c>
      <c r="J70" s="674">
        <v>225.12</v>
      </c>
      <c r="K70" s="674">
        <v>1025.9100000000001</v>
      </c>
      <c r="L70" s="674" t="s">
        <v>1923</v>
      </c>
    </row>
    <row r="71" spans="2:12">
      <c r="B71" s="674" t="s">
        <v>2052</v>
      </c>
      <c r="C71" s="674" t="s">
        <v>1919</v>
      </c>
      <c r="D71" s="674">
        <v>100</v>
      </c>
      <c r="E71" s="674" t="s">
        <v>1696</v>
      </c>
      <c r="F71" s="674">
        <v>125.51</v>
      </c>
      <c r="G71" s="674">
        <v>1</v>
      </c>
      <c r="I71" s="674">
        <v>125.51</v>
      </c>
      <c r="J71" s="674">
        <v>125.51</v>
      </c>
      <c r="K71" s="674">
        <v>125.51</v>
      </c>
      <c r="L71" s="674" t="s">
        <v>1923</v>
      </c>
    </row>
    <row r="72" spans="2:12">
      <c r="B72" s="674" t="s">
        <v>2029</v>
      </c>
      <c r="C72" s="674" t="s">
        <v>1919</v>
      </c>
      <c r="D72" s="674">
        <v>330</v>
      </c>
      <c r="E72" s="674" t="s">
        <v>1696</v>
      </c>
      <c r="F72" s="674">
        <v>239.91</v>
      </c>
      <c r="G72" s="674">
        <v>362</v>
      </c>
      <c r="I72" s="674">
        <v>236.12</v>
      </c>
      <c r="J72" s="674">
        <v>86848.68</v>
      </c>
      <c r="K72" s="674">
        <v>85476.56</v>
      </c>
      <c r="L72" s="674" t="s">
        <v>1923</v>
      </c>
    </row>
    <row r="73" spans="2:12">
      <c r="B73" s="674" t="s">
        <v>2085</v>
      </c>
      <c r="C73" s="674" t="s">
        <v>1919</v>
      </c>
      <c r="D73" s="674">
        <v>330</v>
      </c>
      <c r="E73" s="674" t="s">
        <v>1696</v>
      </c>
      <c r="F73" s="674">
        <v>90.57</v>
      </c>
      <c r="G73" s="674">
        <v>2</v>
      </c>
      <c r="I73" s="674">
        <v>236.12</v>
      </c>
      <c r="J73" s="674">
        <v>181.14</v>
      </c>
      <c r="K73" s="674">
        <v>472.25</v>
      </c>
      <c r="L73" s="674" t="s">
        <v>1923</v>
      </c>
    </row>
    <row r="74" spans="2:12">
      <c r="B74" s="674" t="s">
        <v>2154</v>
      </c>
      <c r="C74" s="674" t="s">
        <v>1918</v>
      </c>
      <c r="D74" s="674">
        <v>420</v>
      </c>
      <c r="E74" s="674" t="s">
        <v>1893</v>
      </c>
      <c r="F74" s="674">
        <v>279.27</v>
      </c>
      <c r="G74" s="674">
        <v>1</v>
      </c>
      <c r="H74" s="674">
        <v>1</v>
      </c>
      <c r="I74" s="674">
        <v>565.57000000000005</v>
      </c>
      <c r="J74" s="674">
        <v>279.27</v>
      </c>
      <c r="K74" s="674">
        <v>565.57000000000005</v>
      </c>
      <c r="L74" s="674" t="s">
        <v>1923</v>
      </c>
    </row>
    <row r="75" spans="2:12">
      <c r="B75" s="674" t="s">
        <v>1938</v>
      </c>
      <c r="C75" s="674" t="s">
        <v>1919</v>
      </c>
      <c r="D75" s="674">
        <v>330</v>
      </c>
      <c r="E75" s="674" t="s">
        <v>1696</v>
      </c>
      <c r="F75" s="674">
        <v>569.11</v>
      </c>
      <c r="G75" s="674">
        <v>26</v>
      </c>
      <c r="I75" s="674">
        <v>236.12</v>
      </c>
      <c r="J75" s="674">
        <v>14796.83</v>
      </c>
      <c r="K75" s="674">
        <v>6139.2</v>
      </c>
      <c r="L75" s="674" t="s">
        <v>1923</v>
      </c>
    </row>
    <row r="76" spans="2:12">
      <c r="B76" s="674" t="s">
        <v>1935</v>
      </c>
      <c r="C76" s="674" t="s">
        <v>1919</v>
      </c>
      <c r="D76" s="674">
        <v>330</v>
      </c>
      <c r="E76" s="674" t="s">
        <v>1696</v>
      </c>
      <c r="F76" s="674">
        <v>111.41</v>
      </c>
      <c r="G76" s="674">
        <v>152</v>
      </c>
      <c r="I76" s="674">
        <v>236.12</v>
      </c>
      <c r="J76" s="674">
        <v>16934.36</v>
      </c>
      <c r="K76" s="674">
        <v>35890.71</v>
      </c>
      <c r="L76" s="674" t="s">
        <v>1923</v>
      </c>
    </row>
    <row r="77" spans="2:12">
      <c r="B77" s="674" t="s">
        <v>1928</v>
      </c>
      <c r="C77" s="674" t="s">
        <v>1919</v>
      </c>
      <c r="D77" s="674">
        <v>330</v>
      </c>
      <c r="E77" s="674" t="s">
        <v>1696</v>
      </c>
      <c r="F77" s="674">
        <v>242.89</v>
      </c>
      <c r="G77" s="674">
        <v>129</v>
      </c>
      <c r="I77" s="674">
        <v>236.12</v>
      </c>
      <c r="J77" s="674">
        <v>31333.07</v>
      </c>
      <c r="K77" s="674">
        <v>30459.88</v>
      </c>
      <c r="L77" s="674" t="s">
        <v>1923</v>
      </c>
    </row>
    <row r="78" spans="2:12">
      <c r="B78" s="674" t="s">
        <v>2035</v>
      </c>
      <c r="C78" s="674" t="s">
        <v>1919</v>
      </c>
      <c r="D78" s="674">
        <v>330</v>
      </c>
      <c r="E78" s="674" t="s">
        <v>1696</v>
      </c>
      <c r="F78" s="674">
        <v>249.36</v>
      </c>
      <c r="G78" s="674">
        <v>88</v>
      </c>
      <c r="I78" s="674">
        <v>236.12</v>
      </c>
      <c r="J78" s="674">
        <v>21943.67</v>
      </c>
      <c r="K78" s="674">
        <v>20778.830000000002</v>
      </c>
      <c r="L78" s="674" t="s">
        <v>1923</v>
      </c>
    </row>
    <row r="79" spans="2:12">
      <c r="B79" s="674" t="s">
        <v>2035</v>
      </c>
      <c r="C79" s="674" t="s">
        <v>1919</v>
      </c>
      <c r="D79" s="674">
        <v>330</v>
      </c>
      <c r="E79" s="674" t="s">
        <v>1891</v>
      </c>
      <c r="F79" s="674">
        <v>249.36</v>
      </c>
      <c r="G79" s="674">
        <v>1</v>
      </c>
      <c r="I79" s="674">
        <v>512.96</v>
      </c>
      <c r="J79" s="674">
        <v>249.36</v>
      </c>
      <c r="K79" s="674">
        <v>512.96</v>
      </c>
      <c r="L79" s="674" t="s">
        <v>1923</v>
      </c>
    </row>
    <row r="80" spans="2:12">
      <c r="B80" s="674" t="s">
        <v>2035</v>
      </c>
      <c r="C80" s="674" t="s">
        <v>1919</v>
      </c>
      <c r="D80" s="674">
        <v>160</v>
      </c>
      <c r="E80" s="674" t="s">
        <v>1696</v>
      </c>
      <c r="F80" s="674">
        <v>315.88</v>
      </c>
      <c r="G80" s="674">
        <v>2</v>
      </c>
      <c r="I80" s="674">
        <v>530.04999999999995</v>
      </c>
      <c r="J80" s="674">
        <v>631.76</v>
      </c>
      <c r="K80" s="674">
        <v>1060.0999999999999</v>
      </c>
      <c r="L80" s="674" t="s">
        <v>1923</v>
      </c>
    </row>
    <row r="81" spans="2:12">
      <c r="B81" s="674" t="s">
        <v>2101</v>
      </c>
      <c r="C81" s="674" t="s">
        <v>1919</v>
      </c>
      <c r="D81" s="674">
        <v>420</v>
      </c>
      <c r="E81" s="674" t="s">
        <v>1893</v>
      </c>
      <c r="F81" s="674">
        <v>512.26</v>
      </c>
      <c r="G81" s="674">
        <v>2</v>
      </c>
      <c r="I81" s="674">
        <v>470.85</v>
      </c>
      <c r="J81" s="674">
        <v>1024.53</v>
      </c>
      <c r="K81" s="674">
        <v>941.69</v>
      </c>
      <c r="L81" s="674" t="s">
        <v>1923</v>
      </c>
    </row>
    <row r="82" spans="2:12">
      <c r="B82" s="674" t="s">
        <v>2104</v>
      </c>
      <c r="C82" s="674" t="s">
        <v>1918</v>
      </c>
      <c r="D82" s="674">
        <v>420</v>
      </c>
      <c r="E82" s="674" t="s">
        <v>1893</v>
      </c>
      <c r="F82" s="674">
        <v>1044.72</v>
      </c>
      <c r="G82" s="674">
        <v>1</v>
      </c>
      <c r="H82" s="674">
        <v>1</v>
      </c>
      <c r="I82" s="674">
        <v>565.57000000000005</v>
      </c>
      <c r="J82" s="674">
        <v>1044.72</v>
      </c>
      <c r="K82" s="674">
        <v>565.57000000000005</v>
      </c>
      <c r="L82" s="674" t="s">
        <v>1923</v>
      </c>
    </row>
    <row r="83" spans="2:12">
      <c r="B83" s="674" t="s">
        <v>2069</v>
      </c>
      <c r="C83" s="674" t="s">
        <v>1919</v>
      </c>
      <c r="D83" s="674">
        <v>140</v>
      </c>
      <c r="E83" s="674" t="s">
        <v>1696</v>
      </c>
      <c r="F83" s="674">
        <v>266.62</v>
      </c>
      <c r="G83" s="674">
        <v>2</v>
      </c>
      <c r="I83" s="674">
        <v>266.62</v>
      </c>
      <c r="J83" s="674">
        <v>533.25</v>
      </c>
      <c r="K83" s="674">
        <v>533.25</v>
      </c>
      <c r="L83" s="674" t="s">
        <v>1923</v>
      </c>
    </row>
    <row r="84" spans="2:12">
      <c r="B84" s="674" t="s">
        <v>2150</v>
      </c>
      <c r="C84" s="674" t="s">
        <v>1919</v>
      </c>
      <c r="D84" s="674">
        <v>330</v>
      </c>
      <c r="E84" s="674" t="s">
        <v>1696</v>
      </c>
      <c r="F84" s="674">
        <v>357.81</v>
      </c>
      <c r="G84" s="674">
        <v>22</v>
      </c>
      <c r="I84" s="674">
        <v>236.12</v>
      </c>
      <c r="J84" s="674">
        <v>7871.75</v>
      </c>
      <c r="K84" s="674">
        <v>5194.71</v>
      </c>
      <c r="L84" s="674" t="s">
        <v>1923</v>
      </c>
    </row>
    <row r="85" spans="2:12">
      <c r="B85" s="674" t="s">
        <v>1942</v>
      </c>
      <c r="C85" s="674" t="s">
        <v>1919</v>
      </c>
      <c r="D85" s="674">
        <v>420</v>
      </c>
      <c r="E85" s="674" t="s">
        <v>1893</v>
      </c>
      <c r="F85" s="674">
        <v>374.57</v>
      </c>
      <c r="G85" s="674">
        <v>1</v>
      </c>
      <c r="I85" s="674">
        <v>470.85</v>
      </c>
      <c r="J85" s="674">
        <v>374.57</v>
      </c>
      <c r="K85" s="674">
        <v>470.85</v>
      </c>
      <c r="L85" s="674" t="s">
        <v>1923</v>
      </c>
    </row>
    <row r="86" spans="2:12">
      <c r="B86" s="674" t="s">
        <v>2083</v>
      </c>
      <c r="C86" s="674" t="s">
        <v>1919</v>
      </c>
      <c r="D86" s="674">
        <v>330</v>
      </c>
      <c r="E86" s="674" t="s">
        <v>1696</v>
      </c>
      <c r="F86" s="674">
        <v>502.64</v>
      </c>
      <c r="G86" s="674">
        <v>5</v>
      </c>
      <c r="I86" s="674">
        <v>236.12</v>
      </c>
      <c r="J86" s="674">
        <v>2513.19</v>
      </c>
      <c r="K86" s="674">
        <v>1180.6199999999999</v>
      </c>
      <c r="L86" s="674" t="s">
        <v>1923</v>
      </c>
    </row>
    <row r="87" spans="2:12">
      <c r="B87" s="674" t="s">
        <v>2084</v>
      </c>
      <c r="C87" s="674" t="s">
        <v>1919</v>
      </c>
      <c r="D87" s="674">
        <v>330</v>
      </c>
      <c r="E87" s="674" t="s">
        <v>1696</v>
      </c>
      <c r="F87" s="674">
        <v>315.14</v>
      </c>
      <c r="G87" s="674">
        <v>185</v>
      </c>
      <c r="I87" s="674">
        <v>236.12</v>
      </c>
      <c r="J87" s="674">
        <v>58301.48</v>
      </c>
      <c r="K87" s="674">
        <v>43682.77</v>
      </c>
      <c r="L87" s="674" t="s">
        <v>1923</v>
      </c>
    </row>
    <row r="88" spans="2:12">
      <c r="B88" s="674" t="s">
        <v>2033</v>
      </c>
      <c r="C88" s="674" t="s">
        <v>1919</v>
      </c>
      <c r="D88" s="674">
        <v>330</v>
      </c>
      <c r="E88" s="674" t="s">
        <v>1891</v>
      </c>
      <c r="F88" s="674">
        <v>132.29</v>
      </c>
      <c r="G88" s="674">
        <v>1</v>
      </c>
      <c r="I88" s="674">
        <v>512.96</v>
      </c>
      <c r="J88" s="674">
        <v>132.29</v>
      </c>
      <c r="K88" s="674">
        <v>512.96</v>
      </c>
      <c r="L88" s="674" t="s">
        <v>1923</v>
      </c>
    </row>
    <row r="89" spans="2:12">
      <c r="B89" s="674" t="s">
        <v>2119</v>
      </c>
      <c r="C89" s="674" t="s">
        <v>1919</v>
      </c>
      <c r="D89" s="674">
        <v>420</v>
      </c>
      <c r="E89" s="674" t="s">
        <v>1893</v>
      </c>
      <c r="F89" s="674">
        <v>187.05</v>
      </c>
      <c r="G89" s="674">
        <v>1</v>
      </c>
      <c r="I89" s="674">
        <v>470.85</v>
      </c>
      <c r="J89" s="674">
        <v>187.05</v>
      </c>
      <c r="K89" s="674">
        <v>470.85</v>
      </c>
      <c r="L89" s="674" t="s">
        <v>1923</v>
      </c>
    </row>
    <row r="90" spans="2:12">
      <c r="B90" s="674" t="s">
        <v>2089</v>
      </c>
      <c r="C90" s="674" t="s">
        <v>1919</v>
      </c>
      <c r="D90" s="674">
        <v>330</v>
      </c>
      <c r="E90" s="674" t="s">
        <v>1696</v>
      </c>
      <c r="F90" s="674">
        <v>803.04</v>
      </c>
      <c r="G90" s="674">
        <v>96</v>
      </c>
      <c r="I90" s="674">
        <v>236.12</v>
      </c>
      <c r="J90" s="674">
        <v>77091.97</v>
      </c>
      <c r="K90" s="674">
        <v>22667.82</v>
      </c>
      <c r="L90" s="674" t="s">
        <v>1923</v>
      </c>
    </row>
    <row r="91" spans="2:12">
      <c r="B91" s="674" t="s">
        <v>1929</v>
      </c>
      <c r="C91" s="674" t="s">
        <v>1919</v>
      </c>
      <c r="D91" s="674">
        <v>330</v>
      </c>
      <c r="E91" s="674" t="s">
        <v>1696</v>
      </c>
      <c r="F91" s="674">
        <v>130.69</v>
      </c>
      <c r="G91" s="674">
        <v>21</v>
      </c>
      <c r="I91" s="674">
        <v>236.12</v>
      </c>
      <c r="J91" s="674">
        <v>2744.42</v>
      </c>
      <c r="K91" s="674">
        <v>4958.58</v>
      </c>
      <c r="L91" s="674" t="s">
        <v>1923</v>
      </c>
    </row>
    <row r="92" spans="2:12">
      <c r="B92" s="674" t="s">
        <v>2060</v>
      </c>
      <c r="C92" s="674" t="s">
        <v>1919</v>
      </c>
      <c r="D92" s="674">
        <v>330</v>
      </c>
      <c r="E92" s="674" t="s">
        <v>1696</v>
      </c>
      <c r="F92" s="674">
        <v>426.13</v>
      </c>
      <c r="G92" s="674">
        <v>65</v>
      </c>
      <c r="I92" s="674">
        <v>236.12</v>
      </c>
      <c r="J92" s="674">
        <v>27698.5</v>
      </c>
      <c r="K92" s="674">
        <v>15348</v>
      </c>
      <c r="L92" s="674" t="s">
        <v>1923</v>
      </c>
    </row>
    <row r="93" spans="2:12">
      <c r="B93" s="674" t="s">
        <v>2027</v>
      </c>
      <c r="C93" s="674" t="s">
        <v>1919</v>
      </c>
      <c r="D93" s="674">
        <v>330</v>
      </c>
      <c r="E93" s="674" t="s">
        <v>1891</v>
      </c>
      <c r="F93" s="674">
        <v>135.88</v>
      </c>
      <c r="G93" s="674">
        <v>1</v>
      </c>
      <c r="I93" s="674">
        <v>512.96</v>
      </c>
      <c r="J93" s="674">
        <v>135.88</v>
      </c>
      <c r="K93" s="674">
        <v>512.96</v>
      </c>
      <c r="L93" s="674" t="s">
        <v>1923</v>
      </c>
    </row>
    <row r="94" spans="2:12">
      <c r="B94" s="674" t="s">
        <v>2063</v>
      </c>
      <c r="C94" s="674" t="s">
        <v>1919</v>
      </c>
      <c r="D94" s="674">
        <v>330</v>
      </c>
      <c r="E94" s="674" t="s">
        <v>1696</v>
      </c>
      <c r="F94" s="674">
        <v>113.17</v>
      </c>
      <c r="G94" s="674">
        <v>10</v>
      </c>
      <c r="I94" s="674">
        <v>236.12</v>
      </c>
      <c r="J94" s="674">
        <v>1131.68</v>
      </c>
      <c r="K94" s="674">
        <v>2361.23</v>
      </c>
      <c r="L94" s="674" t="s">
        <v>1923</v>
      </c>
    </row>
    <row r="95" spans="2:12">
      <c r="B95" s="674" t="s">
        <v>2084</v>
      </c>
      <c r="C95" s="674" t="s">
        <v>1919</v>
      </c>
      <c r="D95" s="674">
        <v>160</v>
      </c>
      <c r="E95" s="674" t="s">
        <v>1696</v>
      </c>
      <c r="F95" s="674">
        <v>610.26</v>
      </c>
      <c r="G95" s="674">
        <v>5</v>
      </c>
      <c r="I95" s="674">
        <v>530.04999999999995</v>
      </c>
      <c r="J95" s="674">
        <v>3051.28</v>
      </c>
      <c r="K95" s="674">
        <v>2650.25</v>
      </c>
      <c r="L95" s="674" t="s">
        <v>1923</v>
      </c>
    </row>
    <row r="96" spans="2:12">
      <c r="B96" s="674" t="s">
        <v>2063</v>
      </c>
      <c r="C96" s="674" t="s">
        <v>1919</v>
      </c>
      <c r="D96" s="674">
        <v>330</v>
      </c>
      <c r="E96" s="674" t="s">
        <v>1891</v>
      </c>
      <c r="F96" s="674">
        <v>103.32</v>
      </c>
      <c r="G96" s="674">
        <v>23</v>
      </c>
      <c r="I96" s="674">
        <v>512.96</v>
      </c>
      <c r="J96" s="674">
        <v>2376.41</v>
      </c>
      <c r="K96" s="674">
        <v>11797.99</v>
      </c>
      <c r="L96" s="674" t="s">
        <v>1923</v>
      </c>
    </row>
    <row r="97" spans="2:12">
      <c r="B97" s="674" t="s">
        <v>1932</v>
      </c>
      <c r="C97" s="674" t="s">
        <v>1919</v>
      </c>
      <c r="D97" s="674">
        <v>257</v>
      </c>
      <c r="E97" s="674" t="s">
        <v>1893</v>
      </c>
      <c r="F97" s="674">
        <v>648.91999999999996</v>
      </c>
      <c r="G97" s="674">
        <v>1</v>
      </c>
      <c r="I97" s="674">
        <v>648.91999999999996</v>
      </c>
      <c r="J97" s="674">
        <v>648.91999999999996</v>
      </c>
      <c r="K97" s="674">
        <v>648.91999999999996</v>
      </c>
      <c r="L97" s="674" t="s">
        <v>1923</v>
      </c>
    </row>
    <row r="98" spans="2:12">
      <c r="B98" s="674" t="s">
        <v>2030</v>
      </c>
      <c r="C98" s="674" t="s">
        <v>1919</v>
      </c>
      <c r="D98" s="674">
        <v>330</v>
      </c>
      <c r="E98" s="674" t="s">
        <v>1696</v>
      </c>
      <c r="F98" s="674">
        <v>777.36</v>
      </c>
      <c r="G98" s="674">
        <v>28</v>
      </c>
      <c r="I98" s="674">
        <v>236.12</v>
      </c>
      <c r="J98" s="674">
        <v>21766.16</v>
      </c>
      <c r="K98" s="674">
        <v>6611.45</v>
      </c>
      <c r="L98" s="674" t="s">
        <v>1923</v>
      </c>
    </row>
    <row r="99" spans="2:12">
      <c r="B99" s="674" t="s">
        <v>2120</v>
      </c>
      <c r="C99" s="674" t="s">
        <v>1919</v>
      </c>
      <c r="D99" s="674">
        <v>330</v>
      </c>
      <c r="E99" s="674" t="s">
        <v>1696</v>
      </c>
      <c r="F99" s="674">
        <v>353.09</v>
      </c>
      <c r="G99" s="674">
        <v>51</v>
      </c>
      <c r="I99" s="674">
        <v>236.12</v>
      </c>
      <c r="J99" s="674">
        <v>18007.53</v>
      </c>
      <c r="K99" s="674">
        <v>12042.28</v>
      </c>
      <c r="L99" s="674" t="s">
        <v>1923</v>
      </c>
    </row>
    <row r="100" spans="2:12">
      <c r="B100" s="674" t="s">
        <v>2057</v>
      </c>
      <c r="C100" s="674" t="s">
        <v>1919</v>
      </c>
      <c r="D100" s="674">
        <v>330</v>
      </c>
      <c r="E100" s="674" t="s">
        <v>1891</v>
      </c>
      <c r="F100" s="674">
        <v>77.97</v>
      </c>
      <c r="G100" s="674">
        <v>1</v>
      </c>
      <c r="I100" s="674">
        <v>512.96</v>
      </c>
      <c r="J100" s="674">
        <v>77.97</v>
      </c>
      <c r="K100" s="674">
        <v>512.96</v>
      </c>
      <c r="L100" s="674" t="s">
        <v>1923</v>
      </c>
    </row>
    <row r="101" spans="2:12">
      <c r="B101" s="674" t="s">
        <v>2136</v>
      </c>
      <c r="C101" s="674" t="s">
        <v>1919</v>
      </c>
      <c r="D101" s="674">
        <v>330</v>
      </c>
      <c r="E101" s="674" t="s">
        <v>1696</v>
      </c>
      <c r="F101" s="674">
        <v>157.94</v>
      </c>
      <c r="G101" s="674">
        <v>253</v>
      </c>
      <c r="I101" s="674">
        <v>236.12</v>
      </c>
      <c r="J101" s="674">
        <v>39959.29</v>
      </c>
      <c r="K101" s="674">
        <v>59739.14</v>
      </c>
      <c r="L101" s="674" t="s">
        <v>1923</v>
      </c>
    </row>
    <row r="102" spans="2:12">
      <c r="B102" s="674" t="s">
        <v>1927</v>
      </c>
      <c r="C102" s="674" t="s">
        <v>1919</v>
      </c>
      <c r="D102" s="674">
        <v>330</v>
      </c>
      <c r="E102" s="674" t="s">
        <v>1696</v>
      </c>
      <c r="F102" s="674">
        <v>377.81</v>
      </c>
      <c r="G102" s="674">
        <v>6</v>
      </c>
      <c r="I102" s="674">
        <v>236.12</v>
      </c>
      <c r="J102" s="674">
        <v>2266.86</v>
      </c>
      <c r="K102" s="674">
        <v>1416.74</v>
      </c>
      <c r="L102" s="674" t="s">
        <v>1923</v>
      </c>
    </row>
    <row r="103" spans="2:12">
      <c r="B103" s="674" t="s">
        <v>2085</v>
      </c>
      <c r="C103" s="674" t="s">
        <v>1919</v>
      </c>
      <c r="D103" s="674">
        <v>144</v>
      </c>
      <c r="E103" s="674" t="s">
        <v>1696</v>
      </c>
      <c r="F103" s="674">
        <v>281.06</v>
      </c>
      <c r="G103" s="674">
        <v>68</v>
      </c>
      <c r="I103" s="674">
        <v>281.06</v>
      </c>
      <c r="J103" s="674">
        <v>19112.22</v>
      </c>
      <c r="K103" s="674">
        <v>19112.22</v>
      </c>
      <c r="L103" s="674" t="s">
        <v>1923</v>
      </c>
    </row>
    <row r="104" spans="2:12">
      <c r="B104" s="674" t="s">
        <v>2147</v>
      </c>
      <c r="C104" s="674" t="s">
        <v>1919</v>
      </c>
      <c r="D104" s="674">
        <v>330</v>
      </c>
      <c r="E104" s="674" t="s">
        <v>1696</v>
      </c>
      <c r="F104" s="674">
        <v>117.75</v>
      </c>
      <c r="G104" s="674">
        <v>203</v>
      </c>
      <c r="I104" s="674">
        <v>236.12</v>
      </c>
      <c r="J104" s="674">
        <v>23904.16</v>
      </c>
      <c r="K104" s="674">
        <v>47932.99</v>
      </c>
      <c r="L104" s="674" t="s">
        <v>1923</v>
      </c>
    </row>
    <row r="105" spans="2:12">
      <c r="B105" s="674" t="s">
        <v>2107</v>
      </c>
      <c r="C105" s="674" t="s">
        <v>1918</v>
      </c>
      <c r="D105" s="674">
        <v>420</v>
      </c>
      <c r="E105" s="674" t="s">
        <v>1893</v>
      </c>
      <c r="F105" s="674">
        <v>450.09</v>
      </c>
      <c r="G105" s="674">
        <v>1</v>
      </c>
      <c r="H105" s="674">
        <v>1</v>
      </c>
      <c r="I105" s="674">
        <v>565.57000000000005</v>
      </c>
      <c r="J105" s="674">
        <v>450.09</v>
      </c>
      <c r="K105" s="674">
        <v>565.57000000000005</v>
      </c>
      <c r="L105" s="674" t="s">
        <v>1923</v>
      </c>
    </row>
    <row r="106" spans="2:12">
      <c r="B106" s="674" t="s">
        <v>1928</v>
      </c>
      <c r="C106" s="674" t="s">
        <v>1918</v>
      </c>
      <c r="D106" s="674">
        <v>330</v>
      </c>
      <c r="E106" s="674" t="s">
        <v>1696</v>
      </c>
      <c r="F106" s="674">
        <v>1489.42</v>
      </c>
      <c r="G106" s="674">
        <v>1</v>
      </c>
      <c r="H106" s="674">
        <v>1</v>
      </c>
      <c r="I106" s="674">
        <v>802.74</v>
      </c>
      <c r="J106" s="674">
        <v>1489.42</v>
      </c>
      <c r="K106" s="674">
        <v>802.74</v>
      </c>
      <c r="L106" s="674" t="s">
        <v>1923</v>
      </c>
    </row>
    <row r="107" spans="2:12">
      <c r="B107" s="674" t="s">
        <v>2085</v>
      </c>
      <c r="C107" s="674" t="s">
        <v>1918</v>
      </c>
      <c r="D107" s="674">
        <v>144</v>
      </c>
      <c r="E107" s="674" t="s">
        <v>1696</v>
      </c>
      <c r="F107" s="674">
        <v>331.09</v>
      </c>
      <c r="G107" s="674">
        <v>1</v>
      </c>
      <c r="H107" s="674">
        <v>1</v>
      </c>
      <c r="I107" s="674">
        <v>331.09</v>
      </c>
      <c r="J107" s="674">
        <v>331.09</v>
      </c>
      <c r="K107" s="674">
        <v>331.09</v>
      </c>
      <c r="L107" s="674" t="s">
        <v>1923</v>
      </c>
    </row>
    <row r="108" spans="2:12">
      <c r="B108" s="674" t="s">
        <v>2063</v>
      </c>
      <c r="C108" s="674" t="s">
        <v>1919</v>
      </c>
      <c r="D108" s="674">
        <v>330</v>
      </c>
      <c r="E108" s="674" t="s">
        <v>1893</v>
      </c>
      <c r="F108" s="674">
        <v>82.23</v>
      </c>
      <c r="G108" s="674">
        <v>1</v>
      </c>
      <c r="I108" s="674">
        <v>82.23</v>
      </c>
      <c r="J108" s="674">
        <v>82.23</v>
      </c>
      <c r="K108" s="674">
        <v>82.23</v>
      </c>
      <c r="L108" s="674" t="s">
        <v>1923</v>
      </c>
    </row>
    <row r="109" spans="2:12">
      <c r="B109" s="674" t="s">
        <v>2089</v>
      </c>
      <c r="C109" s="674" t="s">
        <v>1918</v>
      </c>
      <c r="D109" s="674">
        <v>330</v>
      </c>
      <c r="E109" s="674" t="s">
        <v>1696</v>
      </c>
      <c r="F109" s="674">
        <v>936.81</v>
      </c>
      <c r="G109" s="674">
        <v>10</v>
      </c>
      <c r="H109" s="674">
        <v>10</v>
      </c>
      <c r="I109" s="674">
        <v>802.74</v>
      </c>
      <c r="J109" s="674">
        <v>9368.08</v>
      </c>
      <c r="K109" s="674">
        <v>8027.42</v>
      </c>
      <c r="L109" s="674" t="s">
        <v>1923</v>
      </c>
    </row>
    <row r="110" spans="2:12">
      <c r="B110" s="674" t="s">
        <v>2047</v>
      </c>
      <c r="C110" s="674" t="s">
        <v>1919</v>
      </c>
      <c r="D110" s="674">
        <v>420</v>
      </c>
      <c r="E110" s="674" t="s">
        <v>1893</v>
      </c>
      <c r="F110" s="674">
        <v>565.23</v>
      </c>
      <c r="G110" s="674">
        <v>4</v>
      </c>
      <c r="I110" s="674">
        <v>470.85</v>
      </c>
      <c r="J110" s="674">
        <v>2260.94</v>
      </c>
      <c r="K110" s="674">
        <v>1883.38</v>
      </c>
      <c r="L110" s="674" t="s">
        <v>1923</v>
      </c>
    </row>
    <row r="111" spans="2:12">
      <c r="B111" s="674" t="s">
        <v>2047</v>
      </c>
      <c r="C111" s="674" t="s">
        <v>1918</v>
      </c>
      <c r="D111" s="674">
        <v>420</v>
      </c>
      <c r="E111" s="674" t="s">
        <v>1893</v>
      </c>
      <c r="F111" s="674">
        <v>572.21</v>
      </c>
      <c r="G111" s="674">
        <v>24</v>
      </c>
      <c r="H111" s="674">
        <v>24</v>
      </c>
      <c r="I111" s="674">
        <v>565.57000000000005</v>
      </c>
      <c r="J111" s="674">
        <v>13733.11</v>
      </c>
      <c r="K111" s="674">
        <v>13573.79</v>
      </c>
      <c r="L111" s="674" t="s">
        <v>1923</v>
      </c>
    </row>
    <row r="112" spans="2:12">
      <c r="B112" s="674" t="s">
        <v>2076</v>
      </c>
      <c r="C112" s="674" t="s">
        <v>1918</v>
      </c>
      <c r="D112" s="674">
        <v>420</v>
      </c>
      <c r="E112" s="674" t="s">
        <v>1893</v>
      </c>
      <c r="F112" s="674">
        <v>263.89</v>
      </c>
      <c r="G112" s="674">
        <v>1</v>
      </c>
      <c r="H112" s="674">
        <v>1</v>
      </c>
      <c r="I112" s="674">
        <v>565.57000000000005</v>
      </c>
      <c r="J112" s="674">
        <v>263.89</v>
      </c>
      <c r="K112" s="674">
        <v>565.57000000000005</v>
      </c>
      <c r="L112" s="674" t="s">
        <v>1923</v>
      </c>
    </row>
    <row r="113" spans="2:12">
      <c r="B113" s="674" t="s">
        <v>2064</v>
      </c>
      <c r="C113" s="674" t="s">
        <v>1919</v>
      </c>
      <c r="D113" s="674">
        <v>330</v>
      </c>
      <c r="E113" s="674" t="s">
        <v>1891</v>
      </c>
      <c r="F113" s="674">
        <v>962.14</v>
      </c>
      <c r="G113" s="674">
        <v>26</v>
      </c>
      <c r="I113" s="674">
        <v>512.96</v>
      </c>
      <c r="J113" s="674">
        <v>25015.54</v>
      </c>
      <c r="K113" s="674">
        <v>13336.85</v>
      </c>
      <c r="L113" s="674" t="s">
        <v>1923</v>
      </c>
    </row>
    <row r="114" spans="2:12">
      <c r="B114" s="674" t="s">
        <v>1929</v>
      </c>
      <c r="C114" s="674" t="s">
        <v>1918</v>
      </c>
      <c r="D114" s="674">
        <v>330</v>
      </c>
      <c r="E114" s="674" t="s">
        <v>1696</v>
      </c>
      <c r="F114" s="674">
        <v>117.54</v>
      </c>
      <c r="G114" s="674">
        <v>1</v>
      </c>
      <c r="H114" s="674">
        <v>1</v>
      </c>
      <c r="I114" s="674">
        <v>802.74</v>
      </c>
      <c r="J114" s="674">
        <v>117.54</v>
      </c>
      <c r="K114" s="674">
        <v>802.74</v>
      </c>
      <c r="L114" s="674" t="s">
        <v>1923</v>
      </c>
    </row>
    <row r="115" spans="2:12">
      <c r="B115" s="674" t="s">
        <v>2143</v>
      </c>
      <c r="C115" s="674" t="s">
        <v>1919</v>
      </c>
      <c r="D115" s="674">
        <v>160</v>
      </c>
      <c r="E115" s="674" t="s">
        <v>1696</v>
      </c>
      <c r="F115" s="674">
        <v>327.68</v>
      </c>
      <c r="G115" s="674">
        <v>1</v>
      </c>
      <c r="I115" s="674">
        <v>530.04999999999995</v>
      </c>
      <c r="J115" s="674">
        <v>327.68</v>
      </c>
      <c r="K115" s="674">
        <v>530.04999999999995</v>
      </c>
      <c r="L115" s="674" t="s">
        <v>1923</v>
      </c>
    </row>
    <row r="116" spans="2:12">
      <c r="B116" s="674" t="s">
        <v>2089</v>
      </c>
      <c r="C116" s="674" t="s">
        <v>1918</v>
      </c>
      <c r="D116" s="674">
        <v>110</v>
      </c>
      <c r="E116" s="674" t="s">
        <v>1891</v>
      </c>
      <c r="F116" s="674">
        <v>1241.67</v>
      </c>
      <c r="G116" s="674">
        <v>1</v>
      </c>
      <c r="H116" s="674">
        <v>1</v>
      </c>
      <c r="I116" s="674">
        <v>1241.67</v>
      </c>
      <c r="J116" s="674">
        <v>1241.67</v>
      </c>
      <c r="K116" s="674">
        <v>1241.67</v>
      </c>
      <c r="L116" s="674" t="s">
        <v>1923</v>
      </c>
    </row>
    <row r="117" spans="2:12">
      <c r="B117" s="674" t="s">
        <v>2136</v>
      </c>
      <c r="C117" s="674" t="s">
        <v>1918</v>
      </c>
      <c r="D117" s="674">
        <v>330</v>
      </c>
      <c r="E117" s="674" t="s">
        <v>1696</v>
      </c>
      <c r="F117" s="674">
        <v>131.66999999999999</v>
      </c>
      <c r="G117" s="674">
        <v>2</v>
      </c>
      <c r="H117" s="674">
        <v>2</v>
      </c>
      <c r="I117" s="674">
        <v>802.74</v>
      </c>
      <c r="J117" s="674">
        <v>263.35000000000002</v>
      </c>
      <c r="K117" s="674">
        <v>1605.48</v>
      </c>
      <c r="L117" s="674" t="s">
        <v>1923</v>
      </c>
    </row>
    <row r="118" spans="2:12">
      <c r="B118" s="674" t="s">
        <v>1932</v>
      </c>
      <c r="C118" s="674" t="s">
        <v>1918</v>
      </c>
      <c r="D118" s="674">
        <v>321</v>
      </c>
      <c r="E118" s="674" t="s">
        <v>1893</v>
      </c>
      <c r="F118" s="674">
        <v>4075.22</v>
      </c>
      <c r="G118" s="674">
        <v>1</v>
      </c>
      <c r="H118" s="674">
        <v>1</v>
      </c>
      <c r="I118" s="674">
        <v>4075.22</v>
      </c>
      <c r="J118" s="674">
        <v>4075.22</v>
      </c>
      <c r="K118" s="674">
        <v>4075.22</v>
      </c>
      <c r="L118" s="674" t="s">
        <v>1923</v>
      </c>
    </row>
    <row r="119" spans="2:12">
      <c r="B119" s="674" t="s">
        <v>2079</v>
      </c>
      <c r="C119" s="674" t="s">
        <v>1918</v>
      </c>
      <c r="D119" s="674">
        <v>420</v>
      </c>
      <c r="E119" s="674" t="s">
        <v>1893</v>
      </c>
      <c r="F119" s="674">
        <v>598.09</v>
      </c>
      <c r="G119" s="674">
        <v>2</v>
      </c>
      <c r="H119" s="674">
        <v>2</v>
      </c>
      <c r="I119" s="674">
        <v>565.57000000000005</v>
      </c>
      <c r="J119" s="674">
        <v>1196.17</v>
      </c>
      <c r="K119" s="674">
        <v>1131.1500000000001</v>
      </c>
      <c r="L119" s="674" t="s">
        <v>1923</v>
      </c>
    </row>
    <row r="120" spans="2:12">
      <c r="B120" s="674" t="s">
        <v>2124</v>
      </c>
      <c r="C120" s="674" t="s">
        <v>1919</v>
      </c>
      <c r="D120" s="674">
        <v>420</v>
      </c>
      <c r="E120" s="674" t="s">
        <v>1893</v>
      </c>
      <c r="F120" s="674">
        <v>697.12</v>
      </c>
      <c r="G120" s="674">
        <v>1</v>
      </c>
      <c r="I120" s="674">
        <v>470.85</v>
      </c>
      <c r="J120" s="674">
        <v>697.12</v>
      </c>
      <c r="K120" s="674">
        <v>470.85</v>
      </c>
      <c r="L120" s="674" t="s">
        <v>1923</v>
      </c>
    </row>
    <row r="121" spans="2:12">
      <c r="B121" s="674" t="s">
        <v>2033</v>
      </c>
      <c r="C121" s="674" t="s">
        <v>1918</v>
      </c>
      <c r="D121" s="674">
        <v>314</v>
      </c>
      <c r="E121" s="674" t="s">
        <v>1891</v>
      </c>
      <c r="F121" s="674">
        <v>2945.58</v>
      </c>
      <c r="G121" s="674">
        <v>1</v>
      </c>
      <c r="H121" s="674">
        <v>11</v>
      </c>
      <c r="I121" s="674">
        <v>2945.58</v>
      </c>
      <c r="J121" s="674">
        <v>2945.58</v>
      </c>
      <c r="K121" s="674">
        <v>2945.58</v>
      </c>
      <c r="L121" s="674" t="s">
        <v>1923</v>
      </c>
    </row>
    <row r="122" spans="2:12">
      <c r="B122" s="674" t="s">
        <v>2142</v>
      </c>
      <c r="C122" s="674" t="s">
        <v>1918</v>
      </c>
      <c r="D122" s="674">
        <v>422</v>
      </c>
      <c r="E122" s="674" t="s">
        <v>1893</v>
      </c>
      <c r="F122" s="674">
        <v>53.97</v>
      </c>
      <c r="G122" s="674">
        <v>27</v>
      </c>
      <c r="H122" s="674">
        <v>27</v>
      </c>
      <c r="I122" s="674">
        <v>53.97</v>
      </c>
      <c r="J122" s="674">
        <v>1457.17</v>
      </c>
      <c r="K122" s="674">
        <v>1457.17</v>
      </c>
      <c r="L122" s="674" t="s">
        <v>1923</v>
      </c>
    </row>
    <row r="123" spans="2:12">
      <c r="B123" s="674" t="s">
        <v>2149</v>
      </c>
      <c r="C123" s="674" t="s">
        <v>1917</v>
      </c>
      <c r="D123" s="674">
        <v>420</v>
      </c>
      <c r="E123" s="674" t="s">
        <v>1893</v>
      </c>
      <c r="F123" s="674">
        <v>190.93</v>
      </c>
      <c r="G123" s="674">
        <v>1</v>
      </c>
      <c r="I123" s="674">
        <v>972.45</v>
      </c>
      <c r="J123" s="674">
        <v>190.93</v>
      </c>
      <c r="K123" s="674">
        <v>972.45</v>
      </c>
      <c r="L123" s="674" t="s">
        <v>1939</v>
      </c>
    </row>
    <row r="124" spans="2:12">
      <c r="B124" s="674" t="s">
        <v>2081</v>
      </c>
      <c r="C124" s="674" t="s">
        <v>1917</v>
      </c>
      <c r="D124" s="674">
        <v>420</v>
      </c>
      <c r="E124" s="674" t="s">
        <v>1893</v>
      </c>
      <c r="F124" s="674">
        <v>242.87</v>
      </c>
      <c r="G124" s="674">
        <v>2</v>
      </c>
      <c r="I124" s="674">
        <v>972.45</v>
      </c>
      <c r="J124" s="674">
        <v>485.75</v>
      </c>
      <c r="K124" s="674">
        <v>1944.89</v>
      </c>
      <c r="L124" s="674" t="s">
        <v>1939</v>
      </c>
    </row>
    <row r="125" spans="2:12">
      <c r="B125" s="674" t="s">
        <v>2102</v>
      </c>
      <c r="C125" s="674" t="s">
        <v>1917</v>
      </c>
      <c r="D125" s="674">
        <v>420</v>
      </c>
      <c r="E125" s="674" t="s">
        <v>1893</v>
      </c>
      <c r="F125" s="674">
        <v>557.79</v>
      </c>
      <c r="G125" s="674">
        <v>1</v>
      </c>
      <c r="I125" s="674">
        <v>972.45</v>
      </c>
      <c r="J125" s="674">
        <v>557.79</v>
      </c>
      <c r="K125" s="674">
        <v>972.45</v>
      </c>
      <c r="L125" s="674" t="s">
        <v>1939</v>
      </c>
    </row>
    <row r="126" spans="2:12">
      <c r="B126" s="674" t="s">
        <v>2115</v>
      </c>
      <c r="C126" s="674" t="s">
        <v>1917</v>
      </c>
      <c r="D126" s="674">
        <v>171</v>
      </c>
      <c r="E126" s="674" t="s">
        <v>1893</v>
      </c>
      <c r="F126" s="674">
        <v>839.6</v>
      </c>
      <c r="G126" s="674">
        <v>2</v>
      </c>
      <c r="I126" s="674">
        <v>1014.24</v>
      </c>
      <c r="J126" s="674">
        <v>1679.2</v>
      </c>
      <c r="K126" s="674">
        <v>2028.48</v>
      </c>
      <c r="L126" s="674" t="s">
        <v>1939</v>
      </c>
    </row>
    <row r="127" spans="2:12">
      <c r="B127" s="674" t="s">
        <v>2096</v>
      </c>
      <c r="C127" s="674" t="s">
        <v>1917</v>
      </c>
      <c r="D127" s="674">
        <v>420</v>
      </c>
      <c r="E127" s="674" t="s">
        <v>1893</v>
      </c>
      <c r="F127" s="674">
        <v>537</v>
      </c>
      <c r="G127" s="674">
        <v>2</v>
      </c>
      <c r="I127" s="674">
        <v>972.45</v>
      </c>
      <c r="J127" s="674">
        <v>1074.01</v>
      </c>
      <c r="K127" s="674">
        <v>1944.89</v>
      </c>
      <c r="L127" s="674" t="s">
        <v>1939</v>
      </c>
    </row>
    <row r="128" spans="2:12">
      <c r="B128" s="674" t="s">
        <v>1928</v>
      </c>
      <c r="C128" s="674" t="s">
        <v>1917</v>
      </c>
      <c r="D128" s="674">
        <v>420</v>
      </c>
      <c r="E128" s="674" t="s">
        <v>1893</v>
      </c>
      <c r="F128" s="674">
        <v>627.47</v>
      </c>
      <c r="G128" s="674">
        <v>20</v>
      </c>
      <c r="I128" s="674">
        <v>972.45</v>
      </c>
      <c r="J128" s="674">
        <v>12549.39</v>
      </c>
      <c r="K128" s="674">
        <v>19448.939999999999</v>
      </c>
      <c r="L128" s="674" t="s">
        <v>1939</v>
      </c>
    </row>
    <row r="129" spans="2:12">
      <c r="B129" s="674" t="s">
        <v>1928</v>
      </c>
      <c r="C129" s="674" t="s">
        <v>1917</v>
      </c>
      <c r="D129" s="674">
        <v>422</v>
      </c>
      <c r="E129" s="674" t="s">
        <v>1893</v>
      </c>
      <c r="F129" s="674">
        <v>369.67</v>
      </c>
      <c r="G129" s="674">
        <v>48</v>
      </c>
      <c r="I129" s="674">
        <v>738.73</v>
      </c>
      <c r="J129" s="674">
        <v>17744.29</v>
      </c>
      <c r="K129" s="674">
        <v>35459.18</v>
      </c>
      <c r="L129" s="674" t="s">
        <v>1939</v>
      </c>
    </row>
    <row r="130" spans="2:12">
      <c r="B130" s="674" t="s">
        <v>2146</v>
      </c>
      <c r="C130" s="674" t="s">
        <v>1917</v>
      </c>
      <c r="D130" s="674">
        <v>422</v>
      </c>
      <c r="E130" s="674" t="s">
        <v>1893</v>
      </c>
      <c r="F130" s="674">
        <v>41.31</v>
      </c>
      <c r="G130" s="674">
        <v>1</v>
      </c>
      <c r="I130" s="674">
        <v>738.73</v>
      </c>
      <c r="J130" s="674">
        <v>41.31</v>
      </c>
      <c r="K130" s="674">
        <v>738.73</v>
      </c>
      <c r="L130" s="674" t="s">
        <v>1939</v>
      </c>
    </row>
    <row r="131" spans="2:12">
      <c r="B131" s="674" t="s">
        <v>2139</v>
      </c>
      <c r="C131" s="674" t="s">
        <v>1917</v>
      </c>
      <c r="D131" s="674">
        <v>422</v>
      </c>
      <c r="E131" s="674" t="s">
        <v>1893</v>
      </c>
      <c r="F131" s="674">
        <v>556.37</v>
      </c>
      <c r="G131" s="674">
        <v>13</v>
      </c>
      <c r="I131" s="674">
        <v>738.73</v>
      </c>
      <c r="J131" s="674">
        <v>7232.8</v>
      </c>
      <c r="K131" s="674">
        <v>9603.5300000000007</v>
      </c>
      <c r="L131" s="674" t="s">
        <v>1939</v>
      </c>
    </row>
    <row r="132" spans="2:12">
      <c r="B132" s="674" t="s">
        <v>2077</v>
      </c>
      <c r="C132" s="674" t="s">
        <v>1917</v>
      </c>
      <c r="D132" s="674">
        <v>420</v>
      </c>
      <c r="E132" s="674" t="s">
        <v>1893</v>
      </c>
      <c r="F132" s="674">
        <v>366.71</v>
      </c>
      <c r="G132" s="674">
        <v>10</v>
      </c>
      <c r="I132" s="674">
        <v>972.45</v>
      </c>
      <c r="J132" s="674">
        <v>3667.12</v>
      </c>
      <c r="K132" s="674">
        <v>9724.4699999999993</v>
      </c>
      <c r="L132" s="674" t="s">
        <v>1939</v>
      </c>
    </row>
    <row r="133" spans="2:12">
      <c r="B133" s="674" t="s">
        <v>2088</v>
      </c>
      <c r="C133" s="674" t="s">
        <v>1917</v>
      </c>
      <c r="D133" s="674">
        <v>422</v>
      </c>
      <c r="E133" s="674" t="s">
        <v>1893</v>
      </c>
      <c r="F133" s="674">
        <v>234.38</v>
      </c>
      <c r="G133" s="674">
        <v>1</v>
      </c>
      <c r="I133" s="674">
        <v>738.73</v>
      </c>
      <c r="J133" s="674">
        <v>234.38</v>
      </c>
      <c r="K133" s="674">
        <v>738.73</v>
      </c>
      <c r="L133" s="674" t="s">
        <v>1939</v>
      </c>
    </row>
    <row r="134" spans="2:12">
      <c r="B134" s="674" t="s">
        <v>2028</v>
      </c>
      <c r="C134" s="674" t="s">
        <v>1917</v>
      </c>
      <c r="D134" s="674">
        <v>422</v>
      </c>
      <c r="E134" s="674" t="s">
        <v>1893</v>
      </c>
      <c r="F134" s="674">
        <v>583.30999999999995</v>
      </c>
      <c r="G134" s="674">
        <v>52</v>
      </c>
      <c r="I134" s="674">
        <v>738.73</v>
      </c>
      <c r="J134" s="674">
        <v>30332.12</v>
      </c>
      <c r="K134" s="674">
        <v>38414.120000000003</v>
      </c>
      <c r="L134" s="674" t="s">
        <v>1939</v>
      </c>
    </row>
    <row r="135" spans="2:12">
      <c r="B135" s="674" t="s">
        <v>1936</v>
      </c>
      <c r="C135" s="674" t="s">
        <v>1917</v>
      </c>
      <c r="D135" s="674">
        <v>420</v>
      </c>
      <c r="E135" s="674" t="s">
        <v>1893</v>
      </c>
      <c r="F135" s="674">
        <v>511.74</v>
      </c>
      <c r="G135" s="674">
        <v>7</v>
      </c>
      <c r="I135" s="674">
        <v>972.45</v>
      </c>
      <c r="J135" s="674">
        <v>3582.17</v>
      </c>
      <c r="K135" s="674">
        <v>6807.13</v>
      </c>
      <c r="L135" s="674" t="s">
        <v>1939</v>
      </c>
    </row>
    <row r="136" spans="2:12">
      <c r="B136" s="674" t="s">
        <v>1936</v>
      </c>
      <c r="C136" s="674" t="s">
        <v>1917</v>
      </c>
      <c r="D136" s="674">
        <v>422</v>
      </c>
      <c r="E136" s="674" t="s">
        <v>1893</v>
      </c>
      <c r="F136" s="674">
        <v>242.69</v>
      </c>
      <c r="G136" s="674">
        <v>78</v>
      </c>
      <c r="I136" s="674">
        <v>738.73</v>
      </c>
      <c r="J136" s="674">
        <v>18929.88</v>
      </c>
      <c r="K136" s="674">
        <v>57621.17</v>
      </c>
      <c r="L136" s="674" t="s">
        <v>1939</v>
      </c>
    </row>
    <row r="137" spans="2:12">
      <c r="B137" s="674" t="s">
        <v>2106</v>
      </c>
      <c r="C137" s="674" t="s">
        <v>1917</v>
      </c>
      <c r="D137" s="674">
        <v>420</v>
      </c>
      <c r="E137" s="674" t="s">
        <v>1893</v>
      </c>
      <c r="F137" s="674">
        <v>149.28</v>
      </c>
      <c r="G137" s="674">
        <v>5</v>
      </c>
      <c r="I137" s="674">
        <v>972.45</v>
      </c>
      <c r="J137" s="674">
        <v>746.41</v>
      </c>
      <c r="K137" s="674">
        <v>4862.2299999999996</v>
      </c>
      <c r="L137" s="674" t="s">
        <v>1939</v>
      </c>
    </row>
    <row r="138" spans="2:12">
      <c r="B138" s="674" t="s">
        <v>2106</v>
      </c>
      <c r="C138" s="674" t="s">
        <v>1917</v>
      </c>
      <c r="D138" s="674">
        <v>422</v>
      </c>
      <c r="E138" s="674" t="s">
        <v>1893</v>
      </c>
      <c r="F138" s="674">
        <v>103.07</v>
      </c>
      <c r="G138" s="674">
        <v>1</v>
      </c>
      <c r="I138" s="674">
        <v>738.73</v>
      </c>
      <c r="J138" s="674">
        <v>103.07</v>
      </c>
      <c r="K138" s="674">
        <v>738.73</v>
      </c>
      <c r="L138" s="674" t="s">
        <v>1939</v>
      </c>
    </row>
    <row r="139" spans="2:12">
      <c r="B139" s="674" t="s">
        <v>2067</v>
      </c>
      <c r="C139" s="674" t="s">
        <v>1917</v>
      </c>
      <c r="D139" s="674">
        <v>420</v>
      </c>
      <c r="E139" s="674" t="s">
        <v>1893</v>
      </c>
      <c r="F139" s="674">
        <v>182.53</v>
      </c>
      <c r="G139" s="674">
        <v>3</v>
      </c>
      <c r="I139" s="674">
        <v>972.45</v>
      </c>
      <c r="J139" s="674">
        <v>547.6</v>
      </c>
      <c r="K139" s="674">
        <v>2917.34</v>
      </c>
      <c r="L139" s="674" t="s">
        <v>1939</v>
      </c>
    </row>
    <row r="140" spans="2:12">
      <c r="B140" s="674" t="s">
        <v>2067</v>
      </c>
      <c r="C140" s="674" t="s">
        <v>1917</v>
      </c>
      <c r="D140" s="674">
        <v>422</v>
      </c>
      <c r="E140" s="674" t="s">
        <v>1893</v>
      </c>
      <c r="F140" s="674">
        <v>309.42</v>
      </c>
      <c r="G140" s="674">
        <v>3</v>
      </c>
      <c r="I140" s="674">
        <v>738.73</v>
      </c>
      <c r="J140" s="674">
        <v>928.27</v>
      </c>
      <c r="K140" s="674">
        <v>2216.1999999999998</v>
      </c>
      <c r="L140" s="674" t="s">
        <v>1939</v>
      </c>
    </row>
    <row r="141" spans="2:12">
      <c r="B141" s="674" t="s">
        <v>2157</v>
      </c>
      <c r="C141" s="674" t="s">
        <v>1917</v>
      </c>
      <c r="D141" s="674">
        <v>420</v>
      </c>
      <c r="E141" s="674" t="s">
        <v>1893</v>
      </c>
      <c r="F141" s="674">
        <v>312.17</v>
      </c>
      <c r="G141" s="674">
        <v>43</v>
      </c>
      <c r="I141" s="674">
        <v>972.45</v>
      </c>
      <c r="J141" s="674">
        <v>13423.2</v>
      </c>
      <c r="K141" s="674">
        <v>41815.22</v>
      </c>
      <c r="L141" s="674" t="s">
        <v>1939</v>
      </c>
    </row>
    <row r="142" spans="2:12">
      <c r="B142" s="674" t="s">
        <v>1925</v>
      </c>
      <c r="C142" s="674" t="s">
        <v>1917</v>
      </c>
      <c r="D142" s="674">
        <v>420</v>
      </c>
      <c r="E142" s="674" t="s">
        <v>1893</v>
      </c>
      <c r="F142" s="674">
        <v>782.83</v>
      </c>
      <c r="G142" s="674">
        <v>7</v>
      </c>
      <c r="I142" s="674">
        <v>972.45</v>
      </c>
      <c r="J142" s="674">
        <v>5479.84</v>
      </c>
      <c r="K142" s="674">
        <v>6807.13</v>
      </c>
      <c r="L142" s="674" t="s">
        <v>1939</v>
      </c>
    </row>
    <row r="143" spans="2:12">
      <c r="B143" s="674" t="s">
        <v>2084</v>
      </c>
      <c r="C143" s="674" t="s">
        <v>1917</v>
      </c>
      <c r="D143" s="674">
        <v>420</v>
      </c>
      <c r="E143" s="674" t="s">
        <v>1893</v>
      </c>
      <c r="F143" s="674">
        <v>686.46</v>
      </c>
      <c r="G143" s="674">
        <v>1</v>
      </c>
      <c r="I143" s="674">
        <v>972.45</v>
      </c>
      <c r="J143" s="674">
        <v>686.46</v>
      </c>
      <c r="K143" s="674">
        <v>972.45</v>
      </c>
      <c r="L143" s="674" t="s">
        <v>1939</v>
      </c>
    </row>
    <row r="144" spans="2:12">
      <c r="B144" s="674" t="s">
        <v>1925</v>
      </c>
      <c r="C144" s="674" t="s">
        <v>1917</v>
      </c>
      <c r="D144" s="674">
        <v>180</v>
      </c>
      <c r="E144" s="674" t="s">
        <v>1893</v>
      </c>
      <c r="F144" s="674">
        <v>239.4</v>
      </c>
      <c r="G144" s="674">
        <v>1</v>
      </c>
      <c r="I144" s="674">
        <v>250.29</v>
      </c>
      <c r="J144" s="674">
        <v>239.4</v>
      </c>
      <c r="K144" s="674">
        <v>250.29</v>
      </c>
      <c r="L144" s="674" t="s">
        <v>1939</v>
      </c>
    </row>
    <row r="145" spans="2:12">
      <c r="B145" s="674" t="s">
        <v>2047</v>
      </c>
      <c r="C145" s="674" t="s">
        <v>1917</v>
      </c>
      <c r="D145" s="674">
        <v>420</v>
      </c>
      <c r="E145" s="674" t="s">
        <v>1893</v>
      </c>
      <c r="F145" s="674">
        <v>506.59</v>
      </c>
      <c r="G145" s="674">
        <v>6</v>
      </c>
      <c r="I145" s="674">
        <v>972.45</v>
      </c>
      <c r="J145" s="674">
        <v>3039.57</v>
      </c>
      <c r="K145" s="674">
        <v>5834.68</v>
      </c>
      <c r="L145" s="674" t="s">
        <v>1939</v>
      </c>
    </row>
    <row r="146" spans="2:12">
      <c r="B146" s="674" t="s">
        <v>2083</v>
      </c>
      <c r="C146" s="674" t="s">
        <v>1917</v>
      </c>
      <c r="D146" s="674">
        <v>420</v>
      </c>
      <c r="E146" s="674" t="s">
        <v>1893</v>
      </c>
      <c r="F146" s="674">
        <v>262.02999999999997</v>
      </c>
      <c r="G146" s="674">
        <v>1</v>
      </c>
      <c r="I146" s="674">
        <v>972.45</v>
      </c>
      <c r="J146" s="674">
        <v>262.02999999999997</v>
      </c>
      <c r="K146" s="674">
        <v>972.45</v>
      </c>
      <c r="L146" s="674" t="s">
        <v>1939</v>
      </c>
    </row>
    <row r="147" spans="2:12">
      <c r="B147" s="674" t="s">
        <v>2034</v>
      </c>
      <c r="C147" s="674" t="s">
        <v>1917</v>
      </c>
      <c r="D147" s="674">
        <v>420</v>
      </c>
      <c r="E147" s="674" t="s">
        <v>1893</v>
      </c>
      <c r="F147" s="674">
        <v>541.17999999999995</v>
      </c>
      <c r="G147" s="674">
        <v>15</v>
      </c>
      <c r="I147" s="674">
        <v>972.45</v>
      </c>
      <c r="J147" s="674">
        <v>8117.66</v>
      </c>
      <c r="K147" s="674">
        <v>14586.7</v>
      </c>
      <c r="L147" s="674" t="s">
        <v>1939</v>
      </c>
    </row>
    <row r="148" spans="2:12">
      <c r="B148" s="674" t="s">
        <v>2034</v>
      </c>
      <c r="C148" s="674" t="s">
        <v>1917</v>
      </c>
      <c r="D148" s="674">
        <v>422</v>
      </c>
      <c r="E148" s="674" t="s">
        <v>1893</v>
      </c>
      <c r="F148" s="674">
        <v>556.34</v>
      </c>
      <c r="G148" s="674">
        <v>1</v>
      </c>
      <c r="I148" s="674">
        <v>738.73</v>
      </c>
      <c r="J148" s="674">
        <v>556.34</v>
      </c>
      <c r="K148" s="674">
        <v>738.73</v>
      </c>
      <c r="L148" s="674" t="s">
        <v>1939</v>
      </c>
    </row>
    <row r="149" spans="2:12">
      <c r="B149" s="674" t="s">
        <v>2085</v>
      </c>
      <c r="C149" s="674" t="s">
        <v>1917</v>
      </c>
      <c r="D149" s="674">
        <v>422</v>
      </c>
      <c r="E149" s="674" t="s">
        <v>1893</v>
      </c>
      <c r="F149" s="674">
        <v>976.06</v>
      </c>
      <c r="G149" s="674">
        <v>2</v>
      </c>
      <c r="I149" s="674">
        <v>738.73</v>
      </c>
      <c r="J149" s="674">
        <v>1952.12</v>
      </c>
      <c r="K149" s="674">
        <v>1477.47</v>
      </c>
      <c r="L149" s="674" t="s">
        <v>1939</v>
      </c>
    </row>
    <row r="150" spans="2:12">
      <c r="B150" s="674" t="s">
        <v>2089</v>
      </c>
      <c r="C150" s="674" t="s">
        <v>1917</v>
      </c>
      <c r="D150" s="674">
        <v>420</v>
      </c>
      <c r="E150" s="674" t="s">
        <v>1893</v>
      </c>
      <c r="F150" s="674">
        <v>498.48</v>
      </c>
      <c r="G150" s="674">
        <v>1</v>
      </c>
      <c r="I150" s="674">
        <v>972.45</v>
      </c>
      <c r="J150" s="674">
        <v>498.48</v>
      </c>
      <c r="K150" s="674">
        <v>972.45</v>
      </c>
      <c r="L150" s="674" t="s">
        <v>1939</v>
      </c>
    </row>
    <row r="151" spans="2:12">
      <c r="B151" s="674" t="s">
        <v>2093</v>
      </c>
      <c r="C151" s="674" t="s">
        <v>1917</v>
      </c>
      <c r="D151" s="674">
        <v>420</v>
      </c>
      <c r="E151" s="674" t="s">
        <v>1893</v>
      </c>
      <c r="F151" s="674">
        <v>455.78</v>
      </c>
      <c r="G151" s="674">
        <v>4</v>
      </c>
      <c r="I151" s="674">
        <v>972.45</v>
      </c>
      <c r="J151" s="674">
        <v>1823.11</v>
      </c>
      <c r="K151" s="674">
        <v>3889.79</v>
      </c>
      <c r="L151" s="674" t="s">
        <v>1939</v>
      </c>
    </row>
    <row r="152" spans="2:12">
      <c r="B152" s="674" t="s">
        <v>2044</v>
      </c>
      <c r="C152" s="674" t="s">
        <v>1917</v>
      </c>
      <c r="D152" s="674">
        <v>321</v>
      </c>
      <c r="E152" s="674" t="s">
        <v>1893</v>
      </c>
      <c r="F152" s="674">
        <v>611.5</v>
      </c>
      <c r="G152" s="674">
        <v>1</v>
      </c>
      <c r="I152" s="674">
        <v>7175.2</v>
      </c>
      <c r="J152" s="674">
        <v>611.5</v>
      </c>
      <c r="K152" s="674">
        <v>7175.2</v>
      </c>
      <c r="L152" s="674" t="s">
        <v>1939</v>
      </c>
    </row>
    <row r="153" spans="2:12">
      <c r="B153" s="674" t="s">
        <v>2063</v>
      </c>
      <c r="C153" s="674" t="s">
        <v>1917</v>
      </c>
      <c r="D153" s="674">
        <v>420</v>
      </c>
      <c r="E153" s="674" t="s">
        <v>1893</v>
      </c>
      <c r="F153" s="674">
        <v>398.57</v>
      </c>
      <c r="G153" s="674">
        <v>2</v>
      </c>
      <c r="I153" s="674">
        <v>972.45</v>
      </c>
      <c r="J153" s="674">
        <v>797.13</v>
      </c>
      <c r="K153" s="674">
        <v>1944.89</v>
      </c>
      <c r="L153" s="674" t="s">
        <v>1939</v>
      </c>
    </row>
    <row r="154" spans="2:12">
      <c r="B154" s="674" t="s">
        <v>2104</v>
      </c>
      <c r="C154" s="674" t="s">
        <v>1917</v>
      </c>
      <c r="D154" s="674">
        <v>420</v>
      </c>
      <c r="E154" s="674" t="s">
        <v>1893</v>
      </c>
      <c r="F154" s="674">
        <v>986.97</v>
      </c>
      <c r="G154" s="674">
        <v>77</v>
      </c>
      <c r="I154" s="674">
        <v>972.45</v>
      </c>
      <c r="J154" s="674">
        <v>75996.89</v>
      </c>
      <c r="K154" s="674">
        <v>74878.42</v>
      </c>
      <c r="L154" s="674" t="s">
        <v>1939</v>
      </c>
    </row>
    <row r="155" spans="2:12">
      <c r="B155" s="674" t="s">
        <v>2050</v>
      </c>
      <c r="C155" s="674" t="s">
        <v>1917</v>
      </c>
      <c r="D155" s="674">
        <v>422</v>
      </c>
      <c r="E155" s="674" t="s">
        <v>1893</v>
      </c>
      <c r="F155" s="674">
        <v>233.86</v>
      </c>
      <c r="G155" s="674">
        <v>1</v>
      </c>
      <c r="I155" s="674">
        <v>738.73</v>
      </c>
      <c r="J155" s="674">
        <v>233.86</v>
      </c>
      <c r="K155" s="674">
        <v>738.73</v>
      </c>
      <c r="L155" s="674" t="s">
        <v>1939</v>
      </c>
    </row>
    <row r="156" spans="2:12">
      <c r="B156" s="674" t="s">
        <v>2093</v>
      </c>
      <c r="C156" s="674" t="s">
        <v>1917</v>
      </c>
      <c r="D156" s="674">
        <v>422</v>
      </c>
      <c r="E156" s="674" t="s">
        <v>1893</v>
      </c>
      <c r="F156" s="674">
        <v>116.33</v>
      </c>
      <c r="G156" s="674">
        <v>3</v>
      </c>
      <c r="I156" s="674">
        <v>738.73</v>
      </c>
      <c r="J156" s="674">
        <v>348.99</v>
      </c>
      <c r="K156" s="674">
        <v>2216.1999999999998</v>
      </c>
      <c r="L156" s="674" t="s">
        <v>1939</v>
      </c>
    </row>
    <row r="157" spans="2:12">
      <c r="B157" s="674" t="s">
        <v>2116</v>
      </c>
      <c r="C157" s="674" t="s">
        <v>1917</v>
      </c>
      <c r="D157" s="674">
        <v>420</v>
      </c>
      <c r="E157" s="674" t="s">
        <v>1893</v>
      </c>
      <c r="F157" s="674">
        <v>565.98</v>
      </c>
      <c r="G157" s="674">
        <v>2</v>
      </c>
      <c r="I157" s="674">
        <v>972.45</v>
      </c>
      <c r="J157" s="674">
        <v>1131.96</v>
      </c>
      <c r="K157" s="674">
        <v>1944.89</v>
      </c>
      <c r="L157" s="674" t="s">
        <v>1939</v>
      </c>
    </row>
    <row r="158" spans="2:12">
      <c r="B158" s="674" t="s">
        <v>2143</v>
      </c>
      <c r="C158" s="674" t="s">
        <v>1917</v>
      </c>
      <c r="D158" s="674">
        <v>422</v>
      </c>
      <c r="E158" s="674" t="s">
        <v>1893</v>
      </c>
      <c r="F158" s="674">
        <v>6750.91</v>
      </c>
      <c r="G158" s="674">
        <v>27</v>
      </c>
      <c r="I158" s="674">
        <v>738.73</v>
      </c>
      <c r="J158" s="674">
        <v>182274.63</v>
      </c>
      <c r="K158" s="674">
        <v>19945.79</v>
      </c>
      <c r="L158" s="674" t="s">
        <v>1939</v>
      </c>
    </row>
    <row r="159" spans="2:12">
      <c r="B159" s="674" t="s">
        <v>2060</v>
      </c>
      <c r="C159" s="674" t="s">
        <v>1917</v>
      </c>
      <c r="D159" s="674">
        <v>420</v>
      </c>
      <c r="E159" s="674" t="s">
        <v>1893</v>
      </c>
      <c r="F159" s="674">
        <v>1078.3900000000001</v>
      </c>
      <c r="G159" s="674">
        <v>2</v>
      </c>
      <c r="I159" s="674">
        <v>972.45</v>
      </c>
      <c r="J159" s="674">
        <v>2156.7800000000002</v>
      </c>
      <c r="K159" s="674">
        <v>1944.89</v>
      </c>
      <c r="L159" s="674" t="s">
        <v>1939</v>
      </c>
    </row>
    <row r="160" spans="2:12">
      <c r="B160" s="674" t="s">
        <v>2041</v>
      </c>
      <c r="C160" s="674" t="s">
        <v>1917</v>
      </c>
      <c r="D160" s="674">
        <v>420</v>
      </c>
      <c r="E160" s="674" t="s">
        <v>1893</v>
      </c>
      <c r="F160" s="674">
        <v>346.54</v>
      </c>
      <c r="G160" s="674">
        <v>5</v>
      </c>
      <c r="I160" s="674">
        <v>972.45</v>
      </c>
      <c r="J160" s="674">
        <v>1732.68</v>
      </c>
      <c r="K160" s="674">
        <v>4862.2299999999996</v>
      </c>
      <c r="L160" s="674" t="s">
        <v>1939</v>
      </c>
    </row>
    <row r="161" spans="2:12">
      <c r="B161" s="674" t="s">
        <v>2046</v>
      </c>
      <c r="C161" s="674" t="s">
        <v>1917</v>
      </c>
      <c r="D161" s="674">
        <v>501</v>
      </c>
      <c r="E161" s="674" t="s">
        <v>1893</v>
      </c>
      <c r="F161" s="674">
        <v>563.54</v>
      </c>
      <c r="G161" s="674">
        <v>1</v>
      </c>
      <c r="I161" s="674">
        <v>427.3</v>
      </c>
      <c r="J161" s="674">
        <v>563.54</v>
      </c>
      <c r="K161" s="674">
        <v>427.3</v>
      </c>
      <c r="L161" s="674" t="s">
        <v>1939</v>
      </c>
    </row>
    <row r="162" spans="2:12">
      <c r="B162" s="674" t="s">
        <v>2156</v>
      </c>
      <c r="C162" s="674" t="s">
        <v>1917</v>
      </c>
      <c r="D162" s="674">
        <v>420</v>
      </c>
      <c r="E162" s="674" t="s">
        <v>1893</v>
      </c>
      <c r="F162" s="674">
        <v>424.82</v>
      </c>
      <c r="G162" s="674">
        <v>10</v>
      </c>
      <c r="I162" s="674">
        <v>972.45</v>
      </c>
      <c r="J162" s="674">
        <v>4248.2299999999996</v>
      </c>
      <c r="K162" s="674">
        <v>9724.4699999999993</v>
      </c>
      <c r="L162" s="674" t="s">
        <v>1939</v>
      </c>
    </row>
    <row r="163" spans="2:12">
      <c r="B163" s="674" t="s">
        <v>2109</v>
      </c>
      <c r="C163" s="674" t="s">
        <v>1917</v>
      </c>
      <c r="D163" s="674">
        <v>420</v>
      </c>
      <c r="E163" s="674" t="s">
        <v>1893</v>
      </c>
      <c r="F163" s="674">
        <v>417.57</v>
      </c>
      <c r="G163" s="674">
        <v>2</v>
      </c>
      <c r="I163" s="674">
        <v>972.45</v>
      </c>
      <c r="J163" s="674">
        <v>835.14</v>
      </c>
      <c r="K163" s="674">
        <v>1944.89</v>
      </c>
      <c r="L163" s="674" t="s">
        <v>1939</v>
      </c>
    </row>
    <row r="164" spans="2:12">
      <c r="B164" s="674" t="s">
        <v>1927</v>
      </c>
      <c r="C164" s="674" t="s">
        <v>1917</v>
      </c>
      <c r="D164" s="674">
        <v>420</v>
      </c>
      <c r="E164" s="674" t="s">
        <v>1893</v>
      </c>
      <c r="F164" s="674">
        <v>1708.32</v>
      </c>
      <c r="G164" s="674">
        <v>40</v>
      </c>
      <c r="I164" s="674">
        <v>972.45</v>
      </c>
      <c r="J164" s="674">
        <v>68332.710000000006</v>
      </c>
      <c r="K164" s="674">
        <v>38897.879999999997</v>
      </c>
      <c r="L164" s="674" t="s">
        <v>1939</v>
      </c>
    </row>
    <row r="165" spans="2:12">
      <c r="B165" s="674" t="s">
        <v>2048</v>
      </c>
      <c r="C165" s="674" t="s">
        <v>1917</v>
      </c>
      <c r="D165" s="674">
        <v>420</v>
      </c>
      <c r="E165" s="674" t="s">
        <v>1893</v>
      </c>
      <c r="F165" s="674">
        <v>266.41000000000003</v>
      </c>
      <c r="G165" s="674">
        <v>4</v>
      </c>
      <c r="I165" s="674">
        <v>972.45</v>
      </c>
      <c r="J165" s="674">
        <v>1065.6300000000001</v>
      </c>
      <c r="K165" s="674">
        <v>3889.79</v>
      </c>
      <c r="L165" s="674" t="s">
        <v>1939</v>
      </c>
    </row>
    <row r="166" spans="2:12">
      <c r="B166" s="674" t="s">
        <v>2124</v>
      </c>
      <c r="C166" s="674" t="s">
        <v>1917</v>
      </c>
      <c r="D166" s="674">
        <v>420</v>
      </c>
      <c r="E166" s="674" t="s">
        <v>1893</v>
      </c>
      <c r="F166" s="674">
        <v>311.16000000000003</v>
      </c>
      <c r="G166" s="674">
        <v>12</v>
      </c>
      <c r="I166" s="674">
        <v>972.45</v>
      </c>
      <c r="J166" s="674">
        <v>3733.87</v>
      </c>
      <c r="K166" s="674">
        <v>11669.36</v>
      </c>
      <c r="L166" s="674" t="s">
        <v>1939</v>
      </c>
    </row>
    <row r="167" spans="2:12">
      <c r="B167" s="674" t="s">
        <v>2036</v>
      </c>
      <c r="C167" s="674" t="s">
        <v>1917</v>
      </c>
      <c r="D167" s="674">
        <v>100</v>
      </c>
      <c r="E167" s="674" t="s">
        <v>1893</v>
      </c>
      <c r="F167" s="674">
        <v>482.41</v>
      </c>
      <c r="G167" s="674">
        <v>1</v>
      </c>
      <c r="I167" s="674">
        <v>482.41</v>
      </c>
      <c r="J167" s="674">
        <v>482.41</v>
      </c>
      <c r="K167" s="674">
        <v>482.41</v>
      </c>
      <c r="L167" s="674" t="s">
        <v>1939</v>
      </c>
    </row>
    <row r="168" spans="2:12">
      <c r="B168" s="674" t="s">
        <v>2142</v>
      </c>
      <c r="C168" s="674" t="s">
        <v>1917</v>
      </c>
      <c r="D168" s="674">
        <v>422</v>
      </c>
      <c r="E168" s="674" t="s">
        <v>1893</v>
      </c>
      <c r="F168" s="674">
        <v>495.73</v>
      </c>
      <c r="G168" s="674">
        <v>2</v>
      </c>
      <c r="I168" s="674">
        <v>738.73</v>
      </c>
      <c r="J168" s="674">
        <v>991.46</v>
      </c>
      <c r="K168" s="674">
        <v>1477.47</v>
      </c>
      <c r="L168" s="674" t="s">
        <v>1939</v>
      </c>
    </row>
    <row r="169" spans="2:12">
      <c r="B169" s="674" t="s">
        <v>2036</v>
      </c>
      <c r="C169" s="674" t="s">
        <v>1917</v>
      </c>
      <c r="D169" s="674">
        <v>420</v>
      </c>
      <c r="E169" s="674" t="s">
        <v>1893</v>
      </c>
      <c r="F169" s="674">
        <v>507.4</v>
      </c>
      <c r="G169" s="674">
        <v>17</v>
      </c>
      <c r="I169" s="674">
        <v>972.45</v>
      </c>
      <c r="J169" s="674">
        <v>8625.7900000000009</v>
      </c>
      <c r="K169" s="674">
        <v>16531.599999999999</v>
      </c>
      <c r="L169" s="674" t="s">
        <v>1939</v>
      </c>
    </row>
    <row r="170" spans="2:12">
      <c r="B170" s="674" t="s">
        <v>2071</v>
      </c>
      <c r="C170" s="674" t="s">
        <v>1917</v>
      </c>
      <c r="D170" s="674">
        <v>422</v>
      </c>
      <c r="E170" s="674" t="s">
        <v>1893</v>
      </c>
      <c r="F170" s="674">
        <v>882.39</v>
      </c>
      <c r="G170" s="674">
        <v>88</v>
      </c>
      <c r="I170" s="674">
        <v>738.73</v>
      </c>
      <c r="J170" s="674">
        <v>77650.759999999995</v>
      </c>
      <c r="K170" s="674">
        <v>65008.5</v>
      </c>
      <c r="L170" s="674" t="s">
        <v>1939</v>
      </c>
    </row>
    <row r="171" spans="2:12">
      <c r="B171" s="674" t="s">
        <v>1924</v>
      </c>
      <c r="C171" s="674" t="s">
        <v>1917</v>
      </c>
      <c r="D171" s="674">
        <v>420</v>
      </c>
      <c r="E171" s="674" t="s">
        <v>1893</v>
      </c>
      <c r="F171" s="674">
        <v>367.89</v>
      </c>
      <c r="G171" s="674">
        <v>3</v>
      </c>
      <c r="I171" s="674">
        <v>972.45</v>
      </c>
      <c r="J171" s="674">
        <v>1103.68</v>
      </c>
      <c r="K171" s="674">
        <v>2917.34</v>
      </c>
      <c r="L171" s="674" t="s">
        <v>1939</v>
      </c>
    </row>
    <row r="172" spans="2:12">
      <c r="B172" s="674" t="s">
        <v>2092</v>
      </c>
      <c r="C172" s="674" t="s">
        <v>1917</v>
      </c>
      <c r="D172" s="674">
        <v>420</v>
      </c>
      <c r="E172" s="674" t="s">
        <v>1893</v>
      </c>
      <c r="F172" s="674">
        <v>462.87</v>
      </c>
      <c r="G172" s="674">
        <v>14</v>
      </c>
      <c r="I172" s="674">
        <v>972.45</v>
      </c>
      <c r="J172" s="674">
        <v>6480.2</v>
      </c>
      <c r="K172" s="674">
        <v>13614.26</v>
      </c>
      <c r="L172" s="674" t="s">
        <v>1939</v>
      </c>
    </row>
    <row r="173" spans="2:12">
      <c r="B173" s="674" t="s">
        <v>1932</v>
      </c>
      <c r="C173" s="674" t="s">
        <v>1917</v>
      </c>
      <c r="D173" s="674">
        <v>171</v>
      </c>
      <c r="E173" s="674" t="s">
        <v>1893</v>
      </c>
      <c r="F173" s="674">
        <v>177.57</v>
      </c>
      <c r="G173" s="674">
        <v>1</v>
      </c>
      <c r="I173" s="674">
        <v>1014.24</v>
      </c>
      <c r="J173" s="674">
        <v>177.57</v>
      </c>
      <c r="K173" s="674">
        <v>1014.24</v>
      </c>
      <c r="L173" s="674" t="s">
        <v>1939</v>
      </c>
    </row>
    <row r="174" spans="2:12">
      <c r="B174" s="674" t="s">
        <v>2044</v>
      </c>
      <c r="C174" s="674" t="s">
        <v>1917</v>
      </c>
      <c r="D174" s="674">
        <v>422</v>
      </c>
      <c r="E174" s="674" t="s">
        <v>1893</v>
      </c>
      <c r="F174" s="674">
        <v>364.44</v>
      </c>
      <c r="G174" s="674">
        <v>99</v>
      </c>
      <c r="I174" s="674">
        <v>738.73</v>
      </c>
      <c r="J174" s="674">
        <v>36079.78</v>
      </c>
      <c r="K174" s="674">
        <v>73134.570000000007</v>
      </c>
      <c r="L174" s="674" t="s">
        <v>1939</v>
      </c>
    </row>
    <row r="175" spans="2:12">
      <c r="B175" s="674" t="s">
        <v>2091</v>
      </c>
      <c r="C175" s="674" t="s">
        <v>1917</v>
      </c>
      <c r="D175" s="674">
        <v>180</v>
      </c>
      <c r="E175" s="674" t="s">
        <v>1893</v>
      </c>
      <c r="F175" s="674">
        <v>44.35</v>
      </c>
      <c r="G175" s="674">
        <v>1</v>
      </c>
      <c r="I175" s="674">
        <v>250.29</v>
      </c>
      <c r="J175" s="674">
        <v>44.35</v>
      </c>
      <c r="K175" s="674">
        <v>250.29</v>
      </c>
      <c r="L175" s="674" t="s">
        <v>1939</v>
      </c>
    </row>
    <row r="176" spans="2:12">
      <c r="B176" s="674" t="s">
        <v>1931</v>
      </c>
      <c r="C176" s="674" t="s">
        <v>1917</v>
      </c>
      <c r="D176" s="674">
        <v>420</v>
      </c>
      <c r="E176" s="674" t="s">
        <v>1893</v>
      </c>
      <c r="F176" s="674">
        <v>488.83</v>
      </c>
      <c r="G176" s="674">
        <v>1</v>
      </c>
      <c r="I176" s="674">
        <v>972.45</v>
      </c>
      <c r="J176" s="674">
        <v>488.83</v>
      </c>
      <c r="K176" s="674">
        <v>972.45</v>
      </c>
      <c r="L176" s="674" t="s">
        <v>1939</v>
      </c>
    </row>
    <row r="177" spans="2:12">
      <c r="B177" s="674" t="s">
        <v>2115</v>
      </c>
      <c r="C177" s="674" t="s">
        <v>1917</v>
      </c>
      <c r="D177" s="674">
        <v>321</v>
      </c>
      <c r="E177" s="674" t="s">
        <v>1893</v>
      </c>
      <c r="F177" s="674">
        <v>336.92</v>
      </c>
      <c r="G177" s="674">
        <v>2</v>
      </c>
      <c r="I177" s="674">
        <v>7175.2</v>
      </c>
      <c r="J177" s="674">
        <v>673.84</v>
      </c>
      <c r="K177" s="674">
        <v>14350.4</v>
      </c>
      <c r="L177" s="674" t="s">
        <v>1939</v>
      </c>
    </row>
    <row r="178" spans="2:12">
      <c r="B178" s="674" t="s">
        <v>2027</v>
      </c>
      <c r="C178" s="674" t="s">
        <v>1917</v>
      </c>
      <c r="D178" s="674">
        <v>422</v>
      </c>
      <c r="E178" s="674" t="s">
        <v>1893</v>
      </c>
      <c r="F178" s="674">
        <v>724.85</v>
      </c>
      <c r="G178" s="674">
        <v>1</v>
      </c>
      <c r="I178" s="674">
        <v>738.73</v>
      </c>
      <c r="J178" s="674">
        <v>724.85</v>
      </c>
      <c r="K178" s="674">
        <v>738.73</v>
      </c>
      <c r="L178" s="674" t="s">
        <v>1939</v>
      </c>
    </row>
    <row r="179" spans="2:12">
      <c r="B179" s="674" t="s">
        <v>2115</v>
      </c>
      <c r="C179" s="674" t="s">
        <v>1917</v>
      </c>
      <c r="D179" s="674">
        <v>180</v>
      </c>
      <c r="E179" s="674" t="s">
        <v>1893</v>
      </c>
      <c r="F179" s="674">
        <v>518.02</v>
      </c>
      <c r="G179" s="674">
        <v>1</v>
      </c>
      <c r="I179" s="674">
        <v>250.29</v>
      </c>
      <c r="J179" s="674">
        <v>518.02</v>
      </c>
      <c r="K179" s="674">
        <v>250.29</v>
      </c>
      <c r="L179" s="674" t="s">
        <v>1939</v>
      </c>
    </row>
    <row r="180" spans="2:12">
      <c r="B180" s="674" t="s">
        <v>2039</v>
      </c>
      <c r="C180" s="674" t="s">
        <v>1917</v>
      </c>
      <c r="D180" s="674">
        <v>420</v>
      </c>
      <c r="E180" s="674" t="s">
        <v>1893</v>
      </c>
      <c r="F180" s="674">
        <v>64.95</v>
      </c>
      <c r="G180" s="674">
        <v>3</v>
      </c>
      <c r="I180" s="674">
        <v>972.45</v>
      </c>
      <c r="J180" s="674">
        <v>194.85</v>
      </c>
      <c r="K180" s="674">
        <v>2917.34</v>
      </c>
      <c r="L180" s="674" t="s">
        <v>1939</v>
      </c>
    </row>
    <row r="181" spans="2:12">
      <c r="B181" s="674" t="s">
        <v>2035</v>
      </c>
      <c r="C181" s="674" t="s">
        <v>1917</v>
      </c>
      <c r="D181" s="674">
        <v>422</v>
      </c>
      <c r="E181" s="674" t="s">
        <v>1893</v>
      </c>
      <c r="F181" s="674">
        <v>419.4</v>
      </c>
      <c r="G181" s="674">
        <v>11</v>
      </c>
      <c r="I181" s="674">
        <v>738.73</v>
      </c>
      <c r="J181" s="674">
        <v>4613.41</v>
      </c>
      <c r="K181" s="674">
        <v>8126.06</v>
      </c>
      <c r="L181" s="674" t="s">
        <v>1939</v>
      </c>
    </row>
    <row r="182" spans="2:12">
      <c r="B182" s="674" t="s">
        <v>2144</v>
      </c>
      <c r="C182" s="674" t="s">
        <v>1917</v>
      </c>
      <c r="D182" s="674">
        <v>420</v>
      </c>
      <c r="E182" s="674" t="s">
        <v>1893</v>
      </c>
      <c r="F182" s="674">
        <v>178.54</v>
      </c>
      <c r="G182" s="674">
        <v>1</v>
      </c>
      <c r="I182" s="674">
        <v>972.45</v>
      </c>
      <c r="J182" s="674">
        <v>178.54</v>
      </c>
      <c r="K182" s="674">
        <v>972.45</v>
      </c>
      <c r="L182" s="674" t="s">
        <v>1939</v>
      </c>
    </row>
    <row r="183" spans="2:12">
      <c r="B183" s="674" t="s">
        <v>2031</v>
      </c>
      <c r="C183" s="674" t="s">
        <v>1917</v>
      </c>
      <c r="D183" s="674">
        <v>420</v>
      </c>
      <c r="E183" s="674" t="s">
        <v>1893</v>
      </c>
      <c r="F183" s="674">
        <v>709.7</v>
      </c>
      <c r="G183" s="674">
        <v>1</v>
      </c>
      <c r="I183" s="674">
        <v>972.45</v>
      </c>
      <c r="J183" s="674">
        <v>709.7</v>
      </c>
      <c r="K183" s="674">
        <v>972.45</v>
      </c>
      <c r="L183" s="674" t="s">
        <v>1939</v>
      </c>
    </row>
    <row r="184" spans="2:12">
      <c r="B184" s="674" t="s">
        <v>2051</v>
      </c>
      <c r="C184" s="674" t="s">
        <v>1917</v>
      </c>
      <c r="D184" s="674">
        <v>420</v>
      </c>
      <c r="E184" s="674" t="s">
        <v>1893</v>
      </c>
      <c r="F184" s="674">
        <v>367.04</v>
      </c>
      <c r="G184" s="674">
        <v>19</v>
      </c>
      <c r="I184" s="674">
        <v>972.45</v>
      </c>
      <c r="J184" s="674">
        <v>6973.69</v>
      </c>
      <c r="K184" s="674">
        <v>18476.490000000002</v>
      </c>
      <c r="L184" s="674" t="s">
        <v>1939</v>
      </c>
    </row>
    <row r="185" spans="2:12">
      <c r="B185" s="674" t="s">
        <v>2069</v>
      </c>
      <c r="C185" s="674" t="s">
        <v>1917</v>
      </c>
      <c r="D185" s="674">
        <v>420</v>
      </c>
      <c r="E185" s="674" t="s">
        <v>1893</v>
      </c>
      <c r="F185" s="674">
        <v>343.71</v>
      </c>
      <c r="G185" s="674">
        <v>6</v>
      </c>
      <c r="I185" s="674">
        <v>972.45</v>
      </c>
      <c r="J185" s="674">
        <v>2062.25</v>
      </c>
      <c r="K185" s="674">
        <v>5834.68</v>
      </c>
      <c r="L185" s="674" t="s">
        <v>1939</v>
      </c>
    </row>
    <row r="186" spans="2:12">
      <c r="B186" s="674" t="s">
        <v>2154</v>
      </c>
      <c r="C186" s="674" t="s">
        <v>1917</v>
      </c>
      <c r="D186" s="674">
        <v>420</v>
      </c>
      <c r="E186" s="674" t="s">
        <v>1893</v>
      </c>
      <c r="F186" s="674">
        <v>473.86</v>
      </c>
      <c r="G186" s="674">
        <v>35</v>
      </c>
      <c r="I186" s="674">
        <v>972.45</v>
      </c>
      <c r="J186" s="674">
        <v>16585.060000000001</v>
      </c>
      <c r="K186" s="674">
        <v>34035.64</v>
      </c>
      <c r="L186" s="674" t="s">
        <v>1939</v>
      </c>
    </row>
    <row r="187" spans="2:12">
      <c r="B187" s="674" t="s">
        <v>2031</v>
      </c>
      <c r="C187" s="674" t="s">
        <v>1917</v>
      </c>
      <c r="D187" s="674">
        <v>422</v>
      </c>
      <c r="E187" s="674" t="s">
        <v>1893</v>
      </c>
      <c r="F187" s="674">
        <v>106.91</v>
      </c>
      <c r="G187" s="674">
        <v>5</v>
      </c>
      <c r="I187" s="674">
        <v>738.73</v>
      </c>
      <c r="J187" s="674">
        <v>534.57000000000005</v>
      </c>
      <c r="K187" s="674">
        <v>3693.66</v>
      </c>
      <c r="L187" s="674" t="s">
        <v>1939</v>
      </c>
    </row>
    <row r="188" spans="2:12">
      <c r="B188" s="674" t="s">
        <v>2143</v>
      </c>
      <c r="C188" s="674" t="s">
        <v>1917</v>
      </c>
      <c r="D188" s="674">
        <v>420</v>
      </c>
      <c r="E188" s="674" t="s">
        <v>1893</v>
      </c>
      <c r="F188" s="674">
        <v>295.39</v>
      </c>
      <c r="G188" s="674">
        <v>2</v>
      </c>
      <c r="I188" s="674">
        <v>972.45</v>
      </c>
      <c r="J188" s="674">
        <v>590.78</v>
      </c>
      <c r="K188" s="674">
        <v>1944.89</v>
      </c>
      <c r="L188" s="674" t="s">
        <v>1939</v>
      </c>
    </row>
    <row r="189" spans="2:12">
      <c r="B189" s="674" t="s">
        <v>2053</v>
      </c>
      <c r="C189" s="674" t="s">
        <v>1917</v>
      </c>
      <c r="D189" s="674">
        <v>420</v>
      </c>
      <c r="E189" s="674" t="s">
        <v>1893</v>
      </c>
      <c r="F189" s="674">
        <v>564.36</v>
      </c>
      <c r="G189" s="674">
        <v>1</v>
      </c>
      <c r="I189" s="674">
        <v>972.45</v>
      </c>
      <c r="J189" s="674">
        <v>564.36</v>
      </c>
      <c r="K189" s="674">
        <v>972.45</v>
      </c>
      <c r="L189" s="674" t="s">
        <v>1939</v>
      </c>
    </row>
    <row r="190" spans="2:12">
      <c r="B190" s="674" t="s">
        <v>2094</v>
      </c>
      <c r="C190" s="674" t="s">
        <v>1917</v>
      </c>
      <c r="D190" s="674">
        <v>422</v>
      </c>
      <c r="E190" s="674" t="s">
        <v>1893</v>
      </c>
      <c r="F190" s="674">
        <v>1388.24</v>
      </c>
      <c r="G190" s="674">
        <v>92</v>
      </c>
      <c r="I190" s="674">
        <v>738.73</v>
      </c>
      <c r="J190" s="674">
        <v>127717.7</v>
      </c>
      <c r="K190" s="674">
        <v>67963.429999999993</v>
      </c>
      <c r="L190" s="674" t="s">
        <v>1939</v>
      </c>
    </row>
    <row r="191" spans="2:12">
      <c r="B191" s="674" t="s">
        <v>2134</v>
      </c>
      <c r="C191" s="674" t="s">
        <v>1917</v>
      </c>
      <c r="D191" s="674">
        <v>420</v>
      </c>
      <c r="E191" s="674" t="s">
        <v>1893</v>
      </c>
      <c r="F191" s="674">
        <v>671.44</v>
      </c>
      <c r="G191" s="674">
        <v>2</v>
      </c>
      <c r="I191" s="674">
        <v>972.45</v>
      </c>
      <c r="J191" s="674">
        <v>1342.89</v>
      </c>
      <c r="K191" s="674">
        <v>1944.89</v>
      </c>
      <c r="L191" s="674" t="s">
        <v>1939</v>
      </c>
    </row>
    <row r="192" spans="2:12">
      <c r="B192" s="674" t="s">
        <v>1933</v>
      </c>
      <c r="C192" s="674" t="s">
        <v>1917</v>
      </c>
      <c r="D192" s="674">
        <v>256</v>
      </c>
      <c r="E192" s="674" t="s">
        <v>1893</v>
      </c>
      <c r="F192" s="674">
        <v>27.78</v>
      </c>
      <c r="G192" s="674">
        <v>1</v>
      </c>
      <c r="I192" s="674">
        <v>27.78</v>
      </c>
      <c r="J192" s="674">
        <v>27.78</v>
      </c>
      <c r="K192" s="674">
        <v>27.78</v>
      </c>
      <c r="L192" s="674" t="s">
        <v>1939</v>
      </c>
    </row>
    <row r="193" spans="2:12">
      <c r="B193" s="674" t="s">
        <v>2114</v>
      </c>
      <c r="C193" s="674" t="s">
        <v>1917</v>
      </c>
      <c r="D193" s="674">
        <v>422</v>
      </c>
      <c r="E193" s="674" t="s">
        <v>1893</v>
      </c>
      <c r="F193" s="674">
        <v>325.44</v>
      </c>
      <c r="G193" s="674">
        <v>1</v>
      </c>
      <c r="I193" s="674">
        <v>738.73</v>
      </c>
      <c r="J193" s="674">
        <v>325.44</v>
      </c>
      <c r="K193" s="674">
        <v>738.73</v>
      </c>
      <c r="L193" s="674" t="s">
        <v>1939</v>
      </c>
    </row>
    <row r="194" spans="2:12">
      <c r="B194" s="674" t="s">
        <v>1942</v>
      </c>
      <c r="C194" s="674" t="s">
        <v>1917</v>
      </c>
      <c r="D194" s="674">
        <v>420</v>
      </c>
      <c r="E194" s="674" t="s">
        <v>1893</v>
      </c>
      <c r="F194" s="674">
        <v>581.42999999999995</v>
      </c>
      <c r="G194" s="674">
        <v>8</v>
      </c>
      <c r="I194" s="674">
        <v>972.45</v>
      </c>
      <c r="J194" s="674">
        <v>4651.42</v>
      </c>
      <c r="K194" s="674">
        <v>7779.58</v>
      </c>
      <c r="L194" s="674" t="s">
        <v>1939</v>
      </c>
    </row>
    <row r="195" spans="2:12">
      <c r="B195" s="674" t="s">
        <v>2133</v>
      </c>
      <c r="C195" s="674" t="s">
        <v>1917</v>
      </c>
      <c r="D195" s="674">
        <v>420</v>
      </c>
      <c r="E195" s="674" t="s">
        <v>1893</v>
      </c>
      <c r="F195" s="674">
        <v>623.15</v>
      </c>
      <c r="G195" s="674">
        <v>1</v>
      </c>
      <c r="I195" s="674">
        <v>972.45</v>
      </c>
      <c r="J195" s="674">
        <v>623.15</v>
      </c>
      <c r="K195" s="674">
        <v>972.45</v>
      </c>
      <c r="L195" s="674" t="s">
        <v>1939</v>
      </c>
    </row>
    <row r="196" spans="2:12">
      <c r="B196" s="674" t="s">
        <v>2082</v>
      </c>
      <c r="C196" s="674" t="s">
        <v>1917</v>
      </c>
      <c r="D196" s="674">
        <v>422</v>
      </c>
      <c r="E196" s="674" t="s">
        <v>1893</v>
      </c>
      <c r="F196" s="674">
        <v>262.42</v>
      </c>
      <c r="G196" s="674">
        <v>26</v>
      </c>
      <c r="I196" s="674">
        <v>738.73</v>
      </c>
      <c r="J196" s="674">
        <v>6822.86</v>
      </c>
      <c r="K196" s="674">
        <v>19207.060000000001</v>
      </c>
      <c r="L196" s="674" t="s">
        <v>1939</v>
      </c>
    </row>
    <row r="197" spans="2:12">
      <c r="B197" s="674" t="s">
        <v>2100</v>
      </c>
      <c r="C197" s="674" t="s">
        <v>1917</v>
      </c>
      <c r="D197" s="674">
        <v>420</v>
      </c>
      <c r="E197" s="674" t="s">
        <v>1893</v>
      </c>
      <c r="F197" s="674">
        <v>829.99</v>
      </c>
      <c r="G197" s="674">
        <v>34</v>
      </c>
      <c r="I197" s="674">
        <v>972.45</v>
      </c>
      <c r="J197" s="674">
        <v>28219.599999999999</v>
      </c>
      <c r="K197" s="674">
        <v>33063.199999999997</v>
      </c>
      <c r="L197" s="674" t="s">
        <v>1939</v>
      </c>
    </row>
    <row r="198" spans="2:12">
      <c r="B198" s="674" t="s">
        <v>2090</v>
      </c>
      <c r="C198" s="674" t="s">
        <v>1917</v>
      </c>
      <c r="D198" s="674">
        <v>420</v>
      </c>
      <c r="E198" s="674" t="s">
        <v>1893</v>
      </c>
      <c r="F198" s="674">
        <v>278.79000000000002</v>
      </c>
      <c r="G198" s="674">
        <v>5</v>
      </c>
      <c r="I198" s="674">
        <v>972.45</v>
      </c>
      <c r="J198" s="674">
        <v>1393.97</v>
      </c>
      <c r="K198" s="674">
        <v>4862.2299999999996</v>
      </c>
      <c r="L198" s="674" t="s">
        <v>1939</v>
      </c>
    </row>
    <row r="199" spans="2:12">
      <c r="B199" s="674" t="s">
        <v>2079</v>
      </c>
      <c r="C199" s="674" t="s">
        <v>1917</v>
      </c>
      <c r="D199" s="674">
        <v>422</v>
      </c>
      <c r="E199" s="674" t="s">
        <v>1893</v>
      </c>
      <c r="F199" s="674">
        <v>344.18</v>
      </c>
      <c r="G199" s="674">
        <v>16</v>
      </c>
      <c r="I199" s="674">
        <v>738.73</v>
      </c>
      <c r="J199" s="674">
        <v>5506.89</v>
      </c>
      <c r="K199" s="674">
        <v>11819.73</v>
      </c>
      <c r="L199" s="674" t="s">
        <v>1939</v>
      </c>
    </row>
    <row r="200" spans="2:12">
      <c r="B200" s="674" t="s">
        <v>2079</v>
      </c>
      <c r="C200" s="674" t="s">
        <v>1917</v>
      </c>
      <c r="D200" s="674">
        <v>420</v>
      </c>
      <c r="E200" s="674" t="s">
        <v>1893</v>
      </c>
      <c r="F200" s="674">
        <v>250.75</v>
      </c>
      <c r="G200" s="674">
        <v>1</v>
      </c>
      <c r="I200" s="674">
        <v>972.45</v>
      </c>
      <c r="J200" s="674">
        <v>250.75</v>
      </c>
      <c r="K200" s="674">
        <v>972.45</v>
      </c>
      <c r="L200" s="674" t="s">
        <v>1939</v>
      </c>
    </row>
    <row r="201" spans="2:12">
      <c r="B201" s="674" t="s">
        <v>2098</v>
      </c>
      <c r="C201" s="674" t="s">
        <v>1917</v>
      </c>
      <c r="D201" s="674">
        <v>501</v>
      </c>
      <c r="E201" s="674" t="s">
        <v>1893</v>
      </c>
      <c r="F201" s="674">
        <v>400.48</v>
      </c>
      <c r="G201" s="674">
        <v>9</v>
      </c>
      <c r="I201" s="674">
        <v>427.3</v>
      </c>
      <c r="J201" s="674">
        <v>3604.29</v>
      </c>
      <c r="K201" s="674">
        <v>3845.72</v>
      </c>
      <c r="L201" s="674" t="s">
        <v>1939</v>
      </c>
    </row>
    <row r="202" spans="2:12">
      <c r="B202" s="674" t="s">
        <v>2131</v>
      </c>
      <c r="C202" s="674" t="s">
        <v>1917</v>
      </c>
      <c r="D202" s="674">
        <v>420</v>
      </c>
      <c r="E202" s="674" t="s">
        <v>1893</v>
      </c>
      <c r="F202" s="674">
        <v>76.36</v>
      </c>
      <c r="G202" s="674">
        <v>2</v>
      </c>
      <c r="I202" s="674">
        <v>972.45</v>
      </c>
      <c r="J202" s="674">
        <v>152.72999999999999</v>
      </c>
      <c r="K202" s="674">
        <v>1944.89</v>
      </c>
      <c r="L202" s="674" t="s">
        <v>1939</v>
      </c>
    </row>
    <row r="203" spans="2:12">
      <c r="B203" s="674" t="s">
        <v>2120</v>
      </c>
      <c r="C203" s="674" t="s">
        <v>1917</v>
      </c>
      <c r="D203" s="674">
        <v>422</v>
      </c>
      <c r="E203" s="674" t="s">
        <v>1893</v>
      </c>
      <c r="F203" s="674">
        <v>571.30999999999995</v>
      </c>
      <c r="G203" s="674">
        <v>33</v>
      </c>
      <c r="I203" s="674">
        <v>738.73</v>
      </c>
      <c r="J203" s="674">
        <v>18853.080000000002</v>
      </c>
      <c r="K203" s="674">
        <v>24378.19</v>
      </c>
      <c r="L203" s="674" t="s">
        <v>1939</v>
      </c>
    </row>
    <row r="204" spans="2:12">
      <c r="B204" s="674" t="s">
        <v>2078</v>
      </c>
      <c r="C204" s="674" t="s">
        <v>1917</v>
      </c>
      <c r="D204" s="674">
        <v>420</v>
      </c>
      <c r="E204" s="674" t="s">
        <v>1893</v>
      </c>
      <c r="F204" s="674">
        <v>766.89</v>
      </c>
      <c r="G204" s="674">
        <v>2</v>
      </c>
      <c r="I204" s="674">
        <v>972.45</v>
      </c>
      <c r="J204" s="674">
        <v>1533.78</v>
      </c>
      <c r="K204" s="674">
        <v>1944.89</v>
      </c>
      <c r="L204" s="674" t="s">
        <v>1939</v>
      </c>
    </row>
    <row r="205" spans="2:12">
      <c r="B205" s="674" t="s">
        <v>2086</v>
      </c>
      <c r="C205" s="674" t="s">
        <v>1917</v>
      </c>
      <c r="D205" s="674">
        <v>420</v>
      </c>
      <c r="E205" s="674" t="s">
        <v>1893</v>
      </c>
      <c r="F205" s="674">
        <v>655.71</v>
      </c>
      <c r="G205" s="674">
        <v>2</v>
      </c>
      <c r="I205" s="674">
        <v>972.45</v>
      </c>
      <c r="J205" s="674">
        <v>1311.42</v>
      </c>
      <c r="K205" s="674">
        <v>1944.89</v>
      </c>
      <c r="L205" s="674" t="s">
        <v>1939</v>
      </c>
    </row>
    <row r="206" spans="2:12">
      <c r="B206" s="674" t="s">
        <v>2074</v>
      </c>
      <c r="C206" s="674" t="s">
        <v>1917</v>
      </c>
      <c r="D206" s="674">
        <v>420</v>
      </c>
      <c r="E206" s="674" t="s">
        <v>1893</v>
      </c>
      <c r="F206" s="674">
        <v>4494.1099999999997</v>
      </c>
      <c r="G206" s="674">
        <v>93</v>
      </c>
      <c r="I206" s="674">
        <v>972.45</v>
      </c>
      <c r="J206" s="674">
        <v>417952.05</v>
      </c>
      <c r="K206" s="674">
        <v>90437.57</v>
      </c>
      <c r="L206" s="674" t="s">
        <v>1939</v>
      </c>
    </row>
    <row r="207" spans="2:12">
      <c r="B207" s="674" t="s">
        <v>2062</v>
      </c>
      <c r="C207" s="674" t="s">
        <v>1917</v>
      </c>
      <c r="D207" s="674">
        <v>420</v>
      </c>
      <c r="E207" s="674" t="s">
        <v>1893</v>
      </c>
      <c r="F207" s="674">
        <v>179.32</v>
      </c>
      <c r="G207" s="674">
        <v>3</v>
      </c>
      <c r="I207" s="674">
        <v>972.45</v>
      </c>
      <c r="J207" s="674">
        <v>537.96</v>
      </c>
      <c r="K207" s="674">
        <v>2917.34</v>
      </c>
      <c r="L207" s="674" t="s">
        <v>1939</v>
      </c>
    </row>
    <row r="208" spans="2:12">
      <c r="B208" s="674" t="s">
        <v>2076</v>
      </c>
      <c r="C208" s="674" t="s">
        <v>1917</v>
      </c>
      <c r="D208" s="674">
        <v>420</v>
      </c>
      <c r="E208" s="674" t="s">
        <v>1893</v>
      </c>
      <c r="F208" s="674">
        <v>516.4</v>
      </c>
      <c r="G208" s="674">
        <v>1</v>
      </c>
      <c r="I208" s="674">
        <v>972.45</v>
      </c>
      <c r="J208" s="674">
        <v>516.4</v>
      </c>
      <c r="K208" s="674">
        <v>972.45</v>
      </c>
      <c r="L208" s="674" t="s">
        <v>1939</v>
      </c>
    </row>
    <row r="209" spans="2:12">
      <c r="B209" s="674" t="s">
        <v>2101</v>
      </c>
      <c r="C209" s="674" t="s">
        <v>1917</v>
      </c>
      <c r="D209" s="674">
        <v>422</v>
      </c>
      <c r="E209" s="674" t="s">
        <v>1893</v>
      </c>
      <c r="F209" s="674">
        <v>305.95</v>
      </c>
      <c r="G209" s="674">
        <v>6</v>
      </c>
      <c r="I209" s="674">
        <v>738.73</v>
      </c>
      <c r="J209" s="674">
        <v>1835.72</v>
      </c>
      <c r="K209" s="674">
        <v>4432.3999999999996</v>
      </c>
      <c r="L209" s="674" t="s">
        <v>1939</v>
      </c>
    </row>
    <row r="210" spans="2:12">
      <c r="B210" s="674" t="s">
        <v>2138</v>
      </c>
      <c r="C210" s="674" t="s">
        <v>1917</v>
      </c>
      <c r="D210" s="674">
        <v>420</v>
      </c>
      <c r="E210" s="674" t="s">
        <v>1893</v>
      </c>
      <c r="F210" s="674">
        <v>89.62</v>
      </c>
      <c r="G210" s="674">
        <v>49</v>
      </c>
      <c r="I210" s="674">
        <v>972.45</v>
      </c>
      <c r="J210" s="674">
        <v>4391.26</v>
      </c>
      <c r="K210" s="674">
        <v>47649.9</v>
      </c>
      <c r="L210" s="674" t="s">
        <v>1939</v>
      </c>
    </row>
    <row r="211" spans="2:12">
      <c r="B211" s="674" t="s">
        <v>2147</v>
      </c>
      <c r="C211" s="674" t="s">
        <v>1917</v>
      </c>
      <c r="D211" s="674">
        <v>420</v>
      </c>
      <c r="E211" s="674" t="s">
        <v>1893</v>
      </c>
      <c r="F211" s="674">
        <v>210.96</v>
      </c>
      <c r="G211" s="674">
        <v>2</v>
      </c>
      <c r="I211" s="674">
        <v>972.45</v>
      </c>
      <c r="J211" s="674">
        <v>421.91</v>
      </c>
      <c r="K211" s="674">
        <v>1944.89</v>
      </c>
      <c r="L211" s="674" t="s">
        <v>1939</v>
      </c>
    </row>
    <row r="212" spans="2:12">
      <c r="B212" s="674" t="s">
        <v>2112</v>
      </c>
      <c r="C212" s="674" t="s">
        <v>1917</v>
      </c>
      <c r="D212" s="674">
        <v>420</v>
      </c>
      <c r="E212" s="674" t="s">
        <v>1893</v>
      </c>
      <c r="F212" s="674">
        <v>239.88</v>
      </c>
      <c r="G212" s="674">
        <v>1</v>
      </c>
      <c r="I212" s="674">
        <v>972.45</v>
      </c>
      <c r="J212" s="674">
        <v>239.88</v>
      </c>
      <c r="K212" s="674">
        <v>972.45</v>
      </c>
      <c r="L212" s="674" t="s">
        <v>1939</v>
      </c>
    </row>
    <row r="213" spans="2:12">
      <c r="B213" s="674" t="s">
        <v>2112</v>
      </c>
      <c r="C213" s="674" t="s">
        <v>1917</v>
      </c>
      <c r="D213" s="674">
        <v>501</v>
      </c>
      <c r="E213" s="674" t="s">
        <v>1893</v>
      </c>
      <c r="F213" s="674">
        <v>373.63</v>
      </c>
      <c r="G213" s="674">
        <v>1</v>
      </c>
      <c r="I213" s="674">
        <v>427.3</v>
      </c>
      <c r="J213" s="674">
        <v>373.63</v>
      </c>
      <c r="K213" s="674">
        <v>427.3</v>
      </c>
      <c r="L213" s="674" t="s">
        <v>1939</v>
      </c>
    </row>
    <row r="214" spans="2:12">
      <c r="B214" s="674" t="s">
        <v>2131</v>
      </c>
      <c r="C214" s="674" t="s">
        <v>1917</v>
      </c>
      <c r="D214" s="674">
        <v>422</v>
      </c>
      <c r="E214" s="674" t="s">
        <v>1893</v>
      </c>
      <c r="F214" s="674">
        <v>35.49</v>
      </c>
      <c r="G214" s="674">
        <v>65</v>
      </c>
      <c r="I214" s="674">
        <v>738.73</v>
      </c>
      <c r="J214" s="674">
        <v>2306.98</v>
      </c>
      <c r="K214" s="674">
        <v>48017.64</v>
      </c>
      <c r="L214" s="674" t="s">
        <v>1939</v>
      </c>
    </row>
    <row r="215" spans="2:12">
      <c r="B215" s="674" t="s">
        <v>1931</v>
      </c>
      <c r="C215" s="674" t="s">
        <v>1916</v>
      </c>
      <c r="D215" s="674">
        <v>180</v>
      </c>
      <c r="E215" s="674" t="s">
        <v>1893</v>
      </c>
      <c r="F215" s="674">
        <v>652.64</v>
      </c>
      <c r="G215" s="674">
        <v>1</v>
      </c>
      <c r="H215" s="674">
        <v>2</v>
      </c>
      <c r="I215" s="674">
        <v>652.64</v>
      </c>
      <c r="J215" s="674">
        <v>652.64</v>
      </c>
      <c r="K215" s="674">
        <v>652.64</v>
      </c>
      <c r="L215" s="674" t="s">
        <v>1939</v>
      </c>
    </row>
    <row r="216" spans="2:12">
      <c r="B216" s="674" t="s">
        <v>2111</v>
      </c>
      <c r="C216" s="674" t="s">
        <v>1917</v>
      </c>
      <c r="D216" s="674">
        <v>420</v>
      </c>
      <c r="E216" s="674" t="s">
        <v>1893</v>
      </c>
      <c r="F216" s="674">
        <v>241.08</v>
      </c>
      <c r="G216" s="674">
        <v>2</v>
      </c>
      <c r="I216" s="674">
        <v>972.45</v>
      </c>
      <c r="J216" s="674">
        <v>482.17</v>
      </c>
      <c r="K216" s="674">
        <v>1944.89</v>
      </c>
      <c r="L216" s="674" t="s">
        <v>1939</v>
      </c>
    </row>
    <row r="217" spans="2:12">
      <c r="B217" s="674" t="s">
        <v>2039</v>
      </c>
      <c r="C217" s="674" t="s">
        <v>1917</v>
      </c>
      <c r="D217" s="674">
        <v>242</v>
      </c>
      <c r="E217" s="674" t="s">
        <v>1893</v>
      </c>
      <c r="F217" s="674">
        <v>500.28</v>
      </c>
      <c r="G217" s="674">
        <v>1</v>
      </c>
      <c r="I217" s="674">
        <v>500.28</v>
      </c>
      <c r="J217" s="674">
        <v>500.28</v>
      </c>
      <c r="K217" s="674">
        <v>500.28</v>
      </c>
      <c r="L217" s="674" t="s">
        <v>1939</v>
      </c>
    </row>
    <row r="218" spans="2:12">
      <c r="B218" s="674" t="s">
        <v>1934</v>
      </c>
      <c r="C218" s="674" t="s">
        <v>1917</v>
      </c>
      <c r="D218" s="674">
        <v>422</v>
      </c>
      <c r="E218" s="674" t="s">
        <v>1893</v>
      </c>
      <c r="F218" s="674">
        <v>519.44000000000005</v>
      </c>
      <c r="G218" s="674">
        <v>4</v>
      </c>
      <c r="I218" s="674">
        <v>738.73</v>
      </c>
      <c r="J218" s="674">
        <v>2077.7600000000002</v>
      </c>
      <c r="K218" s="674">
        <v>2954.93</v>
      </c>
      <c r="L218" s="674" t="s">
        <v>1939</v>
      </c>
    </row>
    <row r="219" spans="2:12">
      <c r="B219" s="674" t="s">
        <v>2077</v>
      </c>
      <c r="C219" s="674" t="s">
        <v>1917</v>
      </c>
      <c r="D219" s="674">
        <v>422</v>
      </c>
      <c r="E219" s="674" t="s">
        <v>1893</v>
      </c>
      <c r="F219" s="674">
        <v>657.43</v>
      </c>
      <c r="G219" s="674">
        <v>1</v>
      </c>
      <c r="I219" s="674">
        <v>738.73</v>
      </c>
      <c r="J219" s="674">
        <v>657.43</v>
      </c>
      <c r="K219" s="674">
        <v>738.73</v>
      </c>
      <c r="L219" s="674" t="s">
        <v>1939</v>
      </c>
    </row>
    <row r="220" spans="2:12">
      <c r="B220" s="674" t="s">
        <v>2118</v>
      </c>
      <c r="C220" s="674" t="s">
        <v>1917</v>
      </c>
      <c r="D220" s="674">
        <v>422</v>
      </c>
      <c r="E220" s="674" t="s">
        <v>1893</v>
      </c>
      <c r="F220" s="674">
        <v>1435.9</v>
      </c>
      <c r="G220" s="674">
        <v>27</v>
      </c>
      <c r="I220" s="674">
        <v>738.73</v>
      </c>
      <c r="J220" s="674">
        <v>38769.339999999997</v>
      </c>
      <c r="K220" s="674">
        <v>19945.79</v>
      </c>
      <c r="L220" s="674" t="s">
        <v>1939</v>
      </c>
    </row>
    <row r="221" spans="2:12">
      <c r="B221" s="674" t="s">
        <v>2118</v>
      </c>
      <c r="C221" s="674" t="s">
        <v>1917</v>
      </c>
      <c r="D221" s="674">
        <v>420</v>
      </c>
      <c r="E221" s="674" t="s">
        <v>1893</v>
      </c>
      <c r="F221" s="674">
        <v>615.35</v>
      </c>
      <c r="G221" s="674">
        <v>3</v>
      </c>
      <c r="I221" s="674">
        <v>972.45</v>
      </c>
      <c r="J221" s="674">
        <v>1846.04</v>
      </c>
      <c r="K221" s="674">
        <v>2917.34</v>
      </c>
      <c r="L221" s="674" t="s">
        <v>1939</v>
      </c>
    </row>
    <row r="222" spans="2:12">
      <c r="B222" s="674" t="s">
        <v>2038</v>
      </c>
      <c r="C222" s="674" t="s">
        <v>1917</v>
      </c>
      <c r="D222" s="674">
        <v>420</v>
      </c>
      <c r="E222" s="674" t="s">
        <v>1893</v>
      </c>
      <c r="F222" s="674">
        <v>940.1</v>
      </c>
      <c r="G222" s="674">
        <v>69</v>
      </c>
      <c r="I222" s="674">
        <v>972.45</v>
      </c>
      <c r="J222" s="674">
        <v>64866.68</v>
      </c>
      <c r="K222" s="674">
        <v>67098.84</v>
      </c>
      <c r="L222" s="674" t="s">
        <v>1939</v>
      </c>
    </row>
    <row r="223" spans="2:12">
      <c r="B223" s="674" t="s">
        <v>2032</v>
      </c>
      <c r="C223" s="674" t="s">
        <v>1917</v>
      </c>
      <c r="D223" s="674">
        <v>420</v>
      </c>
      <c r="E223" s="674" t="s">
        <v>1893</v>
      </c>
      <c r="F223" s="674">
        <v>166.09</v>
      </c>
      <c r="G223" s="674">
        <v>1</v>
      </c>
      <c r="I223" s="674">
        <v>972.45</v>
      </c>
      <c r="J223" s="674">
        <v>166.09</v>
      </c>
      <c r="K223" s="674">
        <v>972.45</v>
      </c>
      <c r="L223" s="674" t="s">
        <v>1939</v>
      </c>
    </row>
    <row r="224" spans="2:12">
      <c r="B224" s="674" t="s">
        <v>2042</v>
      </c>
      <c r="C224" s="674" t="s">
        <v>1917</v>
      </c>
      <c r="D224" s="674">
        <v>420</v>
      </c>
      <c r="E224" s="674" t="s">
        <v>1893</v>
      </c>
      <c r="F224" s="674">
        <v>422.9</v>
      </c>
      <c r="G224" s="674">
        <v>63</v>
      </c>
      <c r="I224" s="674">
        <v>972.45</v>
      </c>
      <c r="J224" s="674">
        <v>26642.47</v>
      </c>
      <c r="K224" s="674">
        <v>61264.160000000003</v>
      </c>
      <c r="L224" s="674" t="s">
        <v>1939</v>
      </c>
    </row>
    <row r="225" spans="2:12">
      <c r="B225" s="674" t="s">
        <v>2124</v>
      </c>
      <c r="C225" s="674" t="s">
        <v>1917</v>
      </c>
      <c r="D225" s="674">
        <v>422</v>
      </c>
      <c r="E225" s="674" t="s">
        <v>1893</v>
      </c>
      <c r="F225" s="674">
        <v>402.51</v>
      </c>
      <c r="G225" s="674">
        <v>7</v>
      </c>
      <c r="I225" s="674">
        <v>738.73</v>
      </c>
      <c r="J225" s="674">
        <v>2817.6</v>
      </c>
      <c r="K225" s="674">
        <v>5171.13</v>
      </c>
      <c r="L225" s="674" t="s">
        <v>1939</v>
      </c>
    </row>
    <row r="226" spans="2:12">
      <c r="B226" s="674" t="s">
        <v>1932</v>
      </c>
      <c r="C226" s="674" t="s">
        <v>1917</v>
      </c>
      <c r="D226" s="674">
        <v>321</v>
      </c>
      <c r="E226" s="674" t="s">
        <v>1893</v>
      </c>
      <c r="F226" s="674">
        <v>27415.45</v>
      </c>
      <c r="G226" s="674">
        <v>1</v>
      </c>
      <c r="I226" s="674">
        <v>7175.2</v>
      </c>
      <c r="J226" s="674">
        <v>27415.45</v>
      </c>
      <c r="K226" s="674">
        <v>7175.2</v>
      </c>
      <c r="L226" s="674" t="s">
        <v>1939</v>
      </c>
    </row>
    <row r="227" spans="2:12">
      <c r="B227" s="674" t="s">
        <v>2124</v>
      </c>
      <c r="C227" s="674" t="s">
        <v>1917</v>
      </c>
      <c r="D227" s="674">
        <v>180</v>
      </c>
      <c r="E227" s="674" t="s">
        <v>1893</v>
      </c>
      <c r="F227" s="674">
        <v>359.77</v>
      </c>
      <c r="G227" s="674">
        <v>1</v>
      </c>
      <c r="I227" s="674">
        <v>250.29</v>
      </c>
      <c r="J227" s="674">
        <v>359.77</v>
      </c>
      <c r="K227" s="674">
        <v>250.29</v>
      </c>
      <c r="L227" s="674" t="s">
        <v>1939</v>
      </c>
    </row>
    <row r="228" spans="2:12">
      <c r="B228" s="674" t="s">
        <v>2057</v>
      </c>
      <c r="C228" s="674" t="s">
        <v>1917</v>
      </c>
      <c r="D228" s="674">
        <v>420</v>
      </c>
      <c r="E228" s="674" t="s">
        <v>1893</v>
      </c>
      <c r="F228" s="674">
        <v>450.26</v>
      </c>
      <c r="G228" s="674">
        <v>36</v>
      </c>
      <c r="I228" s="674">
        <v>972.45</v>
      </c>
      <c r="J228" s="674">
        <v>16209.49</v>
      </c>
      <c r="K228" s="674">
        <v>35008.089999999997</v>
      </c>
      <c r="L228" s="674" t="s">
        <v>1939</v>
      </c>
    </row>
    <row r="229" spans="2:12">
      <c r="B229" s="674" t="s">
        <v>2052</v>
      </c>
      <c r="C229" s="674" t="s">
        <v>1916</v>
      </c>
      <c r="D229" s="674">
        <v>420</v>
      </c>
      <c r="E229" s="674" t="s">
        <v>1893</v>
      </c>
      <c r="F229" s="674">
        <v>635.75</v>
      </c>
      <c r="G229" s="674">
        <v>4</v>
      </c>
      <c r="H229" s="674">
        <v>17</v>
      </c>
      <c r="I229" s="674">
        <v>660.48</v>
      </c>
      <c r="J229" s="674">
        <v>2542.9899999999998</v>
      </c>
      <c r="K229" s="674">
        <v>2641.9</v>
      </c>
      <c r="L229" s="674" t="s">
        <v>1939</v>
      </c>
    </row>
    <row r="230" spans="2:12">
      <c r="B230" s="674" t="s">
        <v>2075</v>
      </c>
      <c r="C230" s="674" t="s">
        <v>1917</v>
      </c>
      <c r="D230" s="674">
        <v>180</v>
      </c>
      <c r="E230" s="674" t="s">
        <v>1893</v>
      </c>
      <c r="F230" s="674">
        <v>89.92</v>
      </c>
      <c r="G230" s="674">
        <v>1</v>
      </c>
      <c r="I230" s="674">
        <v>250.29</v>
      </c>
      <c r="J230" s="674">
        <v>89.92</v>
      </c>
      <c r="K230" s="674">
        <v>250.29</v>
      </c>
      <c r="L230" s="674" t="s">
        <v>1939</v>
      </c>
    </row>
    <row r="231" spans="2:12">
      <c r="B231" s="674" t="s">
        <v>2108</v>
      </c>
      <c r="C231" s="674" t="s">
        <v>1917</v>
      </c>
      <c r="D231" s="674">
        <v>171</v>
      </c>
      <c r="E231" s="674" t="s">
        <v>1893</v>
      </c>
      <c r="F231" s="674">
        <v>2200.1799999999998</v>
      </c>
      <c r="G231" s="674">
        <v>1</v>
      </c>
      <c r="I231" s="674">
        <v>1014.24</v>
      </c>
      <c r="J231" s="674">
        <v>2200.1799999999998</v>
      </c>
      <c r="K231" s="674">
        <v>1014.24</v>
      </c>
      <c r="L231" s="674" t="s">
        <v>1939</v>
      </c>
    </row>
    <row r="232" spans="2:12">
      <c r="B232" s="674" t="s">
        <v>2110</v>
      </c>
      <c r="C232" s="674" t="s">
        <v>1917</v>
      </c>
      <c r="D232" s="674">
        <v>420</v>
      </c>
      <c r="E232" s="674" t="s">
        <v>1893</v>
      </c>
      <c r="F232" s="674">
        <v>510.92</v>
      </c>
      <c r="G232" s="674">
        <v>27</v>
      </c>
      <c r="I232" s="674">
        <v>972.45</v>
      </c>
      <c r="J232" s="674">
        <v>13794.86</v>
      </c>
      <c r="K232" s="674">
        <v>26256.07</v>
      </c>
      <c r="L232" s="674" t="s">
        <v>1939</v>
      </c>
    </row>
    <row r="233" spans="2:12">
      <c r="B233" s="674" t="s">
        <v>2105</v>
      </c>
      <c r="C233" s="674" t="s">
        <v>1917</v>
      </c>
      <c r="D233" s="674">
        <v>420</v>
      </c>
      <c r="E233" s="674" t="s">
        <v>1893</v>
      </c>
      <c r="F233" s="674">
        <v>886.57</v>
      </c>
      <c r="G233" s="674">
        <v>2</v>
      </c>
      <c r="I233" s="674">
        <v>972.45</v>
      </c>
      <c r="J233" s="674">
        <v>1773.14</v>
      </c>
      <c r="K233" s="674">
        <v>1944.89</v>
      </c>
      <c r="L233" s="674" t="s">
        <v>1939</v>
      </c>
    </row>
    <row r="234" spans="2:12">
      <c r="B234" s="674" t="s">
        <v>1931</v>
      </c>
      <c r="C234" s="674" t="s">
        <v>1916</v>
      </c>
      <c r="D234" s="674">
        <v>218</v>
      </c>
      <c r="E234" s="674" t="s">
        <v>1893</v>
      </c>
      <c r="F234" s="674">
        <v>486.5</v>
      </c>
      <c r="G234" s="674">
        <v>1</v>
      </c>
      <c r="H234" s="674">
        <v>2</v>
      </c>
      <c r="I234" s="674">
        <v>486.5</v>
      </c>
      <c r="J234" s="674">
        <v>486.5</v>
      </c>
      <c r="K234" s="674">
        <v>486.5</v>
      </c>
      <c r="L234" s="674" t="s">
        <v>1939</v>
      </c>
    </row>
    <row r="235" spans="2:12">
      <c r="B235" s="674" t="s">
        <v>2138</v>
      </c>
      <c r="C235" s="674" t="s">
        <v>1916</v>
      </c>
      <c r="D235" s="674">
        <v>420</v>
      </c>
      <c r="E235" s="674" t="s">
        <v>1893</v>
      </c>
      <c r="F235" s="674">
        <v>184.41</v>
      </c>
      <c r="G235" s="674">
        <v>147</v>
      </c>
      <c r="H235" s="674">
        <v>861</v>
      </c>
      <c r="I235" s="674">
        <v>660.48</v>
      </c>
      <c r="J235" s="674">
        <v>27108.16</v>
      </c>
      <c r="K235" s="674">
        <v>97089.85</v>
      </c>
      <c r="L235" s="674" t="s">
        <v>1939</v>
      </c>
    </row>
    <row r="236" spans="2:12">
      <c r="B236" s="674" t="s">
        <v>2032</v>
      </c>
      <c r="C236" s="674" t="s">
        <v>1917</v>
      </c>
      <c r="D236" s="674">
        <v>422</v>
      </c>
      <c r="E236" s="674" t="s">
        <v>1893</v>
      </c>
      <c r="F236" s="674">
        <v>86.22</v>
      </c>
      <c r="G236" s="674">
        <v>2</v>
      </c>
      <c r="I236" s="674">
        <v>738.73</v>
      </c>
      <c r="J236" s="674">
        <v>172.43</v>
      </c>
      <c r="K236" s="674">
        <v>1477.47</v>
      </c>
      <c r="L236" s="674" t="s">
        <v>1939</v>
      </c>
    </row>
    <row r="237" spans="2:12">
      <c r="B237" s="674" t="s">
        <v>2046</v>
      </c>
      <c r="C237" s="674" t="s">
        <v>1917</v>
      </c>
      <c r="D237" s="674">
        <v>422</v>
      </c>
      <c r="E237" s="674" t="s">
        <v>1893</v>
      </c>
      <c r="F237" s="674">
        <v>516.05999999999995</v>
      </c>
      <c r="G237" s="674">
        <v>40</v>
      </c>
      <c r="I237" s="674">
        <v>738.73</v>
      </c>
      <c r="J237" s="674">
        <v>20642.400000000001</v>
      </c>
      <c r="K237" s="674">
        <v>29549.32</v>
      </c>
      <c r="L237" s="674" t="s">
        <v>1939</v>
      </c>
    </row>
    <row r="238" spans="2:12">
      <c r="B238" s="674" t="s">
        <v>2058</v>
      </c>
      <c r="C238" s="674" t="s">
        <v>1917</v>
      </c>
      <c r="D238" s="674">
        <v>422</v>
      </c>
      <c r="E238" s="674" t="s">
        <v>1893</v>
      </c>
      <c r="F238" s="674">
        <v>231.94</v>
      </c>
      <c r="G238" s="674">
        <v>63</v>
      </c>
      <c r="I238" s="674">
        <v>738.73</v>
      </c>
      <c r="J238" s="674">
        <v>14612.19</v>
      </c>
      <c r="K238" s="674">
        <v>46540.18</v>
      </c>
      <c r="L238" s="674" t="s">
        <v>1939</v>
      </c>
    </row>
    <row r="239" spans="2:12">
      <c r="B239" s="674" t="s">
        <v>2058</v>
      </c>
      <c r="C239" s="674" t="s">
        <v>1917</v>
      </c>
      <c r="D239" s="674">
        <v>420</v>
      </c>
      <c r="E239" s="674" t="s">
        <v>1893</v>
      </c>
      <c r="F239" s="674">
        <v>462.35</v>
      </c>
      <c r="G239" s="674">
        <v>2</v>
      </c>
      <c r="I239" s="674">
        <v>972.45</v>
      </c>
      <c r="J239" s="674">
        <v>924.71</v>
      </c>
      <c r="K239" s="674">
        <v>1944.89</v>
      </c>
      <c r="L239" s="674" t="s">
        <v>1939</v>
      </c>
    </row>
    <row r="240" spans="2:12">
      <c r="B240" s="674" t="s">
        <v>2137</v>
      </c>
      <c r="C240" s="674" t="s">
        <v>1917</v>
      </c>
      <c r="D240" s="674">
        <v>420</v>
      </c>
      <c r="E240" s="674" t="s">
        <v>1893</v>
      </c>
      <c r="F240" s="674">
        <v>354.87</v>
      </c>
      <c r="G240" s="674">
        <v>1</v>
      </c>
      <c r="I240" s="674">
        <v>972.45</v>
      </c>
      <c r="J240" s="674">
        <v>354.87</v>
      </c>
      <c r="K240" s="674">
        <v>972.45</v>
      </c>
      <c r="L240" s="674" t="s">
        <v>1939</v>
      </c>
    </row>
    <row r="241" spans="2:12">
      <c r="B241" s="674" t="s">
        <v>2117</v>
      </c>
      <c r="C241" s="674" t="s">
        <v>1917</v>
      </c>
      <c r="D241" s="674">
        <v>420</v>
      </c>
      <c r="E241" s="674" t="s">
        <v>1893</v>
      </c>
      <c r="F241" s="674">
        <v>467.88</v>
      </c>
      <c r="G241" s="674">
        <v>15</v>
      </c>
      <c r="I241" s="674">
        <v>972.45</v>
      </c>
      <c r="J241" s="674">
        <v>7018.16</v>
      </c>
      <c r="K241" s="674">
        <v>14586.7</v>
      </c>
      <c r="L241" s="674" t="s">
        <v>1939</v>
      </c>
    </row>
    <row r="242" spans="2:12">
      <c r="B242" s="674" t="s">
        <v>2056</v>
      </c>
      <c r="C242" s="674" t="s">
        <v>1917</v>
      </c>
      <c r="D242" s="674">
        <v>420</v>
      </c>
      <c r="E242" s="674" t="s">
        <v>1893</v>
      </c>
      <c r="F242" s="674">
        <v>438.28</v>
      </c>
      <c r="G242" s="674">
        <v>118</v>
      </c>
      <c r="I242" s="674">
        <v>972.45</v>
      </c>
      <c r="J242" s="674">
        <v>51716.61</v>
      </c>
      <c r="K242" s="674">
        <v>114748.74</v>
      </c>
      <c r="L242" s="674" t="s">
        <v>1939</v>
      </c>
    </row>
    <row r="243" spans="2:12">
      <c r="B243" s="674" t="s">
        <v>2045</v>
      </c>
      <c r="C243" s="674" t="s">
        <v>1917</v>
      </c>
      <c r="D243" s="674">
        <v>420</v>
      </c>
      <c r="E243" s="674" t="s">
        <v>1893</v>
      </c>
      <c r="F243" s="674">
        <v>644.57000000000005</v>
      </c>
      <c r="G243" s="674">
        <v>7</v>
      </c>
      <c r="I243" s="674">
        <v>972.45</v>
      </c>
      <c r="J243" s="674">
        <v>4511.99</v>
      </c>
      <c r="K243" s="674">
        <v>6807.13</v>
      </c>
      <c r="L243" s="674" t="s">
        <v>1939</v>
      </c>
    </row>
    <row r="244" spans="2:12">
      <c r="B244" s="674" t="s">
        <v>2072</v>
      </c>
      <c r="C244" s="674" t="s">
        <v>1917</v>
      </c>
      <c r="D244" s="674">
        <v>420</v>
      </c>
      <c r="E244" s="674" t="s">
        <v>1893</v>
      </c>
      <c r="F244" s="674">
        <v>522.17999999999995</v>
      </c>
      <c r="G244" s="674">
        <v>28</v>
      </c>
      <c r="I244" s="674">
        <v>972.45</v>
      </c>
      <c r="J244" s="674">
        <v>14621.07</v>
      </c>
      <c r="K244" s="674">
        <v>27228.52</v>
      </c>
      <c r="L244" s="674" t="s">
        <v>1939</v>
      </c>
    </row>
    <row r="245" spans="2:12">
      <c r="B245" s="674" t="s">
        <v>2155</v>
      </c>
      <c r="C245" s="674" t="s">
        <v>1917</v>
      </c>
      <c r="D245" s="674">
        <v>420</v>
      </c>
      <c r="E245" s="674" t="s">
        <v>1893</v>
      </c>
      <c r="F245" s="674">
        <v>355.3</v>
      </c>
      <c r="G245" s="674">
        <v>1</v>
      </c>
      <c r="I245" s="674">
        <v>972.45</v>
      </c>
      <c r="J245" s="674">
        <v>355.3</v>
      </c>
      <c r="K245" s="674">
        <v>972.45</v>
      </c>
      <c r="L245" s="674" t="s">
        <v>1939</v>
      </c>
    </row>
    <row r="246" spans="2:12">
      <c r="B246" s="674" t="s">
        <v>2035</v>
      </c>
      <c r="C246" s="674" t="s">
        <v>1917</v>
      </c>
      <c r="D246" s="674">
        <v>420</v>
      </c>
      <c r="E246" s="674" t="s">
        <v>1893</v>
      </c>
      <c r="F246" s="674">
        <v>1373.19</v>
      </c>
      <c r="G246" s="674">
        <v>2</v>
      </c>
      <c r="I246" s="674">
        <v>972.45</v>
      </c>
      <c r="J246" s="674">
        <v>2746.38</v>
      </c>
      <c r="K246" s="674">
        <v>1944.89</v>
      </c>
      <c r="L246" s="674" t="s">
        <v>1939</v>
      </c>
    </row>
    <row r="247" spans="2:12">
      <c r="B247" s="674" t="s">
        <v>2043</v>
      </c>
      <c r="C247" s="674" t="s">
        <v>1917</v>
      </c>
      <c r="D247" s="674">
        <v>420</v>
      </c>
      <c r="E247" s="674" t="s">
        <v>1893</v>
      </c>
      <c r="F247" s="674">
        <v>110.27</v>
      </c>
      <c r="G247" s="674">
        <v>2</v>
      </c>
      <c r="I247" s="674">
        <v>972.45</v>
      </c>
      <c r="J247" s="674">
        <v>220.55</v>
      </c>
      <c r="K247" s="674">
        <v>1944.89</v>
      </c>
      <c r="L247" s="674" t="s">
        <v>1939</v>
      </c>
    </row>
    <row r="248" spans="2:12">
      <c r="B248" s="674" t="s">
        <v>2063</v>
      </c>
      <c r="C248" s="674" t="s">
        <v>1917</v>
      </c>
      <c r="D248" s="674">
        <v>422</v>
      </c>
      <c r="E248" s="674" t="s">
        <v>1893</v>
      </c>
      <c r="F248" s="674">
        <v>413.28</v>
      </c>
      <c r="G248" s="674">
        <v>1</v>
      </c>
      <c r="I248" s="674">
        <v>738.73</v>
      </c>
      <c r="J248" s="674">
        <v>413.28</v>
      </c>
      <c r="K248" s="674">
        <v>738.73</v>
      </c>
      <c r="L248" s="674" t="s">
        <v>1939</v>
      </c>
    </row>
    <row r="249" spans="2:12">
      <c r="B249" s="674" t="s">
        <v>2028</v>
      </c>
      <c r="C249" s="674" t="s">
        <v>1917</v>
      </c>
      <c r="D249" s="674">
        <v>420</v>
      </c>
      <c r="E249" s="674" t="s">
        <v>1893</v>
      </c>
      <c r="F249" s="674">
        <v>218.99</v>
      </c>
      <c r="G249" s="674">
        <v>2</v>
      </c>
      <c r="I249" s="674">
        <v>972.45</v>
      </c>
      <c r="J249" s="674">
        <v>437.97</v>
      </c>
      <c r="K249" s="674">
        <v>1944.89</v>
      </c>
      <c r="L249" s="674" t="s">
        <v>1939</v>
      </c>
    </row>
    <row r="250" spans="2:12">
      <c r="B250" s="674" t="s">
        <v>2082</v>
      </c>
      <c r="C250" s="674" t="s">
        <v>1917</v>
      </c>
      <c r="D250" s="674">
        <v>420</v>
      </c>
      <c r="E250" s="674" t="s">
        <v>1893</v>
      </c>
      <c r="F250" s="674">
        <v>499.52</v>
      </c>
      <c r="G250" s="674">
        <v>3</v>
      </c>
      <c r="I250" s="674">
        <v>972.45</v>
      </c>
      <c r="J250" s="674">
        <v>1498.56</v>
      </c>
      <c r="K250" s="674">
        <v>2917.34</v>
      </c>
      <c r="L250" s="674" t="s">
        <v>1939</v>
      </c>
    </row>
    <row r="251" spans="2:12">
      <c r="B251" s="674" t="s">
        <v>1933</v>
      </c>
      <c r="C251" s="674" t="s">
        <v>1917</v>
      </c>
      <c r="D251" s="674">
        <v>420</v>
      </c>
      <c r="E251" s="674" t="s">
        <v>1893</v>
      </c>
      <c r="F251" s="674">
        <v>307.92</v>
      </c>
      <c r="G251" s="674">
        <v>2</v>
      </c>
      <c r="I251" s="674">
        <v>972.45</v>
      </c>
      <c r="J251" s="674">
        <v>615.84</v>
      </c>
      <c r="K251" s="674">
        <v>1944.89</v>
      </c>
      <c r="L251" s="674" t="s">
        <v>1939</v>
      </c>
    </row>
    <row r="252" spans="2:12">
      <c r="B252" s="674" t="s">
        <v>2135</v>
      </c>
      <c r="C252" s="674" t="s">
        <v>1917</v>
      </c>
      <c r="D252" s="674">
        <v>420</v>
      </c>
      <c r="E252" s="674" t="s">
        <v>1893</v>
      </c>
      <c r="F252" s="674">
        <v>360.42</v>
      </c>
      <c r="G252" s="674">
        <v>1</v>
      </c>
      <c r="I252" s="674">
        <v>972.45</v>
      </c>
      <c r="J252" s="674">
        <v>360.42</v>
      </c>
      <c r="K252" s="674">
        <v>972.45</v>
      </c>
      <c r="L252" s="674" t="s">
        <v>1939</v>
      </c>
    </row>
    <row r="253" spans="2:12">
      <c r="B253" s="674" t="s">
        <v>2042</v>
      </c>
      <c r="C253" s="674" t="s">
        <v>1917</v>
      </c>
      <c r="D253" s="674">
        <v>422</v>
      </c>
      <c r="E253" s="674" t="s">
        <v>1893</v>
      </c>
      <c r="F253" s="674">
        <v>777.87</v>
      </c>
      <c r="G253" s="674">
        <v>102</v>
      </c>
      <c r="I253" s="674">
        <v>738.73</v>
      </c>
      <c r="J253" s="674">
        <v>79342.84</v>
      </c>
      <c r="K253" s="674">
        <v>75350.759999999995</v>
      </c>
      <c r="L253" s="674" t="s">
        <v>1939</v>
      </c>
    </row>
    <row r="254" spans="2:12">
      <c r="B254" s="674" t="s">
        <v>2090</v>
      </c>
      <c r="C254" s="674" t="s">
        <v>1917</v>
      </c>
      <c r="D254" s="674">
        <v>422</v>
      </c>
      <c r="E254" s="674" t="s">
        <v>1893</v>
      </c>
      <c r="F254" s="674">
        <v>278.79000000000002</v>
      </c>
      <c r="G254" s="674">
        <v>1</v>
      </c>
      <c r="I254" s="674">
        <v>738.73</v>
      </c>
      <c r="J254" s="674">
        <v>278.79000000000002</v>
      </c>
      <c r="K254" s="674">
        <v>738.73</v>
      </c>
      <c r="L254" s="674" t="s">
        <v>1939</v>
      </c>
    </row>
    <row r="255" spans="2:12">
      <c r="B255" s="674" t="s">
        <v>2136</v>
      </c>
      <c r="C255" s="674" t="s">
        <v>1917</v>
      </c>
      <c r="D255" s="674">
        <v>420</v>
      </c>
      <c r="E255" s="674" t="s">
        <v>1893</v>
      </c>
      <c r="F255" s="674">
        <v>1039.92</v>
      </c>
      <c r="G255" s="674">
        <v>32</v>
      </c>
      <c r="I255" s="674">
        <v>972.45</v>
      </c>
      <c r="J255" s="674">
        <v>33277.300000000003</v>
      </c>
      <c r="K255" s="674">
        <v>31118.3</v>
      </c>
      <c r="L255" s="674" t="s">
        <v>1939</v>
      </c>
    </row>
    <row r="256" spans="2:12">
      <c r="B256" s="674" t="s">
        <v>2140</v>
      </c>
      <c r="C256" s="674" t="s">
        <v>1917</v>
      </c>
      <c r="D256" s="674">
        <v>420</v>
      </c>
      <c r="E256" s="674" t="s">
        <v>1893</v>
      </c>
      <c r="F256" s="674">
        <v>1030.3599999999999</v>
      </c>
      <c r="G256" s="674">
        <v>1</v>
      </c>
      <c r="I256" s="674">
        <v>972.45</v>
      </c>
      <c r="J256" s="674">
        <v>1030.3599999999999</v>
      </c>
      <c r="K256" s="674">
        <v>972.45</v>
      </c>
      <c r="L256" s="674" t="s">
        <v>1939</v>
      </c>
    </row>
    <row r="257" spans="2:12">
      <c r="B257" s="674" t="s">
        <v>2114</v>
      </c>
      <c r="C257" s="674" t="s">
        <v>1917</v>
      </c>
      <c r="D257" s="674">
        <v>420</v>
      </c>
      <c r="E257" s="674" t="s">
        <v>1893</v>
      </c>
      <c r="F257" s="674">
        <v>955.57</v>
      </c>
      <c r="G257" s="674">
        <v>2</v>
      </c>
      <c r="I257" s="674">
        <v>972.45</v>
      </c>
      <c r="J257" s="674">
        <v>1911.15</v>
      </c>
      <c r="K257" s="674">
        <v>1944.89</v>
      </c>
      <c r="L257" s="674" t="s">
        <v>1939</v>
      </c>
    </row>
    <row r="258" spans="2:12">
      <c r="B258" s="674" t="s">
        <v>2101</v>
      </c>
      <c r="C258" s="674" t="s">
        <v>1917</v>
      </c>
      <c r="D258" s="674">
        <v>420</v>
      </c>
      <c r="E258" s="674" t="s">
        <v>1893</v>
      </c>
      <c r="F258" s="674">
        <v>433.82</v>
      </c>
      <c r="G258" s="674">
        <v>12</v>
      </c>
      <c r="I258" s="674">
        <v>972.45</v>
      </c>
      <c r="J258" s="674">
        <v>5205.88</v>
      </c>
      <c r="K258" s="674">
        <v>11669.36</v>
      </c>
      <c r="L258" s="674" t="s">
        <v>1939</v>
      </c>
    </row>
    <row r="259" spans="2:12">
      <c r="B259" s="674" t="s">
        <v>2029</v>
      </c>
      <c r="C259" s="674" t="s">
        <v>1917</v>
      </c>
      <c r="D259" s="674">
        <v>330</v>
      </c>
      <c r="E259" s="674" t="s">
        <v>1696</v>
      </c>
      <c r="F259" s="674">
        <v>575.84</v>
      </c>
      <c r="G259" s="674">
        <v>1</v>
      </c>
      <c r="I259" s="674">
        <v>575.84</v>
      </c>
      <c r="J259" s="674">
        <v>575.84</v>
      </c>
      <c r="K259" s="674">
        <v>575.84</v>
      </c>
      <c r="L259" s="674" t="s">
        <v>1939</v>
      </c>
    </row>
    <row r="260" spans="2:12">
      <c r="B260" s="674" t="s">
        <v>2089</v>
      </c>
      <c r="C260" s="674" t="s">
        <v>1916</v>
      </c>
      <c r="D260" s="674">
        <v>420</v>
      </c>
      <c r="E260" s="674" t="s">
        <v>1893</v>
      </c>
      <c r="F260" s="674">
        <v>1463.77</v>
      </c>
      <c r="G260" s="674">
        <v>1</v>
      </c>
      <c r="H260" s="674">
        <v>3</v>
      </c>
      <c r="I260" s="674">
        <v>660.48</v>
      </c>
      <c r="J260" s="674">
        <v>1463.77</v>
      </c>
      <c r="K260" s="674">
        <v>660.48</v>
      </c>
      <c r="L260" s="674" t="s">
        <v>1939</v>
      </c>
    </row>
    <row r="261" spans="2:12">
      <c r="B261" s="674" t="s">
        <v>2036</v>
      </c>
      <c r="C261" s="674" t="s">
        <v>1917</v>
      </c>
      <c r="D261" s="674">
        <v>422</v>
      </c>
      <c r="E261" s="674" t="s">
        <v>1893</v>
      </c>
      <c r="F261" s="674">
        <v>472.8</v>
      </c>
      <c r="G261" s="674">
        <v>47</v>
      </c>
      <c r="I261" s="674">
        <v>738.73</v>
      </c>
      <c r="J261" s="674">
        <v>22221.79</v>
      </c>
      <c r="K261" s="674">
        <v>34720.449999999997</v>
      </c>
      <c r="L261" s="674" t="s">
        <v>1939</v>
      </c>
    </row>
    <row r="262" spans="2:12">
      <c r="B262" s="674" t="s">
        <v>2120</v>
      </c>
      <c r="C262" s="674" t="s">
        <v>1917</v>
      </c>
      <c r="D262" s="674">
        <v>420</v>
      </c>
      <c r="E262" s="674" t="s">
        <v>1893</v>
      </c>
      <c r="F262" s="674">
        <v>358.03</v>
      </c>
      <c r="G262" s="674">
        <v>1</v>
      </c>
      <c r="I262" s="674">
        <v>972.45</v>
      </c>
      <c r="J262" s="674">
        <v>358.03</v>
      </c>
      <c r="K262" s="674">
        <v>972.45</v>
      </c>
      <c r="L262" s="674" t="s">
        <v>1939</v>
      </c>
    </row>
    <row r="263" spans="2:12">
      <c r="B263" s="674" t="s">
        <v>2065</v>
      </c>
      <c r="C263" s="674" t="s">
        <v>1917</v>
      </c>
      <c r="D263" s="674">
        <v>420</v>
      </c>
      <c r="E263" s="674" t="s">
        <v>1893</v>
      </c>
      <c r="F263" s="674">
        <v>1759.07</v>
      </c>
      <c r="G263" s="674">
        <v>79</v>
      </c>
      <c r="I263" s="674">
        <v>972.45</v>
      </c>
      <c r="J263" s="674">
        <v>138966.20000000001</v>
      </c>
      <c r="K263" s="674">
        <v>76823.31</v>
      </c>
      <c r="L263" s="674" t="s">
        <v>1939</v>
      </c>
    </row>
    <row r="264" spans="2:12">
      <c r="B264" s="674" t="s">
        <v>2061</v>
      </c>
      <c r="C264" s="674" t="s">
        <v>1917</v>
      </c>
      <c r="D264" s="674">
        <v>422</v>
      </c>
      <c r="E264" s="674" t="s">
        <v>1893</v>
      </c>
      <c r="F264" s="674">
        <v>1096.08</v>
      </c>
      <c r="G264" s="674">
        <v>5</v>
      </c>
      <c r="I264" s="674">
        <v>738.73</v>
      </c>
      <c r="J264" s="674">
        <v>5480.42</v>
      </c>
      <c r="K264" s="674">
        <v>3693.66</v>
      </c>
      <c r="L264" s="674" t="s">
        <v>1939</v>
      </c>
    </row>
    <row r="265" spans="2:12">
      <c r="B265" s="674" t="s">
        <v>2036</v>
      </c>
      <c r="C265" s="674" t="s">
        <v>1916</v>
      </c>
      <c r="D265" s="674">
        <v>422</v>
      </c>
      <c r="E265" s="674" t="s">
        <v>1893</v>
      </c>
      <c r="F265" s="674">
        <v>1178.17</v>
      </c>
      <c r="G265" s="674">
        <v>1</v>
      </c>
      <c r="H265" s="674">
        <v>4</v>
      </c>
      <c r="I265" s="674">
        <v>1315.21</v>
      </c>
      <c r="J265" s="674">
        <v>1178.17</v>
      </c>
      <c r="K265" s="674">
        <v>1315.21</v>
      </c>
      <c r="L265" s="674" t="s">
        <v>1939</v>
      </c>
    </row>
    <row r="266" spans="2:12">
      <c r="B266" s="674" t="s">
        <v>2033</v>
      </c>
      <c r="C266" s="674" t="s">
        <v>1916</v>
      </c>
      <c r="D266" s="674">
        <v>422</v>
      </c>
      <c r="E266" s="674" t="s">
        <v>1696</v>
      </c>
      <c r="F266" s="674">
        <v>408.39</v>
      </c>
      <c r="G266" s="674">
        <v>1</v>
      </c>
      <c r="H266" s="674">
        <v>14</v>
      </c>
      <c r="I266" s="674">
        <v>408.39</v>
      </c>
      <c r="J266" s="674">
        <v>408.39</v>
      </c>
      <c r="K266" s="674">
        <v>408.39</v>
      </c>
      <c r="L266" s="674" t="s">
        <v>1939</v>
      </c>
    </row>
    <row r="267" spans="2:12">
      <c r="B267" s="674" t="s">
        <v>2044</v>
      </c>
      <c r="C267" s="674" t="s">
        <v>1917</v>
      </c>
      <c r="D267" s="674">
        <v>420</v>
      </c>
      <c r="E267" s="674" t="s">
        <v>1893</v>
      </c>
      <c r="F267" s="674">
        <v>409.33</v>
      </c>
      <c r="G267" s="674">
        <v>5</v>
      </c>
      <c r="I267" s="674">
        <v>972.45</v>
      </c>
      <c r="J267" s="674">
        <v>2046.67</v>
      </c>
      <c r="K267" s="674">
        <v>4862.2299999999996</v>
      </c>
      <c r="L267" s="674" t="s">
        <v>1939</v>
      </c>
    </row>
    <row r="268" spans="2:12">
      <c r="B268" s="674" t="s">
        <v>2098</v>
      </c>
      <c r="C268" s="674" t="s">
        <v>1917</v>
      </c>
      <c r="D268" s="674">
        <v>420</v>
      </c>
      <c r="E268" s="674" t="s">
        <v>1893</v>
      </c>
      <c r="F268" s="674">
        <v>31670.57</v>
      </c>
      <c r="G268" s="674">
        <v>1</v>
      </c>
      <c r="I268" s="674">
        <v>972.45</v>
      </c>
      <c r="J268" s="674">
        <v>31670.57</v>
      </c>
      <c r="K268" s="674">
        <v>972.45</v>
      </c>
      <c r="L268" s="674" t="s">
        <v>1939</v>
      </c>
    </row>
    <row r="269" spans="2:12">
      <c r="B269" s="674" t="s">
        <v>1928</v>
      </c>
      <c r="C269" s="674" t="s">
        <v>1916</v>
      </c>
      <c r="D269" s="674">
        <v>422</v>
      </c>
      <c r="E269" s="674" t="s">
        <v>1893</v>
      </c>
      <c r="F269" s="674">
        <v>446.08</v>
      </c>
      <c r="G269" s="674">
        <v>21</v>
      </c>
      <c r="H269" s="674">
        <v>62</v>
      </c>
      <c r="I269" s="674">
        <v>1315.21</v>
      </c>
      <c r="J269" s="674">
        <v>9367.6299999999992</v>
      </c>
      <c r="K269" s="674">
        <v>27619.48</v>
      </c>
      <c r="L269" s="674" t="s">
        <v>1939</v>
      </c>
    </row>
    <row r="270" spans="2:12">
      <c r="B270" s="674" t="s">
        <v>1928</v>
      </c>
      <c r="C270" s="674" t="s">
        <v>1916</v>
      </c>
      <c r="D270" s="674">
        <v>420</v>
      </c>
      <c r="E270" s="674" t="s">
        <v>1893</v>
      </c>
      <c r="F270" s="674">
        <v>1039.19</v>
      </c>
      <c r="G270" s="674">
        <v>1</v>
      </c>
      <c r="H270" s="674">
        <v>13</v>
      </c>
      <c r="I270" s="674">
        <v>660.48</v>
      </c>
      <c r="J270" s="674">
        <v>1039.19</v>
      </c>
      <c r="K270" s="674">
        <v>660.48</v>
      </c>
      <c r="L270" s="674" t="s">
        <v>1939</v>
      </c>
    </row>
    <row r="271" spans="2:12">
      <c r="B271" s="674" t="s">
        <v>2061</v>
      </c>
      <c r="C271" s="674" t="s">
        <v>1917</v>
      </c>
      <c r="D271" s="674">
        <v>501</v>
      </c>
      <c r="E271" s="674" t="s">
        <v>1893</v>
      </c>
      <c r="F271" s="674">
        <v>586.16999999999996</v>
      </c>
      <c r="G271" s="674">
        <v>1</v>
      </c>
      <c r="I271" s="674">
        <v>427.3</v>
      </c>
      <c r="J271" s="674">
        <v>586.16999999999996</v>
      </c>
      <c r="K271" s="674">
        <v>427.3</v>
      </c>
      <c r="L271" s="674" t="s">
        <v>1939</v>
      </c>
    </row>
    <row r="272" spans="2:12">
      <c r="B272" s="674" t="s">
        <v>2070</v>
      </c>
      <c r="C272" s="674" t="s">
        <v>1917</v>
      </c>
      <c r="D272" s="674">
        <v>420</v>
      </c>
      <c r="E272" s="674" t="s">
        <v>1893</v>
      </c>
      <c r="F272" s="674">
        <v>178.73</v>
      </c>
      <c r="G272" s="674">
        <v>3</v>
      </c>
      <c r="I272" s="674">
        <v>972.45</v>
      </c>
      <c r="J272" s="674">
        <v>536.19000000000005</v>
      </c>
      <c r="K272" s="674">
        <v>2917.34</v>
      </c>
      <c r="L272" s="674" t="s">
        <v>1939</v>
      </c>
    </row>
    <row r="273" spans="2:12">
      <c r="B273" s="674" t="s">
        <v>1929</v>
      </c>
      <c r="C273" s="674" t="s">
        <v>1917</v>
      </c>
      <c r="D273" s="674">
        <v>422</v>
      </c>
      <c r="E273" s="674" t="s">
        <v>1893</v>
      </c>
      <c r="F273" s="674">
        <v>347.06</v>
      </c>
      <c r="G273" s="674">
        <v>29</v>
      </c>
      <c r="I273" s="674">
        <v>738.73</v>
      </c>
      <c r="J273" s="674">
        <v>10064.799999999999</v>
      </c>
      <c r="K273" s="674">
        <v>21423.26</v>
      </c>
      <c r="L273" s="674" t="s">
        <v>1939</v>
      </c>
    </row>
    <row r="274" spans="2:12">
      <c r="B274" s="674" t="s">
        <v>2114</v>
      </c>
      <c r="C274" s="674" t="s">
        <v>1916</v>
      </c>
      <c r="D274" s="674">
        <v>422</v>
      </c>
      <c r="E274" s="674" t="s">
        <v>1893</v>
      </c>
      <c r="F274" s="674">
        <v>3986.32</v>
      </c>
      <c r="G274" s="674">
        <v>20</v>
      </c>
      <c r="H274" s="674">
        <v>148</v>
      </c>
      <c r="I274" s="674">
        <v>1315.21</v>
      </c>
      <c r="J274" s="674">
        <v>79726.34</v>
      </c>
      <c r="K274" s="674">
        <v>26304.26</v>
      </c>
      <c r="L274" s="674" t="s">
        <v>1939</v>
      </c>
    </row>
    <row r="275" spans="2:12">
      <c r="B275" s="674" t="s">
        <v>2030</v>
      </c>
      <c r="C275" s="674" t="s">
        <v>1917</v>
      </c>
      <c r="D275" s="674">
        <v>420</v>
      </c>
      <c r="E275" s="674" t="s">
        <v>1893</v>
      </c>
      <c r="F275" s="674">
        <v>816.67</v>
      </c>
      <c r="G275" s="674">
        <v>3</v>
      </c>
      <c r="I275" s="674">
        <v>972.45</v>
      </c>
      <c r="J275" s="674">
        <v>2450</v>
      </c>
      <c r="K275" s="674">
        <v>2917.34</v>
      </c>
      <c r="L275" s="674" t="s">
        <v>1939</v>
      </c>
    </row>
    <row r="276" spans="2:12">
      <c r="B276" s="674" t="s">
        <v>2107</v>
      </c>
      <c r="C276" s="674" t="s">
        <v>1917</v>
      </c>
      <c r="D276" s="674">
        <v>420</v>
      </c>
      <c r="E276" s="674" t="s">
        <v>1893</v>
      </c>
      <c r="F276" s="674">
        <v>244.84</v>
      </c>
      <c r="G276" s="674">
        <v>73</v>
      </c>
      <c r="I276" s="674">
        <v>972.45</v>
      </c>
      <c r="J276" s="674">
        <v>17873.55</v>
      </c>
      <c r="K276" s="674">
        <v>70988.63</v>
      </c>
      <c r="L276" s="674" t="s">
        <v>1939</v>
      </c>
    </row>
    <row r="277" spans="2:12">
      <c r="B277" s="674" t="s">
        <v>2154</v>
      </c>
      <c r="C277" s="674" t="s">
        <v>1916</v>
      </c>
      <c r="D277" s="674">
        <v>420</v>
      </c>
      <c r="E277" s="674" t="s">
        <v>1893</v>
      </c>
      <c r="F277" s="674">
        <v>1351.31</v>
      </c>
      <c r="G277" s="674">
        <v>70</v>
      </c>
      <c r="H277" s="674">
        <v>534</v>
      </c>
      <c r="I277" s="674">
        <v>660.48</v>
      </c>
      <c r="J277" s="674">
        <v>94591.84</v>
      </c>
      <c r="K277" s="674">
        <v>46233.26</v>
      </c>
      <c r="L277" s="674" t="s">
        <v>1939</v>
      </c>
    </row>
    <row r="278" spans="2:12">
      <c r="B278" s="674" t="s">
        <v>1938</v>
      </c>
      <c r="C278" s="674" t="s">
        <v>1917</v>
      </c>
      <c r="D278" s="674">
        <v>420</v>
      </c>
      <c r="E278" s="674" t="s">
        <v>1893</v>
      </c>
      <c r="F278" s="674">
        <v>436.1</v>
      </c>
      <c r="G278" s="674">
        <v>2</v>
      </c>
      <c r="I278" s="674">
        <v>972.45</v>
      </c>
      <c r="J278" s="674">
        <v>872.2</v>
      </c>
      <c r="K278" s="674">
        <v>1944.89</v>
      </c>
      <c r="L278" s="674" t="s">
        <v>1939</v>
      </c>
    </row>
    <row r="279" spans="2:12">
      <c r="B279" s="674" t="s">
        <v>2139</v>
      </c>
      <c r="C279" s="674" t="s">
        <v>1916</v>
      </c>
      <c r="D279" s="674">
        <v>422</v>
      </c>
      <c r="E279" s="674" t="s">
        <v>1893</v>
      </c>
      <c r="F279" s="674">
        <v>1232.6300000000001</v>
      </c>
      <c r="G279" s="674">
        <v>3</v>
      </c>
      <c r="H279" s="674">
        <v>68</v>
      </c>
      <c r="I279" s="674">
        <v>1315.21</v>
      </c>
      <c r="J279" s="674">
        <v>3697.89</v>
      </c>
      <c r="K279" s="674">
        <v>3945.64</v>
      </c>
      <c r="L279" s="674" t="s">
        <v>1939</v>
      </c>
    </row>
    <row r="280" spans="2:12">
      <c r="B280" s="674" t="s">
        <v>2050</v>
      </c>
      <c r="C280" s="674" t="s">
        <v>1917</v>
      </c>
      <c r="D280" s="674">
        <v>420</v>
      </c>
      <c r="E280" s="674" t="s">
        <v>1893</v>
      </c>
      <c r="F280" s="674">
        <v>233.86</v>
      </c>
      <c r="G280" s="674">
        <v>11</v>
      </c>
      <c r="I280" s="674">
        <v>972.45</v>
      </c>
      <c r="J280" s="674">
        <v>2572.4899999999998</v>
      </c>
      <c r="K280" s="674">
        <v>10696.92</v>
      </c>
      <c r="L280" s="674" t="s">
        <v>1939</v>
      </c>
    </row>
    <row r="281" spans="2:12">
      <c r="B281" s="674" t="s">
        <v>2092</v>
      </c>
      <c r="C281" s="674" t="s">
        <v>1916</v>
      </c>
      <c r="D281" s="674">
        <v>420</v>
      </c>
      <c r="E281" s="674" t="s">
        <v>1893</v>
      </c>
      <c r="F281" s="674">
        <v>2029.81</v>
      </c>
      <c r="G281" s="674">
        <v>15</v>
      </c>
      <c r="H281" s="674">
        <v>191</v>
      </c>
      <c r="I281" s="674">
        <v>660.48</v>
      </c>
      <c r="J281" s="674">
        <v>30447.13</v>
      </c>
      <c r="K281" s="674">
        <v>9907.1299999999992</v>
      </c>
      <c r="L281" s="674" t="s">
        <v>1939</v>
      </c>
    </row>
    <row r="282" spans="2:12">
      <c r="B282" s="674" t="s">
        <v>2033</v>
      </c>
      <c r="C282" s="674" t="s">
        <v>1916</v>
      </c>
      <c r="D282" s="674">
        <v>422</v>
      </c>
      <c r="E282" s="674" t="s">
        <v>1893</v>
      </c>
      <c r="F282" s="674">
        <v>261.11</v>
      </c>
      <c r="G282" s="674">
        <v>33</v>
      </c>
      <c r="H282" s="674">
        <v>455</v>
      </c>
      <c r="I282" s="674">
        <v>1315.21</v>
      </c>
      <c r="J282" s="674">
        <v>8616.6</v>
      </c>
      <c r="K282" s="674">
        <v>43402.03</v>
      </c>
      <c r="L282" s="674" t="s">
        <v>1939</v>
      </c>
    </row>
    <row r="283" spans="2:12">
      <c r="B283" s="674" t="s">
        <v>2154</v>
      </c>
      <c r="C283" s="674" t="s">
        <v>1916</v>
      </c>
      <c r="D283" s="674">
        <v>560</v>
      </c>
      <c r="E283" s="674" t="s">
        <v>1893</v>
      </c>
      <c r="F283" s="674">
        <v>585.01</v>
      </c>
      <c r="G283" s="674">
        <v>5</v>
      </c>
      <c r="H283" s="674">
        <v>17</v>
      </c>
      <c r="I283" s="674">
        <v>585.01</v>
      </c>
      <c r="J283" s="674">
        <v>2925.07</v>
      </c>
      <c r="K283" s="674">
        <v>2925.07</v>
      </c>
      <c r="L283" s="674" t="s">
        <v>1939</v>
      </c>
    </row>
    <row r="284" spans="2:12">
      <c r="B284" s="674" t="s">
        <v>2154</v>
      </c>
      <c r="C284" s="674" t="s">
        <v>1916</v>
      </c>
      <c r="D284" s="674">
        <v>502</v>
      </c>
      <c r="E284" s="674" t="s">
        <v>1893</v>
      </c>
      <c r="F284" s="674">
        <v>634.58000000000004</v>
      </c>
      <c r="G284" s="674">
        <v>12</v>
      </c>
      <c r="H284" s="674">
        <v>44</v>
      </c>
      <c r="I284" s="674">
        <v>634.58000000000004</v>
      </c>
      <c r="J284" s="674">
        <v>7615.01</v>
      </c>
      <c r="K284" s="674">
        <v>7615.01</v>
      </c>
      <c r="L284" s="674" t="s">
        <v>1939</v>
      </c>
    </row>
    <row r="285" spans="2:12">
      <c r="B285" s="674" t="s">
        <v>2119</v>
      </c>
      <c r="C285" s="674" t="s">
        <v>1917</v>
      </c>
      <c r="D285" s="674">
        <v>420</v>
      </c>
      <c r="E285" s="674" t="s">
        <v>1893</v>
      </c>
      <c r="F285" s="674">
        <v>301.37</v>
      </c>
      <c r="G285" s="674">
        <v>3</v>
      </c>
      <c r="I285" s="674">
        <v>972.45</v>
      </c>
      <c r="J285" s="674">
        <v>904.11</v>
      </c>
      <c r="K285" s="674">
        <v>2917.34</v>
      </c>
      <c r="L285" s="674" t="s">
        <v>1939</v>
      </c>
    </row>
    <row r="286" spans="2:12">
      <c r="B286" s="674" t="s">
        <v>2108</v>
      </c>
      <c r="C286" s="674" t="s">
        <v>1917</v>
      </c>
      <c r="D286" s="674">
        <v>420</v>
      </c>
      <c r="E286" s="674" t="s">
        <v>1893</v>
      </c>
      <c r="F286" s="674">
        <v>967.91</v>
      </c>
      <c r="G286" s="674">
        <v>2</v>
      </c>
      <c r="I286" s="674">
        <v>972.45</v>
      </c>
      <c r="J286" s="674">
        <v>1935.81</v>
      </c>
      <c r="K286" s="674">
        <v>1944.89</v>
      </c>
      <c r="L286" s="674" t="s">
        <v>1939</v>
      </c>
    </row>
    <row r="287" spans="2:12">
      <c r="B287" s="674" t="s">
        <v>2101</v>
      </c>
      <c r="C287" s="674" t="s">
        <v>1883</v>
      </c>
      <c r="D287" s="674">
        <v>320</v>
      </c>
      <c r="E287" s="674" t="s">
        <v>1891</v>
      </c>
      <c r="F287" s="674">
        <v>343.75</v>
      </c>
      <c r="G287" s="674">
        <v>1</v>
      </c>
      <c r="I287" s="674">
        <v>119.39</v>
      </c>
      <c r="J287" s="674">
        <v>343.75</v>
      </c>
      <c r="K287" s="674">
        <v>119.39</v>
      </c>
      <c r="L287" s="674" t="s">
        <v>2129</v>
      </c>
    </row>
    <row r="288" spans="2:12">
      <c r="B288" s="674" t="s">
        <v>2058</v>
      </c>
      <c r="C288" s="674" t="s">
        <v>1883</v>
      </c>
      <c r="D288" s="674">
        <v>330</v>
      </c>
      <c r="E288" s="674" t="s">
        <v>1891</v>
      </c>
      <c r="F288" s="674">
        <v>45.88</v>
      </c>
      <c r="G288" s="674">
        <v>3563</v>
      </c>
      <c r="I288" s="674">
        <v>84.28</v>
      </c>
      <c r="J288" s="674">
        <v>163481.13</v>
      </c>
      <c r="K288" s="674">
        <v>300289.53000000003</v>
      </c>
      <c r="L288" s="674" t="s">
        <v>2129</v>
      </c>
    </row>
    <row r="289" spans="2:12">
      <c r="B289" s="674" t="s">
        <v>2101</v>
      </c>
      <c r="C289" s="674" t="s">
        <v>1883</v>
      </c>
      <c r="D289" s="674">
        <v>330</v>
      </c>
      <c r="E289" s="674" t="s">
        <v>1696</v>
      </c>
      <c r="F289" s="674">
        <v>130.65</v>
      </c>
      <c r="G289" s="674">
        <v>1</v>
      </c>
      <c r="I289" s="674">
        <v>122.59</v>
      </c>
      <c r="J289" s="674">
        <v>130.65</v>
      </c>
      <c r="K289" s="674">
        <v>122.59</v>
      </c>
      <c r="L289" s="674" t="s">
        <v>2129</v>
      </c>
    </row>
    <row r="290" spans="2:12">
      <c r="B290" s="674" t="s">
        <v>2115</v>
      </c>
      <c r="C290" s="674" t="s">
        <v>1883</v>
      </c>
      <c r="D290" s="674">
        <v>257</v>
      </c>
      <c r="E290" s="674" t="s">
        <v>1891</v>
      </c>
      <c r="F290" s="674">
        <v>15.54</v>
      </c>
      <c r="G290" s="674">
        <v>317</v>
      </c>
      <c r="I290" s="674">
        <v>89.57</v>
      </c>
      <c r="J290" s="674">
        <v>4926.3500000000004</v>
      </c>
      <c r="K290" s="674">
        <v>28394.01</v>
      </c>
      <c r="L290" s="674" t="s">
        <v>2129</v>
      </c>
    </row>
    <row r="291" spans="2:12">
      <c r="B291" s="674" t="s">
        <v>2115</v>
      </c>
      <c r="C291" s="674" t="s">
        <v>1883</v>
      </c>
      <c r="D291" s="674">
        <v>257</v>
      </c>
      <c r="E291" s="674" t="s">
        <v>1893</v>
      </c>
      <c r="F291" s="674">
        <v>15.78</v>
      </c>
      <c r="G291" s="674">
        <v>365</v>
      </c>
      <c r="I291" s="674">
        <v>67.930000000000007</v>
      </c>
      <c r="J291" s="674">
        <v>5760.04</v>
      </c>
      <c r="K291" s="674">
        <v>24795.83</v>
      </c>
      <c r="L291" s="674" t="s">
        <v>2129</v>
      </c>
    </row>
    <row r="292" spans="2:12">
      <c r="B292" s="674" t="s">
        <v>2051</v>
      </c>
      <c r="C292" s="674" t="s">
        <v>1883</v>
      </c>
      <c r="D292" s="674">
        <v>330</v>
      </c>
      <c r="E292" s="674" t="s">
        <v>1891</v>
      </c>
      <c r="F292" s="674">
        <v>27.3</v>
      </c>
      <c r="G292" s="674">
        <v>3444</v>
      </c>
      <c r="I292" s="674">
        <v>84.28</v>
      </c>
      <c r="J292" s="674">
        <v>94019.23</v>
      </c>
      <c r="K292" s="674">
        <v>290260.21000000002</v>
      </c>
      <c r="L292" s="674" t="s">
        <v>2129</v>
      </c>
    </row>
    <row r="293" spans="2:12">
      <c r="B293" s="674" t="s">
        <v>2058</v>
      </c>
      <c r="C293" s="674" t="s">
        <v>1883</v>
      </c>
      <c r="D293" s="674">
        <v>120</v>
      </c>
      <c r="E293" s="674" t="s">
        <v>1696</v>
      </c>
      <c r="F293" s="674">
        <v>65.260000000000005</v>
      </c>
      <c r="G293" s="674">
        <v>1</v>
      </c>
      <c r="I293" s="674">
        <v>99.62</v>
      </c>
      <c r="J293" s="674">
        <v>65.260000000000005</v>
      </c>
      <c r="K293" s="674">
        <v>99.62</v>
      </c>
      <c r="L293" s="674" t="s">
        <v>2129</v>
      </c>
    </row>
    <row r="294" spans="2:12">
      <c r="B294" s="674" t="s">
        <v>2101</v>
      </c>
      <c r="C294" s="674" t="s">
        <v>1883</v>
      </c>
      <c r="D294" s="674">
        <v>330</v>
      </c>
      <c r="E294" s="674" t="s">
        <v>1891</v>
      </c>
      <c r="F294" s="674">
        <v>55.73</v>
      </c>
      <c r="G294" s="674">
        <v>7059</v>
      </c>
      <c r="I294" s="674">
        <v>84.28</v>
      </c>
      <c r="J294" s="674">
        <v>393404.04</v>
      </c>
      <c r="K294" s="674">
        <v>594932.29</v>
      </c>
      <c r="L294" s="674" t="s">
        <v>2129</v>
      </c>
    </row>
    <row r="295" spans="2:12">
      <c r="B295" s="674" t="s">
        <v>2101</v>
      </c>
      <c r="C295" s="674" t="s">
        <v>1883</v>
      </c>
      <c r="D295" s="674">
        <v>330</v>
      </c>
      <c r="E295" s="674" t="s">
        <v>1893</v>
      </c>
      <c r="F295" s="674">
        <v>55.16</v>
      </c>
      <c r="G295" s="674">
        <v>320</v>
      </c>
      <c r="I295" s="674">
        <v>83.6</v>
      </c>
      <c r="J295" s="674">
        <v>17651.310000000001</v>
      </c>
      <c r="K295" s="674">
        <v>26752.49</v>
      </c>
      <c r="L295" s="674" t="s">
        <v>2129</v>
      </c>
    </row>
    <row r="296" spans="2:12">
      <c r="B296" s="674" t="s">
        <v>2091</v>
      </c>
      <c r="C296" s="674" t="s">
        <v>1883</v>
      </c>
      <c r="D296" s="674">
        <v>330</v>
      </c>
      <c r="E296" s="674" t="s">
        <v>1891</v>
      </c>
      <c r="F296" s="674">
        <v>61.77</v>
      </c>
      <c r="G296" s="674">
        <v>1450</v>
      </c>
      <c r="I296" s="674">
        <v>84.28</v>
      </c>
      <c r="J296" s="674">
        <v>89570.5</v>
      </c>
      <c r="K296" s="674">
        <v>122205.95</v>
      </c>
      <c r="L296" s="674" t="s">
        <v>2129</v>
      </c>
    </row>
    <row r="297" spans="2:12">
      <c r="B297" s="674" t="s">
        <v>2036</v>
      </c>
      <c r="C297" s="674" t="s">
        <v>1883</v>
      </c>
      <c r="D297" s="674">
        <v>330</v>
      </c>
      <c r="E297" s="674" t="s">
        <v>1891</v>
      </c>
      <c r="F297" s="674">
        <v>81.680000000000007</v>
      </c>
      <c r="G297" s="674">
        <v>5721</v>
      </c>
      <c r="I297" s="674">
        <v>84.28</v>
      </c>
      <c r="J297" s="674">
        <v>467312.03</v>
      </c>
      <c r="K297" s="674">
        <v>482165.7</v>
      </c>
      <c r="L297" s="674" t="s">
        <v>2129</v>
      </c>
    </row>
    <row r="298" spans="2:12">
      <c r="B298" s="674" t="s">
        <v>2036</v>
      </c>
      <c r="C298" s="674" t="s">
        <v>1883</v>
      </c>
      <c r="D298" s="674">
        <v>330</v>
      </c>
      <c r="E298" s="674" t="s">
        <v>1893</v>
      </c>
      <c r="F298" s="674">
        <v>86.49</v>
      </c>
      <c r="G298" s="674">
        <v>46</v>
      </c>
      <c r="I298" s="674">
        <v>83.6</v>
      </c>
      <c r="J298" s="674">
        <v>3978.47</v>
      </c>
      <c r="K298" s="674">
        <v>3845.67</v>
      </c>
      <c r="L298" s="674" t="s">
        <v>2129</v>
      </c>
    </row>
    <row r="299" spans="2:12">
      <c r="B299" s="674" t="s">
        <v>2036</v>
      </c>
      <c r="C299" s="674" t="s">
        <v>1883</v>
      </c>
      <c r="D299" s="674">
        <v>330</v>
      </c>
      <c r="E299" s="674" t="s">
        <v>1696</v>
      </c>
      <c r="F299" s="674">
        <v>81.680000000000007</v>
      </c>
      <c r="G299" s="674">
        <v>10</v>
      </c>
      <c r="I299" s="674">
        <v>122.59</v>
      </c>
      <c r="J299" s="674">
        <v>816.84</v>
      </c>
      <c r="K299" s="674">
        <v>1225.9000000000001</v>
      </c>
      <c r="L299" s="674" t="s">
        <v>2129</v>
      </c>
    </row>
    <row r="300" spans="2:12">
      <c r="B300" s="674" t="s">
        <v>2101</v>
      </c>
      <c r="C300" s="674" t="s">
        <v>1883</v>
      </c>
      <c r="D300" s="674">
        <v>301</v>
      </c>
      <c r="E300" s="674" t="s">
        <v>1891</v>
      </c>
      <c r="F300" s="674">
        <v>225.89</v>
      </c>
      <c r="G300" s="674">
        <v>1</v>
      </c>
      <c r="I300" s="674">
        <v>261.12</v>
      </c>
      <c r="J300" s="674">
        <v>225.89</v>
      </c>
      <c r="K300" s="674">
        <v>261.12</v>
      </c>
      <c r="L300" s="674" t="s">
        <v>2129</v>
      </c>
    </row>
    <row r="301" spans="2:12">
      <c r="B301" s="674" t="s">
        <v>2148</v>
      </c>
      <c r="C301" s="674" t="s">
        <v>1883</v>
      </c>
      <c r="D301" s="674">
        <v>330</v>
      </c>
      <c r="E301" s="674" t="s">
        <v>1891</v>
      </c>
      <c r="F301" s="674">
        <v>137.81</v>
      </c>
      <c r="G301" s="674">
        <v>3406</v>
      </c>
      <c r="I301" s="674">
        <v>84.28</v>
      </c>
      <c r="J301" s="674">
        <v>469388.27</v>
      </c>
      <c r="K301" s="674">
        <v>287057.57</v>
      </c>
      <c r="L301" s="674" t="s">
        <v>2129</v>
      </c>
    </row>
    <row r="302" spans="2:12">
      <c r="B302" s="674" t="s">
        <v>2099</v>
      </c>
      <c r="C302" s="674" t="s">
        <v>1883</v>
      </c>
      <c r="D302" s="674">
        <v>330</v>
      </c>
      <c r="E302" s="674" t="s">
        <v>1891</v>
      </c>
      <c r="F302" s="674">
        <v>102.98</v>
      </c>
      <c r="G302" s="674">
        <v>2331</v>
      </c>
      <c r="I302" s="674">
        <v>84.28</v>
      </c>
      <c r="J302" s="674">
        <v>240056.36</v>
      </c>
      <c r="K302" s="674">
        <v>196456.61</v>
      </c>
      <c r="L302" s="674" t="s">
        <v>2129</v>
      </c>
    </row>
    <row r="303" spans="2:12">
      <c r="B303" s="674" t="s">
        <v>2075</v>
      </c>
      <c r="C303" s="674" t="s">
        <v>1883</v>
      </c>
      <c r="D303" s="674">
        <v>330</v>
      </c>
      <c r="E303" s="674" t="s">
        <v>1893</v>
      </c>
      <c r="F303" s="674">
        <v>82.29</v>
      </c>
      <c r="G303" s="674">
        <v>140</v>
      </c>
      <c r="I303" s="674">
        <v>83.6</v>
      </c>
      <c r="J303" s="674">
        <v>11521.12</v>
      </c>
      <c r="K303" s="674">
        <v>11704.21</v>
      </c>
      <c r="L303" s="674" t="s">
        <v>2129</v>
      </c>
    </row>
    <row r="304" spans="2:12">
      <c r="B304" s="674" t="s">
        <v>2071</v>
      </c>
      <c r="C304" s="674" t="s">
        <v>1883</v>
      </c>
      <c r="D304" s="674">
        <v>410</v>
      </c>
      <c r="E304" s="674" t="s">
        <v>1891</v>
      </c>
      <c r="F304" s="674">
        <v>86.15</v>
      </c>
      <c r="G304" s="674">
        <v>1</v>
      </c>
      <c r="I304" s="674">
        <v>122.4</v>
      </c>
      <c r="J304" s="674">
        <v>86.15</v>
      </c>
      <c r="K304" s="674">
        <v>122.4</v>
      </c>
      <c r="L304" s="674" t="s">
        <v>2129</v>
      </c>
    </row>
    <row r="305" spans="2:12">
      <c r="B305" s="674" t="s">
        <v>2063</v>
      </c>
      <c r="C305" s="674" t="s">
        <v>1883</v>
      </c>
      <c r="D305" s="674">
        <v>650</v>
      </c>
      <c r="E305" s="674" t="s">
        <v>1891</v>
      </c>
      <c r="F305" s="674">
        <v>41.9</v>
      </c>
      <c r="G305" s="674">
        <v>1</v>
      </c>
      <c r="I305" s="674">
        <v>113.1</v>
      </c>
      <c r="J305" s="674">
        <v>41.9</v>
      </c>
      <c r="K305" s="674">
        <v>113.1</v>
      </c>
      <c r="L305" s="674" t="s">
        <v>2129</v>
      </c>
    </row>
    <row r="306" spans="2:12">
      <c r="B306" s="674" t="s">
        <v>2154</v>
      </c>
      <c r="C306" s="674" t="s">
        <v>1883</v>
      </c>
      <c r="D306" s="674">
        <v>840</v>
      </c>
      <c r="E306" s="674" t="s">
        <v>1891</v>
      </c>
      <c r="F306" s="674">
        <v>26.37</v>
      </c>
      <c r="G306" s="674">
        <v>1</v>
      </c>
      <c r="I306" s="674">
        <v>26.37</v>
      </c>
      <c r="J306" s="674">
        <v>26.37</v>
      </c>
      <c r="K306" s="674">
        <v>26.37</v>
      </c>
      <c r="L306" s="674" t="s">
        <v>2129</v>
      </c>
    </row>
    <row r="307" spans="2:12">
      <c r="B307" s="674" t="s">
        <v>2101</v>
      </c>
      <c r="C307" s="674" t="s">
        <v>1883</v>
      </c>
      <c r="D307" s="674">
        <v>800</v>
      </c>
      <c r="E307" s="674" t="s">
        <v>1891</v>
      </c>
      <c r="F307" s="674">
        <v>203.71</v>
      </c>
      <c r="G307" s="674">
        <v>1</v>
      </c>
      <c r="I307" s="674">
        <v>203.71</v>
      </c>
      <c r="J307" s="674">
        <v>203.71</v>
      </c>
      <c r="K307" s="674">
        <v>203.71</v>
      </c>
      <c r="L307" s="674" t="s">
        <v>2129</v>
      </c>
    </row>
    <row r="308" spans="2:12">
      <c r="B308" s="674" t="s">
        <v>2066</v>
      </c>
      <c r="C308" s="674" t="s">
        <v>1883</v>
      </c>
      <c r="D308" s="674">
        <v>330</v>
      </c>
      <c r="E308" s="674" t="s">
        <v>1893</v>
      </c>
      <c r="F308" s="674">
        <v>50.33</v>
      </c>
      <c r="G308" s="674">
        <v>71</v>
      </c>
      <c r="I308" s="674">
        <v>83.6</v>
      </c>
      <c r="J308" s="674">
        <v>3573.72</v>
      </c>
      <c r="K308" s="674">
        <v>5935.71</v>
      </c>
      <c r="L308" s="674" t="s">
        <v>2129</v>
      </c>
    </row>
    <row r="309" spans="2:12">
      <c r="B309" s="674" t="s">
        <v>2087</v>
      </c>
      <c r="C309" s="674" t="s">
        <v>1883</v>
      </c>
      <c r="D309" s="674">
        <v>300</v>
      </c>
      <c r="E309" s="674" t="s">
        <v>1891</v>
      </c>
      <c r="F309" s="674">
        <v>127.5</v>
      </c>
      <c r="G309" s="674">
        <v>1</v>
      </c>
      <c r="I309" s="674">
        <v>223.26</v>
      </c>
      <c r="J309" s="674">
        <v>127.5</v>
      </c>
      <c r="K309" s="674">
        <v>223.26</v>
      </c>
      <c r="L309" s="674" t="s">
        <v>2129</v>
      </c>
    </row>
    <row r="310" spans="2:12">
      <c r="B310" s="674" t="s">
        <v>2066</v>
      </c>
      <c r="C310" s="674" t="s">
        <v>1883</v>
      </c>
      <c r="D310" s="674">
        <v>330</v>
      </c>
      <c r="E310" s="674" t="s">
        <v>1891</v>
      </c>
      <c r="F310" s="674">
        <v>51.08</v>
      </c>
      <c r="G310" s="674">
        <v>7045</v>
      </c>
      <c r="I310" s="674">
        <v>84.28</v>
      </c>
      <c r="J310" s="674">
        <v>359840.1</v>
      </c>
      <c r="K310" s="674">
        <v>593752.38</v>
      </c>
      <c r="L310" s="674" t="s">
        <v>2129</v>
      </c>
    </row>
    <row r="311" spans="2:12">
      <c r="B311" s="674" t="s">
        <v>2154</v>
      </c>
      <c r="C311" s="674" t="s">
        <v>1883</v>
      </c>
      <c r="D311" s="674">
        <v>303</v>
      </c>
      <c r="E311" s="674" t="s">
        <v>1891</v>
      </c>
      <c r="F311" s="674">
        <v>137.6</v>
      </c>
      <c r="G311" s="674">
        <v>1</v>
      </c>
      <c r="I311" s="674">
        <v>73.959999999999994</v>
      </c>
      <c r="J311" s="674">
        <v>137.6</v>
      </c>
      <c r="K311" s="674">
        <v>73.959999999999994</v>
      </c>
      <c r="L311" s="674" t="s">
        <v>2129</v>
      </c>
    </row>
    <row r="312" spans="2:12">
      <c r="B312" s="674" t="s">
        <v>2154</v>
      </c>
      <c r="C312" s="674" t="s">
        <v>1883</v>
      </c>
      <c r="D312" s="674">
        <v>330</v>
      </c>
      <c r="E312" s="674" t="s">
        <v>1891</v>
      </c>
      <c r="F312" s="674">
        <v>48.13</v>
      </c>
      <c r="G312" s="674">
        <v>1010</v>
      </c>
      <c r="I312" s="674">
        <v>84.28</v>
      </c>
      <c r="J312" s="674">
        <v>48614.5</v>
      </c>
      <c r="K312" s="674">
        <v>85122.77</v>
      </c>
      <c r="L312" s="674" t="s">
        <v>2129</v>
      </c>
    </row>
    <row r="313" spans="2:12">
      <c r="B313" s="674" t="s">
        <v>2031</v>
      </c>
      <c r="C313" s="674" t="s">
        <v>1883</v>
      </c>
      <c r="D313" s="674">
        <v>330</v>
      </c>
      <c r="E313" s="674" t="s">
        <v>1891</v>
      </c>
      <c r="F313" s="674">
        <v>172.62</v>
      </c>
      <c r="G313" s="674">
        <v>9296</v>
      </c>
      <c r="I313" s="674">
        <v>84.28</v>
      </c>
      <c r="J313" s="674">
        <v>1604713.85</v>
      </c>
      <c r="K313" s="674">
        <v>783466.58</v>
      </c>
      <c r="L313" s="674" t="s">
        <v>2129</v>
      </c>
    </row>
    <row r="314" spans="2:12">
      <c r="B314" s="674" t="s">
        <v>2154</v>
      </c>
      <c r="C314" s="674" t="s">
        <v>1883</v>
      </c>
      <c r="D314" s="674">
        <v>330</v>
      </c>
      <c r="E314" s="674" t="s">
        <v>1696</v>
      </c>
      <c r="F314" s="674">
        <v>28.15</v>
      </c>
      <c r="G314" s="674">
        <v>84</v>
      </c>
      <c r="I314" s="674">
        <v>122.59</v>
      </c>
      <c r="J314" s="674">
        <v>2364.4299999999998</v>
      </c>
      <c r="K314" s="674">
        <v>10297.540000000001</v>
      </c>
      <c r="L314" s="674" t="s">
        <v>2129</v>
      </c>
    </row>
    <row r="315" spans="2:12">
      <c r="B315" s="674" t="s">
        <v>2031</v>
      </c>
      <c r="C315" s="674" t="s">
        <v>1883</v>
      </c>
      <c r="D315" s="674">
        <v>120</v>
      </c>
      <c r="E315" s="674" t="s">
        <v>1891</v>
      </c>
      <c r="F315" s="674">
        <v>123.1</v>
      </c>
      <c r="G315" s="674">
        <v>1</v>
      </c>
      <c r="I315" s="674">
        <v>111.29</v>
      </c>
      <c r="J315" s="674">
        <v>123.1</v>
      </c>
      <c r="K315" s="674">
        <v>111.29</v>
      </c>
      <c r="L315" s="674" t="s">
        <v>2129</v>
      </c>
    </row>
    <row r="316" spans="2:12">
      <c r="B316" s="674" t="s">
        <v>2066</v>
      </c>
      <c r="C316" s="674" t="s">
        <v>1883</v>
      </c>
      <c r="D316" s="674">
        <v>103</v>
      </c>
      <c r="E316" s="674" t="s">
        <v>1891</v>
      </c>
      <c r="F316" s="674">
        <v>150.15</v>
      </c>
      <c r="G316" s="674">
        <v>1</v>
      </c>
      <c r="I316" s="674">
        <v>201.6</v>
      </c>
      <c r="J316" s="674">
        <v>150.15</v>
      </c>
      <c r="K316" s="674">
        <v>201.6</v>
      </c>
      <c r="L316" s="674" t="s">
        <v>2129</v>
      </c>
    </row>
    <row r="317" spans="2:12">
      <c r="B317" s="674" t="s">
        <v>2062</v>
      </c>
      <c r="C317" s="674" t="s">
        <v>1883</v>
      </c>
      <c r="D317" s="674">
        <v>330</v>
      </c>
      <c r="E317" s="674" t="s">
        <v>1696</v>
      </c>
      <c r="F317" s="674">
        <v>25.06</v>
      </c>
      <c r="G317" s="674">
        <v>26</v>
      </c>
      <c r="I317" s="674">
        <v>122.59</v>
      </c>
      <c r="J317" s="674">
        <v>651.67999999999995</v>
      </c>
      <c r="K317" s="674">
        <v>3187.33</v>
      </c>
      <c r="L317" s="674" t="s">
        <v>2129</v>
      </c>
    </row>
    <row r="318" spans="2:12">
      <c r="B318" s="674" t="s">
        <v>1942</v>
      </c>
      <c r="C318" s="674" t="s">
        <v>1883</v>
      </c>
      <c r="D318" s="674">
        <v>330</v>
      </c>
      <c r="E318" s="674" t="s">
        <v>1893</v>
      </c>
      <c r="F318" s="674">
        <v>57.98</v>
      </c>
      <c r="G318" s="674">
        <v>60</v>
      </c>
      <c r="I318" s="674">
        <v>83.6</v>
      </c>
      <c r="J318" s="674">
        <v>3478.64</v>
      </c>
      <c r="K318" s="674">
        <v>5016.09</v>
      </c>
      <c r="L318" s="674" t="s">
        <v>2129</v>
      </c>
    </row>
    <row r="319" spans="2:12">
      <c r="B319" s="674" t="s">
        <v>1942</v>
      </c>
      <c r="C319" s="674" t="s">
        <v>1883</v>
      </c>
      <c r="D319" s="674">
        <v>330</v>
      </c>
      <c r="E319" s="674" t="s">
        <v>1891</v>
      </c>
      <c r="F319" s="674">
        <v>60.75</v>
      </c>
      <c r="G319" s="674">
        <v>5227</v>
      </c>
      <c r="I319" s="674">
        <v>84.28</v>
      </c>
      <c r="J319" s="674">
        <v>317538.21999999997</v>
      </c>
      <c r="K319" s="674">
        <v>440531.39</v>
      </c>
      <c r="L319" s="674" t="s">
        <v>2129</v>
      </c>
    </row>
    <row r="320" spans="2:12">
      <c r="B320" s="674" t="s">
        <v>2094</v>
      </c>
      <c r="C320" s="674" t="s">
        <v>1883</v>
      </c>
      <c r="D320" s="674">
        <v>330</v>
      </c>
      <c r="E320" s="674" t="s">
        <v>1891</v>
      </c>
      <c r="F320" s="674">
        <v>66.900000000000006</v>
      </c>
      <c r="G320" s="674">
        <v>3733</v>
      </c>
      <c r="I320" s="674">
        <v>84.28</v>
      </c>
      <c r="J320" s="674">
        <v>249743.84</v>
      </c>
      <c r="K320" s="674">
        <v>314617.12</v>
      </c>
      <c r="L320" s="674" t="s">
        <v>2129</v>
      </c>
    </row>
    <row r="321" spans="2:12">
      <c r="B321" s="674" t="s">
        <v>2094</v>
      </c>
      <c r="C321" s="674" t="s">
        <v>1883</v>
      </c>
      <c r="D321" s="674">
        <v>330</v>
      </c>
      <c r="E321" s="674" t="s">
        <v>1893</v>
      </c>
      <c r="F321" s="674">
        <v>68.37</v>
      </c>
      <c r="G321" s="674">
        <v>6</v>
      </c>
      <c r="I321" s="674">
        <v>83.6</v>
      </c>
      <c r="J321" s="674">
        <v>410.21</v>
      </c>
      <c r="K321" s="674">
        <v>501.61</v>
      </c>
      <c r="L321" s="674" t="s">
        <v>2129</v>
      </c>
    </row>
    <row r="322" spans="2:12">
      <c r="B322" s="674" t="s">
        <v>2154</v>
      </c>
      <c r="C322" s="674" t="s">
        <v>1883</v>
      </c>
      <c r="D322" s="674">
        <v>330</v>
      </c>
      <c r="E322" s="674" t="s">
        <v>1893</v>
      </c>
      <c r="F322" s="674">
        <v>48.43</v>
      </c>
      <c r="G322" s="674">
        <v>21</v>
      </c>
      <c r="I322" s="674">
        <v>83.6</v>
      </c>
      <c r="J322" s="674">
        <v>1017.03</v>
      </c>
      <c r="K322" s="674">
        <v>1755.63</v>
      </c>
      <c r="L322" s="674" t="s">
        <v>2129</v>
      </c>
    </row>
    <row r="323" spans="2:12">
      <c r="B323" s="674" t="s">
        <v>2063</v>
      </c>
      <c r="C323" s="674" t="s">
        <v>1883</v>
      </c>
      <c r="D323" s="674">
        <v>400</v>
      </c>
      <c r="E323" s="674" t="s">
        <v>1891</v>
      </c>
      <c r="F323" s="674">
        <v>70.61</v>
      </c>
      <c r="G323" s="674">
        <v>2</v>
      </c>
      <c r="I323" s="674">
        <v>134.5</v>
      </c>
      <c r="J323" s="674">
        <v>141.22</v>
      </c>
      <c r="K323" s="674">
        <v>269</v>
      </c>
      <c r="L323" s="674" t="s">
        <v>2129</v>
      </c>
    </row>
    <row r="324" spans="2:12">
      <c r="B324" s="674" t="s">
        <v>2101</v>
      </c>
      <c r="C324" s="674" t="s">
        <v>1883</v>
      </c>
      <c r="D324" s="674">
        <v>300</v>
      </c>
      <c r="E324" s="674" t="s">
        <v>1891</v>
      </c>
      <c r="F324" s="674">
        <v>251.73</v>
      </c>
      <c r="G324" s="674">
        <v>1</v>
      </c>
      <c r="I324" s="674">
        <v>223.26</v>
      </c>
      <c r="J324" s="674">
        <v>251.73</v>
      </c>
      <c r="K324" s="674">
        <v>223.26</v>
      </c>
      <c r="L324" s="674" t="s">
        <v>2129</v>
      </c>
    </row>
    <row r="325" spans="2:12">
      <c r="B325" s="674" t="s">
        <v>2101</v>
      </c>
      <c r="C325" s="674" t="s">
        <v>1883</v>
      </c>
      <c r="D325" s="674">
        <v>110</v>
      </c>
      <c r="E325" s="674" t="s">
        <v>1891</v>
      </c>
      <c r="F325" s="674">
        <v>165.62</v>
      </c>
      <c r="G325" s="674">
        <v>1</v>
      </c>
      <c r="I325" s="674">
        <v>129.65</v>
      </c>
      <c r="J325" s="674">
        <v>165.62</v>
      </c>
      <c r="K325" s="674">
        <v>129.65</v>
      </c>
      <c r="L325" s="674" t="s">
        <v>2129</v>
      </c>
    </row>
    <row r="326" spans="2:12">
      <c r="B326" s="674" t="s">
        <v>2051</v>
      </c>
      <c r="C326" s="674" t="s">
        <v>1883</v>
      </c>
      <c r="D326" s="674">
        <v>502</v>
      </c>
      <c r="E326" s="674" t="s">
        <v>1891</v>
      </c>
      <c r="F326" s="674">
        <v>49.99</v>
      </c>
      <c r="G326" s="674">
        <v>1</v>
      </c>
      <c r="I326" s="674">
        <v>109.32</v>
      </c>
      <c r="J326" s="674">
        <v>49.99</v>
      </c>
      <c r="K326" s="674">
        <v>109.32</v>
      </c>
      <c r="L326" s="674" t="s">
        <v>2129</v>
      </c>
    </row>
    <row r="327" spans="2:12">
      <c r="B327" s="674" t="s">
        <v>2063</v>
      </c>
      <c r="C327" s="674" t="s">
        <v>1883</v>
      </c>
      <c r="D327" s="674">
        <v>999</v>
      </c>
      <c r="E327" s="674" t="s">
        <v>1696</v>
      </c>
      <c r="F327" s="674">
        <v>4.33</v>
      </c>
      <c r="G327" s="674">
        <v>8</v>
      </c>
      <c r="I327" s="674">
        <v>4.33</v>
      </c>
      <c r="J327" s="674">
        <v>34.619999999999997</v>
      </c>
      <c r="K327" s="674">
        <v>34.619999999999997</v>
      </c>
      <c r="L327" s="674" t="s">
        <v>2129</v>
      </c>
    </row>
    <row r="328" spans="2:12">
      <c r="B328" s="674" t="s">
        <v>2100</v>
      </c>
      <c r="C328" s="674" t="s">
        <v>1883</v>
      </c>
      <c r="D328" s="674">
        <v>330</v>
      </c>
      <c r="E328" s="674" t="s">
        <v>1891</v>
      </c>
      <c r="F328" s="674">
        <v>72.52</v>
      </c>
      <c r="G328" s="674">
        <v>2280</v>
      </c>
      <c r="I328" s="674">
        <v>84.28</v>
      </c>
      <c r="J328" s="674">
        <v>165335.85999999999</v>
      </c>
      <c r="K328" s="674">
        <v>192158.33</v>
      </c>
      <c r="L328" s="674" t="s">
        <v>2129</v>
      </c>
    </row>
    <row r="329" spans="2:12">
      <c r="B329" s="674" t="s">
        <v>2063</v>
      </c>
      <c r="C329" s="674" t="s">
        <v>1883</v>
      </c>
      <c r="D329" s="674">
        <v>420</v>
      </c>
      <c r="E329" s="674" t="s">
        <v>1893</v>
      </c>
      <c r="F329" s="674">
        <v>147.94</v>
      </c>
      <c r="G329" s="674">
        <v>5</v>
      </c>
      <c r="I329" s="674">
        <v>82.13</v>
      </c>
      <c r="J329" s="674">
        <v>739.69</v>
      </c>
      <c r="K329" s="674">
        <v>410.67</v>
      </c>
      <c r="L329" s="674" t="s">
        <v>2129</v>
      </c>
    </row>
    <row r="330" spans="2:12">
      <c r="B330" s="674" t="s">
        <v>2066</v>
      </c>
      <c r="C330" s="674" t="s">
        <v>1883</v>
      </c>
      <c r="D330" s="674">
        <v>330</v>
      </c>
      <c r="E330" s="674" t="s">
        <v>1696</v>
      </c>
      <c r="F330" s="674">
        <v>87.08</v>
      </c>
      <c r="G330" s="674">
        <v>159</v>
      </c>
      <c r="I330" s="674">
        <v>122.59</v>
      </c>
      <c r="J330" s="674">
        <v>13845.05</v>
      </c>
      <c r="K330" s="674">
        <v>19491.759999999998</v>
      </c>
      <c r="L330" s="674" t="s">
        <v>2129</v>
      </c>
    </row>
    <row r="331" spans="2:12">
      <c r="B331" s="674" t="s">
        <v>2037</v>
      </c>
      <c r="C331" s="674" t="s">
        <v>1883</v>
      </c>
      <c r="D331" s="674">
        <v>330</v>
      </c>
      <c r="E331" s="674" t="s">
        <v>1696</v>
      </c>
      <c r="F331" s="674">
        <v>216.06</v>
      </c>
      <c r="G331" s="674">
        <v>44</v>
      </c>
      <c r="I331" s="674">
        <v>122.59</v>
      </c>
      <c r="J331" s="674">
        <v>9506.82</v>
      </c>
      <c r="K331" s="674">
        <v>5393.95</v>
      </c>
      <c r="L331" s="674" t="s">
        <v>2129</v>
      </c>
    </row>
    <row r="332" spans="2:12">
      <c r="B332" s="674" t="s">
        <v>2063</v>
      </c>
      <c r="C332" s="674" t="s">
        <v>1883</v>
      </c>
      <c r="D332" s="674">
        <v>257</v>
      </c>
      <c r="E332" s="674" t="s">
        <v>1891</v>
      </c>
      <c r="F332" s="674">
        <v>118.05</v>
      </c>
      <c r="G332" s="674">
        <v>4</v>
      </c>
      <c r="I332" s="674">
        <v>89.57</v>
      </c>
      <c r="J332" s="674">
        <v>472.18</v>
      </c>
      <c r="K332" s="674">
        <v>358.28</v>
      </c>
      <c r="L332" s="674" t="s">
        <v>2129</v>
      </c>
    </row>
    <row r="333" spans="2:12">
      <c r="B333" s="674" t="s">
        <v>2153</v>
      </c>
      <c r="C333" s="674" t="s">
        <v>1883</v>
      </c>
      <c r="D333" s="674">
        <v>330</v>
      </c>
      <c r="E333" s="674" t="s">
        <v>1696</v>
      </c>
      <c r="F333" s="674">
        <v>68.03</v>
      </c>
      <c r="G333" s="674">
        <v>56</v>
      </c>
      <c r="I333" s="674">
        <v>122.59</v>
      </c>
      <c r="J333" s="674">
        <v>3809.55</v>
      </c>
      <c r="K333" s="674">
        <v>6865.02</v>
      </c>
      <c r="L333" s="674" t="s">
        <v>2129</v>
      </c>
    </row>
    <row r="334" spans="2:12">
      <c r="B334" s="674" t="s">
        <v>2149</v>
      </c>
      <c r="C334" s="674" t="s">
        <v>1883</v>
      </c>
      <c r="D334" s="674">
        <v>330</v>
      </c>
      <c r="E334" s="674" t="s">
        <v>1893</v>
      </c>
      <c r="F334" s="674">
        <v>108.49</v>
      </c>
      <c r="G334" s="674">
        <v>80</v>
      </c>
      <c r="I334" s="674">
        <v>83.6</v>
      </c>
      <c r="J334" s="674">
        <v>8679.15</v>
      </c>
      <c r="K334" s="674">
        <v>6688.12</v>
      </c>
      <c r="L334" s="674" t="s">
        <v>2129</v>
      </c>
    </row>
    <row r="335" spans="2:12">
      <c r="B335" s="674" t="s">
        <v>2063</v>
      </c>
      <c r="C335" s="674" t="s">
        <v>1883</v>
      </c>
      <c r="D335" s="674">
        <v>330</v>
      </c>
      <c r="E335" s="674" t="s">
        <v>1696</v>
      </c>
      <c r="F335" s="674">
        <v>120.59</v>
      </c>
      <c r="G335" s="674">
        <v>9</v>
      </c>
      <c r="I335" s="674">
        <v>122.59</v>
      </c>
      <c r="J335" s="674">
        <v>1085.29</v>
      </c>
      <c r="K335" s="674">
        <v>1103.31</v>
      </c>
      <c r="L335" s="674" t="s">
        <v>2129</v>
      </c>
    </row>
    <row r="336" spans="2:12">
      <c r="B336" s="674" t="s">
        <v>2063</v>
      </c>
      <c r="C336" s="674" t="s">
        <v>1883</v>
      </c>
      <c r="D336" s="674">
        <v>330</v>
      </c>
      <c r="E336" s="674" t="s">
        <v>1891</v>
      </c>
      <c r="F336" s="674">
        <v>170.48</v>
      </c>
      <c r="G336" s="674">
        <v>162</v>
      </c>
      <c r="I336" s="674">
        <v>84.28</v>
      </c>
      <c r="J336" s="674">
        <v>27616.97</v>
      </c>
      <c r="K336" s="674">
        <v>13653.35</v>
      </c>
      <c r="L336" s="674" t="s">
        <v>2129</v>
      </c>
    </row>
    <row r="337" spans="2:12">
      <c r="B337" s="674" t="s">
        <v>2063</v>
      </c>
      <c r="C337" s="674" t="s">
        <v>1883</v>
      </c>
      <c r="D337" s="674">
        <v>303</v>
      </c>
      <c r="E337" s="674" t="s">
        <v>1891</v>
      </c>
      <c r="F337" s="674">
        <v>46.69</v>
      </c>
      <c r="G337" s="674">
        <v>1</v>
      </c>
      <c r="I337" s="674">
        <v>73.959999999999994</v>
      </c>
      <c r="J337" s="674">
        <v>46.69</v>
      </c>
      <c r="K337" s="674">
        <v>73.959999999999994</v>
      </c>
      <c r="L337" s="674" t="s">
        <v>2129</v>
      </c>
    </row>
    <row r="338" spans="2:12">
      <c r="B338" s="674" t="s">
        <v>2063</v>
      </c>
      <c r="C338" s="674" t="s">
        <v>1883</v>
      </c>
      <c r="D338" s="674">
        <v>422</v>
      </c>
      <c r="E338" s="674" t="s">
        <v>1893</v>
      </c>
      <c r="F338" s="674">
        <v>62.74</v>
      </c>
      <c r="G338" s="674">
        <v>2</v>
      </c>
      <c r="I338" s="674">
        <v>62.74</v>
      </c>
      <c r="J338" s="674">
        <v>125.48</v>
      </c>
      <c r="K338" s="674">
        <v>125.48</v>
      </c>
      <c r="L338" s="674" t="s">
        <v>2129</v>
      </c>
    </row>
    <row r="339" spans="2:12">
      <c r="B339" s="674" t="s">
        <v>2037</v>
      </c>
      <c r="C339" s="674" t="s">
        <v>1883</v>
      </c>
      <c r="D339" s="674">
        <v>330</v>
      </c>
      <c r="E339" s="674" t="s">
        <v>1891</v>
      </c>
      <c r="F339" s="674">
        <v>187.7</v>
      </c>
      <c r="G339" s="674">
        <v>925</v>
      </c>
      <c r="I339" s="674">
        <v>84.28</v>
      </c>
      <c r="J339" s="674">
        <v>173626.62</v>
      </c>
      <c r="K339" s="674">
        <v>77958.97</v>
      </c>
      <c r="L339" s="674" t="s">
        <v>2129</v>
      </c>
    </row>
    <row r="340" spans="2:12">
      <c r="B340" s="674" t="s">
        <v>1928</v>
      </c>
      <c r="C340" s="674" t="s">
        <v>1883</v>
      </c>
      <c r="D340" s="674">
        <v>130</v>
      </c>
      <c r="E340" s="674" t="s">
        <v>1891</v>
      </c>
      <c r="F340" s="674">
        <v>105.3</v>
      </c>
      <c r="G340" s="674">
        <v>2</v>
      </c>
      <c r="I340" s="674">
        <v>95.1</v>
      </c>
      <c r="J340" s="674">
        <v>210.59</v>
      </c>
      <c r="K340" s="674">
        <v>190.19</v>
      </c>
      <c r="L340" s="674" t="s">
        <v>2129</v>
      </c>
    </row>
    <row r="341" spans="2:12">
      <c r="B341" s="674" t="s">
        <v>2146</v>
      </c>
      <c r="C341" s="674" t="s">
        <v>1883</v>
      </c>
      <c r="D341" s="674">
        <v>257</v>
      </c>
      <c r="E341" s="674" t="s">
        <v>1893</v>
      </c>
      <c r="F341" s="674">
        <v>48.21</v>
      </c>
      <c r="G341" s="674">
        <v>38</v>
      </c>
      <c r="I341" s="674">
        <v>67.930000000000007</v>
      </c>
      <c r="J341" s="674">
        <v>1831.79</v>
      </c>
      <c r="K341" s="674">
        <v>2581.48</v>
      </c>
      <c r="L341" s="674" t="s">
        <v>2129</v>
      </c>
    </row>
    <row r="342" spans="2:12">
      <c r="B342" s="674" t="s">
        <v>2072</v>
      </c>
      <c r="C342" s="674" t="s">
        <v>1883</v>
      </c>
      <c r="D342" s="674">
        <v>330</v>
      </c>
      <c r="E342" s="674" t="s">
        <v>1891</v>
      </c>
      <c r="F342" s="674">
        <v>33.659999999999997</v>
      </c>
      <c r="G342" s="674">
        <v>4342</v>
      </c>
      <c r="I342" s="674">
        <v>84.28</v>
      </c>
      <c r="J342" s="674">
        <v>146134.89000000001</v>
      </c>
      <c r="K342" s="674">
        <v>365943.62</v>
      </c>
      <c r="L342" s="674" t="s">
        <v>2129</v>
      </c>
    </row>
    <row r="343" spans="2:12">
      <c r="B343" s="674" t="s">
        <v>2150</v>
      </c>
      <c r="C343" s="674" t="s">
        <v>1883</v>
      </c>
      <c r="D343" s="674">
        <v>110</v>
      </c>
      <c r="E343" s="674" t="s">
        <v>1891</v>
      </c>
      <c r="F343" s="674">
        <v>131.05000000000001</v>
      </c>
      <c r="G343" s="674">
        <v>2</v>
      </c>
      <c r="I343" s="674">
        <v>129.65</v>
      </c>
      <c r="J343" s="674">
        <v>262.08999999999997</v>
      </c>
      <c r="K343" s="674">
        <v>259.3</v>
      </c>
      <c r="L343" s="674" t="s">
        <v>2129</v>
      </c>
    </row>
    <row r="344" spans="2:12">
      <c r="B344" s="674" t="s">
        <v>2030</v>
      </c>
      <c r="C344" s="674" t="s">
        <v>1883</v>
      </c>
      <c r="D344" s="674">
        <v>330</v>
      </c>
      <c r="E344" s="674" t="s">
        <v>1893</v>
      </c>
      <c r="F344" s="674">
        <v>79.12</v>
      </c>
      <c r="G344" s="674">
        <v>47</v>
      </c>
      <c r="I344" s="674">
        <v>83.6</v>
      </c>
      <c r="J344" s="674">
        <v>3718.75</v>
      </c>
      <c r="K344" s="674">
        <v>3929.27</v>
      </c>
      <c r="L344" s="674" t="s">
        <v>2129</v>
      </c>
    </row>
    <row r="345" spans="2:12">
      <c r="B345" s="674" t="s">
        <v>2150</v>
      </c>
      <c r="C345" s="674" t="s">
        <v>1883</v>
      </c>
      <c r="D345" s="674">
        <v>120</v>
      </c>
      <c r="E345" s="674" t="s">
        <v>1891</v>
      </c>
      <c r="F345" s="674">
        <v>126.88</v>
      </c>
      <c r="G345" s="674">
        <v>1</v>
      </c>
      <c r="I345" s="674">
        <v>111.29</v>
      </c>
      <c r="J345" s="674">
        <v>126.88</v>
      </c>
      <c r="K345" s="674">
        <v>111.29</v>
      </c>
      <c r="L345" s="674" t="s">
        <v>2129</v>
      </c>
    </row>
    <row r="346" spans="2:12">
      <c r="B346" s="674" t="s">
        <v>2150</v>
      </c>
      <c r="C346" s="674" t="s">
        <v>1883</v>
      </c>
      <c r="D346" s="674">
        <v>300</v>
      </c>
      <c r="E346" s="674" t="s">
        <v>1891</v>
      </c>
      <c r="F346" s="674">
        <v>313.26</v>
      </c>
      <c r="G346" s="674">
        <v>5</v>
      </c>
      <c r="I346" s="674">
        <v>223.26</v>
      </c>
      <c r="J346" s="674">
        <v>1566.29</v>
      </c>
      <c r="K346" s="674">
        <v>1116.31</v>
      </c>
      <c r="L346" s="674" t="s">
        <v>2129</v>
      </c>
    </row>
    <row r="347" spans="2:12">
      <c r="B347" s="674" t="s">
        <v>2030</v>
      </c>
      <c r="C347" s="674" t="s">
        <v>1883</v>
      </c>
      <c r="D347" s="674">
        <v>330</v>
      </c>
      <c r="E347" s="674" t="s">
        <v>1891</v>
      </c>
      <c r="F347" s="674">
        <v>82.83</v>
      </c>
      <c r="G347" s="674">
        <v>5226</v>
      </c>
      <c r="I347" s="674">
        <v>84.28</v>
      </c>
      <c r="J347" s="674">
        <v>432859.93</v>
      </c>
      <c r="K347" s="674">
        <v>440447.11</v>
      </c>
      <c r="L347" s="674" t="s">
        <v>2129</v>
      </c>
    </row>
    <row r="348" spans="2:12">
      <c r="B348" s="674" t="s">
        <v>2030</v>
      </c>
      <c r="C348" s="674" t="s">
        <v>1883</v>
      </c>
      <c r="D348" s="674">
        <v>320</v>
      </c>
      <c r="E348" s="674" t="s">
        <v>1891</v>
      </c>
      <c r="F348" s="674">
        <v>74.47</v>
      </c>
      <c r="G348" s="674">
        <v>1</v>
      </c>
      <c r="I348" s="674">
        <v>119.39</v>
      </c>
      <c r="J348" s="674">
        <v>74.47</v>
      </c>
      <c r="K348" s="674">
        <v>119.39</v>
      </c>
      <c r="L348" s="674" t="s">
        <v>2129</v>
      </c>
    </row>
    <row r="349" spans="2:12">
      <c r="B349" s="674" t="s">
        <v>2150</v>
      </c>
      <c r="C349" s="674" t="s">
        <v>1883</v>
      </c>
      <c r="D349" s="674">
        <v>330</v>
      </c>
      <c r="E349" s="674" t="s">
        <v>1891</v>
      </c>
      <c r="F349" s="674">
        <v>136</v>
      </c>
      <c r="G349" s="674">
        <v>3158</v>
      </c>
      <c r="I349" s="674">
        <v>84.28</v>
      </c>
      <c r="J349" s="674">
        <v>429489.57</v>
      </c>
      <c r="K349" s="674">
        <v>266156.14</v>
      </c>
      <c r="L349" s="674" t="s">
        <v>2129</v>
      </c>
    </row>
    <row r="350" spans="2:12">
      <c r="B350" s="674" t="s">
        <v>2030</v>
      </c>
      <c r="C350" s="674" t="s">
        <v>1883</v>
      </c>
      <c r="D350" s="674">
        <v>420</v>
      </c>
      <c r="E350" s="674" t="s">
        <v>1891</v>
      </c>
      <c r="F350" s="674">
        <v>147.71</v>
      </c>
      <c r="G350" s="674">
        <v>1</v>
      </c>
      <c r="I350" s="674">
        <v>30.01</v>
      </c>
      <c r="J350" s="674">
        <v>147.71</v>
      </c>
      <c r="K350" s="674">
        <v>30.01</v>
      </c>
      <c r="L350" s="674" t="s">
        <v>2129</v>
      </c>
    </row>
    <row r="351" spans="2:12">
      <c r="B351" s="674" t="s">
        <v>2030</v>
      </c>
      <c r="C351" s="674" t="s">
        <v>1883</v>
      </c>
      <c r="D351" s="674">
        <v>130</v>
      </c>
      <c r="E351" s="674" t="s">
        <v>1891</v>
      </c>
      <c r="F351" s="674">
        <v>144.41999999999999</v>
      </c>
      <c r="G351" s="674">
        <v>1</v>
      </c>
      <c r="I351" s="674">
        <v>95.1</v>
      </c>
      <c r="J351" s="674">
        <v>144.41999999999999</v>
      </c>
      <c r="K351" s="674">
        <v>95.1</v>
      </c>
      <c r="L351" s="674" t="s">
        <v>2129</v>
      </c>
    </row>
    <row r="352" spans="2:12">
      <c r="B352" s="674" t="s">
        <v>2046</v>
      </c>
      <c r="C352" s="674" t="s">
        <v>1883</v>
      </c>
      <c r="D352" s="674">
        <v>330</v>
      </c>
      <c r="E352" s="674" t="s">
        <v>1696</v>
      </c>
      <c r="F352" s="674">
        <v>55.31</v>
      </c>
      <c r="G352" s="674">
        <v>1</v>
      </c>
      <c r="I352" s="674">
        <v>122.59</v>
      </c>
      <c r="J352" s="674">
        <v>55.31</v>
      </c>
      <c r="K352" s="674">
        <v>122.59</v>
      </c>
      <c r="L352" s="674" t="s">
        <v>2129</v>
      </c>
    </row>
    <row r="353" spans="2:12">
      <c r="B353" s="674" t="s">
        <v>1928</v>
      </c>
      <c r="C353" s="674" t="s">
        <v>1883</v>
      </c>
      <c r="D353" s="674">
        <v>320</v>
      </c>
      <c r="E353" s="674" t="s">
        <v>1891</v>
      </c>
      <c r="F353" s="674">
        <v>117.06</v>
      </c>
      <c r="G353" s="674">
        <v>1</v>
      </c>
      <c r="I353" s="674">
        <v>119.39</v>
      </c>
      <c r="J353" s="674">
        <v>117.06</v>
      </c>
      <c r="K353" s="674">
        <v>119.39</v>
      </c>
      <c r="L353" s="674" t="s">
        <v>2129</v>
      </c>
    </row>
    <row r="354" spans="2:12">
      <c r="B354" s="674" t="s">
        <v>1928</v>
      </c>
      <c r="C354" s="674" t="s">
        <v>1883</v>
      </c>
      <c r="D354" s="674">
        <v>330</v>
      </c>
      <c r="E354" s="674" t="s">
        <v>1893</v>
      </c>
      <c r="F354" s="674">
        <v>55.48</v>
      </c>
      <c r="G354" s="674">
        <v>42</v>
      </c>
      <c r="I354" s="674">
        <v>83.6</v>
      </c>
      <c r="J354" s="674">
        <v>2330.31</v>
      </c>
      <c r="K354" s="674">
        <v>3511.26</v>
      </c>
      <c r="L354" s="674" t="s">
        <v>2129</v>
      </c>
    </row>
    <row r="355" spans="2:12">
      <c r="B355" s="674" t="s">
        <v>1928</v>
      </c>
      <c r="C355" s="674" t="s">
        <v>1883</v>
      </c>
      <c r="D355" s="674">
        <v>340</v>
      </c>
      <c r="E355" s="674" t="s">
        <v>1891</v>
      </c>
      <c r="F355" s="674">
        <v>70.62</v>
      </c>
      <c r="G355" s="674">
        <v>1</v>
      </c>
      <c r="I355" s="674">
        <v>213.28</v>
      </c>
      <c r="J355" s="674">
        <v>70.62</v>
      </c>
      <c r="K355" s="674">
        <v>213.28</v>
      </c>
      <c r="L355" s="674" t="s">
        <v>2129</v>
      </c>
    </row>
    <row r="356" spans="2:12">
      <c r="B356" s="674" t="s">
        <v>1928</v>
      </c>
      <c r="C356" s="674" t="s">
        <v>1883</v>
      </c>
      <c r="D356" s="674">
        <v>650</v>
      </c>
      <c r="E356" s="674" t="s">
        <v>1891</v>
      </c>
      <c r="F356" s="674">
        <v>54.4</v>
      </c>
      <c r="G356" s="674">
        <v>1</v>
      </c>
      <c r="I356" s="674">
        <v>113.1</v>
      </c>
      <c r="J356" s="674">
        <v>54.4</v>
      </c>
      <c r="K356" s="674">
        <v>113.1</v>
      </c>
      <c r="L356" s="674" t="s">
        <v>2129</v>
      </c>
    </row>
    <row r="357" spans="2:12">
      <c r="B357" s="674" t="s">
        <v>2146</v>
      </c>
      <c r="C357" s="674" t="s">
        <v>1883</v>
      </c>
      <c r="D357" s="674">
        <v>560</v>
      </c>
      <c r="E357" s="674" t="s">
        <v>1891</v>
      </c>
      <c r="F357" s="674">
        <v>62.98</v>
      </c>
      <c r="G357" s="674">
        <v>4</v>
      </c>
      <c r="I357" s="674">
        <v>63.28</v>
      </c>
      <c r="J357" s="674">
        <v>251.91</v>
      </c>
      <c r="K357" s="674">
        <v>253.14</v>
      </c>
      <c r="L357" s="674" t="s">
        <v>2129</v>
      </c>
    </row>
    <row r="358" spans="2:12">
      <c r="B358" s="674" t="s">
        <v>2146</v>
      </c>
      <c r="C358" s="674" t="s">
        <v>1883</v>
      </c>
      <c r="D358" s="674">
        <v>215</v>
      </c>
      <c r="E358" s="674" t="s">
        <v>1891</v>
      </c>
      <c r="F358" s="674">
        <v>56.95</v>
      </c>
      <c r="G358" s="674">
        <v>1</v>
      </c>
      <c r="I358" s="674">
        <v>56.95</v>
      </c>
      <c r="J358" s="674">
        <v>56.95</v>
      </c>
      <c r="K358" s="674">
        <v>56.95</v>
      </c>
      <c r="L358" s="674" t="s">
        <v>2129</v>
      </c>
    </row>
    <row r="359" spans="2:12">
      <c r="B359" s="674" t="s">
        <v>2146</v>
      </c>
      <c r="C359" s="674" t="s">
        <v>1883</v>
      </c>
      <c r="D359" s="674">
        <v>215</v>
      </c>
      <c r="E359" s="674" t="s">
        <v>1893</v>
      </c>
      <c r="F359" s="674">
        <v>62.64</v>
      </c>
      <c r="G359" s="674">
        <v>3</v>
      </c>
      <c r="I359" s="674">
        <v>62.64</v>
      </c>
      <c r="J359" s="674">
        <v>187.93</v>
      </c>
      <c r="K359" s="674">
        <v>187.93</v>
      </c>
      <c r="L359" s="674" t="s">
        <v>2129</v>
      </c>
    </row>
    <row r="360" spans="2:12">
      <c r="B360" s="674" t="s">
        <v>2111</v>
      </c>
      <c r="C360" s="674" t="s">
        <v>1883</v>
      </c>
      <c r="D360" s="674">
        <v>330</v>
      </c>
      <c r="E360" s="674" t="s">
        <v>1696</v>
      </c>
      <c r="F360" s="674">
        <v>86.44</v>
      </c>
      <c r="G360" s="674">
        <v>268</v>
      </c>
      <c r="I360" s="674">
        <v>122.59</v>
      </c>
      <c r="J360" s="674">
        <v>23165.27</v>
      </c>
      <c r="K360" s="674">
        <v>32854.04</v>
      </c>
      <c r="L360" s="674" t="s">
        <v>2129</v>
      </c>
    </row>
    <row r="361" spans="2:12">
      <c r="B361" s="674" t="s">
        <v>2052</v>
      </c>
      <c r="C361" s="674" t="s">
        <v>1883</v>
      </c>
      <c r="D361" s="674">
        <v>330</v>
      </c>
      <c r="E361" s="674" t="s">
        <v>1891</v>
      </c>
      <c r="F361" s="674">
        <v>30.02</v>
      </c>
      <c r="G361" s="674">
        <v>4117</v>
      </c>
      <c r="I361" s="674">
        <v>84.28</v>
      </c>
      <c r="J361" s="674">
        <v>123577.93</v>
      </c>
      <c r="K361" s="674">
        <v>346980.63</v>
      </c>
      <c r="L361" s="674" t="s">
        <v>2129</v>
      </c>
    </row>
    <row r="362" spans="2:12">
      <c r="B362" s="674" t="s">
        <v>2150</v>
      </c>
      <c r="C362" s="674" t="s">
        <v>1883</v>
      </c>
      <c r="D362" s="674">
        <v>330</v>
      </c>
      <c r="E362" s="674" t="s">
        <v>1696</v>
      </c>
      <c r="F362" s="674">
        <v>136</v>
      </c>
      <c r="G362" s="674">
        <v>1</v>
      </c>
      <c r="I362" s="674">
        <v>122.59</v>
      </c>
      <c r="J362" s="674">
        <v>136</v>
      </c>
      <c r="K362" s="674">
        <v>122.59</v>
      </c>
      <c r="L362" s="674" t="s">
        <v>2129</v>
      </c>
    </row>
    <row r="363" spans="2:12">
      <c r="B363" s="674" t="s">
        <v>2067</v>
      </c>
      <c r="C363" s="674" t="s">
        <v>1883</v>
      </c>
      <c r="D363" s="674">
        <v>330</v>
      </c>
      <c r="E363" s="674" t="s">
        <v>1891</v>
      </c>
      <c r="F363" s="674">
        <v>37.65</v>
      </c>
      <c r="G363" s="674">
        <v>5630</v>
      </c>
      <c r="I363" s="674">
        <v>84.28</v>
      </c>
      <c r="J363" s="674">
        <v>211961.14</v>
      </c>
      <c r="K363" s="674">
        <v>474496.22</v>
      </c>
      <c r="L363" s="674" t="s">
        <v>2129</v>
      </c>
    </row>
    <row r="364" spans="2:12">
      <c r="B364" s="674" t="s">
        <v>2073</v>
      </c>
      <c r="C364" s="674" t="s">
        <v>1883</v>
      </c>
      <c r="D364" s="674">
        <v>330</v>
      </c>
      <c r="E364" s="674" t="s">
        <v>1891</v>
      </c>
      <c r="F364" s="674">
        <v>62.38</v>
      </c>
      <c r="G364" s="674">
        <v>5306</v>
      </c>
      <c r="I364" s="674">
        <v>84.28</v>
      </c>
      <c r="J364" s="674">
        <v>330970.3</v>
      </c>
      <c r="K364" s="674">
        <v>447189.51</v>
      </c>
      <c r="L364" s="674" t="s">
        <v>2129</v>
      </c>
    </row>
    <row r="365" spans="2:12">
      <c r="B365" s="674" t="s">
        <v>2073</v>
      </c>
      <c r="C365" s="674" t="s">
        <v>1883</v>
      </c>
      <c r="D365" s="674">
        <v>120</v>
      </c>
      <c r="E365" s="674" t="s">
        <v>1696</v>
      </c>
      <c r="F365" s="674">
        <v>75.98</v>
      </c>
      <c r="G365" s="674">
        <v>2</v>
      </c>
      <c r="I365" s="674">
        <v>99.62</v>
      </c>
      <c r="J365" s="674">
        <v>151.97</v>
      </c>
      <c r="K365" s="674">
        <v>199.24</v>
      </c>
      <c r="L365" s="674" t="s">
        <v>2129</v>
      </c>
    </row>
    <row r="366" spans="2:12">
      <c r="B366" s="674" t="s">
        <v>2122</v>
      </c>
      <c r="C366" s="674" t="s">
        <v>1883</v>
      </c>
      <c r="D366" s="674">
        <v>330</v>
      </c>
      <c r="E366" s="674" t="s">
        <v>1893</v>
      </c>
      <c r="F366" s="674">
        <v>98.07</v>
      </c>
      <c r="G366" s="674">
        <v>134</v>
      </c>
      <c r="I366" s="674">
        <v>83.6</v>
      </c>
      <c r="J366" s="674">
        <v>13141.3</v>
      </c>
      <c r="K366" s="674">
        <v>11202.6</v>
      </c>
      <c r="L366" s="674" t="s">
        <v>2129</v>
      </c>
    </row>
    <row r="367" spans="2:12">
      <c r="B367" s="674" t="s">
        <v>2119</v>
      </c>
      <c r="C367" s="674" t="s">
        <v>1883</v>
      </c>
      <c r="D367" s="674">
        <v>330</v>
      </c>
      <c r="E367" s="674" t="s">
        <v>1696</v>
      </c>
      <c r="F367" s="674">
        <v>113.48</v>
      </c>
      <c r="G367" s="674">
        <v>122</v>
      </c>
      <c r="I367" s="674">
        <v>122.59</v>
      </c>
      <c r="J367" s="674">
        <v>13844.66</v>
      </c>
      <c r="K367" s="674">
        <v>14955.94</v>
      </c>
      <c r="L367" s="674" t="s">
        <v>2129</v>
      </c>
    </row>
    <row r="368" spans="2:12">
      <c r="B368" s="674" t="s">
        <v>2119</v>
      </c>
      <c r="C368" s="674" t="s">
        <v>1883</v>
      </c>
      <c r="D368" s="674">
        <v>160</v>
      </c>
      <c r="E368" s="674" t="s">
        <v>1696</v>
      </c>
      <c r="F368" s="674">
        <v>131.41</v>
      </c>
      <c r="G368" s="674">
        <v>13</v>
      </c>
      <c r="I368" s="674">
        <v>133.16999999999999</v>
      </c>
      <c r="J368" s="674">
        <v>1708.33</v>
      </c>
      <c r="K368" s="674">
        <v>1731.27</v>
      </c>
      <c r="L368" s="674" t="s">
        <v>2129</v>
      </c>
    </row>
    <row r="369" spans="2:12">
      <c r="B369" s="674" t="s">
        <v>2033</v>
      </c>
      <c r="C369" s="674" t="s">
        <v>1883</v>
      </c>
      <c r="D369" s="674">
        <v>330</v>
      </c>
      <c r="E369" s="674" t="s">
        <v>1891</v>
      </c>
      <c r="F369" s="674">
        <v>48.9</v>
      </c>
      <c r="G369" s="674">
        <v>2411</v>
      </c>
      <c r="I369" s="674">
        <v>84.28</v>
      </c>
      <c r="J369" s="674">
        <v>117906.98</v>
      </c>
      <c r="K369" s="674">
        <v>203199</v>
      </c>
      <c r="L369" s="674" t="s">
        <v>2129</v>
      </c>
    </row>
    <row r="370" spans="2:12">
      <c r="B370" s="674" t="s">
        <v>2045</v>
      </c>
      <c r="C370" s="674" t="s">
        <v>1883</v>
      </c>
      <c r="D370" s="674">
        <v>330</v>
      </c>
      <c r="E370" s="674" t="s">
        <v>1893</v>
      </c>
      <c r="F370" s="674">
        <v>74.31</v>
      </c>
      <c r="G370" s="674">
        <v>323</v>
      </c>
      <c r="I370" s="674">
        <v>83.6</v>
      </c>
      <c r="J370" s="674">
        <v>24001.31</v>
      </c>
      <c r="K370" s="674">
        <v>27003.29</v>
      </c>
      <c r="L370" s="674" t="s">
        <v>2129</v>
      </c>
    </row>
    <row r="371" spans="2:12">
      <c r="B371" s="674" t="s">
        <v>2061</v>
      </c>
      <c r="C371" s="674" t="s">
        <v>1883</v>
      </c>
      <c r="D371" s="674">
        <v>330</v>
      </c>
      <c r="E371" s="674" t="s">
        <v>1893</v>
      </c>
      <c r="F371" s="674">
        <v>46.17</v>
      </c>
      <c r="G371" s="674">
        <v>45</v>
      </c>
      <c r="I371" s="674">
        <v>83.6</v>
      </c>
      <c r="J371" s="674">
        <v>2077.58</v>
      </c>
      <c r="K371" s="674">
        <v>3762.07</v>
      </c>
      <c r="L371" s="674" t="s">
        <v>2129</v>
      </c>
    </row>
    <row r="372" spans="2:12">
      <c r="B372" s="674" t="s">
        <v>2061</v>
      </c>
      <c r="C372" s="674" t="s">
        <v>1883</v>
      </c>
      <c r="D372" s="674">
        <v>330</v>
      </c>
      <c r="E372" s="674" t="s">
        <v>1891</v>
      </c>
      <c r="F372" s="674">
        <v>38.21</v>
      </c>
      <c r="G372" s="674">
        <v>1816</v>
      </c>
      <c r="I372" s="674">
        <v>84.28</v>
      </c>
      <c r="J372" s="674">
        <v>69390.92</v>
      </c>
      <c r="K372" s="674">
        <v>153052.42000000001</v>
      </c>
      <c r="L372" s="674" t="s">
        <v>2129</v>
      </c>
    </row>
    <row r="373" spans="2:12">
      <c r="B373" s="674" t="s">
        <v>2030</v>
      </c>
      <c r="C373" s="674" t="s">
        <v>1883</v>
      </c>
      <c r="D373" s="674">
        <v>410</v>
      </c>
      <c r="E373" s="674" t="s">
        <v>1891</v>
      </c>
      <c r="F373" s="674">
        <v>111.1</v>
      </c>
      <c r="G373" s="674">
        <v>1</v>
      </c>
      <c r="I373" s="674">
        <v>122.4</v>
      </c>
      <c r="J373" s="674">
        <v>111.1</v>
      </c>
      <c r="K373" s="674">
        <v>122.4</v>
      </c>
      <c r="L373" s="674" t="s">
        <v>2129</v>
      </c>
    </row>
    <row r="374" spans="2:12">
      <c r="B374" s="674" t="s">
        <v>2067</v>
      </c>
      <c r="C374" s="674" t="s">
        <v>1883</v>
      </c>
      <c r="D374" s="674">
        <v>160</v>
      </c>
      <c r="E374" s="674" t="s">
        <v>1891</v>
      </c>
      <c r="F374" s="674">
        <v>110.17</v>
      </c>
      <c r="G374" s="674">
        <v>1</v>
      </c>
      <c r="I374" s="674">
        <v>114.56</v>
      </c>
      <c r="J374" s="674">
        <v>110.17</v>
      </c>
      <c r="K374" s="674">
        <v>114.56</v>
      </c>
      <c r="L374" s="674" t="s">
        <v>2129</v>
      </c>
    </row>
    <row r="375" spans="2:12">
      <c r="B375" s="674" t="s">
        <v>2111</v>
      </c>
      <c r="C375" s="674" t="s">
        <v>1883</v>
      </c>
      <c r="D375" s="674">
        <v>330</v>
      </c>
      <c r="E375" s="674" t="s">
        <v>1893</v>
      </c>
      <c r="F375" s="674">
        <v>88.49</v>
      </c>
      <c r="G375" s="674">
        <v>341</v>
      </c>
      <c r="I375" s="674">
        <v>83.6</v>
      </c>
      <c r="J375" s="674">
        <v>30174.34</v>
      </c>
      <c r="K375" s="674">
        <v>28508.12</v>
      </c>
      <c r="L375" s="674" t="s">
        <v>2129</v>
      </c>
    </row>
    <row r="376" spans="2:12">
      <c r="B376" s="674" t="s">
        <v>2068</v>
      </c>
      <c r="C376" s="674" t="s">
        <v>1883</v>
      </c>
      <c r="D376" s="674">
        <v>330</v>
      </c>
      <c r="E376" s="674" t="s">
        <v>1891</v>
      </c>
      <c r="F376" s="674">
        <v>48.14</v>
      </c>
      <c r="G376" s="674">
        <v>3969</v>
      </c>
      <c r="I376" s="674">
        <v>84.28</v>
      </c>
      <c r="J376" s="674">
        <v>191058.55</v>
      </c>
      <c r="K376" s="674">
        <v>334507.19</v>
      </c>
      <c r="L376" s="674" t="s">
        <v>2129</v>
      </c>
    </row>
    <row r="377" spans="2:12">
      <c r="B377" s="674" t="s">
        <v>1929</v>
      </c>
      <c r="C377" s="674" t="s">
        <v>1883</v>
      </c>
      <c r="D377" s="674">
        <v>330</v>
      </c>
      <c r="E377" s="674" t="s">
        <v>1893</v>
      </c>
      <c r="F377" s="674">
        <v>40.380000000000003</v>
      </c>
      <c r="G377" s="674">
        <v>18</v>
      </c>
      <c r="I377" s="674">
        <v>83.6</v>
      </c>
      <c r="J377" s="674">
        <v>726.88</v>
      </c>
      <c r="K377" s="674">
        <v>1504.83</v>
      </c>
      <c r="L377" s="674" t="s">
        <v>2129</v>
      </c>
    </row>
    <row r="378" spans="2:12">
      <c r="B378" s="674" t="s">
        <v>1929</v>
      </c>
      <c r="C378" s="674" t="s">
        <v>1883</v>
      </c>
      <c r="D378" s="674">
        <v>330</v>
      </c>
      <c r="E378" s="674" t="s">
        <v>1891</v>
      </c>
      <c r="F378" s="674">
        <v>42.41</v>
      </c>
      <c r="G378" s="674">
        <v>1765</v>
      </c>
      <c r="I378" s="674">
        <v>84.28</v>
      </c>
      <c r="J378" s="674">
        <v>74851.64</v>
      </c>
      <c r="K378" s="674">
        <v>148754.14000000001</v>
      </c>
      <c r="L378" s="674" t="s">
        <v>2129</v>
      </c>
    </row>
    <row r="379" spans="2:12">
      <c r="B379" s="674" t="s">
        <v>2030</v>
      </c>
      <c r="C379" s="674" t="s">
        <v>1883</v>
      </c>
      <c r="D379" s="674">
        <v>257</v>
      </c>
      <c r="E379" s="674" t="s">
        <v>1891</v>
      </c>
      <c r="F379" s="674">
        <v>35.49</v>
      </c>
      <c r="G379" s="674">
        <v>38</v>
      </c>
      <c r="I379" s="674">
        <v>89.57</v>
      </c>
      <c r="J379" s="674">
        <v>1348.73</v>
      </c>
      <c r="K379" s="674">
        <v>3403.7</v>
      </c>
      <c r="L379" s="674" t="s">
        <v>2129</v>
      </c>
    </row>
    <row r="380" spans="2:12">
      <c r="B380" s="674" t="s">
        <v>2068</v>
      </c>
      <c r="C380" s="674" t="s">
        <v>1883</v>
      </c>
      <c r="D380" s="674">
        <v>330</v>
      </c>
      <c r="E380" s="674" t="s">
        <v>1893</v>
      </c>
      <c r="F380" s="674">
        <v>42.28</v>
      </c>
      <c r="G380" s="674">
        <v>121</v>
      </c>
      <c r="I380" s="674">
        <v>83.6</v>
      </c>
      <c r="J380" s="674">
        <v>5115.37</v>
      </c>
      <c r="K380" s="674">
        <v>10115.780000000001</v>
      </c>
      <c r="L380" s="674" t="s">
        <v>2129</v>
      </c>
    </row>
    <row r="381" spans="2:12">
      <c r="B381" s="674" t="s">
        <v>2068</v>
      </c>
      <c r="C381" s="674" t="s">
        <v>1883</v>
      </c>
      <c r="D381" s="674">
        <v>330</v>
      </c>
      <c r="E381" s="674" t="s">
        <v>1696</v>
      </c>
      <c r="F381" s="674">
        <v>496.68</v>
      </c>
      <c r="G381" s="674">
        <v>42</v>
      </c>
      <c r="I381" s="674">
        <v>122.59</v>
      </c>
      <c r="J381" s="674">
        <v>20860.419999999998</v>
      </c>
      <c r="K381" s="674">
        <v>5148.7700000000004</v>
      </c>
      <c r="L381" s="674" t="s">
        <v>2129</v>
      </c>
    </row>
    <row r="382" spans="2:12">
      <c r="B382" s="674" t="s">
        <v>2030</v>
      </c>
      <c r="C382" s="674" t="s">
        <v>1883</v>
      </c>
      <c r="D382" s="674">
        <v>560</v>
      </c>
      <c r="E382" s="674" t="s">
        <v>1891</v>
      </c>
      <c r="F382" s="674">
        <v>64.510000000000005</v>
      </c>
      <c r="G382" s="674">
        <v>1</v>
      </c>
      <c r="I382" s="674">
        <v>63.28</v>
      </c>
      <c r="J382" s="674">
        <v>64.510000000000005</v>
      </c>
      <c r="K382" s="674">
        <v>63.28</v>
      </c>
      <c r="L382" s="674" t="s">
        <v>2129</v>
      </c>
    </row>
    <row r="383" spans="2:12">
      <c r="B383" s="674" t="s">
        <v>2030</v>
      </c>
      <c r="C383" s="674" t="s">
        <v>1883</v>
      </c>
      <c r="D383" s="674">
        <v>420</v>
      </c>
      <c r="E383" s="674" t="s">
        <v>1893</v>
      </c>
      <c r="F383" s="674">
        <v>161.84</v>
      </c>
      <c r="G383" s="674">
        <v>1</v>
      </c>
      <c r="I383" s="674">
        <v>82.13</v>
      </c>
      <c r="J383" s="674">
        <v>161.84</v>
      </c>
      <c r="K383" s="674">
        <v>82.13</v>
      </c>
      <c r="L383" s="674" t="s">
        <v>2129</v>
      </c>
    </row>
    <row r="384" spans="2:12">
      <c r="B384" s="674" t="s">
        <v>2046</v>
      </c>
      <c r="C384" s="674" t="s">
        <v>1883</v>
      </c>
      <c r="D384" s="674">
        <v>330</v>
      </c>
      <c r="E384" s="674" t="s">
        <v>1891</v>
      </c>
      <c r="F384" s="674">
        <v>55.85</v>
      </c>
      <c r="G384" s="674">
        <v>7736</v>
      </c>
      <c r="I384" s="674">
        <v>84.28</v>
      </c>
      <c r="J384" s="674">
        <v>432079.38</v>
      </c>
      <c r="K384" s="674">
        <v>651989.82999999996</v>
      </c>
      <c r="L384" s="674" t="s">
        <v>2129</v>
      </c>
    </row>
    <row r="385" spans="2:12">
      <c r="B385" s="674" t="s">
        <v>2067</v>
      </c>
      <c r="C385" s="674" t="s">
        <v>1883</v>
      </c>
      <c r="D385" s="674">
        <v>100</v>
      </c>
      <c r="E385" s="674" t="s">
        <v>1891</v>
      </c>
      <c r="F385" s="674">
        <v>197.08</v>
      </c>
      <c r="G385" s="674">
        <v>2</v>
      </c>
      <c r="I385" s="674">
        <v>129.06</v>
      </c>
      <c r="J385" s="674">
        <v>394.16</v>
      </c>
      <c r="K385" s="674">
        <v>258.12</v>
      </c>
      <c r="L385" s="674" t="s">
        <v>2129</v>
      </c>
    </row>
    <row r="386" spans="2:12">
      <c r="B386" s="674" t="s">
        <v>2114</v>
      </c>
      <c r="C386" s="674" t="s">
        <v>1883</v>
      </c>
      <c r="D386" s="674">
        <v>330</v>
      </c>
      <c r="E386" s="674" t="s">
        <v>1891</v>
      </c>
      <c r="F386" s="674">
        <v>128.88999999999999</v>
      </c>
      <c r="G386" s="674">
        <v>1756</v>
      </c>
      <c r="I386" s="674">
        <v>84.28</v>
      </c>
      <c r="J386" s="674">
        <v>226330.69</v>
      </c>
      <c r="K386" s="674">
        <v>147995.62</v>
      </c>
      <c r="L386" s="674" t="s">
        <v>2129</v>
      </c>
    </row>
    <row r="387" spans="2:12">
      <c r="B387" s="674" t="s">
        <v>2146</v>
      </c>
      <c r="C387" s="674" t="s">
        <v>1883</v>
      </c>
      <c r="D387" s="674">
        <v>257</v>
      </c>
      <c r="E387" s="674" t="s">
        <v>1891</v>
      </c>
      <c r="F387" s="674">
        <v>43.82</v>
      </c>
      <c r="G387" s="674">
        <v>12</v>
      </c>
      <c r="I387" s="674">
        <v>89.57</v>
      </c>
      <c r="J387" s="674">
        <v>525.84</v>
      </c>
      <c r="K387" s="674">
        <v>1074.8499999999999</v>
      </c>
      <c r="L387" s="674" t="s">
        <v>2129</v>
      </c>
    </row>
    <row r="388" spans="2:12">
      <c r="B388" s="674" t="s">
        <v>2152</v>
      </c>
      <c r="C388" s="674" t="s">
        <v>1883</v>
      </c>
      <c r="D388" s="674">
        <v>330</v>
      </c>
      <c r="E388" s="674" t="s">
        <v>1696</v>
      </c>
      <c r="F388" s="674">
        <v>421.88</v>
      </c>
      <c r="G388" s="674">
        <v>38</v>
      </c>
      <c r="I388" s="674">
        <v>122.59</v>
      </c>
      <c r="J388" s="674">
        <v>16031.34</v>
      </c>
      <c r="K388" s="674">
        <v>4658.41</v>
      </c>
      <c r="L388" s="674" t="s">
        <v>2129</v>
      </c>
    </row>
    <row r="389" spans="2:12">
      <c r="B389" s="674" t="s">
        <v>2088</v>
      </c>
      <c r="C389" s="674" t="s">
        <v>1883</v>
      </c>
      <c r="D389" s="674">
        <v>330</v>
      </c>
      <c r="E389" s="674" t="s">
        <v>1696</v>
      </c>
      <c r="F389" s="674">
        <v>97.69</v>
      </c>
      <c r="G389" s="674">
        <v>71</v>
      </c>
      <c r="I389" s="674">
        <v>122.59</v>
      </c>
      <c r="J389" s="674">
        <v>6935.85</v>
      </c>
      <c r="K389" s="674">
        <v>8703.8700000000008</v>
      </c>
      <c r="L389" s="674" t="s">
        <v>2129</v>
      </c>
    </row>
    <row r="390" spans="2:12">
      <c r="B390" s="674" t="s">
        <v>2088</v>
      </c>
      <c r="C390" s="674" t="s">
        <v>1883</v>
      </c>
      <c r="D390" s="674">
        <v>330</v>
      </c>
      <c r="E390" s="674" t="s">
        <v>1891</v>
      </c>
      <c r="F390" s="674">
        <v>110.94</v>
      </c>
      <c r="G390" s="674">
        <v>1815</v>
      </c>
      <c r="I390" s="674">
        <v>84.28</v>
      </c>
      <c r="J390" s="674">
        <v>201351.73</v>
      </c>
      <c r="K390" s="674">
        <v>152968.14000000001</v>
      </c>
      <c r="L390" s="674" t="s">
        <v>2129</v>
      </c>
    </row>
    <row r="391" spans="2:12">
      <c r="B391" s="674" t="s">
        <v>2029</v>
      </c>
      <c r="C391" s="674" t="s">
        <v>1883</v>
      </c>
      <c r="D391" s="674">
        <v>330</v>
      </c>
      <c r="E391" s="674" t="s">
        <v>1893</v>
      </c>
      <c r="F391" s="674">
        <v>82.75</v>
      </c>
      <c r="G391" s="674">
        <v>758</v>
      </c>
      <c r="I391" s="674">
        <v>83.6</v>
      </c>
      <c r="J391" s="674">
        <v>62725.13</v>
      </c>
      <c r="K391" s="674">
        <v>63369.95</v>
      </c>
      <c r="L391" s="674" t="s">
        <v>2129</v>
      </c>
    </row>
    <row r="392" spans="2:12">
      <c r="B392" s="674" t="s">
        <v>2151</v>
      </c>
      <c r="C392" s="674" t="s">
        <v>1883</v>
      </c>
      <c r="D392" s="674">
        <v>330</v>
      </c>
      <c r="E392" s="674" t="s">
        <v>1891</v>
      </c>
      <c r="F392" s="674">
        <v>72.489999999999995</v>
      </c>
      <c r="G392" s="674">
        <v>1993</v>
      </c>
      <c r="I392" s="674">
        <v>84.28</v>
      </c>
      <c r="J392" s="674">
        <v>144475.35999999999</v>
      </c>
      <c r="K392" s="674">
        <v>167969.98</v>
      </c>
      <c r="L392" s="674" t="s">
        <v>2129</v>
      </c>
    </row>
    <row r="393" spans="2:12">
      <c r="B393" s="674" t="s">
        <v>2056</v>
      </c>
      <c r="C393" s="674" t="s">
        <v>1883</v>
      </c>
      <c r="D393" s="674">
        <v>330</v>
      </c>
      <c r="E393" s="674" t="s">
        <v>1891</v>
      </c>
      <c r="F393" s="674">
        <v>81.349999999999994</v>
      </c>
      <c r="G393" s="674">
        <v>9964</v>
      </c>
      <c r="I393" s="674">
        <v>84.28</v>
      </c>
      <c r="J393" s="674">
        <v>810526.91</v>
      </c>
      <c r="K393" s="674">
        <v>839765.6</v>
      </c>
      <c r="L393" s="674" t="s">
        <v>2129</v>
      </c>
    </row>
    <row r="394" spans="2:12">
      <c r="B394" s="674" t="s">
        <v>1941</v>
      </c>
      <c r="C394" s="674" t="s">
        <v>1883</v>
      </c>
      <c r="D394" s="674">
        <v>330</v>
      </c>
      <c r="E394" s="674" t="s">
        <v>1891</v>
      </c>
      <c r="F394" s="674">
        <v>43.33</v>
      </c>
      <c r="G394" s="674">
        <v>51</v>
      </c>
      <c r="I394" s="674">
        <v>84.28</v>
      </c>
      <c r="J394" s="674">
        <v>2209.6999999999998</v>
      </c>
      <c r="K394" s="674">
        <v>4298.28</v>
      </c>
      <c r="L394" s="674" t="s">
        <v>2129</v>
      </c>
    </row>
    <row r="395" spans="2:12">
      <c r="B395" s="674" t="s">
        <v>2029</v>
      </c>
      <c r="C395" s="674" t="s">
        <v>1883</v>
      </c>
      <c r="D395" s="674">
        <v>330</v>
      </c>
      <c r="E395" s="674" t="s">
        <v>1696</v>
      </c>
      <c r="F395" s="674">
        <v>83.71</v>
      </c>
      <c r="G395" s="674">
        <v>2</v>
      </c>
      <c r="I395" s="674">
        <v>122.59</v>
      </c>
      <c r="J395" s="674">
        <v>167.42</v>
      </c>
      <c r="K395" s="674">
        <v>245.18</v>
      </c>
      <c r="L395" s="674" t="s">
        <v>2129</v>
      </c>
    </row>
    <row r="396" spans="2:12">
      <c r="B396" s="674" t="s">
        <v>2042</v>
      </c>
      <c r="C396" s="674" t="s">
        <v>1883</v>
      </c>
      <c r="D396" s="674">
        <v>330</v>
      </c>
      <c r="E396" s="674" t="s">
        <v>1891</v>
      </c>
      <c r="F396" s="674">
        <v>106.1</v>
      </c>
      <c r="G396" s="674">
        <v>5635</v>
      </c>
      <c r="I396" s="674">
        <v>84.28</v>
      </c>
      <c r="J396" s="674">
        <v>597885.02</v>
      </c>
      <c r="K396" s="674">
        <v>474917.62</v>
      </c>
      <c r="L396" s="674" t="s">
        <v>2129</v>
      </c>
    </row>
    <row r="397" spans="2:12">
      <c r="B397" s="674" t="s">
        <v>2052</v>
      </c>
      <c r="C397" s="674" t="s">
        <v>1883</v>
      </c>
      <c r="D397" s="674">
        <v>330</v>
      </c>
      <c r="E397" s="674" t="s">
        <v>1893</v>
      </c>
      <c r="F397" s="674">
        <v>29.98</v>
      </c>
      <c r="G397" s="674">
        <v>114</v>
      </c>
      <c r="I397" s="674">
        <v>83.6</v>
      </c>
      <c r="J397" s="674">
        <v>3417.97</v>
      </c>
      <c r="K397" s="674">
        <v>9530.57</v>
      </c>
      <c r="L397" s="674" t="s">
        <v>2129</v>
      </c>
    </row>
    <row r="398" spans="2:12">
      <c r="B398" s="674" t="s">
        <v>2136</v>
      </c>
      <c r="C398" s="674" t="s">
        <v>1883</v>
      </c>
      <c r="D398" s="674">
        <v>410</v>
      </c>
      <c r="E398" s="674" t="s">
        <v>1891</v>
      </c>
      <c r="F398" s="674">
        <v>263.92</v>
      </c>
      <c r="G398" s="674">
        <v>3</v>
      </c>
      <c r="I398" s="674">
        <v>122.4</v>
      </c>
      <c r="J398" s="674">
        <v>791.77</v>
      </c>
      <c r="K398" s="674">
        <v>367.21</v>
      </c>
      <c r="L398" s="674" t="s">
        <v>2129</v>
      </c>
    </row>
    <row r="399" spans="2:12">
      <c r="B399" s="674" t="s">
        <v>2052</v>
      </c>
      <c r="C399" s="674" t="s">
        <v>1883</v>
      </c>
      <c r="D399" s="674">
        <v>130</v>
      </c>
      <c r="E399" s="674" t="s">
        <v>1891</v>
      </c>
      <c r="F399" s="674">
        <v>31.99</v>
      </c>
      <c r="G399" s="674">
        <v>2</v>
      </c>
      <c r="I399" s="674">
        <v>95.1</v>
      </c>
      <c r="J399" s="674">
        <v>63.98</v>
      </c>
      <c r="K399" s="674">
        <v>190.19</v>
      </c>
      <c r="L399" s="674" t="s">
        <v>2129</v>
      </c>
    </row>
    <row r="400" spans="2:12">
      <c r="B400" s="674" t="s">
        <v>2052</v>
      </c>
      <c r="C400" s="674" t="s">
        <v>1883</v>
      </c>
      <c r="D400" s="674">
        <v>120</v>
      </c>
      <c r="E400" s="674" t="s">
        <v>1891</v>
      </c>
      <c r="F400" s="674">
        <v>94.71</v>
      </c>
      <c r="G400" s="674">
        <v>1</v>
      </c>
      <c r="I400" s="674">
        <v>111.29</v>
      </c>
      <c r="J400" s="674">
        <v>94.71</v>
      </c>
      <c r="K400" s="674">
        <v>111.29</v>
      </c>
      <c r="L400" s="674" t="s">
        <v>2129</v>
      </c>
    </row>
    <row r="401" spans="2:12">
      <c r="B401" s="674" t="s">
        <v>2052</v>
      </c>
      <c r="C401" s="674" t="s">
        <v>1883</v>
      </c>
      <c r="D401" s="674">
        <v>101</v>
      </c>
      <c r="E401" s="674" t="s">
        <v>1891</v>
      </c>
      <c r="F401" s="674">
        <v>104.3</v>
      </c>
      <c r="G401" s="674">
        <v>1</v>
      </c>
      <c r="I401" s="674">
        <v>135.24</v>
      </c>
      <c r="J401" s="674">
        <v>104.3</v>
      </c>
      <c r="K401" s="674">
        <v>135.24</v>
      </c>
      <c r="L401" s="674" t="s">
        <v>2129</v>
      </c>
    </row>
    <row r="402" spans="2:12">
      <c r="B402" s="674" t="s">
        <v>2098</v>
      </c>
      <c r="C402" s="674" t="s">
        <v>1883</v>
      </c>
      <c r="D402" s="674">
        <v>101</v>
      </c>
      <c r="E402" s="674" t="s">
        <v>1891</v>
      </c>
      <c r="F402" s="674">
        <v>150.47999999999999</v>
      </c>
      <c r="G402" s="674">
        <v>1</v>
      </c>
      <c r="I402" s="674">
        <v>135.24</v>
      </c>
      <c r="J402" s="674">
        <v>150.47999999999999</v>
      </c>
      <c r="K402" s="674">
        <v>135.24</v>
      </c>
      <c r="L402" s="674" t="s">
        <v>2129</v>
      </c>
    </row>
    <row r="403" spans="2:12">
      <c r="B403" s="674" t="s">
        <v>2098</v>
      </c>
      <c r="C403" s="674" t="s">
        <v>1883</v>
      </c>
      <c r="D403" s="674">
        <v>120</v>
      </c>
      <c r="E403" s="674" t="s">
        <v>1696</v>
      </c>
      <c r="F403" s="674">
        <v>134.78</v>
      </c>
      <c r="G403" s="674">
        <v>2</v>
      </c>
      <c r="I403" s="674">
        <v>99.62</v>
      </c>
      <c r="J403" s="674">
        <v>269.56</v>
      </c>
      <c r="K403" s="674">
        <v>199.24</v>
      </c>
      <c r="L403" s="674" t="s">
        <v>2129</v>
      </c>
    </row>
    <row r="404" spans="2:12">
      <c r="B404" s="674" t="s">
        <v>2098</v>
      </c>
      <c r="C404" s="674" t="s">
        <v>1883</v>
      </c>
      <c r="D404" s="674">
        <v>130</v>
      </c>
      <c r="E404" s="674" t="s">
        <v>1891</v>
      </c>
      <c r="F404" s="674">
        <v>112.36</v>
      </c>
      <c r="G404" s="674">
        <v>1</v>
      </c>
      <c r="I404" s="674">
        <v>95.1</v>
      </c>
      <c r="J404" s="674">
        <v>112.36</v>
      </c>
      <c r="K404" s="674">
        <v>95.1</v>
      </c>
      <c r="L404" s="674" t="s">
        <v>2129</v>
      </c>
    </row>
    <row r="405" spans="2:12">
      <c r="B405" s="674" t="s">
        <v>2098</v>
      </c>
      <c r="C405" s="674" t="s">
        <v>1883</v>
      </c>
      <c r="D405" s="674">
        <v>330</v>
      </c>
      <c r="E405" s="674" t="s">
        <v>1891</v>
      </c>
      <c r="F405" s="674">
        <v>82.85</v>
      </c>
      <c r="G405" s="674">
        <v>3716</v>
      </c>
      <c r="I405" s="674">
        <v>84.28</v>
      </c>
      <c r="J405" s="674">
        <v>307868.39</v>
      </c>
      <c r="K405" s="674">
        <v>313184.36</v>
      </c>
      <c r="L405" s="674" t="s">
        <v>2129</v>
      </c>
    </row>
    <row r="406" spans="2:12">
      <c r="B406" s="674" t="s">
        <v>2087</v>
      </c>
      <c r="C406" s="674" t="s">
        <v>1883</v>
      </c>
      <c r="D406" s="674">
        <v>330</v>
      </c>
      <c r="E406" s="674" t="s">
        <v>1891</v>
      </c>
      <c r="F406" s="674">
        <v>28.13</v>
      </c>
      <c r="G406" s="674">
        <v>3599</v>
      </c>
      <c r="I406" s="674">
        <v>84.28</v>
      </c>
      <c r="J406" s="674">
        <v>101254.41</v>
      </c>
      <c r="K406" s="674">
        <v>303323.61</v>
      </c>
      <c r="L406" s="674" t="s">
        <v>2129</v>
      </c>
    </row>
    <row r="407" spans="2:12">
      <c r="B407" s="674" t="s">
        <v>2137</v>
      </c>
      <c r="C407" s="674" t="s">
        <v>1883</v>
      </c>
      <c r="D407" s="674">
        <v>330</v>
      </c>
      <c r="E407" s="674" t="s">
        <v>1891</v>
      </c>
      <c r="F407" s="674">
        <v>45.21</v>
      </c>
      <c r="G407" s="674">
        <v>2663</v>
      </c>
      <c r="I407" s="674">
        <v>84.28</v>
      </c>
      <c r="J407" s="674">
        <v>120391.9</v>
      </c>
      <c r="K407" s="674">
        <v>224437.56</v>
      </c>
      <c r="L407" s="674" t="s">
        <v>2129</v>
      </c>
    </row>
    <row r="408" spans="2:12">
      <c r="B408" s="674" t="s">
        <v>2117</v>
      </c>
      <c r="C408" s="674" t="s">
        <v>1883</v>
      </c>
      <c r="D408" s="674">
        <v>330</v>
      </c>
      <c r="E408" s="674" t="s">
        <v>1893</v>
      </c>
      <c r="F408" s="674">
        <v>120.27</v>
      </c>
      <c r="G408" s="674">
        <v>10</v>
      </c>
      <c r="I408" s="674">
        <v>83.6</v>
      </c>
      <c r="J408" s="674">
        <v>1202.73</v>
      </c>
      <c r="K408" s="674">
        <v>836.02</v>
      </c>
      <c r="L408" s="674" t="s">
        <v>2129</v>
      </c>
    </row>
    <row r="409" spans="2:12">
      <c r="B409" s="674" t="s">
        <v>1933</v>
      </c>
      <c r="C409" s="674" t="s">
        <v>1883</v>
      </c>
      <c r="D409" s="674">
        <v>330</v>
      </c>
      <c r="E409" s="674" t="s">
        <v>1696</v>
      </c>
      <c r="F409" s="674">
        <v>106.47</v>
      </c>
      <c r="G409" s="674">
        <v>44</v>
      </c>
      <c r="I409" s="674">
        <v>122.59</v>
      </c>
      <c r="J409" s="674">
        <v>4684.68</v>
      </c>
      <c r="K409" s="674">
        <v>5393.95</v>
      </c>
      <c r="L409" s="674" t="s">
        <v>2129</v>
      </c>
    </row>
    <row r="410" spans="2:12">
      <c r="B410" s="674" t="s">
        <v>2146</v>
      </c>
      <c r="C410" s="674" t="s">
        <v>1883</v>
      </c>
      <c r="D410" s="674">
        <v>140</v>
      </c>
      <c r="E410" s="674" t="s">
        <v>1891</v>
      </c>
      <c r="F410" s="674">
        <v>102.3</v>
      </c>
      <c r="G410" s="674">
        <v>4</v>
      </c>
      <c r="I410" s="674">
        <v>68.28</v>
      </c>
      <c r="J410" s="674">
        <v>409.22</v>
      </c>
      <c r="K410" s="674">
        <v>273.13</v>
      </c>
      <c r="L410" s="674" t="s">
        <v>2129</v>
      </c>
    </row>
    <row r="411" spans="2:12">
      <c r="B411" s="674" t="s">
        <v>2146</v>
      </c>
      <c r="C411" s="674" t="s">
        <v>1883</v>
      </c>
      <c r="D411" s="674">
        <v>143</v>
      </c>
      <c r="E411" s="674" t="s">
        <v>1891</v>
      </c>
      <c r="F411" s="674">
        <v>172.71</v>
      </c>
      <c r="G411" s="674">
        <v>1</v>
      </c>
      <c r="I411" s="674">
        <v>172.71</v>
      </c>
      <c r="J411" s="674">
        <v>172.71</v>
      </c>
      <c r="K411" s="674">
        <v>172.71</v>
      </c>
      <c r="L411" s="674" t="s">
        <v>2129</v>
      </c>
    </row>
    <row r="412" spans="2:12">
      <c r="B412" s="674" t="s">
        <v>2146</v>
      </c>
      <c r="C412" s="674" t="s">
        <v>1883</v>
      </c>
      <c r="D412" s="674">
        <v>320</v>
      </c>
      <c r="E412" s="674" t="s">
        <v>1891</v>
      </c>
      <c r="F412" s="674">
        <v>77.53</v>
      </c>
      <c r="G412" s="674">
        <v>8</v>
      </c>
      <c r="I412" s="674">
        <v>119.39</v>
      </c>
      <c r="J412" s="674">
        <v>620.27</v>
      </c>
      <c r="K412" s="674">
        <v>955.1</v>
      </c>
      <c r="L412" s="674" t="s">
        <v>2129</v>
      </c>
    </row>
    <row r="413" spans="2:12">
      <c r="B413" s="674" t="s">
        <v>2028</v>
      </c>
      <c r="C413" s="674" t="s">
        <v>1883</v>
      </c>
      <c r="D413" s="674">
        <v>330</v>
      </c>
      <c r="E413" s="674" t="s">
        <v>1891</v>
      </c>
      <c r="F413" s="674">
        <v>69.989999999999995</v>
      </c>
      <c r="G413" s="674">
        <v>5405</v>
      </c>
      <c r="I413" s="674">
        <v>84.28</v>
      </c>
      <c r="J413" s="674">
        <v>378303.51</v>
      </c>
      <c r="K413" s="674">
        <v>455533.23</v>
      </c>
      <c r="L413" s="674" t="s">
        <v>2129</v>
      </c>
    </row>
    <row r="414" spans="2:12">
      <c r="B414" s="674" t="s">
        <v>2028</v>
      </c>
      <c r="C414" s="674" t="s">
        <v>1883</v>
      </c>
      <c r="D414" s="674">
        <v>330</v>
      </c>
      <c r="E414" s="674" t="s">
        <v>1893</v>
      </c>
      <c r="F414" s="674">
        <v>67.92</v>
      </c>
      <c r="G414" s="674">
        <v>80</v>
      </c>
      <c r="I414" s="674">
        <v>83.6</v>
      </c>
      <c r="J414" s="674">
        <v>5433.74</v>
      </c>
      <c r="K414" s="674">
        <v>6688.12</v>
      </c>
      <c r="L414" s="674" t="s">
        <v>2129</v>
      </c>
    </row>
    <row r="415" spans="2:12">
      <c r="B415" s="674" t="s">
        <v>2111</v>
      </c>
      <c r="C415" s="674" t="s">
        <v>1883</v>
      </c>
      <c r="D415" s="674">
        <v>330</v>
      </c>
      <c r="E415" s="674" t="s">
        <v>1891</v>
      </c>
      <c r="F415" s="674">
        <v>87.03</v>
      </c>
      <c r="G415" s="674">
        <v>9566</v>
      </c>
      <c r="I415" s="674">
        <v>84.28</v>
      </c>
      <c r="J415" s="674">
        <v>832505.06</v>
      </c>
      <c r="K415" s="674">
        <v>806222.17</v>
      </c>
      <c r="L415" s="674" t="s">
        <v>2129</v>
      </c>
    </row>
    <row r="416" spans="2:12">
      <c r="B416" s="674" t="s">
        <v>2134</v>
      </c>
      <c r="C416" s="674" t="s">
        <v>1883</v>
      </c>
      <c r="D416" s="674">
        <v>307</v>
      </c>
      <c r="E416" s="674" t="s">
        <v>1891</v>
      </c>
      <c r="F416" s="674">
        <v>107.3</v>
      </c>
      <c r="G416" s="674">
        <v>1</v>
      </c>
      <c r="I416" s="674">
        <v>231.75</v>
      </c>
      <c r="J416" s="674">
        <v>107.3</v>
      </c>
      <c r="K416" s="674">
        <v>231.75</v>
      </c>
      <c r="L416" s="674" t="s">
        <v>2129</v>
      </c>
    </row>
    <row r="417" spans="2:12">
      <c r="B417" s="674" t="s">
        <v>2134</v>
      </c>
      <c r="C417" s="674" t="s">
        <v>1883</v>
      </c>
      <c r="D417" s="674">
        <v>330</v>
      </c>
      <c r="E417" s="674" t="s">
        <v>1893</v>
      </c>
      <c r="F417" s="674">
        <v>108.42</v>
      </c>
      <c r="G417" s="674">
        <v>31</v>
      </c>
      <c r="I417" s="674">
        <v>83.6</v>
      </c>
      <c r="J417" s="674">
        <v>3360.93</v>
      </c>
      <c r="K417" s="674">
        <v>2591.65</v>
      </c>
      <c r="L417" s="674" t="s">
        <v>2129</v>
      </c>
    </row>
    <row r="418" spans="2:12">
      <c r="B418" s="674" t="s">
        <v>2038</v>
      </c>
      <c r="C418" s="674" t="s">
        <v>1883</v>
      </c>
      <c r="D418" s="674">
        <v>330</v>
      </c>
      <c r="E418" s="674" t="s">
        <v>1893</v>
      </c>
      <c r="F418" s="674">
        <v>151.68</v>
      </c>
      <c r="G418" s="674">
        <v>87</v>
      </c>
      <c r="I418" s="674">
        <v>83.6</v>
      </c>
      <c r="J418" s="674">
        <v>13195.79</v>
      </c>
      <c r="K418" s="674">
        <v>7273.33</v>
      </c>
      <c r="L418" s="674" t="s">
        <v>2129</v>
      </c>
    </row>
    <row r="419" spans="2:12">
      <c r="B419" s="674" t="s">
        <v>2136</v>
      </c>
      <c r="C419" s="674" t="s">
        <v>1883</v>
      </c>
      <c r="D419" s="674">
        <v>502</v>
      </c>
      <c r="E419" s="674" t="s">
        <v>1891</v>
      </c>
      <c r="F419" s="674">
        <v>144.88</v>
      </c>
      <c r="G419" s="674">
        <v>3</v>
      </c>
      <c r="I419" s="674">
        <v>109.32</v>
      </c>
      <c r="J419" s="674">
        <v>434.64</v>
      </c>
      <c r="K419" s="674">
        <v>327.96</v>
      </c>
      <c r="L419" s="674" t="s">
        <v>2129</v>
      </c>
    </row>
    <row r="420" spans="2:12">
      <c r="B420" s="674" t="s">
        <v>1933</v>
      </c>
      <c r="C420" s="674" t="s">
        <v>1883</v>
      </c>
      <c r="D420" s="674">
        <v>330</v>
      </c>
      <c r="E420" s="674" t="s">
        <v>1893</v>
      </c>
      <c r="F420" s="674">
        <v>34.75</v>
      </c>
      <c r="G420" s="674">
        <v>89</v>
      </c>
      <c r="I420" s="674">
        <v>83.6</v>
      </c>
      <c r="J420" s="674">
        <v>3092.55</v>
      </c>
      <c r="K420" s="674">
        <v>7440.54</v>
      </c>
      <c r="L420" s="674" t="s">
        <v>2129</v>
      </c>
    </row>
    <row r="421" spans="2:12">
      <c r="B421" s="674" t="s">
        <v>2087</v>
      </c>
      <c r="C421" s="674" t="s">
        <v>1883</v>
      </c>
      <c r="D421" s="674">
        <v>330</v>
      </c>
      <c r="E421" s="674" t="s">
        <v>1893</v>
      </c>
      <c r="F421" s="674">
        <v>194.48</v>
      </c>
      <c r="G421" s="674">
        <v>2</v>
      </c>
      <c r="I421" s="674">
        <v>83.6</v>
      </c>
      <c r="J421" s="674">
        <v>388.96</v>
      </c>
      <c r="K421" s="674">
        <v>167.2</v>
      </c>
      <c r="L421" s="674" t="s">
        <v>2129</v>
      </c>
    </row>
    <row r="422" spans="2:12">
      <c r="B422" s="674" t="s">
        <v>2042</v>
      </c>
      <c r="C422" s="674" t="s">
        <v>1883</v>
      </c>
      <c r="D422" s="674">
        <v>330</v>
      </c>
      <c r="E422" s="674" t="s">
        <v>1696</v>
      </c>
      <c r="F422" s="674">
        <v>258.14999999999998</v>
      </c>
      <c r="G422" s="674">
        <v>125</v>
      </c>
      <c r="I422" s="674">
        <v>122.59</v>
      </c>
      <c r="J422" s="674">
        <v>32268.58</v>
      </c>
      <c r="K422" s="674">
        <v>15323.71</v>
      </c>
      <c r="L422" s="674" t="s">
        <v>2129</v>
      </c>
    </row>
    <row r="423" spans="2:12">
      <c r="B423" s="674" t="s">
        <v>2136</v>
      </c>
      <c r="C423" s="674" t="s">
        <v>1883</v>
      </c>
      <c r="D423" s="674">
        <v>107</v>
      </c>
      <c r="E423" s="674" t="s">
        <v>1891</v>
      </c>
      <c r="F423" s="674">
        <v>277.39</v>
      </c>
      <c r="G423" s="674">
        <v>1</v>
      </c>
      <c r="I423" s="674">
        <v>194.89</v>
      </c>
      <c r="J423" s="674">
        <v>277.39</v>
      </c>
      <c r="K423" s="674">
        <v>194.89</v>
      </c>
      <c r="L423" s="674" t="s">
        <v>2129</v>
      </c>
    </row>
    <row r="424" spans="2:12">
      <c r="B424" s="674" t="s">
        <v>2042</v>
      </c>
      <c r="C424" s="674" t="s">
        <v>1883</v>
      </c>
      <c r="D424" s="674">
        <v>330</v>
      </c>
      <c r="E424" s="674" t="s">
        <v>1893</v>
      </c>
      <c r="F424" s="674">
        <v>121.72</v>
      </c>
      <c r="G424" s="674">
        <v>98</v>
      </c>
      <c r="I424" s="674">
        <v>83.6</v>
      </c>
      <c r="J424" s="674">
        <v>11928.99</v>
      </c>
      <c r="K424" s="674">
        <v>8192.9500000000007</v>
      </c>
      <c r="L424" s="674" t="s">
        <v>2129</v>
      </c>
    </row>
    <row r="425" spans="2:12">
      <c r="B425" s="674" t="s">
        <v>2136</v>
      </c>
      <c r="C425" s="674" t="s">
        <v>1883</v>
      </c>
      <c r="D425" s="674">
        <v>101</v>
      </c>
      <c r="E425" s="674" t="s">
        <v>1891</v>
      </c>
      <c r="F425" s="674">
        <v>249.72</v>
      </c>
      <c r="G425" s="674">
        <v>1</v>
      </c>
      <c r="I425" s="674">
        <v>135.24</v>
      </c>
      <c r="J425" s="674">
        <v>249.72</v>
      </c>
      <c r="K425" s="674">
        <v>135.24</v>
      </c>
      <c r="L425" s="674" t="s">
        <v>2129</v>
      </c>
    </row>
    <row r="426" spans="2:12">
      <c r="B426" s="674" t="s">
        <v>2136</v>
      </c>
      <c r="C426" s="674" t="s">
        <v>1883</v>
      </c>
      <c r="D426" s="674">
        <v>110</v>
      </c>
      <c r="E426" s="674" t="s">
        <v>1891</v>
      </c>
      <c r="F426" s="674">
        <v>184.37</v>
      </c>
      <c r="G426" s="674">
        <v>4</v>
      </c>
      <c r="I426" s="674">
        <v>129.65</v>
      </c>
      <c r="J426" s="674">
        <v>737.5</v>
      </c>
      <c r="K426" s="674">
        <v>518.6</v>
      </c>
      <c r="L426" s="674" t="s">
        <v>2129</v>
      </c>
    </row>
    <row r="427" spans="2:12">
      <c r="B427" s="674" t="s">
        <v>2136</v>
      </c>
      <c r="C427" s="674" t="s">
        <v>1883</v>
      </c>
      <c r="D427" s="674">
        <v>120</v>
      </c>
      <c r="E427" s="674" t="s">
        <v>1891</v>
      </c>
      <c r="F427" s="674">
        <v>89.08</v>
      </c>
      <c r="G427" s="674">
        <v>1</v>
      </c>
      <c r="I427" s="674">
        <v>111.29</v>
      </c>
      <c r="J427" s="674">
        <v>89.08</v>
      </c>
      <c r="K427" s="674">
        <v>111.29</v>
      </c>
      <c r="L427" s="674" t="s">
        <v>2129</v>
      </c>
    </row>
    <row r="428" spans="2:12">
      <c r="B428" s="674" t="s">
        <v>2136</v>
      </c>
      <c r="C428" s="674" t="s">
        <v>1883</v>
      </c>
      <c r="D428" s="674">
        <v>303</v>
      </c>
      <c r="E428" s="674" t="s">
        <v>1891</v>
      </c>
      <c r="F428" s="674">
        <v>81.67</v>
      </c>
      <c r="G428" s="674">
        <v>2</v>
      </c>
      <c r="I428" s="674">
        <v>73.959999999999994</v>
      </c>
      <c r="J428" s="674">
        <v>163.33000000000001</v>
      </c>
      <c r="K428" s="674">
        <v>147.91999999999999</v>
      </c>
      <c r="L428" s="674" t="s">
        <v>2129</v>
      </c>
    </row>
    <row r="429" spans="2:12">
      <c r="B429" s="674" t="s">
        <v>2136</v>
      </c>
      <c r="C429" s="674" t="s">
        <v>1883</v>
      </c>
      <c r="D429" s="674">
        <v>330</v>
      </c>
      <c r="E429" s="674" t="s">
        <v>1891</v>
      </c>
      <c r="F429" s="674">
        <v>106.33</v>
      </c>
      <c r="G429" s="674">
        <v>5276</v>
      </c>
      <c r="I429" s="674">
        <v>84.28</v>
      </c>
      <c r="J429" s="674">
        <v>560985.25</v>
      </c>
      <c r="K429" s="674">
        <v>444661.11</v>
      </c>
      <c r="L429" s="674" t="s">
        <v>2129</v>
      </c>
    </row>
    <row r="430" spans="2:12">
      <c r="B430" s="674" t="s">
        <v>2136</v>
      </c>
      <c r="C430" s="674" t="s">
        <v>1883</v>
      </c>
      <c r="D430" s="674">
        <v>340</v>
      </c>
      <c r="E430" s="674" t="s">
        <v>1891</v>
      </c>
      <c r="F430" s="674">
        <v>306.26</v>
      </c>
      <c r="G430" s="674">
        <v>2</v>
      </c>
      <c r="I430" s="674">
        <v>213.28</v>
      </c>
      <c r="J430" s="674">
        <v>612.52</v>
      </c>
      <c r="K430" s="674">
        <v>426.57</v>
      </c>
      <c r="L430" s="674" t="s">
        <v>2129</v>
      </c>
    </row>
    <row r="431" spans="2:12">
      <c r="B431" s="674" t="s">
        <v>2120</v>
      </c>
      <c r="C431" s="674" t="s">
        <v>1883</v>
      </c>
      <c r="D431" s="674">
        <v>330</v>
      </c>
      <c r="E431" s="674" t="s">
        <v>1891</v>
      </c>
      <c r="F431" s="674">
        <v>37.4</v>
      </c>
      <c r="G431" s="674">
        <v>2951</v>
      </c>
      <c r="I431" s="674">
        <v>84.28</v>
      </c>
      <c r="J431" s="674">
        <v>110352.74</v>
      </c>
      <c r="K431" s="674">
        <v>248710.19</v>
      </c>
      <c r="L431" s="674" t="s">
        <v>2129</v>
      </c>
    </row>
    <row r="432" spans="2:12">
      <c r="B432" s="674" t="s">
        <v>2063</v>
      </c>
      <c r="C432" s="674" t="s">
        <v>1883</v>
      </c>
      <c r="D432" s="674">
        <v>306</v>
      </c>
      <c r="E432" s="674" t="s">
        <v>1891</v>
      </c>
      <c r="F432" s="674">
        <v>75.91</v>
      </c>
      <c r="G432" s="674">
        <v>3</v>
      </c>
      <c r="I432" s="674">
        <v>88.19</v>
      </c>
      <c r="J432" s="674">
        <v>227.73</v>
      </c>
      <c r="K432" s="674">
        <v>264.57</v>
      </c>
      <c r="L432" s="674" t="s">
        <v>2129</v>
      </c>
    </row>
    <row r="433" spans="2:12">
      <c r="B433" s="674" t="s">
        <v>1935</v>
      </c>
      <c r="C433" s="674" t="s">
        <v>1883</v>
      </c>
      <c r="D433" s="674">
        <v>330</v>
      </c>
      <c r="E433" s="674" t="s">
        <v>1893</v>
      </c>
      <c r="F433" s="674">
        <v>139.41</v>
      </c>
      <c r="G433" s="674">
        <v>139</v>
      </c>
      <c r="I433" s="674">
        <v>83.6</v>
      </c>
      <c r="J433" s="674">
        <v>19377.66</v>
      </c>
      <c r="K433" s="674">
        <v>11620.61</v>
      </c>
      <c r="L433" s="674" t="s">
        <v>2129</v>
      </c>
    </row>
    <row r="434" spans="2:12">
      <c r="B434" s="674" t="s">
        <v>2122</v>
      </c>
      <c r="C434" s="674" t="s">
        <v>1883</v>
      </c>
      <c r="D434" s="674">
        <v>330</v>
      </c>
      <c r="E434" s="674" t="s">
        <v>1696</v>
      </c>
      <c r="F434" s="674">
        <v>98.05</v>
      </c>
      <c r="G434" s="674">
        <v>57</v>
      </c>
      <c r="I434" s="674">
        <v>122.59</v>
      </c>
      <c r="J434" s="674">
        <v>5588.83</v>
      </c>
      <c r="K434" s="674">
        <v>6987.61</v>
      </c>
      <c r="L434" s="674" t="s">
        <v>2129</v>
      </c>
    </row>
    <row r="435" spans="2:12">
      <c r="B435" s="674" t="s">
        <v>2150</v>
      </c>
      <c r="C435" s="674" t="s">
        <v>1883</v>
      </c>
      <c r="D435" s="674">
        <v>330</v>
      </c>
      <c r="E435" s="674" t="s">
        <v>1893</v>
      </c>
      <c r="F435" s="674">
        <v>136</v>
      </c>
      <c r="G435" s="674">
        <v>39</v>
      </c>
      <c r="I435" s="674">
        <v>83.6</v>
      </c>
      <c r="J435" s="674">
        <v>5304.02</v>
      </c>
      <c r="K435" s="674">
        <v>3260.46</v>
      </c>
      <c r="L435" s="674" t="s">
        <v>2129</v>
      </c>
    </row>
    <row r="436" spans="2:12">
      <c r="B436" s="674" t="s">
        <v>1928</v>
      </c>
      <c r="C436" s="674" t="s">
        <v>1883</v>
      </c>
      <c r="D436" s="674">
        <v>110</v>
      </c>
      <c r="E436" s="674" t="s">
        <v>1891</v>
      </c>
      <c r="F436" s="674">
        <v>78.989999999999995</v>
      </c>
      <c r="G436" s="674">
        <v>2</v>
      </c>
      <c r="I436" s="674">
        <v>129.65</v>
      </c>
      <c r="J436" s="674">
        <v>157.97</v>
      </c>
      <c r="K436" s="674">
        <v>259.3</v>
      </c>
      <c r="L436" s="674" t="s">
        <v>2129</v>
      </c>
    </row>
    <row r="437" spans="2:12">
      <c r="B437" s="674" t="s">
        <v>1928</v>
      </c>
      <c r="C437" s="674" t="s">
        <v>1883</v>
      </c>
      <c r="D437" s="674">
        <v>330</v>
      </c>
      <c r="E437" s="674" t="s">
        <v>1891</v>
      </c>
      <c r="F437" s="674">
        <v>58.92</v>
      </c>
      <c r="G437" s="674">
        <v>3901</v>
      </c>
      <c r="I437" s="674">
        <v>84.28</v>
      </c>
      <c r="J437" s="674">
        <v>229842.97</v>
      </c>
      <c r="K437" s="674">
        <v>328776.15999999997</v>
      </c>
      <c r="L437" s="674" t="s">
        <v>2129</v>
      </c>
    </row>
    <row r="438" spans="2:12">
      <c r="B438" s="674" t="s">
        <v>2146</v>
      </c>
      <c r="C438" s="674" t="s">
        <v>1883</v>
      </c>
      <c r="D438" s="674">
        <v>330</v>
      </c>
      <c r="E438" s="674" t="s">
        <v>1891</v>
      </c>
      <c r="F438" s="674">
        <v>75.33</v>
      </c>
      <c r="G438" s="674">
        <v>829</v>
      </c>
      <c r="I438" s="674">
        <v>84.28</v>
      </c>
      <c r="J438" s="674">
        <v>62446.26</v>
      </c>
      <c r="K438" s="674">
        <v>69868.09</v>
      </c>
      <c r="L438" s="674" t="s">
        <v>2129</v>
      </c>
    </row>
    <row r="439" spans="2:12">
      <c r="B439" s="674" t="s">
        <v>2120</v>
      </c>
      <c r="C439" s="674" t="s">
        <v>1883</v>
      </c>
      <c r="D439" s="674">
        <v>330</v>
      </c>
      <c r="E439" s="674" t="s">
        <v>1893</v>
      </c>
      <c r="F439" s="674">
        <v>40.090000000000003</v>
      </c>
      <c r="G439" s="674">
        <v>42</v>
      </c>
      <c r="I439" s="674">
        <v>83.6</v>
      </c>
      <c r="J439" s="674">
        <v>1683.84</v>
      </c>
      <c r="K439" s="674">
        <v>3511.26</v>
      </c>
      <c r="L439" s="674" t="s">
        <v>2129</v>
      </c>
    </row>
    <row r="440" spans="2:12">
      <c r="B440" s="674" t="s">
        <v>2090</v>
      </c>
      <c r="C440" s="674" t="s">
        <v>1883</v>
      </c>
      <c r="D440" s="674">
        <v>330</v>
      </c>
      <c r="E440" s="674" t="s">
        <v>1891</v>
      </c>
      <c r="F440" s="674">
        <v>168.31</v>
      </c>
      <c r="G440" s="674">
        <v>1677</v>
      </c>
      <c r="I440" s="674">
        <v>84.28</v>
      </c>
      <c r="J440" s="674">
        <v>282249.48</v>
      </c>
      <c r="K440" s="674">
        <v>141337.51</v>
      </c>
      <c r="L440" s="674" t="s">
        <v>2129</v>
      </c>
    </row>
    <row r="441" spans="2:12">
      <c r="B441" s="674" t="s">
        <v>2136</v>
      </c>
      <c r="C441" s="674" t="s">
        <v>1883</v>
      </c>
      <c r="D441" s="674">
        <v>103</v>
      </c>
      <c r="E441" s="674" t="s">
        <v>1891</v>
      </c>
      <c r="F441" s="674">
        <v>253.06</v>
      </c>
      <c r="G441" s="674">
        <v>1</v>
      </c>
      <c r="I441" s="674">
        <v>201.6</v>
      </c>
      <c r="J441" s="674">
        <v>253.06</v>
      </c>
      <c r="K441" s="674">
        <v>201.6</v>
      </c>
      <c r="L441" s="674" t="s">
        <v>2129</v>
      </c>
    </row>
    <row r="442" spans="2:12">
      <c r="B442" s="674" t="s">
        <v>2136</v>
      </c>
      <c r="C442" s="674" t="s">
        <v>1883</v>
      </c>
      <c r="D442" s="674">
        <v>301</v>
      </c>
      <c r="E442" s="674" t="s">
        <v>1891</v>
      </c>
      <c r="F442" s="674">
        <v>296.36</v>
      </c>
      <c r="G442" s="674">
        <v>1</v>
      </c>
      <c r="I442" s="674">
        <v>261.12</v>
      </c>
      <c r="J442" s="674">
        <v>296.36</v>
      </c>
      <c r="K442" s="674">
        <v>261.12</v>
      </c>
      <c r="L442" s="674" t="s">
        <v>2129</v>
      </c>
    </row>
    <row r="443" spans="2:12">
      <c r="B443" s="674" t="s">
        <v>2029</v>
      </c>
      <c r="C443" s="674" t="s">
        <v>1883</v>
      </c>
      <c r="D443" s="674">
        <v>330</v>
      </c>
      <c r="E443" s="674" t="s">
        <v>1891</v>
      </c>
      <c r="F443" s="674">
        <v>83.01</v>
      </c>
      <c r="G443" s="674">
        <v>7655</v>
      </c>
      <c r="I443" s="674">
        <v>84.28</v>
      </c>
      <c r="J443" s="674">
        <v>635459.38</v>
      </c>
      <c r="K443" s="674">
        <v>645163.16</v>
      </c>
      <c r="L443" s="674" t="s">
        <v>2129</v>
      </c>
    </row>
    <row r="444" spans="2:12">
      <c r="B444" s="674" t="s">
        <v>2087</v>
      </c>
      <c r="C444" s="674" t="s">
        <v>1883</v>
      </c>
      <c r="D444" s="674">
        <v>316</v>
      </c>
      <c r="E444" s="674" t="s">
        <v>1891</v>
      </c>
      <c r="F444" s="674">
        <v>59.37</v>
      </c>
      <c r="G444" s="674">
        <v>1</v>
      </c>
      <c r="I444" s="674">
        <v>59.37</v>
      </c>
      <c r="J444" s="674">
        <v>59.37</v>
      </c>
      <c r="K444" s="674">
        <v>59.37</v>
      </c>
      <c r="L444" s="674" t="s">
        <v>2129</v>
      </c>
    </row>
    <row r="445" spans="2:12">
      <c r="B445" s="674" t="s">
        <v>2071</v>
      </c>
      <c r="C445" s="674" t="s">
        <v>1883</v>
      </c>
      <c r="D445" s="674">
        <v>330</v>
      </c>
      <c r="E445" s="674" t="s">
        <v>1891</v>
      </c>
      <c r="F445" s="674">
        <v>46</v>
      </c>
      <c r="G445" s="674">
        <v>6811</v>
      </c>
      <c r="I445" s="674">
        <v>84.28</v>
      </c>
      <c r="J445" s="674">
        <v>313294.71999999997</v>
      </c>
      <c r="K445" s="674">
        <v>574030.86</v>
      </c>
      <c r="L445" s="674" t="s">
        <v>2129</v>
      </c>
    </row>
    <row r="446" spans="2:12">
      <c r="B446" s="674" t="s">
        <v>2083</v>
      </c>
      <c r="C446" s="674" t="s">
        <v>1883</v>
      </c>
      <c r="D446" s="674">
        <v>330</v>
      </c>
      <c r="E446" s="674" t="s">
        <v>1696</v>
      </c>
      <c r="F446" s="674">
        <v>113.64</v>
      </c>
      <c r="G446" s="674">
        <v>122</v>
      </c>
      <c r="I446" s="674">
        <v>122.59</v>
      </c>
      <c r="J446" s="674">
        <v>13864.35</v>
      </c>
      <c r="K446" s="674">
        <v>14955.94</v>
      </c>
      <c r="L446" s="674" t="s">
        <v>2129</v>
      </c>
    </row>
    <row r="447" spans="2:12">
      <c r="B447" s="674" t="s">
        <v>2124</v>
      </c>
      <c r="C447" s="674" t="s">
        <v>1883</v>
      </c>
      <c r="D447" s="674">
        <v>130</v>
      </c>
      <c r="E447" s="674" t="s">
        <v>1891</v>
      </c>
      <c r="F447" s="674">
        <v>211.39</v>
      </c>
      <c r="G447" s="674">
        <v>3</v>
      </c>
      <c r="I447" s="674">
        <v>95.1</v>
      </c>
      <c r="J447" s="674">
        <v>634.16</v>
      </c>
      <c r="K447" s="674">
        <v>285.29000000000002</v>
      </c>
      <c r="L447" s="674" t="s">
        <v>2129</v>
      </c>
    </row>
    <row r="448" spans="2:12">
      <c r="B448" s="674" t="s">
        <v>2149</v>
      </c>
      <c r="C448" s="674" t="s">
        <v>1883</v>
      </c>
      <c r="D448" s="674">
        <v>330</v>
      </c>
      <c r="E448" s="674" t="s">
        <v>1891</v>
      </c>
      <c r="F448" s="674">
        <v>108.79</v>
      </c>
      <c r="G448" s="674">
        <v>4356</v>
      </c>
      <c r="I448" s="674">
        <v>84.28</v>
      </c>
      <c r="J448" s="674">
        <v>473869.59</v>
      </c>
      <c r="K448" s="674">
        <v>367123.54</v>
      </c>
      <c r="L448" s="674" t="s">
        <v>2129</v>
      </c>
    </row>
    <row r="449" spans="2:12">
      <c r="B449" s="674" t="s">
        <v>2104</v>
      </c>
      <c r="C449" s="674" t="s">
        <v>1883</v>
      </c>
      <c r="D449" s="674">
        <v>330</v>
      </c>
      <c r="E449" s="674" t="s">
        <v>1696</v>
      </c>
      <c r="F449" s="674">
        <v>28.33</v>
      </c>
      <c r="G449" s="674">
        <v>206</v>
      </c>
      <c r="I449" s="674">
        <v>122.59</v>
      </c>
      <c r="J449" s="674">
        <v>5835.84</v>
      </c>
      <c r="K449" s="674">
        <v>25253.48</v>
      </c>
      <c r="L449" s="674" t="s">
        <v>2129</v>
      </c>
    </row>
    <row r="450" spans="2:12">
      <c r="B450" s="674" t="s">
        <v>2141</v>
      </c>
      <c r="C450" s="674" t="s">
        <v>1883</v>
      </c>
      <c r="D450" s="674">
        <v>330</v>
      </c>
      <c r="E450" s="674" t="s">
        <v>1893</v>
      </c>
      <c r="F450" s="674">
        <v>128.19</v>
      </c>
      <c r="G450" s="674">
        <v>85</v>
      </c>
      <c r="I450" s="674">
        <v>83.6</v>
      </c>
      <c r="J450" s="674">
        <v>10896.07</v>
      </c>
      <c r="K450" s="674">
        <v>7106.13</v>
      </c>
      <c r="L450" s="674" t="s">
        <v>2129</v>
      </c>
    </row>
    <row r="451" spans="2:12">
      <c r="B451" s="674" t="s">
        <v>2138</v>
      </c>
      <c r="C451" s="674" t="s">
        <v>1883</v>
      </c>
      <c r="D451" s="674">
        <v>330</v>
      </c>
      <c r="E451" s="674" t="s">
        <v>1891</v>
      </c>
      <c r="F451" s="674">
        <v>94.26</v>
      </c>
      <c r="G451" s="674">
        <v>3293</v>
      </c>
      <c r="I451" s="674">
        <v>84.28</v>
      </c>
      <c r="J451" s="674">
        <v>310384.31</v>
      </c>
      <c r="K451" s="674">
        <v>277533.93</v>
      </c>
      <c r="L451" s="674" t="s">
        <v>2129</v>
      </c>
    </row>
    <row r="452" spans="2:12">
      <c r="B452" s="674" t="s">
        <v>2060</v>
      </c>
      <c r="C452" s="674" t="s">
        <v>1883</v>
      </c>
      <c r="D452" s="674">
        <v>330</v>
      </c>
      <c r="E452" s="674" t="s">
        <v>1893</v>
      </c>
      <c r="F452" s="674">
        <v>135.25</v>
      </c>
      <c r="G452" s="674">
        <v>56</v>
      </c>
      <c r="I452" s="674">
        <v>83.6</v>
      </c>
      <c r="J452" s="674">
        <v>7573.83</v>
      </c>
      <c r="K452" s="674">
        <v>4681.68</v>
      </c>
      <c r="L452" s="674" t="s">
        <v>2129</v>
      </c>
    </row>
    <row r="453" spans="2:12">
      <c r="B453" s="674" t="s">
        <v>2094</v>
      </c>
      <c r="C453" s="674" t="s">
        <v>1883</v>
      </c>
      <c r="D453" s="674">
        <v>330</v>
      </c>
      <c r="E453" s="674" t="s">
        <v>1696</v>
      </c>
      <c r="F453" s="674">
        <v>64.91</v>
      </c>
      <c r="G453" s="674">
        <v>3</v>
      </c>
      <c r="I453" s="674">
        <v>122.59</v>
      </c>
      <c r="J453" s="674">
        <v>194.73</v>
      </c>
      <c r="K453" s="674">
        <v>367.77</v>
      </c>
      <c r="L453" s="674" t="s">
        <v>2129</v>
      </c>
    </row>
    <row r="454" spans="2:12">
      <c r="B454" s="674" t="s">
        <v>2124</v>
      </c>
      <c r="C454" s="674" t="s">
        <v>1883</v>
      </c>
      <c r="D454" s="674">
        <v>330</v>
      </c>
      <c r="E454" s="674" t="s">
        <v>1891</v>
      </c>
      <c r="F454" s="674">
        <v>186.04</v>
      </c>
      <c r="G454" s="674">
        <v>8621</v>
      </c>
      <c r="I454" s="674">
        <v>84.28</v>
      </c>
      <c r="J454" s="674">
        <v>1603854.25</v>
      </c>
      <c r="K454" s="674">
        <v>726577.61</v>
      </c>
      <c r="L454" s="674" t="s">
        <v>2129</v>
      </c>
    </row>
    <row r="455" spans="2:12">
      <c r="B455" s="674" t="s">
        <v>2100</v>
      </c>
      <c r="C455" s="674" t="s">
        <v>1883</v>
      </c>
      <c r="D455" s="674">
        <v>330</v>
      </c>
      <c r="E455" s="674" t="s">
        <v>1893</v>
      </c>
      <c r="F455" s="674">
        <v>72.14</v>
      </c>
      <c r="G455" s="674">
        <v>232</v>
      </c>
      <c r="I455" s="674">
        <v>83.6</v>
      </c>
      <c r="J455" s="674">
        <v>16736</v>
      </c>
      <c r="K455" s="674">
        <v>19395.55</v>
      </c>
      <c r="L455" s="674" t="s">
        <v>2129</v>
      </c>
    </row>
    <row r="456" spans="2:12">
      <c r="B456" s="674" t="s">
        <v>2124</v>
      </c>
      <c r="C456" s="674" t="s">
        <v>1883</v>
      </c>
      <c r="D456" s="674">
        <v>104</v>
      </c>
      <c r="E456" s="674" t="s">
        <v>1891</v>
      </c>
      <c r="F456" s="674">
        <v>296.61</v>
      </c>
      <c r="G456" s="674">
        <v>1</v>
      </c>
      <c r="I456" s="674">
        <v>179.86</v>
      </c>
      <c r="J456" s="674">
        <v>296.61</v>
      </c>
      <c r="K456" s="674">
        <v>179.86</v>
      </c>
      <c r="L456" s="674" t="s">
        <v>2129</v>
      </c>
    </row>
    <row r="457" spans="2:12">
      <c r="B457" s="674" t="s">
        <v>2103</v>
      </c>
      <c r="C457" s="674" t="s">
        <v>1883</v>
      </c>
      <c r="D457" s="674">
        <v>330</v>
      </c>
      <c r="E457" s="674" t="s">
        <v>1891</v>
      </c>
      <c r="F457" s="674">
        <v>30.31</v>
      </c>
      <c r="G457" s="674">
        <v>5877</v>
      </c>
      <c r="I457" s="674">
        <v>84.28</v>
      </c>
      <c r="J457" s="674">
        <v>178128.97</v>
      </c>
      <c r="K457" s="674">
        <v>495313.37</v>
      </c>
      <c r="L457" s="674" t="s">
        <v>2129</v>
      </c>
    </row>
    <row r="458" spans="2:12">
      <c r="B458" s="674" t="s">
        <v>2095</v>
      </c>
      <c r="C458" s="674" t="s">
        <v>1883</v>
      </c>
      <c r="D458" s="674">
        <v>502</v>
      </c>
      <c r="E458" s="674" t="s">
        <v>1891</v>
      </c>
      <c r="F458" s="674">
        <v>161.91</v>
      </c>
      <c r="G458" s="674">
        <v>1</v>
      </c>
      <c r="I458" s="674">
        <v>109.32</v>
      </c>
      <c r="J458" s="674">
        <v>161.91</v>
      </c>
      <c r="K458" s="674">
        <v>109.32</v>
      </c>
      <c r="L458" s="674" t="s">
        <v>2129</v>
      </c>
    </row>
    <row r="459" spans="2:12">
      <c r="B459" s="674" t="s">
        <v>2072</v>
      </c>
      <c r="C459" s="674" t="s">
        <v>1883</v>
      </c>
      <c r="D459" s="674">
        <v>330</v>
      </c>
      <c r="E459" s="674" t="s">
        <v>1696</v>
      </c>
      <c r="F459" s="674">
        <v>198.2</v>
      </c>
      <c r="G459" s="674">
        <v>152</v>
      </c>
      <c r="I459" s="674">
        <v>122.59</v>
      </c>
      <c r="J459" s="674">
        <v>30126.74</v>
      </c>
      <c r="K459" s="674">
        <v>18633.64</v>
      </c>
      <c r="L459" s="674" t="s">
        <v>2129</v>
      </c>
    </row>
    <row r="460" spans="2:12">
      <c r="B460" s="674" t="s">
        <v>2063</v>
      </c>
      <c r="C460" s="674" t="s">
        <v>1883</v>
      </c>
      <c r="D460" s="674">
        <v>999</v>
      </c>
      <c r="E460" s="674" t="s">
        <v>1891</v>
      </c>
      <c r="F460" s="674">
        <v>116.03</v>
      </c>
      <c r="G460" s="674">
        <v>5</v>
      </c>
      <c r="I460" s="674">
        <v>116.03</v>
      </c>
      <c r="J460" s="674">
        <v>580.14</v>
      </c>
      <c r="K460" s="674">
        <v>580.14</v>
      </c>
      <c r="L460" s="674" t="s">
        <v>2129</v>
      </c>
    </row>
    <row r="461" spans="2:12">
      <c r="B461" s="674" t="s">
        <v>2117</v>
      </c>
      <c r="C461" s="674" t="s">
        <v>1883</v>
      </c>
      <c r="D461" s="674">
        <v>330</v>
      </c>
      <c r="E461" s="674" t="s">
        <v>1891</v>
      </c>
      <c r="F461" s="674">
        <v>106.93</v>
      </c>
      <c r="G461" s="674">
        <v>2269</v>
      </c>
      <c r="I461" s="674">
        <v>84.28</v>
      </c>
      <c r="J461" s="674">
        <v>242634.91</v>
      </c>
      <c r="K461" s="674">
        <v>191231.25</v>
      </c>
      <c r="L461" s="674" t="s">
        <v>2129</v>
      </c>
    </row>
    <row r="462" spans="2:12">
      <c r="B462" s="674" t="s">
        <v>2139</v>
      </c>
      <c r="C462" s="674" t="s">
        <v>1883</v>
      </c>
      <c r="D462" s="674">
        <v>330</v>
      </c>
      <c r="E462" s="674" t="s">
        <v>1696</v>
      </c>
      <c r="F462" s="674">
        <v>188.55</v>
      </c>
      <c r="G462" s="674">
        <v>234</v>
      </c>
      <c r="I462" s="674">
        <v>122.59</v>
      </c>
      <c r="J462" s="674">
        <v>44120.02</v>
      </c>
      <c r="K462" s="674">
        <v>28685.99</v>
      </c>
      <c r="L462" s="674" t="s">
        <v>2129</v>
      </c>
    </row>
    <row r="463" spans="2:12">
      <c r="B463" s="674" t="s">
        <v>2027</v>
      </c>
      <c r="C463" s="674" t="s">
        <v>1883</v>
      </c>
      <c r="D463" s="674">
        <v>110</v>
      </c>
      <c r="E463" s="674" t="s">
        <v>1891</v>
      </c>
      <c r="F463" s="674">
        <v>66.58</v>
      </c>
      <c r="G463" s="674">
        <v>1</v>
      </c>
      <c r="I463" s="674">
        <v>129.65</v>
      </c>
      <c r="J463" s="674">
        <v>66.58</v>
      </c>
      <c r="K463" s="674">
        <v>129.65</v>
      </c>
      <c r="L463" s="674" t="s">
        <v>2129</v>
      </c>
    </row>
    <row r="464" spans="2:12">
      <c r="B464" s="674" t="s">
        <v>2095</v>
      </c>
      <c r="C464" s="674" t="s">
        <v>1883</v>
      </c>
      <c r="D464" s="674">
        <v>110</v>
      </c>
      <c r="E464" s="674" t="s">
        <v>1891</v>
      </c>
      <c r="F464" s="674">
        <v>139.26</v>
      </c>
      <c r="G464" s="674">
        <v>1</v>
      </c>
      <c r="I464" s="674">
        <v>129.65</v>
      </c>
      <c r="J464" s="674">
        <v>139.26</v>
      </c>
      <c r="K464" s="674">
        <v>129.65</v>
      </c>
      <c r="L464" s="674" t="s">
        <v>2129</v>
      </c>
    </row>
    <row r="465" spans="2:12">
      <c r="B465" s="674" t="s">
        <v>2063</v>
      </c>
      <c r="C465" s="674" t="s">
        <v>1883</v>
      </c>
      <c r="D465" s="674">
        <v>257</v>
      </c>
      <c r="E465" s="674" t="s">
        <v>1893</v>
      </c>
      <c r="F465" s="674">
        <v>132.78</v>
      </c>
      <c r="G465" s="674">
        <v>16</v>
      </c>
      <c r="I465" s="674">
        <v>67.930000000000007</v>
      </c>
      <c r="J465" s="674">
        <v>2124.41</v>
      </c>
      <c r="K465" s="674">
        <v>1086.94</v>
      </c>
      <c r="L465" s="674" t="s">
        <v>2129</v>
      </c>
    </row>
    <row r="466" spans="2:12">
      <c r="B466" s="674" t="s">
        <v>1934</v>
      </c>
      <c r="C466" s="674" t="s">
        <v>1883</v>
      </c>
      <c r="D466" s="674">
        <v>330</v>
      </c>
      <c r="E466" s="674" t="s">
        <v>1893</v>
      </c>
      <c r="F466" s="674">
        <v>183.1</v>
      </c>
      <c r="G466" s="674">
        <v>105</v>
      </c>
      <c r="I466" s="674">
        <v>83.6</v>
      </c>
      <c r="J466" s="674">
        <v>19225.18</v>
      </c>
      <c r="K466" s="674">
        <v>8778.16</v>
      </c>
      <c r="L466" s="674" t="s">
        <v>2129</v>
      </c>
    </row>
    <row r="467" spans="2:12">
      <c r="B467" s="674" t="s">
        <v>2105</v>
      </c>
      <c r="C467" s="674" t="s">
        <v>1883</v>
      </c>
      <c r="D467" s="674">
        <v>330</v>
      </c>
      <c r="E467" s="674" t="s">
        <v>1696</v>
      </c>
      <c r="F467" s="674">
        <v>154.72999999999999</v>
      </c>
      <c r="G467" s="674">
        <v>44</v>
      </c>
      <c r="I467" s="674">
        <v>122.59</v>
      </c>
      <c r="J467" s="674">
        <v>6807.92</v>
      </c>
      <c r="K467" s="674">
        <v>5393.95</v>
      </c>
      <c r="L467" s="674" t="s">
        <v>2129</v>
      </c>
    </row>
    <row r="468" spans="2:12">
      <c r="B468" s="674" t="s">
        <v>2110</v>
      </c>
      <c r="C468" s="674" t="s">
        <v>1883</v>
      </c>
      <c r="D468" s="674">
        <v>330</v>
      </c>
      <c r="E468" s="674" t="s">
        <v>1891</v>
      </c>
      <c r="F468" s="674">
        <v>144.32</v>
      </c>
      <c r="G468" s="674">
        <v>50</v>
      </c>
      <c r="I468" s="674">
        <v>84.28</v>
      </c>
      <c r="J468" s="674">
        <v>7216.12</v>
      </c>
      <c r="K468" s="674">
        <v>4214</v>
      </c>
      <c r="L468" s="674" t="s">
        <v>2129</v>
      </c>
    </row>
    <row r="469" spans="2:12">
      <c r="B469" s="674" t="s">
        <v>2124</v>
      </c>
      <c r="C469" s="674" t="s">
        <v>1883</v>
      </c>
      <c r="D469" s="674">
        <v>143</v>
      </c>
      <c r="E469" s="674" t="s">
        <v>1893</v>
      </c>
      <c r="F469" s="674">
        <v>153.31</v>
      </c>
      <c r="G469" s="674">
        <v>1</v>
      </c>
      <c r="I469" s="674">
        <v>153.31</v>
      </c>
      <c r="J469" s="674">
        <v>153.31</v>
      </c>
      <c r="K469" s="674">
        <v>153.31</v>
      </c>
      <c r="L469" s="674" t="s">
        <v>2129</v>
      </c>
    </row>
    <row r="470" spans="2:12">
      <c r="B470" s="674" t="s">
        <v>2139</v>
      </c>
      <c r="C470" s="674" t="s">
        <v>1883</v>
      </c>
      <c r="D470" s="674">
        <v>330</v>
      </c>
      <c r="E470" s="674" t="s">
        <v>1893</v>
      </c>
      <c r="F470" s="674">
        <v>127.54</v>
      </c>
      <c r="G470" s="674">
        <v>12</v>
      </c>
      <c r="I470" s="674">
        <v>83.6</v>
      </c>
      <c r="J470" s="674">
        <v>1530.5</v>
      </c>
      <c r="K470" s="674">
        <v>1003.22</v>
      </c>
      <c r="L470" s="674" t="s">
        <v>2129</v>
      </c>
    </row>
    <row r="471" spans="2:12">
      <c r="B471" s="674" t="s">
        <v>2139</v>
      </c>
      <c r="C471" s="674" t="s">
        <v>1883</v>
      </c>
      <c r="D471" s="674">
        <v>410</v>
      </c>
      <c r="E471" s="674" t="s">
        <v>1891</v>
      </c>
      <c r="F471" s="674">
        <v>104.08</v>
      </c>
      <c r="G471" s="674">
        <v>2</v>
      </c>
      <c r="I471" s="674">
        <v>122.4</v>
      </c>
      <c r="J471" s="674">
        <v>208.17</v>
      </c>
      <c r="K471" s="674">
        <v>244.8</v>
      </c>
      <c r="L471" s="674" t="s">
        <v>2129</v>
      </c>
    </row>
    <row r="472" spans="2:12">
      <c r="B472" s="674" t="s">
        <v>2118</v>
      </c>
      <c r="C472" s="674" t="s">
        <v>1883</v>
      </c>
      <c r="D472" s="674">
        <v>320</v>
      </c>
      <c r="E472" s="674" t="s">
        <v>1891</v>
      </c>
      <c r="F472" s="674">
        <v>205.21</v>
      </c>
      <c r="G472" s="674">
        <v>1</v>
      </c>
      <c r="I472" s="674">
        <v>119.39</v>
      </c>
      <c r="J472" s="674">
        <v>205.21</v>
      </c>
      <c r="K472" s="674">
        <v>119.39</v>
      </c>
      <c r="L472" s="674" t="s">
        <v>2129</v>
      </c>
    </row>
    <row r="473" spans="2:12">
      <c r="B473" s="674" t="s">
        <v>2143</v>
      </c>
      <c r="C473" s="674" t="s">
        <v>1883</v>
      </c>
      <c r="D473" s="674">
        <v>160</v>
      </c>
      <c r="E473" s="674" t="s">
        <v>1891</v>
      </c>
      <c r="F473" s="674">
        <v>95.74</v>
      </c>
      <c r="G473" s="674">
        <v>1</v>
      </c>
      <c r="I473" s="674">
        <v>114.56</v>
      </c>
      <c r="J473" s="674">
        <v>95.74</v>
      </c>
      <c r="K473" s="674">
        <v>114.56</v>
      </c>
      <c r="L473" s="674" t="s">
        <v>2129</v>
      </c>
    </row>
    <row r="474" spans="2:12">
      <c r="B474" s="674" t="s">
        <v>2143</v>
      </c>
      <c r="C474" s="674" t="s">
        <v>1883</v>
      </c>
      <c r="D474" s="674">
        <v>160</v>
      </c>
      <c r="E474" s="674" t="s">
        <v>1696</v>
      </c>
      <c r="F474" s="674">
        <v>135.47</v>
      </c>
      <c r="G474" s="674">
        <v>10</v>
      </c>
      <c r="I474" s="674">
        <v>133.16999999999999</v>
      </c>
      <c r="J474" s="674">
        <v>1354.68</v>
      </c>
      <c r="K474" s="674">
        <v>1331.75</v>
      </c>
      <c r="L474" s="674" t="s">
        <v>2129</v>
      </c>
    </row>
    <row r="475" spans="2:12">
      <c r="B475" s="674" t="s">
        <v>1934</v>
      </c>
      <c r="C475" s="674" t="s">
        <v>1883</v>
      </c>
      <c r="D475" s="674">
        <v>330</v>
      </c>
      <c r="E475" s="674" t="s">
        <v>1891</v>
      </c>
      <c r="F475" s="674">
        <v>185.4</v>
      </c>
      <c r="G475" s="674">
        <v>2151</v>
      </c>
      <c r="I475" s="674">
        <v>84.28</v>
      </c>
      <c r="J475" s="674">
        <v>398793.72</v>
      </c>
      <c r="K475" s="674">
        <v>181286.21</v>
      </c>
      <c r="L475" s="674" t="s">
        <v>2129</v>
      </c>
    </row>
    <row r="476" spans="2:12">
      <c r="B476" s="674" t="s">
        <v>2048</v>
      </c>
      <c r="C476" s="674" t="s">
        <v>1883</v>
      </c>
      <c r="D476" s="674">
        <v>330</v>
      </c>
      <c r="E476" s="674" t="s">
        <v>1891</v>
      </c>
      <c r="F476" s="674">
        <v>57.5</v>
      </c>
      <c r="G476" s="674">
        <v>6783</v>
      </c>
      <c r="I476" s="674">
        <v>84.28</v>
      </c>
      <c r="J476" s="674">
        <v>390045.94</v>
      </c>
      <c r="K476" s="674">
        <v>571671.02</v>
      </c>
      <c r="L476" s="674" t="s">
        <v>2129</v>
      </c>
    </row>
    <row r="477" spans="2:12">
      <c r="B477" s="674" t="s">
        <v>2122</v>
      </c>
      <c r="C477" s="674" t="s">
        <v>1883</v>
      </c>
      <c r="D477" s="674">
        <v>330</v>
      </c>
      <c r="E477" s="674" t="s">
        <v>1891</v>
      </c>
      <c r="F477" s="674">
        <v>99</v>
      </c>
      <c r="G477" s="674">
        <v>1667</v>
      </c>
      <c r="I477" s="674">
        <v>84.28</v>
      </c>
      <c r="J477" s="674">
        <v>165027.75</v>
      </c>
      <c r="K477" s="674">
        <v>140494.71</v>
      </c>
      <c r="L477" s="674" t="s">
        <v>2129</v>
      </c>
    </row>
    <row r="478" spans="2:12">
      <c r="B478" s="674" t="s">
        <v>2133</v>
      </c>
      <c r="C478" s="674" t="s">
        <v>1883</v>
      </c>
      <c r="D478" s="674">
        <v>330</v>
      </c>
      <c r="E478" s="674" t="s">
        <v>1893</v>
      </c>
      <c r="F478" s="674">
        <v>97.35</v>
      </c>
      <c r="G478" s="674">
        <v>29</v>
      </c>
      <c r="I478" s="674">
        <v>83.6</v>
      </c>
      <c r="J478" s="674">
        <v>2823.02</v>
      </c>
      <c r="K478" s="674">
        <v>2424.44</v>
      </c>
      <c r="L478" s="674" t="s">
        <v>2129</v>
      </c>
    </row>
    <row r="479" spans="2:12">
      <c r="B479" s="674" t="s">
        <v>2073</v>
      </c>
      <c r="C479" s="674" t="s">
        <v>1883</v>
      </c>
      <c r="D479" s="674">
        <v>327</v>
      </c>
      <c r="E479" s="674" t="s">
        <v>1891</v>
      </c>
      <c r="F479" s="674">
        <v>337.14</v>
      </c>
      <c r="G479" s="674">
        <v>1</v>
      </c>
      <c r="I479" s="674">
        <v>337.14</v>
      </c>
      <c r="J479" s="674">
        <v>337.14</v>
      </c>
      <c r="K479" s="674">
        <v>337.14</v>
      </c>
      <c r="L479" s="674" t="s">
        <v>2129</v>
      </c>
    </row>
    <row r="480" spans="2:12">
      <c r="B480" s="674" t="s">
        <v>2073</v>
      </c>
      <c r="C480" s="674" t="s">
        <v>1883</v>
      </c>
      <c r="D480" s="674">
        <v>307</v>
      </c>
      <c r="E480" s="674" t="s">
        <v>1891</v>
      </c>
      <c r="F480" s="674">
        <v>356.21</v>
      </c>
      <c r="G480" s="674">
        <v>1</v>
      </c>
      <c r="I480" s="674">
        <v>231.75</v>
      </c>
      <c r="J480" s="674">
        <v>356.21</v>
      </c>
      <c r="K480" s="674">
        <v>231.75</v>
      </c>
      <c r="L480" s="674" t="s">
        <v>2129</v>
      </c>
    </row>
    <row r="481" spans="2:12">
      <c r="B481" s="674" t="s">
        <v>2077</v>
      </c>
      <c r="C481" s="674" t="s">
        <v>1883</v>
      </c>
      <c r="D481" s="674">
        <v>502</v>
      </c>
      <c r="E481" s="674" t="s">
        <v>1891</v>
      </c>
      <c r="F481" s="674">
        <v>69.66</v>
      </c>
      <c r="G481" s="674">
        <v>1</v>
      </c>
      <c r="I481" s="674">
        <v>109.32</v>
      </c>
      <c r="J481" s="674">
        <v>69.66</v>
      </c>
      <c r="K481" s="674">
        <v>109.32</v>
      </c>
      <c r="L481" s="674" t="s">
        <v>2129</v>
      </c>
    </row>
    <row r="482" spans="2:12">
      <c r="B482" s="674" t="s">
        <v>2052</v>
      </c>
      <c r="C482" s="674" t="s">
        <v>1883</v>
      </c>
      <c r="D482" s="674">
        <v>330</v>
      </c>
      <c r="E482" s="674" t="s">
        <v>1696</v>
      </c>
      <c r="F482" s="674">
        <v>30.68</v>
      </c>
      <c r="G482" s="674">
        <v>114</v>
      </c>
      <c r="I482" s="674">
        <v>122.59</v>
      </c>
      <c r="J482" s="674">
        <v>3497.25</v>
      </c>
      <c r="K482" s="674">
        <v>13975.23</v>
      </c>
      <c r="L482" s="674" t="s">
        <v>2129</v>
      </c>
    </row>
    <row r="483" spans="2:12">
      <c r="B483" s="674" t="s">
        <v>1936</v>
      </c>
      <c r="C483" s="674" t="s">
        <v>1883</v>
      </c>
      <c r="D483" s="674">
        <v>330</v>
      </c>
      <c r="E483" s="674" t="s">
        <v>1696</v>
      </c>
      <c r="F483" s="674">
        <v>208.58</v>
      </c>
      <c r="G483" s="674">
        <v>173</v>
      </c>
      <c r="I483" s="674">
        <v>122.59</v>
      </c>
      <c r="J483" s="674">
        <v>36084.519999999997</v>
      </c>
      <c r="K483" s="674">
        <v>21208.02</v>
      </c>
      <c r="L483" s="674" t="s">
        <v>2129</v>
      </c>
    </row>
    <row r="484" spans="2:12">
      <c r="B484" s="674" t="s">
        <v>2070</v>
      </c>
      <c r="C484" s="674" t="s">
        <v>1883</v>
      </c>
      <c r="D484" s="674">
        <v>330</v>
      </c>
      <c r="E484" s="674" t="s">
        <v>1891</v>
      </c>
      <c r="F484" s="674">
        <v>144.68</v>
      </c>
      <c r="G484" s="674">
        <v>7041</v>
      </c>
      <c r="I484" s="674">
        <v>84.28</v>
      </c>
      <c r="J484" s="674">
        <v>1018708.13</v>
      </c>
      <c r="K484" s="674">
        <v>593415.26</v>
      </c>
      <c r="L484" s="674" t="s">
        <v>2129</v>
      </c>
    </row>
    <row r="485" spans="2:12">
      <c r="B485" s="674" t="s">
        <v>2084</v>
      </c>
      <c r="C485" s="674" t="s">
        <v>1883</v>
      </c>
      <c r="D485" s="674">
        <v>330</v>
      </c>
      <c r="E485" s="674" t="s">
        <v>1891</v>
      </c>
      <c r="F485" s="674">
        <v>73.819999999999993</v>
      </c>
      <c r="G485" s="674">
        <v>2481</v>
      </c>
      <c r="I485" s="674">
        <v>84.28</v>
      </c>
      <c r="J485" s="674">
        <v>183145.95</v>
      </c>
      <c r="K485" s="674">
        <v>209098.6</v>
      </c>
      <c r="L485" s="674" t="s">
        <v>2129</v>
      </c>
    </row>
    <row r="486" spans="2:12">
      <c r="B486" s="674" t="s">
        <v>1924</v>
      </c>
      <c r="C486" s="674" t="s">
        <v>1883</v>
      </c>
      <c r="D486" s="674">
        <v>330</v>
      </c>
      <c r="E486" s="674" t="s">
        <v>1891</v>
      </c>
      <c r="F486" s="674">
        <v>318.12</v>
      </c>
      <c r="G486" s="674">
        <v>47</v>
      </c>
      <c r="I486" s="674">
        <v>84.28</v>
      </c>
      <c r="J486" s="674">
        <v>14951.68</v>
      </c>
      <c r="K486" s="674">
        <v>3961.16</v>
      </c>
      <c r="L486" s="674" t="s">
        <v>2129</v>
      </c>
    </row>
    <row r="487" spans="2:12">
      <c r="B487" s="674" t="s">
        <v>1930</v>
      </c>
      <c r="C487" s="674" t="s">
        <v>1883</v>
      </c>
      <c r="D487" s="674">
        <v>330</v>
      </c>
      <c r="E487" s="674" t="s">
        <v>1696</v>
      </c>
      <c r="F487" s="674">
        <v>63.78</v>
      </c>
      <c r="G487" s="674">
        <v>1048</v>
      </c>
      <c r="I487" s="674">
        <v>122.59</v>
      </c>
      <c r="J487" s="674">
        <v>66839.92</v>
      </c>
      <c r="K487" s="674">
        <v>128474.01</v>
      </c>
      <c r="L487" s="674" t="s">
        <v>2129</v>
      </c>
    </row>
    <row r="488" spans="2:12">
      <c r="B488" s="674" t="s">
        <v>2082</v>
      </c>
      <c r="C488" s="674" t="s">
        <v>1883</v>
      </c>
      <c r="D488" s="674">
        <v>330</v>
      </c>
      <c r="E488" s="674" t="s">
        <v>1893</v>
      </c>
      <c r="F488" s="674">
        <v>57.6</v>
      </c>
      <c r="G488" s="674">
        <v>96</v>
      </c>
      <c r="I488" s="674">
        <v>83.6</v>
      </c>
      <c r="J488" s="674">
        <v>5529.93</v>
      </c>
      <c r="K488" s="674">
        <v>8025.75</v>
      </c>
      <c r="L488" s="674" t="s">
        <v>2129</v>
      </c>
    </row>
    <row r="489" spans="2:12">
      <c r="B489" s="674" t="s">
        <v>2085</v>
      </c>
      <c r="C489" s="674" t="s">
        <v>1883</v>
      </c>
      <c r="D489" s="674">
        <v>330</v>
      </c>
      <c r="E489" s="674" t="s">
        <v>1893</v>
      </c>
      <c r="F489" s="674">
        <v>118.22</v>
      </c>
      <c r="G489" s="674">
        <v>15</v>
      </c>
      <c r="I489" s="674">
        <v>83.6</v>
      </c>
      <c r="J489" s="674">
        <v>1773.34</v>
      </c>
      <c r="K489" s="674">
        <v>1254.02</v>
      </c>
      <c r="L489" s="674" t="s">
        <v>2129</v>
      </c>
    </row>
    <row r="490" spans="2:12">
      <c r="B490" s="674" t="s">
        <v>2112</v>
      </c>
      <c r="C490" s="674" t="s">
        <v>1883</v>
      </c>
      <c r="D490" s="674">
        <v>330</v>
      </c>
      <c r="E490" s="674" t="s">
        <v>1893</v>
      </c>
      <c r="F490" s="674">
        <v>35.590000000000003</v>
      </c>
      <c r="G490" s="674">
        <v>189</v>
      </c>
      <c r="I490" s="674">
        <v>83.6</v>
      </c>
      <c r="J490" s="674">
        <v>6726.69</v>
      </c>
      <c r="K490" s="674">
        <v>15800.69</v>
      </c>
      <c r="L490" s="674" t="s">
        <v>2129</v>
      </c>
    </row>
    <row r="491" spans="2:12">
      <c r="B491" s="674" t="s">
        <v>2027</v>
      </c>
      <c r="C491" s="674" t="s">
        <v>1883</v>
      </c>
      <c r="D491" s="674">
        <v>330</v>
      </c>
      <c r="E491" s="674" t="s">
        <v>1891</v>
      </c>
      <c r="F491" s="674">
        <v>103.87</v>
      </c>
      <c r="G491" s="674">
        <v>8238</v>
      </c>
      <c r="I491" s="674">
        <v>84.28</v>
      </c>
      <c r="J491" s="674">
        <v>855656.94</v>
      </c>
      <c r="K491" s="674">
        <v>694298.38</v>
      </c>
      <c r="L491" s="674" t="s">
        <v>2129</v>
      </c>
    </row>
    <row r="492" spans="2:12">
      <c r="B492" s="674" t="s">
        <v>2107</v>
      </c>
      <c r="C492" s="674" t="s">
        <v>1883</v>
      </c>
      <c r="D492" s="674">
        <v>330</v>
      </c>
      <c r="E492" s="674" t="s">
        <v>1893</v>
      </c>
      <c r="F492" s="674">
        <v>92</v>
      </c>
      <c r="G492" s="674">
        <v>107</v>
      </c>
      <c r="I492" s="674">
        <v>83.6</v>
      </c>
      <c r="J492" s="674">
        <v>9844.25</v>
      </c>
      <c r="K492" s="674">
        <v>8945.36</v>
      </c>
      <c r="L492" s="674" t="s">
        <v>2129</v>
      </c>
    </row>
    <row r="493" spans="2:12">
      <c r="B493" s="674" t="s">
        <v>2057</v>
      </c>
      <c r="C493" s="674" t="s">
        <v>1883</v>
      </c>
      <c r="D493" s="674">
        <v>300</v>
      </c>
      <c r="E493" s="674" t="s">
        <v>1891</v>
      </c>
      <c r="F493" s="674">
        <v>59.13</v>
      </c>
      <c r="G493" s="674">
        <v>2</v>
      </c>
      <c r="I493" s="674">
        <v>223.26</v>
      </c>
      <c r="J493" s="674">
        <v>118.26</v>
      </c>
      <c r="K493" s="674">
        <v>446.53</v>
      </c>
      <c r="L493" s="674" t="s">
        <v>2129</v>
      </c>
    </row>
    <row r="494" spans="2:12">
      <c r="B494" s="674" t="s">
        <v>2113</v>
      </c>
      <c r="C494" s="674" t="s">
        <v>1883</v>
      </c>
      <c r="D494" s="674">
        <v>330</v>
      </c>
      <c r="E494" s="674" t="s">
        <v>1893</v>
      </c>
      <c r="F494" s="674">
        <v>140.80000000000001</v>
      </c>
      <c r="G494" s="674">
        <v>165</v>
      </c>
      <c r="I494" s="674">
        <v>83.6</v>
      </c>
      <c r="J494" s="674">
        <v>23232.34</v>
      </c>
      <c r="K494" s="674">
        <v>13794.25</v>
      </c>
      <c r="L494" s="674" t="s">
        <v>2129</v>
      </c>
    </row>
    <row r="495" spans="2:12">
      <c r="B495" s="674" t="s">
        <v>2053</v>
      </c>
      <c r="C495" s="674" t="s">
        <v>1883</v>
      </c>
      <c r="D495" s="674">
        <v>330</v>
      </c>
      <c r="E495" s="674" t="s">
        <v>1891</v>
      </c>
      <c r="F495" s="674">
        <v>86.07</v>
      </c>
      <c r="G495" s="674">
        <v>68</v>
      </c>
      <c r="I495" s="674">
        <v>84.28</v>
      </c>
      <c r="J495" s="674">
        <v>5852.67</v>
      </c>
      <c r="K495" s="674">
        <v>5731.04</v>
      </c>
      <c r="L495" s="674" t="s">
        <v>2129</v>
      </c>
    </row>
    <row r="496" spans="2:12">
      <c r="B496" s="674" t="s">
        <v>2071</v>
      </c>
      <c r="C496" s="674" t="s">
        <v>1883</v>
      </c>
      <c r="D496" s="674">
        <v>180</v>
      </c>
      <c r="E496" s="674" t="s">
        <v>1891</v>
      </c>
      <c r="F496" s="674">
        <v>22.8</v>
      </c>
      <c r="G496" s="674">
        <v>1</v>
      </c>
      <c r="I496" s="674">
        <v>22.8</v>
      </c>
      <c r="J496" s="674">
        <v>22.8</v>
      </c>
      <c r="K496" s="674">
        <v>22.8</v>
      </c>
      <c r="L496" s="674" t="s">
        <v>2129</v>
      </c>
    </row>
    <row r="497" spans="2:12">
      <c r="B497" s="674" t="s">
        <v>2071</v>
      </c>
      <c r="C497" s="674" t="s">
        <v>1883</v>
      </c>
      <c r="D497" s="674">
        <v>330</v>
      </c>
      <c r="E497" s="674" t="s">
        <v>1893</v>
      </c>
      <c r="F497" s="674">
        <v>44.02</v>
      </c>
      <c r="G497" s="674">
        <v>104</v>
      </c>
      <c r="I497" s="674">
        <v>83.6</v>
      </c>
      <c r="J497" s="674">
        <v>4577.63</v>
      </c>
      <c r="K497" s="674">
        <v>8694.56</v>
      </c>
      <c r="L497" s="674" t="s">
        <v>2129</v>
      </c>
    </row>
    <row r="498" spans="2:12">
      <c r="B498" s="674" t="s">
        <v>2091</v>
      </c>
      <c r="C498" s="674" t="s">
        <v>1883</v>
      </c>
      <c r="D498" s="674">
        <v>257</v>
      </c>
      <c r="E498" s="674" t="s">
        <v>1891</v>
      </c>
      <c r="F498" s="674">
        <v>40.26</v>
      </c>
      <c r="G498" s="674">
        <v>40</v>
      </c>
      <c r="I498" s="674">
        <v>89.57</v>
      </c>
      <c r="J498" s="674">
        <v>1610.22</v>
      </c>
      <c r="K498" s="674">
        <v>3582.84</v>
      </c>
      <c r="L498" s="674" t="s">
        <v>2129</v>
      </c>
    </row>
    <row r="499" spans="2:12">
      <c r="B499" s="674" t="s">
        <v>2091</v>
      </c>
      <c r="C499" s="674" t="s">
        <v>1883</v>
      </c>
      <c r="D499" s="674">
        <v>257</v>
      </c>
      <c r="E499" s="674" t="s">
        <v>1893</v>
      </c>
      <c r="F499" s="674">
        <v>40.26</v>
      </c>
      <c r="G499" s="674">
        <v>22</v>
      </c>
      <c r="I499" s="674">
        <v>67.930000000000007</v>
      </c>
      <c r="J499" s="674">
        <v>885.62</v>
      </c>
      <c r="K499" s="674">
        <v>1494.54</v>
      </c>
      <c r="L499" s="674" t="s">
        <v>2129</v>
      </c>
    </row>
    <row r="500" spans="2:12">
      <c r="B500" s="674" t="s">
        <v>2149</v>
      </c>
      <c r="C500" s="674" t="s">
        <v>1883</v>
      </c>
      <c r="D500" s="674">
        <v>330</v>
      </c>
      <c r="E500" s="674" t="s">
        <v>1696</v>
      </c>
      <c r="F500" s="674">
        <v>107.72</v>
      </c>
      <c r="G500" s="674">
        <v>72</v>
      </c>
      <c r="I500" s="674">
        <v>122.59</v>
      </c>
      <c r="J500" s="674">
        <v>7755.92</v>
      </c>
      <c r="K500" s="674">
        <v>8826.4599999999991</v>
      </c>
      <c r="L500" s="674" t="s">
        <v>2129</v>
      </c>
    </row>
    <row r="501" spans="2:12">
      <c r="B501" s="674" t="s">
        <v>2031</v>
      </c>
      <c r="C501" s="674" t="s">
        <v>1883</v>
      </c>
      <c r="D501" s="674">
        <v>330</v>
      </c>
      <c r="E501" s="674" t="s">
        <v>1893</v>
      </c>
      <c r="F501" s="674">
        <v>172.62</v>
      </c>
      <c r="G501" s="674">
        <v>173</v>
      </c>
      <c r="I501" s="674">
        <v>83.6</v>
      </c>
      <c r="J501" s="674">
        <v>29863.97</v>
      </c>
      <c r="K501" s="674">
        <v>14463.06</v>
      </c>
      <c r="L501" s="674" t="s">
        <v>2129</v>
      </c>
    </row>
    <row r="502" spans="2:12">
      <c r="B502" s="674" t="s">
        <v>2031</v>
      </c>
      <c r="C502" s="674" t="s">
        <v>1883</v>
      </c>
      <c r="D502" s="674">
        <v>110</v>
      </c>
      <c r="E502" s="674" t="s">
        <v>1891</v>
      </c>
      <c r="F502" s="674">
        <v>204.34</v>
      </c>
      <c r="G502" s="674">
        <v>1</v>
      </c>
      <c r="I502" s="674">
        <v>129.65</v>
      </c>
      <c r="J502" s="674">
        <v>204.34</v>
      </c>
      <c r="K502" s="674">
        <v>129.65</v>
      </c>
      <c r="L502" s="674" t="s">
        <v>2129</v>
      </c>
    </row>
    <row r="503" spans="2:12">
      <c r="B503" s="674" t="s">
        <v>2075</v>
      </c>
      <c r="C503" s="674" t="s">
        <v>1883</v>
      </c>
      <c r="D503" s="674">
        <v>330</v>
      </c>
      <c r="E503" s="674" t="s">
        <v>1891</v>
      </c>
      <c r="F503" s="674">
        <v>82.35</v>
      </c>
      <c r="G503" s="674">
        <v>2210</v>
      </c>
      <c r="I503" s="674">
        <v>84.28</v>
      </c>
      <c r="J503" s="674">
        <v>181994.65</v>
      </c>
      <c r="K503" s="674">
        <v>186258.73</v>
      </c>
      <c r="L503" s="674" t="s">
        <v>2129</v>
      </c>
    </row>
    <row r="504" spans="2:12">
      <c r="B504" s="674" t="s">
        <v>2072</v>
      </c>
      <c r="C504" s="674" t="s">
        <v>1883</v>
      </c>
      <c r="D504" s="674">
        <v>330</v>
      </c>
      <c r="E504" s="674" t="s">
        <v>1893</v>
      </c>
      <c r="F504" s="674">
        <v>33.33</v>
      </c>
      <c r="G504" s="674">
        <v>170</v>
      </c>
      <c r="I504" s="674">
        <v>83.6</v>
      </c>
      <c r="J504" s="674">
        <v>5665.66</v>
      </c>
      <c r="K504" s="674">
        <v>14212.26</v>
      </c>
      <c r="L504" s="674" t="s">
        <v>2129</v>
      </c>
    </row>
    <row r="505" spans="2:12">
      <c r="B505" s="674" t="s">
        <v>2095</v>
      </c>
      <c r="C505" s="674" t="s">
        <v>1883</v>
      </c>
      <c r="D505" s="674">
        <v>330</v>
      </c>
      <c r="E505" s="674" t="s">
        <v>1891</v>
      </c>
      <c r="F505" s="674">
        <v>113.27</v>
      </c>
      <c r="G505" s="674">
        <v>5058</v>
      </c>
      <c r="I505" s="674">
        <v>84.28</v>
      </c>
      <c r="J505" s="674">
        <v>572942.82999999996</v>
      </c>
      <c r="K505" s="674">
        <v>426288.08</v>
      </c>
      <c r="L505" s="674" t="s">
        <v>2129</v>
      </c>
    </row>
    <row r="506" spans="2:12">
      <c r="B506" s="674" t="s">
        <v>2124</v>
      </c>
      <c r="C506" s="674" t="s">
        <v>1883</v>
      </c>
      <c r="D506" s="674">
        <v>320</v>
      </c>
      <c r="E506" s="674" t="s">
        <v>1891</v>
      </c>
      <c r="F506" s="674">
        <v>207.73</v>
      </c>
      <c r="G506" s="674">
        <v>1</v>
      </c>
      <c r="I506" s="674">
        <v>119.39</v>
      </c>
      <c r="J506" s="674">
        <v>207.73</v>
      </c>
      <c r="K506" s="674">
        <v>119.39</v>
      </c>
      <c r="L506" s="674" t="s">
        <v>2129</v>
      </c>
    </row>
    <row r="507" spans="2:12">
      <c r="B507" s="674" t="s">
        <v>2064</v>
      </c>
      <c r="C507" s="674" t="s">
        <v>1883</v>
      </c>
      <c r="D507" s="674">
        <v>330</v>
      </c>
      <c r="E507" s="674" t="s">
        <v>1696</v>
      </c>
      <c r="F507" s="674">
        <v>169.81</v>
      </c>
      <c r="G507" s="674">
        <v>33</v>
      </c>
      <c r="I507" s="674">
        <v>122.59</v>
      </c>
      <c r="J507" s="674">
        <v>5603.62</v>
      </c>
      <c r="K507" s="674">
        <v>4045.46</v>
      </c>
      <c r="L507" s="674" t="s">
        <v>2129</v>
      </c>
    </row>
    <row r="508" spans="2:12">
      <c r="B508" s="674" t="s">
        <v>2136</v>
      </c>
      <c r="C508" s="674" t="s">
        <v>1883</v>
      </c>
      <c r="D508" s="674">
        <v>361</v>
      </c>
      <c r="E508" s="674" t="s">
        <v>1891</v>
      </c>
      <c r="F508" s="674">
        <v>318.24</v>
      </c>
      <c r="G508" s="674">
        <v>2</v>
      </c>
      <c r="I508" s="674">
        <v>318.24</v>
      </c>
      <c r="J508" s="674">
        <v>636.48</v>
      </c>
      <c r="K508" s="674">
        <v>636.48</v>
      </c>
      <c r="L508" s="674" t="s">
        <v>2129</v>
      </c>
    </row>
    <row r="509" spans="2:12">
      <c r="B509" s="674" t="s">
        <v>2144</v>
      </c>
      <c r="C509" s="674" t="s">
        <v>1883</v>
      </c>
      <c r="D509" s="674">
        <v>330</v>
      </c>
      <c r="E509" s="674" t="s">
        <v>1891</v>
      </c>
      <c r="F509" s="674">
        <v>99.87</v>
      </c>
      <c r="G509" s="674">
        <v>5399</v>
      </c>
      <c r="I509" s="674">
        <v>84.28</v>
      </c>
      <c r="J509" s="674">
        <v>539184.24</v>
      </c>
      <c r="K509" s="674">
        <v>455027.55</v>
      </c>
      <c r="L509" s="674" t="s">
        <v>2129</v>
      </c>
    </row>
    <row r="510" spans="2:12">
      <c r="B510" s="674" t="s">
        <v>1930</v>
      </c>
      <c r="C510" s="674" t="s">
        <v>1883</v>
      </c>
      <c r="D510" s="674">
        <v>410</v>
      </c>
      <c r="E510" s="674" t="s">
        <v>1891</v>
      </c>
      <c r="F510" s="674">
        <v>162.09</v>
      </c>
      <c r="G510" s="674">
        <v>1</v>
      </c>
      <c r="I510" s="674">
        <v>122.4</v>
      </c>
      <c r="J510" s="674">
        <v>162.09</v>
      </c>
      <c r="K510" s="674">
        <v>122.4</v>
      </c>
      <c r="L510" s="674" t="s">
        <v>2129</v>
      </c>
    </row>
    <row r="511" spans="2:12">
      <c r="B511" s="674" t="s">
        <v>2079</v>
      </c>
      <c r="C511" s="674" t="s">
        <v>1883</v>
      </c>
      <c r="D511" s="674">
        <v>330</v>
      </c>
      <c r="E511" s="674" t="s">
        <v>1893</v>
      </c>
      <c r="F511" s="674">
        <v>96.26</v>
      </c>
      <c r="G511" s="674">
        <v>1</v>
      </c>
      <c r="I511" s="674">
        <v>83.6</v>
      </c>
      <c r="J511" s="674">
        <v>96.26</v>
      </c>
      <c r="K511" s="674">
        <v>83.6</v>
      </c>
      <c r="L511" s="674" t="s">
        <v>2129</v>
      </c>
    </row>
    <row r="512" spans="2:12">
      <c r="B512" s="674" t="s">
        <v>2131</v>
      </c>
      <c r="C512" s="674" t="s">
        <v>1883</v>
      </c>
      <c r="D512" s="674">
        <v>330</v>
      </c>
      <c r="E512" s="674" t="s">
        <v>1893</v>
      </c>
      <c r="F512" s="674">
        <v>108.07</v>
      </c>
      <c r="G512" s="674">
        <v>62</v>
      </c>
      <c r="I512" s="674">
        <v>83.6</v>
      </c>
      <c r="J512" s="674">
        <v>6700.38</v>
      </c>
      <c r="K512" s="674">
        <v>5183.29</v>
      </c>
      <c r="L512" s="674" t="s">
        <v>2129</v>
      </c>
    </row>
    <row r="513" spans="2:12">
      <c r="B513" s="674" t="s">
        <v>1927</v>
      </c>
      <c r="C513" s="674" t="s">
        <v>1883</v>
      </c>
      <c r="D513" s="674">
        <v>330</v>
      </c>
      <c r="E513" s="674" t="s">
        <v>1891</v>
      </c>
      <c r="F513" s="674">
        <v>61.24</v>
      </c>
      <c r="G513" s="674">
        <v>4281</v>
      </c>
      <c r="I513" s="674">
        <v>84.28</v>
      </c>
      <c r="J513" s="674">
        <v>262170.03000000003</v>
      </c>
      <c r="K513" s="674">
        <v>360802.54</v>
      </c>
      <c r="L513" s="674" t="s">
        <v>2129</v>
      </c>
    </row>
    <row r="514" spans="2:12">
      <c r="B514" s="674" t="s">
        <v>2054</v>
      </c>
      <c r="C514" s="674" t="s">
        <v>1883</v>
      </c>
      <c r="D514" s="674">
        <v>330</v>
      </c>
      <c r="E514" s="674" t="s">
        <v>1891</v>
      </c>
      <c r="F514" s="674">
        <v>69.760000000000005</v>
      </c>
      <c r="G514" s="674">
        <v>5171</v>
      </c>
      <c r="I514" s="674">
        <v>84.28</v>
      </c>
      <c r="J514" s="674">
        <v>360723.6</v>
      </c>
      <c r="K514" s="674">
        <v>435811.72</v>
      </c>
      <c r="L514" s="674" t="s">
        <v>2129</v>
      </c>
    </row>
    <row r="515" spans="2:12">
      <c r="B515" s="674" t="s">
        <v>1937</v>
      </c>
      <c r="C515" s="674" t="s">
        <v>1883</v>
      </c>
      <c r="D515" s="674">
        <v>330</v>
      </c>
      <c r="E515" s="674" t="s">
        <v>1891</v>
      </c>
      <c r="F515" s="674">
        <v>80.11</v>
      </c>
      <c r="G515" s="674">
        <v>1499</v>
      </c>
      <c r="I515" s="674">
        <v>84.28</v>
      </c>
      <c r="J515" s="674">
        <v>120082.24000000001</v>
      </c>
      <c r="K515" s="674">
        <v>126335.67</v>
      </c>
      <c r="L515" s="674" t="s">
        <v>2129</v>
      </c>
    </row>
    <row r="516" spans="2:12">
      <c r="B516" s="674" t="s">
        <v>2035</v>
      </c>
      <c r="C516" s="674" t="s">
        <v>1883</v>
      </c>
      <c r="D516" s="674">
        <v>330</v>
      </c>
      <c r="E516" s="674" t="s">
        <v>1891</v>
      </c>
      <c r="F516" s="674">
        <v>67.569999999999993</v>
      </c>
      <c r="G516" s="674">
        <v>2381</v>
      </c>
      <c r="I516" s="674">
        <v>84.28</v>
      </c>
      <c r="J516" s="674">
        <v>160891.74</v>
      </c>
      <c r="K516" s="674">
        <v>200670.6</v>
      </c>
      <c r="L516" s="674" t="s">
        <v>2129</v>
      </c>
    </row>
    <row r="517" spans="2:12">
      <c r="B517" s="674" t="s">
        <v>2113</v>
      </c>
      <c r="C517" s="674" t="s">
        <v>1883</v>
      </c>
      <c r="D517" s="674">
        <v>303</v>
      </c>
      <c r="E517" s="674" t="s">
        <v>1891</v>
      </c>
      <c r="F517" s="674">
        <v>22.17</v>
      </c>
      <c r="G517" s="674">
        <v>1</v>
      </c>
      <c r="I517" s="674">
        <v>73.959999999999994</v>
      </c>
      <c r="J517" s="674">
        <v>22.17</v>
      </c>
      <c r="K517" s="674">
        <v>73.959999999999994</v>
      </c>
      <c r="L517" s="674" t="s">
        <v>2129</v>
      </c>
    </row>
    <row r="518" spans="2:12">
      <c r="B518" s="674" t="s">
        <v>2069</v>
      </c>
      <c r="C518" s="674" t="s">
        <v>1883</v>
      </c>
      <c r="D518" s="674">
        <v>330</v>
      </c>
      <c r="E518" s="674" t="s">
        <v>1893</v>
      </c>
      <c r="F518" s="674">
        <v>119.9</v>
      </c>
      <c r="G518" s="674">
        <v>129</v>
      </c>
      <c r="I518" s="674">
        <v>83.6</v>
      </c>
      <c r="J518" s="674">
        <v>15467.14</v>
      </c>
      <c r="K518" s="674">
        <v>10784.6</v>
      </c>
      <c r="L518" s="674" t="s">
        <v>2129</v>
      </c>
    </row>
    <row r="519" spans="2:12">
      <c r="B519" s="674" t="s">
        <v>2069</v>
      </c>
      <c r="C519" s="674" t="s">
        <v>1883</v>
      </c>
      <c r="D519" s="674">
        <v>330</v>
      </c>
      <c r="E519" s="674" t="s">
        <v>1891</v>
      </c>
      <c r="F519" s="674">
        <v>110.65</v>
      </c>
      <c r="G519" s="674">
        <v>6341</v>
      </c>
      <c r="I519" s="674">
        <v>84.28</v>
      </c>
      <c r="J519" s="674">
        <v>701661.98</v>
      </c>
      <c r="K519" s="674">
        <v>534419.28</v>
      </c>
      <c r="L519" s="674" t="s">
        <v>2129</v>
      </c>
    </row>
    <row r="520" spans="2:12">
      <c r="B520" s="674" t="s">
        <v>2026</v>
      </c>
      <c r="C520" s="674" t="s">
        <v>1883</v>
      </c>
      <c r="D520" s="674">
        <v>330</v>
      </c>
      <c r="E520" s="674" t="s">
        <v>1891</v>
      </c>
      <c r="F520" s="674">
        <v>89.27</v>
      </c>
      <c r="G520" s="674">
        <v>2276</v>
      </c>
      <c r="I520" s="674">
        <v>84.28</v>
      </c>
      <c r="J520" s="674">
        <v>203172.95</v>
      </c>
      <c r="K520" s="674">
        <v>191821.21</v>
      </c>
      <c r="L520" s="674" t="s">
        <v>2129</v>
      </c>
    </row>
    <row r="521" spans="2:12">
      <c r="B521" s="674" t="s">
        <v>2093</v>
      </c>
      <c r="C521" s="674" t="s">
        <v>1883</v>
      </c>
      <c r="D521" s="674">
        <v>120</v>
      </c>
      <c r="E521" s="674" t="s">
        <v>1891</v>
      </c>
      <c r="F521" s="674">
        <v>107.69</v>
      </c>
      <c r="G521" s="674">
        <v>1</v>
      </c>
      <c r="I521" s="674">
        <v>111.29</v>
      </c>
      <c r="J521" s="674">
        <v>107.69</v>
      </c>
      <c r="K521" s="674">
        <v>111.29</v>
      </c>
      <c r="L521" s="674" t="s">
        <v>2129</v>
      </c>
    </row>
    <row r="522" spans="2:12">
      <c r="B522" s="674" t="s">
        <v>2143</v>
      </c>
      <c r="C522" s="674" t="s">
        <v>1883</v>
      </c>
      <c r="D522" s="674">
        <v>330</v>
      </c>
      <c r="E522" s="674" t="s">
        <v>1893</v>
      </c>
      <c r="F522" s="674">
        <v>35.22</v>
      </c>
      <c r="G522" s="674">
        <v>45</v>
      </c>
      <c r="I522" s="674">
        <v>83.6</v>
      </c>
      <c r="J522" s="674">
        <v>1585.12</v>
      </c>
      <c r="K522" s="674">
        <v>3762.07</v>
      </c>
      <c r="L522" s="674" t="s">
        <v>2129</v>
      </c>
    </row>
    <row r="523" spans="2:12">
      <c r="B523" s="674" t="s">
        <v>2136</v>
      </c>
      <c r="C523" s="674" t="s">
        <v>1883</v>
      </c>
      <c r="D523" s="674">
        <v>330</v>
      </c>
      <c r="E523" s="674" t="s">
        <v>1696</v>
      </c>
      <c r="F523" s="674">
        <v>105.3</v>
      </c>
      <c r="G523" s="674">
        <v>1</v>
      </c>
      <c r="I523" s="674">
        <v>122.59</v>
      </c>
      <c r="J523" s="674">
        <v>105.3</v>
      </c>
      <c r="K523" s="674">
        <v>122.59</v>
      </c>
      <c r="L523" s="674" t="s">
        <v>2129</v>
      </c>
    </row>
    <row r="524" spans="2:12">
      <c r="B524" s="674" t="s">
        <v>2104</v>
      </c>
      <c r="C524" s="674" t="s">
        <v>1883</v>
      </c>
      <c r="D524" s="674">
        <v>420</v>
      </c>
      <c r="E524" s="674" t="s">
        <v>1893</v>
      </c>
      <c r="F524" s="674">
        <v>118.61</v>
      </c>
      <c r="G524" s="674">
        <v>1</v>
      </c>
      <c r="I524" s="674">
        <v>82.13</v>
      </c>
      <c r="J524" s="674">
        <v>118.61</v>
      </c>
      <c r="K524" s="674">
        <v>82.13</v>
      </c>
      <c r="L524" s="674" t="s">
        <v>2129</v>
      </c>
    </row>
    <row r="525" spans="2:12">
      <c r="B525" s="674" t="s">
        <v>2030</v>
      </c>
      <c r="C525" s="674" t="s">
        <v>1883</v>
      </c>
      <c r="D525" s="674">
        <v>257</v>
      </c>
      <c r="E525" s="674" t="s">
        <v>1893</v>
      </c>
      <c r="F525" s="674">
        <v>31.68</v>
      </c>
      <c r="G525" s="674">
        <v>20</v>
      </c>
      <c r="I525" s="674">
        <v>67.930000000000007</v>
      </c>
      <c r="J525" s="674">
        <v>633.64</v>
      </c>
      <c r="K525" s="674">
        <v>1358.68</v>
      </c>
      <c r="L525" s="674" t="s">
        <v>2129</v>
      </c>
    </row>
    <row r="526" spans="2:12">
      <c r="B526" s="674" t="s">
        <v>2121</v>
      </c>
      <c r="C526" s="674" t="s">
        <v>1883</v>
      </c>
      <c r="D526" s="674">
        <v>330</v>
      </c>
      <c r="E526" s="674" t="s">
        <v>1891</v>
      </c>
      <c r="F526" s="674">
        <v>48.75</v>
      </c>
      <c r="G526" s="674">
        <v>1974</v>
      </c>
      <c r="I526" s="674">
        <v>84.28</v>
      </c>
      <c r="J526" s="674">
        <v>96233.89</v>
      </c>
      <c r="K526" s="674">
        <v>166368.66</v>
      </c>
      <c r="L526" s="674" t="s">
        <v>2129</v>
      </c>
    </row>
    <row r="527" spans="2:12">
      <c r="B527" s="674" t="s">
        <v>2074</v>
      </c>
      <c r="C527" s="674" t="s">
        <v>1883</v>
      </c>
      <c r="D527" s="674">
        <v>330</v>
      </c>
      <c r="E527" s="674" t="s">
        <v>1891</v>
      </c>
      <c r="F527" s="674">
        <v>33.229999999999997</v>
      </c>
      <c r="G527" s="674">
        <v>2261</v>
      </c>
      <c r="I527" s="674">
        <v>84.28</v>
      </c>
      <c r="J527" s="674">
        <v>75142.539999999994</v>
      </c>
      <c r="K527" s="674">
        <v>190557.01</v>
      </c>
      <c r="L527" s="674" t="s">
        <v>2129</v>
      </c>
    </row>
    <row r="528" spans="2:12">
      <c r="B528" s="674" t="s">
        <v>2086</v>
      </c>
      <c r="C528" s="674" t="s">
        <v>1883</v>
      </c>
      <c r="D528" s="674">
        <v>330</v>
      </c>
      <c r="E528" s="674" t="s">
        <v>1893</v>
      </c>
      <c r="F528" s="674">
        <v>118.47</v>
      </c>
      <c r="G528" s="674">
        <v>77</v>
      </c>
      <c r="I528" s="674">
        <v>83.6</v>
      </c>
      <c r="J528" s="674">
        <v>9121.81</v>
      </c>
      <c r="K528" s="674">
        <v>6437.32</v>
      </c>
      <c r="L528" s="674" t="s">
        <v>2129</v>
      </c>
    </row>
    <row r="529" spans="2:12">
      <c r="B529" s="674" t="s">
        <v>2079</v>
      </c>
      <c r="C529" s="674" t="s">
        <v>1883</v>
      </c>
      <c r="D529" s="674">
        <v>330</v>
      </c>
      <c r="E529" s="674" t="s">
        <v>1891</v>
      </c>
      <c r="F529" s="674">
        <v>96.26</v>
      </c>
      <c r="G529" s="674">
        <v>1851</v>
      </c>
      <c r="I529" s="674">
        <v>84.28</v>
      </c>
      <c r="J529" s="674">
        <v>178176.82</v>
      </c>
      <c r="K529" s="674">
        <v>156002.22</v>
      </c>
      <c r="L529" s="674" t="s">
        <v>2129</v>
      </c>
    </row>
    <row r="530" spans="2:12">
      <c r="B530" s="674" t="s">
        <v>2082</v>
      </c>
      <c r="C530" s="674" t="s">
        <v>1883</v>
      </c>
      <c r="D530" s="674">
        <v>330</v>
      </c>
      <c r="E530" s="674" t="s">
        <v>1891</v>
      </c>
      <c r="F530" s="674">
        <v>60.54</v>
      </c>
      <c r="G530" s="674">
        <v>3124</v>
      </c>
      <c r="I530" s="674">
        <v>84.28</v>
      </c>
      <c r="J530" s="674">
        <v>189130.76</v>
      </c>
      <c r="K530" s="674">
        <v>263290.62</v>
      </c>
      <c r="L530" s="674" t="s">
        <v>2129</v>
      </c>
    </row>
    <row r="531" spans="2:12">
      <c r="B531" s="674" t="s">
        <v>2057</v>
      </c>
      <c r="C531" s="674" t="s">
        <v>1883</v>
      </c>
      <c r="D531" s="674">
        <v>101</v>
      </c>
      <c r="E531" s="674" t="s">
        <v>1891</v>
      </c>
      <c r="F531" s="674">
        <v>36.450000000000003</v>
      </c>
      <c r="G531" s="674">
        <v>1</v>
      </c>
      <c r="I531" s="674">
        <v>135.24</v>
      </c>
      <c r="J531" s="674">
        <v>36.450000000000003</v>
      </c>
      <c r="K531" s="674">
        <v>135.24</v>
      </c>
      <c r="L531" s="674" t="s">
        <v>2129</v>
      </c>
    </row>
    <row r="532" spans="2:12">
      <c r="B532" s="674" t="s">
        <v>2057</v>
      </c>
      <c r="C532" s="674" t="s">
        <v>1883</v>
      </c>
      <c r="D532" s="674">
        <v>160</v>
      </c>
      <c r="E532" s="674" t="s">
        <v>1893</v>
      </c>
      <c r="F532" s="674">
        <v>79.22</v>
      </c>
      <c r="G532" s="674">
        <v>1</v>
      </c>
      <c r="I532" s="674">
        <v>79.22</v>
      </c>
      <c r="J532" s="674">
        <v>79.22</v>
      </c>
      <c r="K532" s="674">
        <v>79.22</v>
      </c>
      <c r="L532" s="674" t="s">
        <v>2129</v>
      </c>
    </row>
    <row r="533" spans="2:12">
      <c r="B533" s="674" t="s">
        <v>2057</v>
      </c>
      <c r="C533" s="674" t="s">
        <v>1883</v>
      </c>
      <c r="D533" s="674">
        <v>400</v>
      </c>
      <c r="E533" s="674" t="s">
        <v>1891</v>
      </c>
      <c r="F533" s="674">
        <v>153.04</v>
      </c>
      <c r="G533" s="674">
        <v>1</v>
      </c>
      <c r="I533" s="674">
        <v>134.5</v>
      </c>
      <c r="J533" s="674">
        <v>153.04</v>
      </c>
      <c r="K533" s="674">
        <v>134.5</v>
      </c>
      <c r="L533" s="674" t="s">
        <v>2129</v>
      </c>
    </row>
    <row r="534" spans="2:12">
      <c r="B534" s="674" t="s">
        <v>2106</v>
      </c>
      <c r="C534" s="674" t="s">
        <v>1883</v>
      </c>
      <c r="D534" s="674">
        <v>330</v>
      </c>
      <c r="E534" s="674" t="s">
        <v>1696</v>
      </c>
      <c r="F534" s="674">
        <v>708.9</v>
      </c>
      <c r="G534" s="674">
        <v>91</v>
      </c>
      <c r="I534" s="674">
        <v>122.59</v>
      </c>
      <c r="J534" s="674">
        <v>64509.53</v>
      </c>
      <c r="K534" s="674">
        <v>11155.66</v>
      </c>
      <c r="L534" s="674" t="s">
        <v>2129</v>
      </c>
    </row>
    <row r="535" spans="2:12">
      <c r="B535" s="674" t="s">
        <v>1936</v>
      </c>
      <c r="C535" s="674" t="s">
        <v>1883</v>
      </c>
      <c r="D535" s="674">
        <v>330</v>
      </c>
      <c r="E535" s="674" t="s">
        <v>1891</v>
      </c>
      <c r="F535" s="674">
        <v>68.13</v>
      </c>
      <c r="G535" s="674">
        <v>34</v>
      </c>
      <c r="I535" s="674">
        <v>84.28</v>
      </c>
      <c r="J535" s="674">
        <v>2316.34</v>
      </c>
      <c r="K535" s="674">
        <v>2865.52</v>
      </c>
      <c r="L535" s="674" t="s">
        <v>2129</v>
      </c>
    </row>
    <row r="536" spans="2:12">
      <c r="B536" s="674" t="s">
        <v>2148</v>
      </c>
      <c r="C536" s="674" t="s">
        <v>1883</v>
      </c>
      <c r="D536" s="674">
        <v>410</v>
      </c>
      <c r="E536" s="674" t="s">
        <v>1891</v>
      </c>
      <c r="F536" s="674">
        <v>232.19</v>
      </c>
      <c r="G536" s="674">
        <v>1</v>
      </c>
      <c r="I536" s="674">
        <v>122.4</v>
      </c>
      <c r="J536" s="674">
        <v>232.19</v>
      </c>
      <c r="K536" s="674">
        <v>122.4</v>
      </c>
      <c r="L536" s="674" t="s">
        <v>2129</v>
      </c>
    </row>
    <row r="537" spans="2:12">
      <c r="B537" s="674" t="s">
        <v>2148</v>
      </c>
      <c r="C537" s="674" t="s">
        <v>1883</v>
      </c>
      <c r="D537" s="674">
        <v>330</v>
      </c>
      <c r="E537" s="674" t="s">
        <v>1893</v>
      </c>
      <c r="F537" s="674">
        <v>137.81</v>
      </c>
      <c r="G537" s="674">
        <v>275</v>
      </c>
      <c r="I537" s="674">
        <v>83.6</v>
      </c>
      <c r="J537" s="674">
        <v>37898.35</v>
      </c>
      <c r="K537" s="674">
        <v>22990.42</v>
      </c>
      <c r="L537" s="674" t="s">
        <v>2129</v>
      </c>
    </row>
    <row r="538" spans="2:12">
      <c r="B538" s="674" t="s">
        <v>2056</v>
      </c>
      <c r="C538" s="674" t="s">
        <v>1883</v>
      </c>
      <c r="D538" s="674">
        <v>330</v>
      </c>
      <c r="E538" s="674" t="s">
        <v>1893</v>
      </c>
      <c r="F538" s="674">
        <v>95.75</v>
      </c>
      <c r="G538" s="674">
        <v>188</v>
      </c>
      <c r="I538" s="674">
        <v>83.6</v>
      </c>
      <c r="J538" s="674">
        <v>18001.55</v>
      </c>
      <c r="K538" s="674">
        <v>15717.09</v>
      </c>
      <c r="L538" s="674" t="s">
        <v>2129</v>
      </c>
    </row>
    <row r="539" spans="2:12">
      <c r="B539" s="674" t="s">
        <v>2147</v>
      </c>
      <c r="C539" s="674" t="s">
        <v>1883</v>
      </c>
      <c r="D539" s="674">
        <v>330</v>
      </c>
      <c r="E539" s="674" t="s">
        <v>1696</v>
      </c>
      <c r="F539" s="674">
        <v>240.49</v>
      </c>
      <c r="G539" s="674">
        <v>1</v>
      </c>
      <c r="I539" s="674">
        <v>122.59</v>
      </c>
      <c r="J539" s="674">
        <v>240.49</v>
      </c>
      <c r="K539" s="674">
        <v>122.59</v>
      </c>
      <c r="L539" s="674" t="s">
        <v>2129</v>
      </c>
    </row>
    <row r="540" spans="2:12">
      <c r="B540" s="674" t="s">
        <v>2117</v>
      </c>
      <c r="C540" s="674" t="s">
        <v>1883</v>
      </c>
      <c r="D540" s="674">
        <v>330</v>
      </c>
      <c r="E540" s="674" t="s">
        <v>1696</v>
      </c>
      <c r="F540" s="674">
        <v>140.27000000000001</v>
      </c>
      <c r="G540" s="674">
        <v>175</v>
      </c>
      <c r="I540" s="674">
        <v>122.59</v>
      </c>
      <c r="J540" s="674">
        <v>24546.53</v>
      </c>
      <c r="K540" s="674">
        <v>21453.200000000001</v>
      </c>
      <c r="L540" s="674" t="s">
        <v>2129</v>
      </c>
    </row>
    <row r="541" spans="2:12">
      <c r="B541" s="674" t="s">
        <v>2136</v>
      </c>
      <c r="C541" s="674" t="s">
        <v>1883</v>
      </c>
      <c r="D541" s="674">
        <v>104</v>
      </c>
      <c r="E541" s="674" t="s">
        <v>1891</v>
      </c>
      <c r="F541" s="674">
        <v>197.75</v>
      </c>
      <c r="G541" s="674">
        <v>1</v>
      </c>
      <c r="I541" s="674">
        <v>179.86</v>
      </c>
      <c r="J541" s="674">
        <v>197.75</v>
      </c>
      <c r="K541" s="674">
        <v>179.86</v>
      </c>
      <c r="L541" s="674" t="s">
        <v>2129</v>
      </c>
    </row>
    <row r="542" spans="2:12">
      <c r="B542" s="674" t="s">
        <v>1933</v>
      </c>
      <c r="C542" s="674" t="s">
        <v>1883</v>
      </c>
      <c r="D542" s="674">
        <v>110</v>
      </c>
      <c r="E542" s="674" t="s">
        <v>1891</v>
      </c>
      <c r="F542" s="674">
        <v>93.33</v>
      </c>
      <c r="G542" s="674">
        <v>1</v>
      </c>
      <c r="I542" s="674">
        <v>129.65</v>
      </c>
      <c r="J542" s="674">
        <v>93.33</v>
      </c>
      <c r="K542" s="674">
        <v>129.65</v>
      </c>
      <c r="L542" s="674" t="s">
        <v>2129</v>
      </c>
    </row>
    <row r="543" spans="2:12">
      <c r="B543" s="674" t="s">
        <v>2134</v>
      </c>
      <c r="C543" s="674" t="s">
        <v>1883</v>
      </c>
      <c r="D543" s="674">
        <v>330</v>
      </c>
      <c r="E543" s="674" t="s">
        <v>1696</v>
      </c>
      <c r="F543" s="674">
        <v>92.17</v>
      </c>
      <c r="G543" s="674">
        <v>45</v>
      </c>
      <c r="I543" s="674">
        <v>122.59</v>
      </c>
      <c r="J543" s="674">
        <v>4147.79</v>
      </c>
      <c r="K543" s="674">
        <v>5516.54</v>
      </c>
      <c r="L543" s="674" t="s">
        <v>2129</v>
      </c>
    </row>
    <row r="544" spans="2:12">
      <c r="B544" s="674" t="s">
        <v>2146</v>
      </c>
      <c r="C544" s="674" t="s">
        <v>1883</v>
      </c>
      <c r="D544" s="674">
        <v>502</v>
      </c>
      <c r="E544" s="674" t="s">
        <v>1891</v>
      </c>
      <c r="F544" s="674">
        <v>79.19</v>
      </c>
      <c r="G544" s="674">
        <v>2</v>
      </c>
      <c r="I544" s="674">
        <v>109.32</v>
      </c>
      <c r="J544" s="674">
        <v>158.38</v>
      </c>
      <c r="K544" s="674">
        <v>218.64</v>
      </c>
      <c r="L544" s="674" t="s">
        <v>2129</v>
      </c>
    </row>
    <row r="545" spans="2:12">
      <c r="B545" s="674" t="s">
        <v>1928</v>
      </c>
      <c r="C545" s="674" t="s">
        <v>1883</v>
      </c>
      <c r="D545" s="674">
        <v>140</v>
      </c>
      <c r="E545" s="674" t="s">
        <v>1891</v>
      </c>
      <c r="F545" s="674">
        <v>92.75</v>
      </c>
      <c r="G545" s="674">
        <v>1</v>
      </c>
      <c r="I545" s="674">
        <v>68.28</v>
      </c>
      <c r="J545" s="674">
        <v>92.75</v>
      </c>
      <c r="K545" s="674">
        <v>68.28</v>
      </c>
      <c r="L545" s="674" t="s">
        <v>2129</v>
      </c>
    </row>
    <row r="546" spans="2:12">
      <c r="B546" s="674" t="s">
        <v>2038</v>
      </c>
      <c r="C546" s="674" t="s">
        <v>1883</v>
      </c>
      <c r="D546" s="674">
        <v>330</v>
      </c>
      <c r="E546" s="674" t="s">
        <v>1891</v>
      </c>
      <c r="F546" s="674">
        <v>156.13999999999999</v>
      </c>
      <c r="G546" s="674">
        <v>3845</v>
      </c>
      <c r="I546" s="674">
        <v>84.28</v>
      </c>
      <c r="J546" s="674">
        <v>600366.55000000005</v>
      </c>
      <c r="K546" s="674">
        <v>324056.48</v>
      </c>
      <c r="L546" s="674" t="s">
        <v>2129</v>
      </c>
    </row>
    <row r="547" spans="2:12">
      <c r="B547" s="674" t="s">
        <v>2067</v>
      </c>
      <c r="C547" s="674" t="s">
        <v>1883</v>
      </c>
      <c r="D547" s="674">
        <v>330</v>
      </c>
      <c r="E547" s="674" t="s">
        <v>1893</v>
      </c>
      <c r="F547" s="674">
        <v>37.1</v>
      </c>
      <c r="G547" s="674">
        <v>130</v>
      </c>
      <c r="I547" s="674">
        <v>83.6</v>
      </c>
      <c r="J547" s="674">
        <v>4823.25</v>
      </c>
      <c r="K547" s="674">
        <v>10868.2</v>
      </c>
      <c r="L547" s="674" t="s">
        <v>2129</v>
      </c>
    </row>
    <row r="548" spans="2:12">
      <c r="B548" s="674" t="s">
        <v>2030</v>
      </c>
      <c r="C548" s="674" t="s">
        <v>1883</v>
      </c>
      <c r="D548" s="674">
        <v>330</v>
      </c>
      <c r="E548" s="674" t="s">
        <v>1696</v>
      </c>
      <c r="F548" s="674">
        <v>67.75</v>
      </c>
      <c r="G548" s="674">
        <v>1</v>
      </c>
      <c r="I548" s="674">
        <v>122.59</v>
      </c>
      <c r="J548" s="674">
        <v>67.75</v>
      </c>
      <c r="K548" s="674">
        <v>122.59</v>
      </c>
      <c r="L548" s="674" t="s">
        <v>2129</v>
      </c>
    </row>
    <row r="549" spans="2:12">
      <c r="B549" s="674" t="s">
        <v>2073</v>
      </c>
      <c r="C549" s="674" t="s">
        <v>1883</v>
      </c>
      <c r="D549" s="674">
        <v>340</v>
      </c>
      <c r="E549" s="674" t="s">
        <v>1891</v>
      </c>
      <c r="F549" s="674">
        <v>237.46</v>
      </c>
      <c r="G549" s="674">
        <v>1</v>
      </c>
      <c r="I549" s="674">
        <v>213.28</v>
      </c>
      <c r="J549" s="674">
        <v>237.46</v>
      </c>
      <c r="K549" s="674">
        <v>213.28</v>
      </c>
      <c r="L549" s="674" t="s">
        <v>2129</v>
      </c>
    </row>
    <row r="550" spans="2:12">
      <c r="B550" s="674" t="s">
        <v>2073</v>
      </c>
      <c r="C550" s="674" t="s">
        <v>1883</v>
      </c>
      <c r="D550" s="674">
        <v>330</v>
      </c>
      <c r="E550" s="674" t="s">
        <v>1893</v>
      </c>
      <c r="F550" s="674">
        <v>52.7</v>
      </c>
      <c r="G550" s="674">
        <v>346</v>
      </c>
      <c r="I550" s="674">
        <v>83.6</v>
      </c>
      <c r="J550" s="674">
        <v>18235.14</v>
      </c>
      <c r="K550" s="674">
        <v>28926.13</v>
      </c>
      <c r="L550" s="674" t="s">
        <v>2129</v>
      </c>
    </row>
    <row r="551" spans="2:12">
      <c r="B551" s="674" t="s">
        <v>2061</v>
      </c>
      <c r="C551" s="674" t="s">
        <v>1883</v>
      </c>
      <c r="D551" s="674">
        <v>420</v>
      </c>
      <c r="E551" s="674" t="s">
        <v>1893</v>
      </c>
      <c r="F551" s="674">
        <v>26.97</v>
      </c>
      <c r="G551" s="674">
        <v>14</v>
      </c>
      <c r="I551" s="674">
        <v>82.13</v>
      </c>
      <c r="J551" s="674">
        <v>377.54</v>
      </c>
      <c r="K551" s="674">
        <v>1149.8699999999999</v>
      </c>
      <c r="L551" s="674" t="s">
        <v>2129</v>
      </c>
    </row>
    <row r="552" spans="2:12">
      <c r="B552" s="674" t="s">
        <v>2061</v>
      </c>
      <c r="C552" s="674" t="s">
        <v>1883</v>
      </c>
      <c r="D552" s="674">
        <v>420</v>
      </c>
      <c r="E552" s="674" t="s">
        <v>1891</v>
      </c>
      <c r="F552" s="674">
        <v>26.55</v>
      </c>
      <c r="G552" s="674">
        <v>34</v>
      </c>
      <c r="I552" s="674">
        <v>30.01</v>
      </c>
      <c r="J552" s="674">
        <v>902.79</v>
      </c>
      <c r="K552" s="674">
        <v>1020.49</v>
      </c>
      <c r="L552" s="674" t="s">
        <v>2129</v>
      </c>
    </row>
    <row r="553" spans="2:12">
      <c r="B553" s="674" t="s">
        <v>2145</v>
      </c>
      <c r="C553" s="674" t="s">
        <v>1883</v>
      </c>
      <c r="D553" s="674">
        <v>110</v>
      </c>
      <c r="E553" s="674" t="s">
        <v>1891</v>
      </c>
      <c r="F553" s="674">
        <v>146.88999999999999</v>
      </c>
      <c r="G553" s="674">
        <v>2</v>
      </c>
      <c r="I553" s="674">
        <v>129.65</v>
      </c>
      <c r="J553" s="674">
        <v>293.79000000000002</v>
      </c>
      <c r="K553" s="674">
        <v>259.3</v>
      </c>
      <c r="L553" s="674" t="s">
        <v>2129</v>
      </c>
    </row>
    <row r="554" spans="2:12">
      <c r="B554" s="674" t="s">
        <v>2063</v>
      </c>
      <c r="C554" s="674" t="s">
        <v>1883</v>
      </c>
      <c r="D554" s="674">
        <v>410</v>
      </c>
      <c r="E554" s="674" t="s">
        <v>1891</v>
      </c>
      <c r="F554" s="674">
        <v>50.26</v>
      </c>
      <c r="G554" s="674">
        <v>3</v>
      </c>
      <c r="I554" s="674">
        <v>122.4</v>
      </c>
      <c r="J554" s="674">
        <v>150.78</v>
      </c>
      <c r="K554" s="674">
        <v>367.21</v>
      </c>
      <c r="L554" s="674" t="s">
        <v>2129</v>
      </c>
    </row>
    <row r="555" spans="2:12">
      <c r="B555" s="674" t="s">
        <v>2046</v>
      </c>
      <c r="C555" s="674" t="s">
        <v>1883</v>
      </c>
      <c r="D555" s="674">
        <v>330</v>
      </c>
      <c r="E555" s="674" t="s">
        <v>1893</v>
      </c>
      <c r="F555" s="674">
        <v>55.32</v>
      </c>
      <c r="G555" s="674">
        <v>116</v>
      </c>
      <c r="I555" s="674">
        <v>83.6</v>
      </c>
      <c r="J555" s="674">
        <v>6417.27</v>
      </c>
      <c r="K555" s="674">
        <v>9697.7800000000007</v>
      </c>
      <c r="L555" s="674" t="s">
        <v>2129</v>
      </c>
    </row>
    <row r="556" spans="2:12">
      <c r="B556" s="674" t="s">
        <v>2144</v>
      </c>
      <c r="C556" s="674" t="s">
        <v>1883</v>
      </c>
      <c r="D556" s="674">
        <v>330</v>
      </c>
      <c r="E556" s="674" t="s">
        <v>1893</v>
      </c>
      <c r="F556" s="674">
        <v>99.73</v>
      </c>
      <c r="G556" s="674">
        <v>130</v>
      </c>
      <c r="I556" s="674">
        <v>83.6</v>
      </c>
      <c r="J556" s="674">
        <v>12964.32</v>
      </c>
      <c r="K556" s="674">
        <v>10868.2</v>
      </c>
      <c r="L556" s="674" t="s">
        <v>2129</v>
      </c>
    </row>
    <row r="557" spans="2:12">
      <c r="B557" s="674" t="s">
        <v>2138</v>
      </c>
      <c r="C557" s="674" t="s">
        <v>1883</v>
      </c>
      <c r="D557" s="674">
        <v>330</v>
      </c>
      <c r="E557" s="674" t="s">
        <v>1696</v>
      </c>
      <c r="F557" s="674">
        <v>12.76</v>
      </c>
      <c r="G557" s="674">
        <v>22</v>
      </c>
      <c r="I557" s="674">
        <v>122.59</v>
      </c>
      <c r="J557" s="674">
        <v>280.61</v>
      </c>
      <c r="K557" s="674">
        <v>2696.97</v>
      </c>
      <c r="L557" s="674" t="s">
        <v>2129</v>
      </c>
    </row>
    <row r="558" spans="2:12">
      <c r="B558" s="674" t="s">
        <v>2040</v>
      </c>
      <c r="C558" s="674" t="s">
        <v>1883</v>
      </c>
      <c r="D558" s="674">
        <v>330</v>
      </c>
      <c r="E558" s="674" t="s">
        <v>1891</v>
      </c>
      <c r="F558" s="674">
        <v>93.95</v>
      </c>
      <c r="G558" s="674">
        <v>2502</v>
      </c>
      <c r="I558" s="674">
        <v>84.28</v>
      </c>
      <c r="J558" s="674">
        <v>235054.82</v>
      </c>
      <c r="K558" s="674">
        <v>210868.48000000001</v>
      </c>
      <c r="L558" s="674" t="s">
        <v>2129</v>
      </c>
    </row>
    <row r="559" spans="2:12">
      <c r="B559" s="674" t="s">
        <v>1931</v>
      </c>
      <c r="C559" s="674" t="s">
        <v>1883</v>
      </c>
      <c r="D559" s="674">
        <v>215</v>
      </c>
      <c r="E559" s="674" t="s">
        <v>1696</v>
      </c>
      <c r="F559" s="674">
        <v>84.06</v>
      </c>
      <c r="G559" s="674">
        <v>2</v>
      </c>
      <c r="I559" s="674">
        <v>84.06</v>
      </c>
      <c r="J559" s="674">
        <v>168.12</v>
      </c>
      <c r="K559" s="674">
        <v>168.12</v>
      </c>
      <c r="L559" s="674" t="s">
        <v>2129</v>
      </c>
    </row>
    <row r="560" spans="2:12">
      <c r="B560" s="674" t="s">
        <v>2113</v>
      </c>
      <c r="C560" s="674" t="s">
        <v>1883</v>
      </c>
      <c r="D560" s="674">
        <v>330</v>
      </c>
      <c r="E560" s="674" t="s">
        <v>1891</v>
      </c>
      <c r="F560" s="674">
        <v>140.80000000000001</v>
      </c>
      <c r="G560" s="674">
        <v>3149</v>
      </c>
      <c r="I560" s="674">
        <v>84.28</v>
      </c>
      <c r="J560" s="674">
        <v>443385.74</v>
      </c>
      <c r="K560" s="674">
        <v>265397.62</v>
      </c>
      <c r="L560" s="674" t="s">
        <v>2129</v>
      </c>
    </row>
    <row r="561" spans="2:12">
      <c r="B561" s="674" t="s">
        <v>2113</v>
      </c>
      <c r="C561" s="674" t="s">
        <v>1883</v>
      </c>
      <c r="D561" s="674">
        <v>330</v>
      </c>
      <c r="E561" s="674" t="s">
        <v>1696</v>
      </c>
      <c r="F561" s="674">
        <v>140.80000000000001</v>
      </c>
      <c r="G561" s="674">
        <v>35</v>
      </c>
      <c r="I561" s="674">
        <v>122.59</v>
      </c>
      <c r="J561" s="674">
        <v>4928.07</v>
      </c>
      <c r="K561" s="674">
        <v>4290.6400000000003</v>
      </c>
      <c r="L561" s="674" t="s">
        <v>2129</v>
      </c>
    </row>
    <row r="562" spans="2:12">
      <c r="B562" s="674" t="s">
        <v>2143</v>
      </c>
      <c r="C562" s="674" t="s">
        <v>1883</v>
      </c>
      <c r="D562" s="674">
        <v>330</v>
      </c>
      <c r="E562" s="674" t="s">
        <v>1891</v>
      </c>
      <c r="F562" s="674">
        <v>35.36</v>
      </c>
      <c r="G562" s="674">
        <v>5233</v>
      </c>
      <c r="I562" s="674">
        <v>84.28</v>
      </c>
      <c r="J562" s="674">
        <v>185045.85</v>
      </c>
      <c r="K562" s="674">
        <v>441037.07</v>
      </c>
      <c r="L562" s="674" t="s">
        <v>2129</v>
      </c>
    </row>
    <row r="563" spans="2:12">
      <c r="B563" s="674" t="s">
        <v>2093</v>
      </c>
      <c r="C563" s="674" t="s">
        <v>1883</v>
      </c>
      <c r="D563" s="674">
        <v>330</v>
      </c>
      <c r="E563" s="674" t="s">
        <v>1891</v>
      </c>
      <c r="F563" s="674">
        <v>106.2</v>
      </c>
      <c r="G563" s="674">
        <v>7994</v>
      </c>
      <c r="I563" s="674">
        <v>84.28</v>
      </c>
      <c r="J563" s="674">
        <v>848968.04</v>
      </c>
      <c r="K563" s="674">
        <v>673734.07</v>
      </c>
      <c r="L563" s="674" t="s">
        <v>2129</v>
      </c>
    </row>
    <row r="564" spans="2:12">
      <c r="B564" s="674" t="s">
        <v>2093</v>
      </c>
      <c r="C564" s="674" t="s">
        <v>1883</v>
      </c>
      <c r="D564" s="674">
        <v>330</v>
      </c>
      <c r="E564" s="674" t="s">
        <v>1893</v>
      </c>
      <c r="F564" s="674">
        <v>106.2</v>
      </c>
      <c r="G564" s="674">
        <v>203</v>
      </c>
      <c r="I564" s="674">
        <v>83.6</v>
      </c>
      <c r="J564" s="674">
        <v>21558.73</v>
      </c>
      <c r="K564" s="674">
        <v>16971.11</v>
      </c>
      <c r="L564" s="674" t="s">
        <v>2129</v>
      </c>
    </row>
    <row r="565" spans="2:12">
      <c r="B565" s="674" t="s">
        <v>2026</v>
      </c>
      <c r="C565" s="674" t="s">
        <v>1883</v>
      </c>
      <c r="D565" s="674">
        <v>330</v>
      </c>
      <c r="E565" s="674" t="s">
        <v>1893</v>
      </c>
      <c r="F565" s="674">
        <v>147.08000000000001</v>
      </c>
      <c r="G565" s="674">
        <v>1</v>
      </c>
      <c r="I565" s="674">
        <v>83.6</v>
      </c>
      <c r="J565" s="674">
        <v>147.08000000000001</v>
      </c>
      <c r="K565" s="674">
        <v>83.6</v>
      </c>
      <c r="L565" s="674" t="s">
        <v>2129</v>
      </c>
    </row>
    <row r="566" spans="2:12">
      <c r="B566" s="674" t="s">
        <v>2026</v>
      </c>
      <c r="C566" s="674" t="s">
        <v>1883</v>
      </c>
      <c r="D566" s="674">
        <v>330</v>
      </c>
      <c r="E566" s="674" t="s">
        <v>1696</v>
      </c>
      <c r="F566" s="674">
        <v>58.99</v>
      </c>
      <c r="G566" s="674">
        <v>554</v>
      </c>
      <c r="I566" s="674">
        <v>122.59</v>
      </c>
      <c r="J566" s="674">
        <v>32679.05</v>
      </c>
      <c r="K566" s="674">
        <v>67914.7</v>
      </c>
      <c r="L566" s="674" t="s">
        <v>2129</v>
      </c>
    </row>
    <row r="567" spans="2:12">
      <c r="B567" s="674" t="s">
        <v>2141</v>
      </c>
      <c r="C567" s="674" t="s">
        <v>1883</v>
      </c>
      <c r="D567" s="674">
        <v>330</v>
      </c>
      <c r="E567" s="674" t="s">
        <v>1891</v>
      </c>
      <c r="F567" s="674">
        <v>128.94999999999999</v>
      </c>
      <c r="G567" s="674">
        <v>6455</v>
      </c>
      <c r="I567" s="674">
        <v>84.28</v>
      </c>
      <c r="J567" s="674">
        <v>832348.96</v>
      </c>
      <c r="K567" s="674">
        <v>544027.18999999994</v>
      </c>
      <c r="L567" s="674" t="s">
        <v>2129</v>
      </c>
    </row>
    <row r="568" spans="2:12">
      <c r="B568" s="674" t="s">
        <v>2106</v>
      </c>
      <c r="C568" s="674" t="s">
        <v>1883</v>
      </c>
      <c r="D568" s="674">
        <v>330</v>
      </c>
      <c r="E568" s="674" t="s">
        <v>1891</v>
      </c>
      <c r="F568" s="674">
        <v>105.05</v>
      </c>
      <c r="G568" s="674">
        <v>8256</v>
      </c>
      <c r="I568" s="674">
        <v>84.28</v>
      </c>
      <c r="J568" s="674">
        <v>867257.34</v>
      </c>
      <c r="K568" s="674">
        <v>695815.42</v>
      </c>
      <c r="L568" s="674" t="s">
        <v>2129</v>
      </c>
    </row>
    <row r="569" spans="2:12">
      <c r="B569" s="674" t="s">
        <v>2142</v>
      </c>
      <c r="C569" s="674" t="s">
        <v>1883</v>
      </c>
      <c r="D569" s="674">
        <v>330</v>
      </c>
      <c r="E569" s="674" t="s">
        <v>1893</v>
      </c>
      <c r="F569" s="674">
        <v>113.01</v>
      </c>
      <c r="G569" s="674">
        <v>94</v>
      </c>
      <c r="I569" s="674">
        <v>83.6</v>
      </c>
      <c r="J569" s="674">
        <v>10622.85</v>
      </c>
      <c r="K569" s="674">
        <v>7858.54</v>
      </c>
      <c r="L569" s="674" t="s">
        <v>2129</v>
      </c>
    </row>
    <row r="570" spans="2:12">
      <c r="B570" s="674" t="s">
        <v>2069</v>
      </c>
      <c r="C570" s="674" t="s">
        <v>1883</v>
      </c>
      <c r="D570" s="674">
        <v>330</v>
      </c>
      <c r="E570" s="674" t="s">
        <v>1696</v>
      </c>
      <c r="F570" s="674">
        <v>128.74</v>
      </c>
      <c r="G570" s="674">
        <v>317</v>
      </c>
      <c r="I570" s="674">
        <v>122.59</v>
      </c>
      <c r="J570" s="674">
        <v>40809.800000000003</v>
      </c>
      <c r="K570" s="674">
        <v>38860.94</v>
      </c>
      <c r="L570" s="674" t="s">
        <v>2129</v>
      </c>
    </row>
    <row r="571" spans="2:12">
      <c r="B571" s="674" t="s">
        <v>2078</v>
      </c>
      <c r="C571" s="674" t="s">
        <v>1883</v>
      </c>
      <c r="D571" s="674">
        <v>330</v>
      </c>
      <c r="E571" s="674" t="s">
        <v>1696</v>
      </c>
      <c r="F571" s="674">
        <v>131.53</v>
      </c>
      <c r="G571" s="674">
        <v>2</v>
      </c>
      <c r="I571" s="674">
        <v>122.59</v>
      </c>
      <c r="J571" s="674">
        <v>263.05</v>
      </c>
      <c r="K571" s="674">
        <v>245.18</v>
      </c>
      <c r="L571" s="674" t="s">
        <v>2129</v>
      </c>
    </row>
    <row r="572" spans="2:12">
      <c r="B572" s="674" t="s">
        <v>2035</v>
      </c>
      <c r="C572" s="674" t="s">
        <v>1883</v>
      </c>
      <c r="D572" s="674">
        <v>330</v>
      </c>
      <c r="E572" s="674" t="s">
        <v>1893</v>
      </c>
      <c r="F572" s="674">
        <v>39.65</v>
      </c>
      <c r="G572" s="674">
        <v>10</v>
      </c>
      <c r="I572" s="674">
        <v>83.6</v>
      </c>
      <c r="J572" s="674">
        <v>396.5</v>
      </c>
      <c r="K572" s="674">
        <v>836.02</v>
      </c>
      <c r="L572" s="674" t="s">
        <v>2129</v>
      </c>
    </row>
    <row r="573" spans="2:12">
      <c r="B573" s="674" t="s">
        <v>2104</v>
      </c>
      <c r="C573" s="674" t="s">
        <v>1883</v>
      </c>
      <c r="D573" s="674">
        <v>330</v>
      </c>
      <c r="E573" s="674" t="s">
        <v>1891</v>
      </c>
      <c r="F573" s="674">
        <v>28.25</v>
      </c>
      <c r="G573" s="674">
        <v>5197</v>
      </c>
      <c r="I573" s="674">
        <v>84.28</v>
      </c>
      <c r="J573" s="674">
        <v>146824.87</v>
      </c>
      <c r="K573" s="674">
        <v>438002.99</v>
      </c>
      <c r="L573" s="674" t="s">
        <v>2129</v>
      </c>
    </row>
    <row r="574" spans="2:12">
      <c r="B574" s="674" t="s">
        <v>2104</v>
      </c>
      <c r="C574" s="674" t="s">
        <v>1883</v>
      </c>
      <c r="D574" s="674">
        <v>330</v>
      </c>
      <c r="E574" s="674" t="s">
        <v>1893</v>
      </c>
      <c r="F574" s="674">
        <v>27.06</v>
      </c>
      <c r="G574" s="674">
        <v>774</v>
      </c>
      <c r="I574" s="674">
        <v>83.6</v>
      </c>
      <c r="J574" s="674">
        <v>20940.82</v>
      </c>
      <c r="K574" s="674">
        <v>64707.57</v>
      </c>
      <c r="L574" s="674" t="s">
        <v>2129</v>
      </c>
    </row>
    <row r="575" spans="2:12">
      <c r="B575" s="674" t="s">
        <v>2048</v>
      </c>
      <c r="C575" s="674" t="s">
        <v>1883</v>
      </c>
      <c r="D575" s="674">
        <v>330</v>
      </c>
      <c r="E575" s="674" t="s">
        <v>1893</v>
      </c>
      <c r="F575" s="674">
        <v>56.41</v>
      </c>
      <c r="G575" s="674">
        <v>338</v>
      </c>
      <c r="I575" s="674">
        <v>83.6</v>
      </c>
      <c r="J575" s="674">
        <v>19067.62</v>
      </c>
      <c r="K575" s="674">
        <v>28257.31</v>
      </c>
      <c r="L575" s="674" t="s">
        <v>2129</v>
      </c>
    </row>
    <row r="576" spans="2:12">
      <c r="B576" s="674" t="s">
        <v>2048</v>
      </c>
      <c r="C576" s="674" t="s">
        <v>1883</v>
      </c>
      <c r="D576" s="674">
        <v>330</v>
      </c>
      <c r="E576" s="674" t="s">
        <v>1696</v>
      </c>
      <c r="F576" s="674">
        <v>289.70999999999998</v>
      </c>
      <c r="G576" s="674">
        <v>22</v>
      </c>
      <c r="I576" s="674">
        <v>122.59</v>
      </c>
      <c r="J576" s="674">
        <v>6373.57</v>
      </c>
      <c r="K576" s="674">
        <v>2696.97</v>
      </c>
      <c r="L576" s="674" t="s">
        <v>2129</v>
      </c>
    </row>
    <row r="577" spans="2:12">
      <c r="B577" s="674" t="s">
        <v>2048</v>
      </c>
      <c r="C577" s="674" t="s">
        <v>1883</v>
      </c>
      <c r="D577" s="674">
        <v>410</v>
      </c>
      <c r="E577" s="674" t="s">
        <v>1891</v>
      </c>
      <c r="F577" s="674">
        <v>88.65</v>
      </c>
      <c r="G577" s="674">
        <v>1</v>
      </c>
      <c r="I577" s="674">
        <v>122.4</v>
      </c>
      <c r="J577" s="674">
        <v>88.65</v>
      </c>
      <c r="K577" s="674">
        <v>122.4</v>
      </c>
      <c r="L577" s="674" t="s">
        <v>2129</v>
      </c>
    </row>
    <row r="578" spans="2:12">
      <c r="B578" s="674" t="s">
        <v>2053</v>
      </c>
      <c r="C578" s="674" t="s">
        <v>1883</v>
      </c>
      <c r="D578" s="674">
        <v>330</v>
      </c>
      <c r="E578" s="674" t="s">
        <v>1893</v>
      </c>
      <c r="F578" s="674">
        <v>83.45</v>
      </c>
      <c r="G578" s="674">
        <v>1</v>
      </c>
      <c r="I578" s="674">
        <v>83.6</v>
      </c>
      <c r="J578" s="674">
        <v>83.45</v>
      </c>
      <c r="K578" s="674">
        <v>83.6</v>
      </c>
      <c r="L578" s="674" t="s">
        <v>2129</v>
      </c>
    </row>
    <row r="579" spans="2:12">
      <c r="B579" s="674" t="s">
        <v>2070</v>
      </c>
      <c r="C579" s="674" t="s">
        <v>1883</v>
      </c>
      <c r="D579" s="674">
        <v>330</v>
      </c>
      <c r="E579" s="674" t="s">
        <v>1893</v>
      </c>
      <c r="F579" s="674">
        <v>144.68</v>
      </c>
      <c r="G579" s="674">
        <v>148</v>
      </c>
      <c r="I579" s="674">
        <v>83.6</v>
      </c>
      <c r="J579" s="674">
        <v>21412.98</v>
      </c>
      <c r="K579" s="674">
        <v>12373.02</v>
      </c>
      <c r="L579" s="674" t="s">
        <v>2129</v>
      </c>
    </row>
    <row r="580" spans="2:12">
      <c r="B580" s="674" t="s">
        <v>2054</v>
      </c>
      <c r="C580" s="674" t="s">
        <v>1883</v>
      </c>
      <c r="D580" s="674">
        <v>330</v>
      </c>
      <c r="E580" s="674" t="s">
        <v>1696</v>
      </c>
      <c r="F580" s="674">
        <v>143.16</v>
      </c>
      <c r="G580" s="674">
        <v>36</v>
      </c>
      <c r="I580" s="674">
        <v>122.59</v>
      </c>
      <c r="J580" s="674">
        <v>5153.84</v>
      </c>
      <c r="K580" s="674">
        <v>4413.2299999999996</v>
      </c>
      <c r="L580" s="674" t="s">
        <v>2129</v>
      </c>
    </row>
    <row r="581" spans="2:12">
      <c r="B581" s="674" t="s">
        <v>1925</v>
      </c>
      <c r="C581" s="674" t="s">
        <v>1883</v>
      </c>
      <c r="D581" s="674">
        <v>330</v>
      </c>
      <c r="E581" s="674" t="s">
        <v>1891</v>
      </c>
      <c r="F581" s="674">
        <v>365.86</v>
      </c>
      <c r="G581" s="674">
        <v>618</v>
      </c>
      <c r="I581" s="674">
        <v>84.28</v>
      </c>
      <c r="J581" s="674">
        <v>226100.81</v>
      </c>
      <c r="K581" s="674">
        <v>52085.02</v>
      </c>
      <c r="L581" s="674" t="s">
        <v>2129</v>
      </c>
    </row>
    <row r="582" spans="2:12">
      <c r="B582" s="674" t="s">
        <v>1927</v>
      </c>
      <c r="C582" s="674" t="s">
        <v>1883</v>
      </c>
      <c r="D582" s="674">
        <v>330</v>
      </c>
      <c r="E582" s="674" t="s">
        <v>1696</v>
      </c>
      <c r="F582" s="674">
        <v>171.32</v>
      </c>
      <c r="G582" s="674">
        <v>1</v>
      </c>
      <c r="I582" s="674">
        <v>122.59</v>
      </c>
      <c r="J582" s="674">
        <v>171.32</v>
      </c>
      <c r="K582" s="674">
        <v>122.59</v>
      </c>
      <c r="L582" s="674" t="s">
        <v>2129</v>
      </c>
    </row>
    <row r="583" spans="2:12">
      <c r="B583" s="674" t="s">
        <v>2037</v>
      </c>
      <c r="C583" s="674" t="s">
        <v>1883</v>
      </c>
      <c r="D583" s="674">
        <v>330</v>
      </c>
      <c r="E583" s="674" t="s">
        <v>1893</v>
      </c>
      <c r="F583" s="674">
        <v>85.03</v>
      </c>
      <c r="G583" s="674">
        <v>5</v>
      </c>
      <c r="I583" s="674">
        <v>83.6</v>
      </c>
      <c r="J583" s="674">
        <v>425.16</v>
      </c>
      <c r="K583" s="674">
        <v>418.01</v>
      </c>
      <c r="L583" s="674" t="s">
        <v>2129</v>
      </c>
    </row>
    <row r="584" spans="2:12">
      <c r="B584" s="674" t="s">
        <v>2142</v>
      </c>
      <c r="C584" s="674" t="s">
        <v>1883</v>
      </c>
      <c r="D584" s="674">
        <v>330</v>
      </c>
      <c r="E584" s="674" t="s">
        <v>1891</v>
      </c>
      <c r="F584" s="674">
        <v>113.05</v>
      </c>
      <c r="G584" s="674">
        <v>2849</v>
      </c>
      <c r="I584" s="674">
        <v>84.28</v>
      </c>
      <c r="J584" s="674">
        <v>322089.88</v>
      </c>
      <c r="K584" s="674">
        <v>240113.63</v>
      </c>
      <c r="L584" s="674" t="s">
        <v>2129</v>
      </c>
    </row>
    <row r="585" spans="2:12">
      <c r="B585" s="674" t="s">
        <v>2141</v>
      </c>
      <c r="C585" s="674" t="s">
        <v>1883</v>
      </c>
      <c r="D585" s="674">
        <v>330</v>
      </c>
      <c r="E585" s="674" t="s">
        <v>1696</v>
      </c>
      <c r="F585" s="674">
        <v>252.26</v>
      </c>
      <c r="G585" s="674">
        <v>60</v>
      </c>
      <c r="I585" s="674">
        <v>122.59</v>
      </c>
      <c r="J585" s="674">
        <v>15135.33</v>
      </c>
      <c r="K585" s="674">
        <v>7355.38</v>
      </c>
      <c r="L585" s="674" t="s">
        <v>2129</v>
      </c>
    </row>
    <row r="586" spans="2:12">
      <c r="B586" s="674" t="s">
        <v>2124</v>
      </c>
      <c r="C586" s="674" t="s">
        <v>1883</v>
      </c>
      <c r="D586" s="674">
        <v>340</v>
      </c>
      <c r="E586" s="674" t="s">
        <v>1891</v>
      </c>
      <c r="F586" s="674">
        <v>145.83000000000001</v>
      </c>
      <c r="G586" s="674">
        <v>1</v>
      </c>
      <c r="I586" s="674">
        <v>213.28</v>
      </c>
      <c r="J586" s="674">
        <v>145.83000000000001</v>
      </c>
      <c r="K586" s="674">
        <v>213.28</v>
      </c>
      <c r="L586" s="674" t="s">
        <v>2129</v>
      </c>
    </row>
    <row r="587" spans="2:12">
      <c r="B587" s="674" t="s">
        <v>2095</v>
      </c>
      <c r="C587" s="674" t="s">
        <v>1883</v>
      </c>
      <c r="D587" s="674">
        <v>120</v>
      </c>
      <c r="E587" s="674" t="s">
        <v>1891</v>
      </c>
      <c r="F587" s="674">
        <v>126.26</v>
      </c>
      <c r="G587" s="674">
        <v>1</v>
      </c>
      <c r="I587" s="674">
        <v>111.29</v>
      </c>
      <c r="J587" s="674">
        <v>126.26</v>
      </c>
      <c r="K587" s="674">
        <v>111.29</v>
      </c>
      <c r="L587" s="674" t="s">
        <v>2129</v>
      </c>
    </row>
    <row r="588" spans="2:12">
      <c r="B588" s="674" t="s">
        <v>2095</v>
      </c>
      <c r="C588" s="674" t="s">
        <v>1883</v>
      </c>
      <c r="D588" s="674">
        <v>330</v>
      </c>
      <c r="E588" s="674" t="s">
        <v>1893</v>
      </c>
      <c r="F588" s="674">
        <v>93.48</v>
      </c>
      <c r="G588" s="674">
        <v>73</v>
      </c>
      <c r="I588" s="674">
        <v>83.6</v>
      </c>
      <c r="J588" s="674">
        <v>6824.27</v>
      </c>
      <c r="K588" s="674">
        <v>6102.91</v>
      </c>
      <c r="L588" s="674" t="s">
        <v>2129</v>
      </c>
    </row>
    <row r="589" spans="2:12">
      <c r="B589" s="674" t="s">
        <v>2095</v>
      </c>
      <c r="C589" s="674" t="s">
        <v>1883</v>
      </c>
      <c r="D589" s="674">
        <v>330</v>
      </c>
      <c r="E589" s="674" t="s">
        <v>1696</v>
      </c>
      <c r="F589" s="674">
        <v>113.73</v>
      </c>
      <c r="G589" s="674">
        <v>1026</v>
      </c>
      <c r="I589" s="674">
        <v>122.59</v>
      </c>
      <c r="J589" s="674">
        <v>116691.95</v>
      </c>
      <c r="K589" s="674">
        <v>125777.04</v>
      </c>
      <c r="L589" s="674" t="s">
        <v>2129</v>
      </c>
    </row>
    <row r="590" spans="2:12">
      <c r="B590" s="674" t="s">
        <v>2095</v>
      </c>
      <c r="C590" s="674" t="s">
        <v>1883</v>
      </c>
      <c r="D590" s="674">
        <v>502</v>
      </c>
      <c r="E590" s="674" t="s">
        <v>1696</v>
      </c>
      <c r="F590" s="674">
        <v>67.33</v>
      </c>
      <c r="G590" s="674">
        <v>1</v>
      </c>
      <c r="I590" s="674">
        <v>67.33</v>
      </c>
      <c r="J590" s="674">
        <v>67.33</v>
      </c>
      <c r="K590" s="674">
        <v>67.33</v>
      </c>
      <c r="L590" s="674" t="s">
        <v>2129</v>
      </c>
    </row>
    <row r="591" spans="2:12">
      <c r="B591" s="674" t="s">
        <v>2103</v>
      </c>
      <c r="C591" s="674" t="s">
        <v>1883</v>
      </c>
      <c r="D591" s="674">
        <v>330</v>
      </c>
      <c r="E591" s="674" t="s">
        <v>1893</v>
      </c>
      <c r="F591" s="674">
        <v>24.71</v>
      </c>
      <c r="G591" s="674">
        <v>14</v>
      </c>
      <c r="I591" s="674">
        <v>83.6</v>
      </c>
      <c r="J591" s="674">
        <v>345.96</v>
      </c>
      <c r="K591" s="674">
        <v>1170.42</v>
      </c>
      <c r="L591" s="674" t="s">
        <v>2129</v>
      </c>
    </row>
    <row r="592" spans="2:12">
      <c r="B592" s="674" t="s">
        <v>2116</v>
      </c>
      <c r="C592" s="674" t="s">
        <v>1883</v>
      </c>
      <c r="D592" s="674">
        <v>120</v>
      </c>
      <c r="E592" s="674" t="s">
        <v>1696</v>
      </c>
      <c r="F592" s="674">
        <v>117.22</v>
      </c>
      <c r="G592" s="674">
        <v>2</v>
      </c>
      <c r="I592" s="674">
        <v>99.62</v>
      </c>
      <c r="J592" s="674">
        <v>234.43</v>
      </c>
      <c r="K592" s="674">
        <v>199.24</v>
      </c>
      <c r="L592" s="674" t="s">
        <v>2129</v>
      </c>
    </row>
    <row r="593" spans="2:12">
      <c r="B593" s="674" t="s">
        <v>2116</v>
      </c>
      <c r="C593" s="674" t="s">
        <v>1883</v>
      </c>
      <c r="D593" s="674">
        <v>330</v>
      </c>
      <c r="E593" s="674" t="s">
        <v>1891</v>
      </c>
      <c r="F593" s="674">
        <v>147.72</v>
      </c>
      <c r="G593" s="674">
        <v>1618</v>
      </c>
      <c r="I593" s="674">
        <v>84.28</v>
      </c>
      <c r="J593" s="674">
        <v>239007.9</v>
      </c>
      <c r="K593" s="674">
        <v>136364.99</v>
      </c>
      <c r="L593" s="674" t="s">
        <v>2129</v>
      </c>
    </row>
    <row r="594" spans="2:12">
      <c r="B594" s="674" t="s">
        <v>2116</v>
      </c>
      <c r="C594" s="674" t="s">
        <v>1883</v>
      </c>
      <c r="D594" s="674">
        <v>330</v>
      </c>
      <c r="E594" s="674" t="s">
        <v>1893</v>
      </c>
      <c r="F594" s="674">
        <v>147.4</v>
      </c>
      <c r="G594" s="674">
        <v>38</v>
      </c>
      <c r="I594" s="674">
        <v>83.6</v>
      </c>
      <c r="J594" s="674">
        <v>5601.17</v>
      </c>
      <c r="K594" s="674">
        <v>3176.86</v>
      </c>
      <c r="L594" s="674" t="s">
        <v>2129</v>
      </c>
    </row>
    <row r="595" spans="2:12">
      <c r="B595" s="674" t="s">
        <v>2124</v>
      </c>
      <c r="C595" s="674" t="s">
        <v>1883</v>
      </c>
      <c r="D595" s="674">
        <v>306</v>
      </c>
      <c r="E595" s="674" t="s">
        <v>1891</v>
      </c>
      <c r="F595" s="674">
        <v>125.03</v>
      </c>
      <c r="G595" s="674">
        <v>1</v>
      </c>
      <c r="I595" s="674">
        <v>88.19</v>
      </c>
      <c r="J595" s="674">
        <v>125.03</v>
      </c>
      <c r="K595" s="674">
        <v>88.19</v>
      </c>
      <c r="L595" s="674" t="s">
        <v>2129</v>
      </c>
    </row>
    <row r="596" spans="2:12">
      <c r="B596" s="674" t="s">
        <v>2124</v>
      </c>
      <c r="C596" s="674" t="s">
        <v>1883</v>
      </c>
      <c r="D596" s="674">
        <v>317</v>
      </c>
      <c r="E596" s="674" t="s">
        <v>1891</v>
      </c>
      <c r="F596" s="674">
        <v>45.18</v>
      </c>
      <c r="G596" s="674">
        <v>1</v>
      </c>
      <c r="I596" s="674">
        <v>45.18</v>
      </c>
      <c r="J596" s="674">
        <v>45.18</v>
      </c>
      <c r="K596" s="674">
        <v>45.18</v>
      </c>
      <c r="L596" s="674" t="s">
        <v>2129</v>
      </c>
    </row>
    <row r="597" spans="2:12">
      <c r="B597" s="674" t="s">
        <v>2124</v>
      </c>
      <c r="C597" s="674" t="s">
        <v>1883</v>
      </c>
      <c r="D597" s="674">
        <v>110</v>
      </c>
      <c r="E597" s="674" t="s">
        <v>1891</v>
      </c>
      <c r="F597" s="674">
        <v>71.069999999999993</v>
      </c>
      <c r="G597" s="674">
        <v>3</v>
      </c>
      <c r="I597" s="674">
        <v>129.65</v>
      </c>
      <c r="J597" s="674">
        <v>213.2</v>
      </c>
      <c r="K597" s="674">
        <v>388.95</v>
      </c>
      <c r="L597" s="674" t="s">
        <v>2129</v>
      </c>
    </row>
    <row r="598" spans="2:12">
      <c r="B598" s="674" t="s">
        <v>2124</v>
      </c>
      <c r="C598" s="674" t="s">
        <v>1883</v>
      </c>
      <c r="D598" s="674">
        <v>160</v>
      </c>
      <c r="E598" s="674" t="s">
        <v>1891</v>
      </c>
      <c r="F598" s="674">
        <v>130.03</v>
      </c>
      <c r="G598" s="674">
        <v>2</v>
      </c>
      <c r="I598" s="674">
        <v>114.56</v>
      </c>
      <c r="J598" s="674">
        <v>260.06</v>
      </c>
      <c r="K598" s="674">
        <v>229.11</v>
      </c>
      <c r="L598" s="674" t="s">
        <v>2129</v>
      </c>
    </row>
    <row r="599" spans="2:12">
      <c r="B599" s="674" t="s">
        <v>2124</v>
      </c>
      <c r="C599" s="674" t="s">
        <v>1883</v>
      </c>
      <c r="D599" s="674">
        <v>300</v>
      </c>
      <c r="E599" s="674" t="s">
        <v>1891</v>
      </c>
      <c r="F599" s="674">
        <v>196.05</v>
      </c>
      <c r="G599" s="674">
        <v>2</v>
      </c>
      <c r="I599" s="674">
        <v>223.26</v>
      </c>
      <c r="J599" s="674">
        <v>392.1</v>
      </c>
      <c r="K599" s="674">
        <v>446.53</v>
      </c>
      <c r="L599" s="674" t="s">
        <v>2129</v>
      </c>
    </row>
    <row r="600" spans="2:12">
      <c r="B600" s="674" t="s">
        <v>2138</v>
      </c>
      <c r="C600" s="674" t="s">
        <v>1883</v>
      </c>
      <c r="D600" s="674">
        <v>330</v>
      </c>
      <c r="E600" s="674" t="s">
        <v>1893</v>
      </c>
      <c r="F600" s="674">
        <v>93.67</v>
      </c>
      <c r="G600" s="674">
        <v>88</v>
      </c>
      <c r="I600" s="674">
        <v>83.6</v>
      </c>
      <c r="J600" s="674">
        <v>8243.06</v>
      </c>
      <c r="K600" s="674">
        <v>7356.93</v>
      </c>
      <c r="L600" s="674" t="s">
        <v>2129</v>
      </c>
    </row>
    <row r="601" spans="2:12">
      <c r="B601" s="674" t="s">
        <v>2118</v>
      </c>
      <c r="C601" s="674" t="s">
        <v>1883</v>
      </c>
      <c r="D601" s="674">
        <v>107</v>
      </c>
      <c r="E601" s="674" t="s">
        <v>1891</v>
      </c>
      <c r="F601" s="674">
        <v>112.39</v>
      </c>
      <c r="G601" s="674">
        <v>1</v>
      </c>
      <c r="I601" s="674">
        <v>194.89</v>
      </c>
      <c r="J601" s="674">
        <v>112.39</v>
      </c>
      <c r="K601" s="674">
        <v>194.89</v>
      </c>
      <c r="L601" s="674" t="s">
        <v>2129</v>
      </c>
    </row>
    <row r="602" spans="2:12">
      <c r="B602" s="674" t="s">
        <v>2140</v>
      </c>
      <c r="C602" s="674" t="s">
        <v>1883</v>
      </c>
      <c r="D602" s="674">
        <v>330</v>
      </c>
      <c r="E602" s="674" t="s">
        <v>1891</v>
      </c>
      <c r="F602" s="674">
        <v>57.73</v>
      </c>
      <c r="G602" s="674">
        <v>1387</v>
      </c>
      <c r="I602" s="674">
        <v>84.28</v>
      </c>
      <c r="J602" s="674">
        <v>80074.179999999993</v>
      </c>
      <c r="K602" s="674">
        <v>116896.32000000001</v>
      </c>
      <c r="L602" s="674" t="s">
        <v>2129</v>
      </c>
    </row>
    <row r="603" spans="2:12">
      <c r="B603" s="674" t="s">
        <v>2078</v>
      </c>
      <c r="C603" s="674" t="s">
        <v>1883</v>
      </c>
      <c r="D603" s="674">
        <v>330</v>
      </c>
      <c r="E603" s="674" t="s">
        <v>1891</v>
      </c>
      <c r="F603" s="674">
        <v>131.53</v>
      </c>
      <c r="G603" s="674">
        <v>161</v>
      </c>
      <c r="I603" s="674">
        <v>84.28</v>
      </c>
      <c r="J603" s="674">
        <v>21175.85</v>
      </c>
      <c r="K603" s="674">
        <v>13569.07</v>
      </c>
      <c r="L603" s="674" t="s">
        <v>2129</v>
      </c>
    </row>
    <row r="604" spans="2:12">
      <c r="B604" s="674" t="s">
        <v>2078</v>
      </c>
      <c r="C604" s="674" t="s">
        <v>1883</v>
      </c>
      <c r="D604" s="674">
        <v>160</v>
      </c>
      <c r="E604" s="674" t="s">
        <v>1891</v>
      </c>
      <c r="F604" s="674">
        <v>131.53</v>
      </c>
      <c r="G604" s="674">
        <v>1</v>
      </c>
      <c r="I604" s="674">
        <v>114.56</v>
      </c>
      <c r="J604" s="674">
        <v>131.53</v>
      </c>
      <c r="K604" s="674">
        <v>114.56</v>
      </c>
      <c r="L604" s="674" t="s">
        <v>2129</v>
      </c>
    </row>
    <row r="605" spans="2:12">
      <c r="B605" s="674" t="s">
        <v>2060</v>
      </c>
      <c r="C605" s="674" t="s">
        <v>1883</v>
      </c>
      <c r="D605" s="674">
        <v>330</v>
      </c>
      <c r="E605" s="674" t="s">
        <v>1891</v>
      </c>
      <c r="F605" s="674">
        <v>135.25</v>
      </c>
      <c r="G605" s="674">
        <v>7671</v>
      </c>
      <c r="I605" s="674">
        <v>84.28</v>
      </c>
      <c r="J605" s="674">
        <v>1037479</v>
      </c>
      <c r="K605" s="674">
        <v>646511.64</v>
      </c>
      <c r="L605" s="674" t="s">
        <v>2129</v>
      </c>
    </row>
    <row r="606" spans="2:12">
      <c r="B606" s="674" t="s">
        <v>2139</v>
      </c>
      <c r="C606" s="674" t="s">
        <v>1883</v>
      </c>
      <c r="D606" s="674">
        <v>330</v>
      </c>
      <c r="E606" s="674" t="s">
        <v>1891</v>
      </c>
      <c r="F606" s="674">
        <v>126.69</v>
      </c>
      <c r="G606" s="674">
        <v>4165</v>
      </c>
      <c r="I606" s="674">
        <v>84.28</v>
      </c>
      <c r="J606" s="674">
        <v>527658.57999999996</v>
      </c>
      <c r="K606" s="674">
        <v>351026.07</v>
      </c>
      <c r="L606" s="674" t="s">
        <v>2129</v>
      </c>
    </row>
    <row r="607" spans="2:12">
      <c r="B607" s="674" t="s">
        <v>2124</v>
      </c>
      <c r="C607" s="674" t="s">
        <v>1883</v>
      </c>
      <c r="D607" s="674">
        <v>302</v>
      </c>
      <c r="E607" s="674" t="s">
        <v>1891</v>
      </c>
      <c r="F607" s="674">
        <v>185.72</v>
      </c>
      <c r="G607" s="674">
        <v>1</v>
      </c>
      <c r="I607" s="674">
        <v>185.72</v>
      </c>
      <c r="J607" s="674">
        <v>185.72</v>
      </c>
      <c r="K607" s="674">
        <v>185.72</v>
      </c>
      <c r="L607" s="674" t="s">
        <v>2129</v>
      </c>
    </row>
    <row r="608" spans="2:12">
      <c r="B608" s="674" t="s">
        <v>2118</v>
      </c>
      <c r="C608" s="674" t="s">
        <v>1883</v>
      </c>
      <c r="D608" s="674">
        <v>330</v>
      </c>
      <c r="E608" s="674" t="s">
        <v>1891</v>
      </c>
      <c r="F608" s="674">
        <v>57.83</v>
      </c>
      <c r="G608" s="674">
        <v>3980</v>
      </c>
      <c r="I608" s="674">
        <v>84.28</v>
      </c>
      <c r="J608" s="674">
        <v>230166.32</v>
      </c>
      <c r="K608" s="674">
        <v>335434.27</v>
      </c>
      <c r="L608" s="674" t="s">
        <v>2129</v>
      </c>
    </row>
    <row r="609" spans="2:12">
      <c r="B609" s="674" t="s">
        <v>2124</v>
      </c>
      <c r="C609" s="674" t="s">
        <v>1883</v>
      </c>
      <c r="D609" s="674">
        <v>330</v>
      </c>
      <c r="E609" s="674" t="s">
        <v>1893</v>
      </c>
      <c r="F609" s="674">
        <v>60.14</v>
      </c>
      <c r="G609" s="674">
        <v>58</v>
      </c>
      <c r="I609" s="674">
        <v>83.6</v>
      </c>
      <c r="J609" s="674">
        <v>3488.22</v>
      </c>
      <c r="K609" s="674">
        <v>4848.8900000000003</v>
      </c>
      <c r="L609" s="674" t="s">
        <v>2129</v>
      </c>
    </row>
    <row r="610" spans="2:12">
      <c r="B610" s="674" t="s">
        <v>2064</v>
      </c>
      <c r="C610" s="674" t="s">
        <v>1883</v>
      </c>
      <c r="D610" s="674">
        <v>330</v>
      </c>
      <c r="E610" s="674" t="s">
        <v>1891</v>
      </c>
      <c r="F610" s="674">
        <v>102.54</v>
      </c>
      <c r="G610" s="674">
        <v>7318</v>
      </c>
      <c r="I610" s="674">
        <v>84.28</v>
      </c>
      <c r="J610" s="674">
        <v>750376.31</v>
      </c>
      <c r="K610" s="674">
        <v>616760.81000000006</v>
      </c>
      <c r="L610" s="674" t="s">
        <v>2129</v>
      </c>
    </row>
    <row r="611" spans="2:12">
      <c r="B611" s="674" t="s">
        <v>2124</v>
      </c>
      <c r="C611" s="674" t="s">
        <v>1883</v>
      </c>
      <c r="D611" s="674">
        <v>650</v>
      </c>
      <c r="E611" s="674" t="s">
        <v>1891</v>
      </c>
      <c r="F611" s="674">
        <v>22.47</v>
      </c>
      <c r="G611" s="674">
        <v>5</v>
      </c>
      <c r="I611" s="674">
        <v>113.1</v>
      </c>
      <c r="J611" s="674">
        <v>112.34</v>
      </c>
      <c r="K611" s="674">
        <v>565.49</v>
      </c>
      <c r="L611" s="674" t="s">
        <v>2129</v>
      </c>
    </row>
    <row r="612" spans="2:12">
      <c r="B612" s="674" t="s">
        <v>2124</v>
      </c>
      <c r="C612" s="674" t="s">
        <v>1883</v>
      </c>
      <c r="D612" s="674">
        <v>257</v>
      </c>
      <c r="E612" s="674" t="s">
        <v>1893</v>
      </c>
      <c r="F612" s="674">
        <v>191.14</v>
      </c>
      <c r="G612" s="674">
        <v>163</v>
      </c>
      <c r="I612" s="674">
        <v>67.930000000000007</v>
      </c>
      <c r="J612" s="674">
        <v>31155.17</v>
      </c>
      <c r="K612" s="674">
        <v>11073.21</v>
      </c>
      <c r="L612" s="674" t="s">
        <v>2129</v>
      </c>
    </row>
    <row r="613" spans="2:12">
      <c r="B613" s="674" t="s">
        <v>2124</v>
      </c>
      <c r="C613" s="674" t="s">
        <v>1883</v>
      </c>
      <c r="D613" s="674">
        <v>257</v>
      </c>
      <c r="E613" s="674" t="s">
        <v>1891</v>
      </c>
      <c r="F613" s="674">
        <v>191.14</v>
      </c>
      <c r="G613" s="674">
        <v>275</v>
      </c>
      <c r="I613" s="674">
        <v>89.57</v>
      </c>
      <c r="J613" s="674">
        <v>52562.41</v>
      </c>
      <c r="K613" s="674">
        <v>24632.03</v>
      </c>
      <c r="L613" s="674" t="s">
        <v>2129</v>
      </c>
    </row>
    <row r="614" spans="2:12">
      <c r="B614" s="674" t="s">
        <v>2124</v>
      </c>
      <c r="C614" s="674" t="s">
        <v>1883</v>
      </c>
      <c r="D614" s="674">
        <v>410</v>
      </c>
      <c r="E614" s="674" t="s">
        <v>1891</v>
      </c>
      <c r="F614" s="674">
        <v>100.21</v>
      </c>
      <c r="G614" s="674">
        <v>6</v>
      </c>
      <c r="I614" s="674">
        <v>122.4</v>
      </c>
      <c r="J614" s="674">
        <v>601.29</v>
      </c>
      <c r="K614" s="674">
        <v>734.41</v>
      </c>
      <c r="L614" s="674" t="s">
        <v>2129</v>
      </c>
    </row>
    <row r="615" spans="2:12">
      <c r="B615" s="674" t="s">
        <v>2138</v>
      </c>
      <c r="C615" s="674" t="s">
        <v>1883</v>
      </c>
      <c r="D615" s="674">
        <v>304</v>
      </c>
      <c r="E615" s="674" t="s">
        <v>1891</v>
      </c>
      <c r="F615" s="674">
        <v>12.55</v>
      </c>
      <c r="G615" s="674">
        <v>1</v>
      </c>
      <c r="I615" s="674">
        <v>12.55</v>
      </c>
      <c r="J615" s="674">
        <v>12.55</v>
      </c>
      <c r="K615" s="674">
        <v>12.55</v>
      </c>
      <c r="L615" s="674" t="s">
        <v>2129</v>
      </c>
    </row>
    <row r="616" spans="2:12">
      <c r="B616" s="674" t="s">
        <v>2118</v>
      </c>
      <c r="C616" s="674" t="s">
        <v>1883</v>
      </c>
      <c r="D616" s="674">
        <v>330</v>
      </c>
      <c r="E616" s="674" t="s">
        <v>1893</v>
      </c>
      <c r="F616" s="674">
        <v>57.84</v>
      </c>
      <c r="G616" s="674">
        <v>159</v>
      </c>
      <c r="I616" s="674">
        <v>83.6</v>
      </c>
      <c r="J616" s="674">
        <v>9196.6299999999992</v>
      </c>
      <c r="K616" s="674">
        <v>13292.64</v>
      </c>
      <c r="L616" s="674" t="s">
        <v>2129</v>
      </c>
    </row>
    <row r="617" spans="2:12">
      <c r="B617" s="674" t="s">
        <v>2038</v>
      </c>
      <c r="C617" s="674" t="s">
        <v>1883</v>
      </c>
      <c r="D617" s="674">
        <v>330</v>
      </c>
      <c r="E617" s="674" t="s">
        <v>1696</v>
      </c>
      <c r="F617" s="674">
        <v>149.54</v>
      </c>
      <c r="G617" s="674">
        <v>1</v>
      </c>
      <c r="I617" s="674">
        <v>122.59</v>
      </c>
      <c r="J617" s="674">
        <v>149.54</v>
      </c>
      <c r="K617" s="674">
        <v>122.59</v>
      </c>
      <c r="L617" s="674" t="s">
        <v>2129</v>
      </c>
    </row>
    <row r="618" spans="2:12">
      <c r="B618" s="674" t="s">
        <v>1935</v>
      </c>
      <c r="C618" s="674" t="s">
        <v>1883</v>
      </c>
      <c r="D618" s="674">
        <v>330</v>
      </c>
      <c r="E618" s="674" t="s">
        <v>1891</v>
      </c>
      <c r="F618" s="674">
        <v>141.29</v>
      </c>
      <c r="G618" s="674">
        <v>4602</v>
      </c>
      <c r="I618" s="674">
        <v>84.28</v>
      </c>
      <c r="J618" s="674">
        <v>650228.01</v>
      </c>
      <c r="K618" s="674">
        <v>387856.41</v>
      </c>
      <c r="L618" s="674" t="s">
        <v>2129</v>
      </c>
    </row>
    <row r="619" spans="2:12">
      <c r="B619" s="674" t="s">
        <v>2057</v>
      </c>
      <c r="C619" s="674" t="s">
        <v>1883</v>
      </c>
      <c r="D619" s="674">
        <v>140</v>
      </c>
      <c r="E619" s="674" t="s">
        <v>1891</v>
      </c>
      <c r="F619" s="674">
        <v>40.21</v>
      </c>
      <c r="G619" s="674">
        <v>6</v>
      </c>
      <c r="I619" s="674">
        <v>68.28</v>
      </c>
      <c r="J619" s="674">
        <v>241.26</v>
      </c>
      <c r="K619" s="674">
        <v>409.69</v>
      </c>
      <c r="L619" s="674" t="s">
        <v>2129</v>
      </c>
    </row>
    <row r="620" spans="2:12">
      <c r="B620" s="674" t="s">
        <v>1924</v>
      </c>
      <c r="C620" s="674" t="s">
        <v>1883</v>
      </c>
      <c r="D620" s="674">
        <v>330</v>
      </c>
      <c r="E620" s="674" t="s">
        <v>1893</v>
      </c>
      <c r="F620" s="674">
        <v>318.86</v>
      </c>
      <c r="G620" s="674">
        <v>178</v>
      </c>
      <c r="I620" s="674">
        <v>83.6</v>
      </c>
      <c r="J620" s="674">
        <v>56757.440000000002</v>
      </c>
      <c r="K620" s="674">
        <v>14881.07</v>
      </c>
      <c r="L620" s="674" t="s">
        <v>2129</v>
      </c>
    </row>
    <row r="621" spans="2:12">
      <c r="B621" s="674" t="s">
        <v>2057</v>
      </c>
      <c r="C621" s="674" t="s">
        <v>1883</v>
      </c>
      <c r="D621" s="674">
        <v>190</v>
      </c>
      <c r="E621" s="674" t="s">
        <v>1891</v>
      </c>
      <c r="F621" s="674">
        <v>67.92</v>
      </c>
      <c r="G621" s="674">
        <v>1</v>
      </c>
      <c r="I621" s="674">
        <v>67.92</v>
      </c>
      <c r="J621" s="674">
        <v>67.92</v>
      </c>
      <c r="K621" s="674">
        <v>67.92</v>
      </c>
      <c r="L621" s="674" t="s">
        <v>2129</v>
      </c>
    </row>
    <row r="622" spans="2:12">
      <c r="B622" s="674" t="s">
        <v>2057</v>
      </c>
      <c r="C622" s="674" t="s">
        <v>1883</v>
      </c>
      <c r="D622" s="674">
        <v>330</v>
      </c>
      <c r="E622" s="674" t="s">
        <v>1891</v>
      </c>
      <c r="F622" s="674">
        <v>58.66</v>
      </c>
      <c r="G622" s="674">
        <v>22660</v>
      </c>
      <c r="I622" s="674">
        <v>84.28</v>
      </c>
      <c r="J622" s="674">
        <v>1329214.81</v>
      </c>
      <c r="K622" s="674">
        <v>1909784.08</v>
      </c>
      <c r="L622" s="674" t="s">
        <v>2129</v>
      </c>
    </row>
    <row r="623" spans="2:12">
      <c r="B623" s="674" t="s">
        <v>2057</v>
      </c>
      <c r="C623" s="674" t="s">
        <v>1883</v>
      </c>
      <c r="D623" s="674">
        <v>330</v>
      </c>
      <c r="E623" s="674" t="s">
        <v>1893</v>
      </c>
      <c r="F623" s="674">
        <v>58.66</v>
      </c>
      <c r="G623" s="674">
        <v>689</v>
      </c>
      <c r="I623" s="674">
        <v>83.6</v>
      </c>
      <c r="J623" s="674">
        <v>40416.11</v>
      </c>
      <c r="K623" s="674">
        <v>57601.45</v>
      </c>
      <c r="L623" s="674" t="s">
        <v>2129</v>
      </c>
    </row>
    <row r="624" spans="2:12">
      <c r="B624" s="674" t="s">
        <v>2057</v>
      </c>
      <c r="C624" s="674" t="s">
        <v>1883</v>
      </c>
      <c r="D624" s="674">
        <v>410</v>
      </c>
      <c r="E624" s="674" t="s">
        <v>1891</v>
      </c>
      <c r="F624" s="674">
        <v>65.13</v>
      </c>
      <c r="G624" s="674">
        <v>1</v>
      </c>
      <c r="I624" s="674">
        <v>122.4</v>
      </c>
      <c r="J624" s="674">
        <v>65.13</v>
      </c>
      <c r="K624" s="674">
        <v>122.4</v>
      </c>
      <c r="L624" s="674" t="s">
        <v>2129</v>
      </c>
    </row>
    <row r="625" spans="2:12">
      <c r="B625" s="674" t="s">
        <v>2057</v>
      </c>
      <c r="C625" s="674" t="s">
        <v>1883</v>
      </c>
      <c r="D625" s="674">
        <v>420</v>
      </c>
      <c r="E625" s="674" t="s">
        <v>1893</v>
      </c>
      <c r="F625" s="674">
        <v>245.69</v>
      </c>
      <c r="G625" s="674">
        <v>2</v>
      </c>
      <c r="I625" s="674">
        <v>82.13</v>
      </c>
      <c r="J625" s="674">
        <v>491.38</v>
      </c>
      <c r="K625" s="674">
        <v>164.27</v>
      </c>
      <c r="L625" s="674" t="s">
        <v>2129</v>
      </c>
    </row>
    <row r="626" spans="2:12">
      <c r="B626" s="674" t="s">
        <v>2057</v>
      </c>
      <c r="C626" s="674" t="s">
        <v>1883</v>
      </c>
      <c r="D626" s="674">
        <v>812</v>
      </c>
      <c r="E626" s="674" t="s">
        <v>1891</v>
      </c>
      <c r="F626" s="674">
        <v>27.11</v>
      </c>
      <c r="G626" s="674">
        <v>1</v>
      </c>
      <c r="I626" s="674">
        <v>27.11</v>
      </c>
      <c r="J626" s="674">
        <v>27.11</v>
      </c>
      <c r="K626" s="674">
        <v>27.11</v>
      </c>
      <c r="L626" s="674" t="s">
        <v>2129</v>
      </c>
    </row>
    <row r="627" spans="2:12">
      <c r="B627" s="674" t="s">
        <v>2058</v>
      </c>
      <c r="C627" s="674" t="s">
        <v>1883</v>
      </c>
      <c r="D627" s="674">
        <v>330</v>
      </c>
      <c r="E627" s="674" t="s">
        <v>1893</v>
      </c>
      <c r="F627" s="674">
        <v>45.87</v>
      </c>
      <c r="G627" s="674">
        <v>15</v>
      </c>
      <c r="I627" s="674">
        <v>83.6</v>
      </c>
      <c r="J627" s="674">
        <v>688.1</v>
      </c>
      <c r="K627" s="674">
        <v>1254.02</v>
      </c>
      <c r="L627" s="674" t="s">
        <v>2129</v>
      </c>
    </row>
    <row r="628" spans="2:12">
      <c r="B628" s="674" t="s">
        <v>2137</v>
      </c>
      <c r="C628" s="674" t="s">
        <v>1883</v>
      </c>
      <c r="D628" s="674">
        <v>104</v>
      </c>
      <c r="E628" s="674" t="s">
        <v>1891</v>
      </c>
      <c r="F628" s="674">
        <v>45.21</v>
      </c>
      <c r="G628" s="674">
        <v>1</v>
      </c>
      <c r="I628" s="674">
        <v>179.86</v>
      </c>
      <c r="J628" s="674">
        <v>45.21</v>
      </c>
      <c r="K628" s="674">
        <v>179.86</v>
      </c>
      <c r="L628" s="674" t="s">
        <v>2129</v>
      </c>
    </row>
    <row r="629" spans="2:12">
      <c r="B629" s="674" t="s">
        <v>1941</v>
      </c>
      <c r="C629" s="674" t="s">
        <v>1883</v>
      </c>
      <c r="D629" s="674">
        <v>330</v>
      </c>
      <c r="E629" s="674" t="s">
        <v>1893</v>
      </c>
      <c r="F629" s="674">
        <v>99.11</v>
      </c>
      <c r="G629" s="674">
        <v>1</v>
      </c>
      <c r="I629" s="674">
        <v>83.6</v>
      </c>
      <c r="J629" s="674">
        <v>99.11</v>
      </c>
      <c r="K629" s="674">
        <v>83.6</v>
      </c>
      <c r="L629" s="674" t="s">
        <v>2129</v>
      </c>
    </row>
    <row r="630" spans="2:12">
      <c r="B630" s="674" t="s">
        <v>2056</v>
      </c>
      <c r="C630" s="674" t="s">
        <v>1883</v>
      </c>
      <c r="D630" s="674">
        <v>330</v>
      </c>
      <c r="E630" s="674" t="s">
        <v>1696</v>
      </c>
      <c r="F630" s="674">
        <v>110.37</v>
      </c>
      <c r="G630" s="674">
        <v>61</v>
      </c>
      <c r="I630" s="674">
        <v>122.59</v>
      </c>
      <c r="J630" s="674">
        <v>6732.48</v>
      </c>
      <c r="K630" s="674">
        <v>7477.97</v>
      </c>
      <c r="L630" s="674" t="s">
        <v>2129</v>
      </c>
    </row>
    <row r="631" spans="2:12">
      <c r="B631" s="674" t="s">
        <v>2084</v>
      </c>
      <c r="C631" s="674" t="s">
        <v>1883</v>
      </c>
      <c r="D631" s="674">
        <v>330</v>
      </c>
      <c r="E631" s="674" t="s">
        <v>1893</v>
      </c>
      <c r="F631" s="674">
        <v>73.819999999999993</v>
      </c>
      <c r="G631" s="674">
        <v>59</v>
      </c>
      <c r="I631" s="674">
        <v>83.6</v>
      </c>
      <c r="J631" s="674">
        <v>4355.3500000000004</v>
      </c>
      <c r="K631" s="674">
        <v>4932.49</v>
      </c>
      <c r="L631" s="674" t="s">
        <v>2129</v>
      </c>
    </row>
    <row r="632" spans="2:12">
      <c r="B632" s="674" t="s">
        <v>1940</v>
      </c>
      <c r="C632" s="674" t="s">
        <v>1883</v>
      </c>
      <c r="D632" s="674">
        <v>330</v>
      </c>
      <c r="E632" s="674" t="s">
        <v>1891</v>
      </c>
      <c r="F632" s="674">
        <v>50.53</v>
      </c>
      <c r="G632" s="674">
        <v>12236</v>
      </c>
      <c r="I632" s="674">
        <v>84.28</v>
      </c>
      <c r="J632" s="674">
        <v>618255.82999999996</v>
      </c>
      <c r="K632" s="674">
        <v>1031249.69</v>
      </c>
      <c r="L632" s="674" t="s">
        <v>2129</v>
      </c>
    </row>
    <row r="633" spans="2:12">
      <c r="B633" s="674" t="s">
        <v>2087</v>
      </c>
      <c r="C633" s="674" t="s">
        <v>1883</v>
      </c>
      <c r="D633" s="674">
        <v>400</v>
      </c>
      <c r="E633" s="674" t="s">
        <v>1891</v>
      </c>
      <c r="F633" s="674">
        <v>243.75</v>
      </c>
      <c r="G633" s="674">
        <v>1</v>
      </c>
      <c r="I633" s="674">
        <v>134.5</v>
      </c>
      <c r="J633" s="674">
        <v>243.75</v>
      </c>
      <c r="K633" s="674">
        <v>134.5</v>
      </c>
      <c r="L633" s="674" t="s">
        <v>2129</v>
      </c>
    </row>
    <row r="634" spans="2:12">
      <c r="B634" s="674" t="s">
        <v>2087</v>
      </c>
      <c r="C634" s="674" t="s">
        <v>1883</v>
      </c>
      <c r="D634" s="674">
        <v>320</v>
      </c>
      <c r="E634" s="674" t="s">
        <v>1891</v>
      </c>
      <c r="F634" s="674">
        <v>102.94</v>
      </c>
      <c r="G634" s="674">
        <v>1</v>
      </c>
      <c r="I634" s="674">
        <v>119.39</v>
      </c>
      <c r="J634" s="674">
        <v>102.94</v>
      </c>
      <c r="K634" s="674">
        <v>119.39</v>
      </c>
      <c r="L634" s="674" t="s">
        <v>2129</v>
      </c>
    </row>
    <row r="635" spans="2:12">
      <c r="B635" s="674" t="s">
        <v>2098</v>
      </c>
      <c r="C635" s="674" t="s">
        <v>1883</v>
      </c>
      <c r="D635" s="674">
        <v>330</v>
      </c>
      <c r="E635" s="674" t="s">
        <v>1893</v>
      </c>
      <c r="F635" s="674">
        <v>83.07</v>
      </c>
      <c r="G635" s="674">
        <v>112</v>
      </c>
      <c r="I635" s="674">
        <v>83.6</v>
      </c>
      <c r="J635" s="674">
        <v>9303.43</v>
      </c>
      <c r="K635" s="674">
        <v>9363.3700000000008</v>
      </c>
      <c r="L635" s="674" t="s">
        <v>2129</v>
      </c>
    </row>
    <row r="636" spans="2:12">
      <c r="B636" s="674" t="s">
        <v>2136</v>
      </c>
      <c r="C636" s="674" t="s">
        <v>1883</v>
      </c>
      <c r="D636" s="674">
        <v>330</v>
      </c>
      <c r="E636" s="674" t="s">
        <v>1893</v>
      </c>
      <c r="F636" s="674">
        <v>105.3</v>
      </c>
      <c r="G636" s="674">
        <v>70</v>
      </c>
      <c r="I636" s="674">
        <v>83.6</v>
      </c>
      <c r="J636" s="674">
        <v>7370.85</v>
      </c>
      <c r="K636" s="674">
        <v>5852.11</v>
      </c>
      <c r="L636" s="674" t="s">
        <v>2129</v>
      </c>
    </row>
    <row r="637" spans="2:12">
      <c r="B637" s="674" t="s">
        <v>1933</v>
      </c>
      <c r="C637" s="674" t="s">
        <v>1883</v>
      </c>
      <c r="D637" s="674">
        <v>330</v>
      </c>
      <c r="E637" s="674" t="s">
        <v>1891</v>
      </c>
      <c r="F637" s="674">
        <v>46.15</v>
      </c>
      <c r="G637" s="674">
        <v>4224</v>
      </c>
      <c r="I637" s="674">
        <v>84.28</v>
      </c>
      <c r="J637" s="674">
        <v>194921.12</v>
      </c>
      <c r="K637" s="674">
        <v>355998.59</v>
      </c>
      <c r="L637" s="674" t="s">
        <v>2129</v>
      </c>
    </row>
    <row r="638" spans="2:12">
      <c r="B638" s="674" t="s">
        <v>2135</v>
      </c>
      <c r="C638" s="674" t="s">
        <v>1883</v>
      </c>
      <c r="D638" s="674">
        <v>330</v>
      </c>
      <c r="E638" s="674" t="s">
        <v>1891</v>
      </c>
      <c r="F638" s="674">
        <v>68.099999999999994</v>
      </c>
      <c r="G638" s="674">
        <v>3038</v>
      </c>
      <c r="I638" s="674">
        <v>84.28</v>
      </c>
      <c r="J638" s="674">
        <v>206895.78</v>
      </c>
      <c r="K638" s="674">
        <v>256042.54</v>
      </c>
      <c r="L638" s="674" t="s">
        <v>2129</v>
      </c>
    </row>
    <row r="639" spans="2:12">
      <c r="B639" s="674" t="s">
        <v>1928</v>
      </c>
      <c r="C639" s="674" t="s">
        <v>1883</v>
      </c>
      <c r="D639" s="674">
        <v>341</v>
      </c>
      <c r="E639" s="674" t="s">
        <v>1891</v>
      </c>
      <c r="F639" s="674">
        <v>101.32</v>
      </c>
      <c r="G639" s="674">
        <v>1</v>
      </c>
      <c r="I639" s="674">
        <v>101.32</v>
      </c>
      <c r="J639" s="674">
        <v>101.32</v>
      </c>
      <c r="K639" s="674">
        <v>101.32</v>
      </c>
      <c r="L639" s="674" t="s">
        <v>2129</v>
      </c>
    </row>
    <row r="640" spans="2:12">
      <c r="B640" s="674" t="s">
        <v>2077</v>
      </c>
      <c r="C640" s="674" t="s">
        <v>1883</v>
      </c>
      <c r="D640" s="674">
        <v>330</v>
      </c>
      <c r="E640" s="674" t="s">
        <v>1891</v>
      </c>
      <c r="F640" s="674">
        <v>84.71</v>
      </c>
      <c r="G640" s="674">
        <v>7371</v>
      </c>
      <c r="I640" s="674">
        <v>84.28</v>
      </c>
      <c r="J640" s="674">
        <v>624375.15</v>
      </c>
      <c r="K640" s="674">
        <v>621227.64</v>
      </c>
      <c r="L640" s="674" t="s">
        <v>2129</v>
      </c>
    </row>
    <row r="641" spans="2:12">
      <c r="B641" s="674" t="s">
        <v>2041</v>
      </c>
      <c r="C641" s="674" t="s">
        <v>1883</v>
      </c>
      <c r="D641" s="674">
        <v>330</v>
      </c>
      <c r="E641" s="674" t="s">
        <v>1893</v>
      </c>
      <c r="F641" s="674">
        <v>42.79</v>
      </c>
      <c r="G641" s="674">
        <v>25</v>
      </c>
      <c r="I641" s="674">
        <v>83.6</v>
      </c>
      <c r="J641" s="674">
        <v>1069.74</v>
      </c>
      <c r="K641" s="674">
        <v>2090.04</v>
      </c>
      <c r="L641" s="674" t="s">
        <v>2129</v>
      </c>
    </row>
    <row r="642" spans="2:12">
      <c r="B642" s="674" t="s">
        <v>2041</v>
      </c>
      <c r="C642" s="674" t="s">
        <v>1883</v>
      </c>
      <c r="D642" s="674">
        <v>330</v>
      </c>
      <c r="E642" s="674" t="s">
        <v>1891</v>
      </c>
      <c r="F642" s="674">
        <v>44.64</v>
      </c>
      <c r="G642" s="674">
        <v>2269</v>
      </c>
      <c r="I642" s="674">
        <v>84.28</v>
      </c>
      <c r="J642" s="674">
        <v>101287.86</v>
      </c>
      <c r="K642" s="674">
        <v>191231.25</v>
      </c>
      <c r="L642" s="674" t="s">
        <v>2129</v>
      </c>
    </row>
    <row r="643" spans="2:12">
      <c r="B643" s="674" t="s">
        <v>2045</v>
      </c>
      <c r="C643" s="674" t="s">
        <v>1883</v>
      </c>
      <c r="D643" s="674">
        <v>330</v>
      </c>
      <c r="E643" s="674" t="s">
        <v>1891</v>
      </c>
      <c r="F643" s="674">
        <v>77.22</v>
      </c>
      <c r="G643" s="674">
        <v>7456</v>
      </c>
      <c r="I643" s="674">
        <v>84.28</v>
      </c>
      <c r="J643" s="674">
        <v>575724.47</v>
      </c>
      <c r="K643" s="674">
        <v>628391.43999999994</v>
      </c>
      <c r="L643" s="674" t="s">
        <v>2129</v>
      </c>
    </row>
    <row r="644" spans="2:12">
      <c r="B644" s="674" t="s">
        <v>2033</v>
      </c>
      <c r="C644" s="674" t="s">
        <v>1883</v>
      </c>
      <c r="D644" s="674">
        <v>330</v>
      </c>
      <c r="E644" s="674" t="s">
        <v>1893</v>
      </c>
      <c r="F644" s="674">
        <v>48.9</v>
      </c>
      <c r="G644" s="674">
        <v>121</v>
      </c>
      <c r="I644" s="674">
        <v>83.6</v>
      </c>
      <c r="J644" s="674">
        <v>5917.36</v>
      </c>
      <c r="K644" s="674">
        <v>10115.780000000001</v>
      </c>
      <c r="L644" s="674" t="s">
        <v>2129</v>
      </c>
    </row>
    <row r="645" spans="2:12">
      <c r="B645" s="674" t="s">
        <v>2030</v>
      </c>
      <c r="C645" s="674" t="s">
        <v>1883</v>
      </c>
      <c r="D645" s="674">
        <v>100</v>
      </c>
      <c r="E645" s="674" t="s">
        <v>1891</v>
      </c>
      <c r="F645" s="674">
        <v>70.010000000000005</v>
      </c>
      <c r="G645" s="674">
        <v>1</v>
      </c>
      <c r="I645" s="674">
        <v>129.06</v>
      </c>
      <c r="J645" s="674">
        <v>70.010000000000005</v>
      </c>
      <c r="K645" s="674">
        <v>129.06</v>
      </c>
      <c r="L645" s="674" t="s">
        <v>2129</v>
      </c>
    </row>
    <row r="646" spans="2:12">
      <c r="B646" s="674" t="s">
        <v>2057</v>
      </c>
      <c r="C646" s="674" t="s">
        <v>1883</v>
      </c>
      <c r="D646" s="674">
        <v>130</v>
      </c>
      <c r="E646" s="674" t="s">
        <v>1891</v>
      </c>
      <c r="F646" s="674">
        <v>71.28</v>
      </c>
      <c r="G646" s="674">
        <v>13</v>
      </c>
      <c r="I646" s="674">
        <v>95.1</v>
      </c>
      <c r="J646" s="674">
        <v>926.6</v>
      </c>
      <c r="K646" s="674">
        <v>1236.25</v>
      </c>
      <c r="L646" s="674" t="s">
        <v>2129</v>
      </c>
    </row>
    <row r="647" spans="2:12">
      <c r="B647" s="674" t="s">
        <v>2134</v>
      </c>
      <c r="C647" s="674" t="s">
        <v>1883</v>
      </c>
      <c r="D647" s="674">
        <v>330</v>
      </c>
      <c r="E647" s="674" t="s">
        <v>1891</v>
      </c>
      <c r="F647" s="674">
        <v>91.92</v>
      </c>
      <c r="G647" s="674">
        <v>2614</v>
      </c>
      <c r="I647" s="674">
        <v>84.28</v>
      </c>
      <c r="J647" s="674">
        <v>240272.47</v>
      </c>
      <c r="K647" s="674">
        <v>220307.84</v>
      </c>
      <c r="L647" s="674" t="s">
        <v>2129</v>
      </c>
    </row>
    <row r="648" spans="2:12">
      <c r="B648" s="674" t="s">
        <v>2121</v>
      </c>
      <c r="C648" s="674" t="s">
        <v>1883</v>
      </c>
      <c r="D648" s="674">
        <v>330</v>
      </c>
      <c r="E648" s="674" t="s">
        <v>1696</v>
      </c>
      <c r="F648" s="674">
        <v>47.65</v>
      </c>
      <c r="G648" s="674">
        <v>2</v>
      </c>
      <c r="I648" s="674">
        <v>122.59</v>
      </c>
      <c r="J648" s="674">
        <v>95.3</v>
      </c>
      <c r="K648" s="674">
        <v>245.18</v>
      </c>
      <c r="L648" s="674" t="s">
        <v>2129</v>
      </c>
    </row>
    <row r="649" spans="2:12">
      <c r="B649" s="674" t="s">
        <v>2086</v>
      </c>
      <c r="C649" s="674" t="s">
        <v>1883</v>
      </c>
      <c r="D649" s="674">
        <v>330</v>
      </c>
      <c r="E649" s="674" t="s">
        <v>1891</v>
      </c>
      <c r="F649" s="674">
        <v>123.74</v>
      </c>
      <c r="G649" s="674">
        <v>2279</v>
      </c>
      <c r="I649" s="674">
        <v>84.28</v>
      </c>
      <c r="J649" s="674">
        <v>282013.84999999998</v>
      </c>
      <c r="K649" s="674">
        <v>192074.05</v>
      </c>
      <c r="L649" s="674" t="s">
        <v>2129</v>
      </c>
    </row>
    <row r="650" spans="2:12">
      <c r="B650" s="674" t="s">
        <v>2057</v>
      </c>
      <c r="C650" s="674" t="s">
        <v>1883</v>
      </c>
      <c r="D650" s="674">
        <v>141</v>
      </c>
      <c r="E650" s="674" t="s">
        <v>1891</v>
      </c>
      <c r="F650" s="674">
        <v>86.31</v>
      </c>
      <c r="G650" s="674">
        <v>2</v>
      </c>
      <c r="I650" s="674">
        <v>86.31</v>
      </c>
      <c r="J650" s="674">
        <v>172.62</v>
      </c>
      <c r="K650" s="674">
        <v>172.62</v>
      </c>
      <c r="L650" s="674" t="s">
        <v>2129</v>
      </c>
    </row>
    <row r="651" spans="2:12">
      <c r="B651" s="674" t="s">
        <v>2085</v>
      </c>
      <c r="C651" s="674" t="s">
        <v>1883</v>
      </c>
      <c r="D651" s="674">
        <v>144</v>
      </c>
      <c r="E651" s="674" t="s">
        <v>1696</v>
      </c>
      <c r="F651" s="674">
        <v>174.47</v>
      </c>
      <c r="G651" s="674">
        <v>63</v>
      </c>
      <c r="I651" s="674">
        <v>174.47</v>
      </c>
      <c r="J651" s="674">
        <v>10991.47</v>
      </c>
      <c r="K651" s="674">
        <v>10991.47</v>
      </c>
      <c r="L651" s="674" t="s">
        <v>2129</v>
      </c>
    </row>
    <row r="652" spans="2:12">
      <c r="B652" s="674" t="s">
        <v>2049</v>
      </c>
      <c r="C652" s="674" t="s">
        <v>1883</v>
      </c>
      <c r="D652" s="674">
        <v>330</v>
      </c>
      <c r="E652" s="674" t="s">
        <v>1696</v>
      </c>
      <c r="F652" s="674">
        <v>139.26</v>
      </c>
      <c r="G652" s="674">
        <v>37</v>
      </c>
      <c r="I652" s="674">
        <v>122.59</v>
      </c>
      <c r="J652" s="674">
        <v>5152.51</v>
      </c>
      <c r="K652" s="674">
        <v>4535.82</v>
      </c>
      <c r="L652" s="674" t="s">
        <v>2129</v>
      </c>
    </row>
    <row r="653" spans="2:12">
      <c r="B653" s="674" t="s">
        <v>2049</v>
      </c>
      <c r="C653" s="674" t="s">
        <v>1883</v>
      </c>
      <c r="D653" s="674">
        <v>330</v>
      </c>
      <c r="E653" s="674" t="s">
        <v>1891</v>
      </c>
      <c r="F653" s="674">
        <v>38.32</v>
      </c>
      <c r="G653" s="674">
        <v>953</v>
      </c>
      <c r="I653" s="674">
        <v>84.28</v>
      </c>
      <c r="J653" s="674">
        <v>36515.360000000001</v>
      </c>
      <c r="K653" s="674">
        <v>80318.81</v>
      </c>
      <c r="L653" s="674" t="s">
        <v>2129</v>
      </c>
    </row>
    <row r="654" spans="2:12">
      <c r="B654" s="674" t="s">
        <v>2084</v>
      </c>
      <c r="C654" s="674" t="s">
        <v>1883</v>
      </c>
      <c r="D654" s="674">
        <v>120</v>
      </c>
      <c r="E654" s="674" t="s">
        <v>1696</v>
      </c>
      <c r="F654" s="674">
        <v>87.67</v>
      </c>
      <c r="G654" s="674">
        <v>2</v>
      </c>
      <c r="I654" s="674">
        <v>99.62</v>
      </c>
      <c r="J654" s="674">
        <v>175.35</v>
      </c>
      <c r="K654" s="674">
        <v>199.24</v>
      </c>
      <c r="L654" s="674" t="s">
        <v>2129</v>
      </c>
    </row>
    <row r="655" spans="2:12">
      <c r="B655" s="674" t="s">
        <v>1938</v>
      </c>
      <c r="C655" s="674" t="s">
        <v>1883</v>
      </c>
      <c r="D655" s="674">
        <v>330</v>
      </c>
      <c r="E655" s="674" t="s">
        <v>1891</v>
      </c>
      <c r="F655" s="674">
        <v>103.02</v>
      </c>
      <c r="G655" s="674">
        <v>3575</v>
      </c>
      <c r="I655" s="674">
        <v>84.28</v>
      </c>
      <c r="J655" s="674">
        <v>368291.17</v>
      </c>
      <c r="K655" s="674">
        <v>301300.89</v>
      </c>
      <c r="L655" s="674" t="s">
        <v>2129</v>
      </c>
    </row>
    <row r="656" spans="2:12">
      <c r="B656" s="674" t="s">
        <v>2086</v>
      </c>
      <c r="C656" s="674" t="s">
        <v>1883</v>
      </c>
      <c r="D656" s="674">
        <v>330</v>
      </c>
      <c r="E656" s="674" t="s">
        <v>1696</v>
      </c>
      <c r="F656" s="674">
        <v>130.22</v>
      </c>
      <c r="G656" s="674">
        <v>51</v>
      </c>
      <c r="I656" s="674">
        <v>122.59</v>
      </c>
      <c r="J656" s="674">
        <v>6640.98</v>
      </c>
      <c r="K656" s="674">
        <v>6252.07</v>
      </c>
      <c r="L656" s="674" t="s">
        <v>2129</v>
      </c>
    </row>
    <row r="657" spans="2:12">
      <c r="B657" s="674" t="s">
        <v>2112</v>
      </c>
      <c r="C657" s="674" t="s">
        <v>1883</v>
      </c>
      <c r="D657" s="674">
        <v>330</v>
      </c>
      <c r="E657" s="674" t="s">
        <v>1891</v>
      </c>
      <c r="F657" s="674">
        <v>33.92</v>
      </c>
      <c r="G657" s="674">
        <v>6470</v>
      </c>
      <c r="I657" s="674">
        <v>84.28</v>
      </c>
      <c r="J657" s="674">
        <v>219482.67</v>
      </c>
      <c r="K657" s="674">
        <v>545291.39</v>
      </c>
      <c r="L657" s="674" t="s">
        <v>2129</v>
      </c>
    </row>
    <row r="658" spans="2:12">
      <c r="B658" s="674" t="s">
        <v>2112</v>
      </c>
      <c r="C658" s="674" t="s">
        <v>1883</v>
      </c>
      <c r="D658" s="674">
        <v>140</v>
      </c>
      <c r="E658" s="674" t="s">
        <v>1891</v>
      </c>
      <c r="F658" s="674">
        <v>76.150000000000006</v>
      </c>
      <c r="G658" s="674">
        <v>1</v>
      </c>
      <c r="I658" s="674">
        <v>68.28</v>
      </c>
      <c r="J658" s="674">
        <v>76.150000000000006</v>
      </c>
      <c r="K658" s="674">
        <v>68.28</v>
      </c>
      <c r="L658" s="674" t="s">
        <v>2129</v>
      </c>
    </row>
    <row r="659" spans="2:12">
      <c r="B659" s="674" t="s">
        <v>2027</v>
      </c>
      <c r="C659" s="674" t="s">
        <v>1883</v>
      </c>
      <c r="D659" s="674">
        <v>410</v>
      </c>
      <c r="E659" s="674" t="s">
        <v>1891</v>
      </c>
      <c r="F659" s="674">
        <v>73.13</v>
      </c>
      <c r="G659" s="674">
        <v>1</v>
      </c>
      <c r="I659" s="674">
        <v>122.4</v>
      </c>
      <c r="J659" s="674">
        <v>73.13</v>
      </c>
      <c r="K659" s="674">
        <v>122.4</v>
      </c>
      <c r="L659" s="674" t="s">
        <v>2129</v>
      </c>
    </row>
    <row r="660" spans="2:12">
      <c r="B660" s="674" t="s">
        <v>2027</v>
      </c>
      <c r="C660" s="674" t="s">
        <v>1883</v>
      </c>
      <c r="D660" s="674">
        <v>330</v>
      </c>
      <c r="E660" s="674" t="s">
        <v>1893</v>
      </c>
      <c r="F660" s="674">
        <v>103.87</v>
      </c>
      <c r="G660" s="674">
        <v>313</v>
      </c>
      <c r="I660" s="674">
        <v>83.6</v>
      </c>
      <c r="J660" s="674">
        <v>32510.39</v>
      </c>
      <c r="K660" s="674">
        <v>26167.279999999999</v>
      </c>
      <c r="L660" s="674" t="s">
        <v>2129</v>
      </c>
    </row>
    <row r="661" spans="2:12">
      <c r="B661" s="674" t="s">
        <v>2107</v>
      </c>
      <c r="C661" s="674" t="s">
        <v>1883</v>
      </c>
      <c r="D661" s="674">
        <v>330</v>
      </c>
      <c r="E661" s="674" t="s">
        <v>1891</v>
      </c>
      <c r="F661" s="674">
        <v>91.99</v>
      </c>
      <c r="G661" s="674">
        <v>2918</v>
      </c>
      <c r="I661" s="674">
        <v>84.28</v>
      </c>
      <c r="J661" s="674">
        <v>268437.73</v>
      </c>
      <c r="K661" s="674">
        <v>245928.95</v>
      </c>
      <c r="L661" s="674" t="s">
        <v>2129</v>
      </c>
    </row>
    <row r="662" spans="2:12">
      <c r="B662" s="674" t="s">
        <v>2107</v>
      </c>
      <c r="C662" s="674" t="s">
        <v>1883</v>
      </c>
      <c r="D662" s="674">
        <v>160</v>
      </c>
      <c r="E662" s="674" t="s">
        <v>1891</v>
      </c>
      <c r="F662" s="674">
        <v>89.85</v>
      </c>
      <c r="G662" s="674">
        <v>1</v>
      </c>
      <c r="I662" s="674">
        <v>114.56</v>
      </c>
      <c r="J662" s="674">
        <v>89.85</v>
      </c>
      <c r="K662" s="674">
        <v>114.56</v>
      </c>
      <c r="L662" s="674" t="s">
        <v>2129</v>
      </c>
    </row>
    <row r="663" spans="2:12">
      <c r="B663" s="674" t="s">
        <v>1938</v>
      </c>
      <c r="C663" s="674" t="s">
        <v>1883</v>
      </c>
      <c r="D663" s="674">
        <v>330</v>
      </c>
      <c r="E663" s="674" t="s">
        <v>1893</v>
      </c>
      <c r="F663" s="674">
        <v>104.37</v>
      </c>
      <c r="G663" s="674">
        <v>151</v>
      </c>
      <c r="I663" s="674">
        <v>83.6</v>
      </c>
      <c r="J663" s="674">
        <v>15760.52</v>
      </c>
      <c r="K663" s="674">
        <v>12623.83</v>
      </c>
      <c r="L663" s="674" t="s">
        <v>2129</v>
      </c>
    </row>
    <row r="664" spans="2:12">
      <c r="B664" s="674" t="s">
        <v>2130</v>
      </c>
      <c r="C664" s="674" t="s">
        <v>1883</v>
      </c>
      <c r="D664" s="674">
        <v>330</v>
      </c>
      <c r="E664" s="674" t="s">
        <v>1891</v>
      </c>
      <c r="F664" s="674">
        <v>90.78</v>
      </c>
      <c r="G664" s="674">
        <v>955</v>
      </c>
      <c r="I664" s="674">
        <v>84.28</v>
      </c>
      <c r="J664" s="674">
        <v>86694.69</v>
      </c>
      <c r="K664" s="674">
        <v>80487.37</v>
      </c>
      <c r="L664" s="674" t="s">
        <v>2129</v>
      </c>
    </row>
    <row r="665" spans="2:12">
      <c r="B665" s="674" t="s">
        <v>2086</v>
      </c>
      <c r="C665" s="674" t="s">
        <v>1883</v>
      </c>
      <c r="D665" s="674">
        <v>650</v>
      </c>
      <c r="E665" s="674" t="s">
        <v>1893</v>
      </c>
      <c r="F665" s="674">
        <v>155.87</v>
      </c>
      <c r="G665" s="674">
        <v>1</v>
      </c>
      <c r="I665" s="674">
        <v>155.87</v>
      </c>
      <c r="J665" s="674">
        <v>155.87</v>
      </c>
      <c r="K665" s="674">
        <v>155.87</v>
      </c>
      <c r="L665" s="674" t="s">
        <v>2129</v>
      </c>
    </row>
    <row r="666" spans="2:12">
      <c r="B666" s="674" t="s">
        <v>2133</v>
      </c>
      <c r="C666" s="674" t="s">
        <v>1883</v>
      </c>
      <c r="D666" s="674">
        <v>330</v>
      </c>
      <c r="E666" s="674" t="s">
        <v>1891</v>
      </c>
      <c r="F666" s="674">
        <v>97.42</v>
      </c>
      <c r="G666" s="674">
        <v>2573</v>
      </c>
      <c r="I666" s="674">
        <v>84.28</v>
      </c>
      <c r="J666" s="674">
        <v>250665.05</v>
      </c>
      <c r="K666" s="674">
        <v>216852.36</v>
      </c>
      <c r="L666" s="674" t="s">
        <v>2129</v>
      </c>
    </row>
    <row r="667" spans="2:12">
      <c r="B667" s="674" t="s">
        <v>2130</v>
      </c>
      <c r="C667" s="674" t="s">
        <v>1883</v>
      </c>
      <c r="D667" s="674">
        <v>100</v>
      </c>
      <c r="E667" s="674" t="s">
        <v>1891</v>
      </c>
      <c r="F667" s="674">
        <v>52.07</v>
      </c>
      <c r="G667" s="674">
        <v>1</v>
      </c>
      <c r="I667" s="674">
        <v>129.06</v>
      </c>
      <c r="J667" s="674">
        <v>52.07</v>
      </c>
      <c r="K667" s="674">
        <v>129.06</v>
      </c>
      <c r="L667" s="674" t="s">
        <v>2129</v>
      </c>
    </row>
    <row r="668" spans="2:12">
      <c r="B668" s="674" t="s">
        <v>2132</v>
      </c>
      <c r="C668" s="674" t="s">
        <v>1883</v>
      </c>
      <c r="D668" s="674">
        <v>800</v>
      </c>
      <c r="E668" s="674" t="s">
        <v>1696</v>
      </c>
      <c r="F668" s="674">
        <v>95.13</v>
      </c>
      <c r="G668" s="674">
        <v>309</v>
      </c>
      <c r="I668" s="674">
        <v>95.13</v>
      </c>
      <c r="J668" s="674">
        <v>29395.68</v>
      </c>
      <c r="K668" s="674">
        <v>29395.68</v>
      </c>
      <c r="L668" s="674" t="s">
        <v>2129</v>
      </c>
    </row>
    <row r="669" spans="2:12">
      <c r="B669" s="674" t="s">
        <v>2131</v>
      </c>
      <c r="C669" s="674" t="s">
        <v>1883</v>
      </c>
      <c r="D669" s="674">
        <v>330</v>
      </c>
      <c r="E669" s="674" t="s">
        <v>1891</v>
      </c>
      <c r="F669" s="674">
        <v>108.67</v>
      </c>
      <c r="G669" s="674">
        <v>2925</v>
      </c>
      <c r="I669" s="674">
        <v>84.28</v>
      </c>
      <c r="J669" s="674">
        <v>317846.62</v>
      </c>
      <c r="K669" s="674">
        <v>246518.91</v>
      </c>
      <c r="L669" s="674" t="s">
        <v>2129</v>
      </c>
    </row>
    <row r="670" spans="2:12">
      <c r="B670" s="674" t="s">
        <v>2082</v>
      </c>
      <c r="C670" s="674" t="s">
        <v>1883</v>
      </c>
      <c r="D670" s="674">
        <v>330</v>
      </c>
      <c r="E670" s="674" t="s">
        <v>1696</v>
      </c>
      <c r="F670" s="674">
        <v>229.56</v>
      </c>
      <c r="G670" s="674">
        <v>62</v>
      </c>
      <c r="I670" s="674">
        <v>122.59</v>
      </c>
      <c r="J670" s="674">
        <v>14232.94</v>
      </c>
      <c r="K670" s="674">
        <v>7600.56</v>
      </c>
      <c r="L670" s="674" t="s">
        <v>2129</v>
      </c>
    </row>
    <row r="671" spans="2:12">
      <c r="B671" s="674" t="s">
        <v>2079</v>
      </c>
      <c r="C671" s="674" t="s">
        <v>1883</v>
      </c>
      <c r="D671" s="674">
        <v>330</v>
      </c>
      <c r="E671" s="674" t="s">
        <v>1696</v>
      </c>
      <c r="F671" s="674">
        <v>96.26</v>
      </c>
      <c r="G671" s="674">
        <v>53</v>
      </c>
      <c r="I671" s="674">
        <v>122.59</v>
      </c>
      <c r="J671" s="674">
        <v>5101.7700000000004</v>
      </c>
      <c r="K671" s="674">
        <v>6497.25</v>
      </c>
      <c r="L671" s="674" t="s">
        <v>2129</v>
      </c>
    </row>
    <row r="672" spans="2:12">
      <c r="B672" s="674" t="s">
        <v>1930</v>
      </c>
      <c r="C672" s="674" t="s">
        <v>1883</v>
      </c>
      <c r="D672" s="674">
        <v>330</v>
      </c>
      <c r="E672" s="674" t="s">
        <v>1891</v>
      </c>
      <c r="F672" s="674">
        <v>64.180000000000007</v>
      </c>
      <c r="G672" s="674">
        <v>4042</v>
      </c>
      <c r="I672" s="674">
        <v>84.28</v>
      </c>
      <c r="J672" s="674">
        <v>259417.63</v>
      </c>
      <c r="K672" s="674">
        <v>340659.63</v>
      </c>
      <c r="L672" s="674" t="s">
        <v>2129</v>
      </c>
    </row>
    <row r="673" spans="2:12">
      <c r="B673" s="674" t="s">
        <v>2086</v>
      </c>
      <c r="C673" s="674" t="s">
        <v>1883</v>
      </c>
      <c r="D673" s="674">
        <v>650</v>
      </c>
      <c r="E673" s="674" t="s">
        <v>1891</v>
      </c>
      <c r="F673" s="674">
        <v>157.94999999999999</v>
      </c>
      <c r="G673" s="674">
        <v>13</v>
      </c>
      <c r="I673" s="674">
        <v>113.1</v>
      </c>
      <c r="J673" s="674">
        <v>2053.31</v>
      </c>
      <c r="K673" s="674">
        <v>1470.27</v>
      </c>
      <c r="L673" s="674" t="s">
        <v>2129</v>
      </c>
    </row>
    <row r="674" spans="2:12">
      <c r="B674" s="674" t="s">
        <v>2130</v>
      </c>
      <c r="C674" s="674" t="s">
        <v>1883</v>
      </c>
      <c r="D674" s="674">
        <v>410</v>
      </c>
      <c r="E674" s="674" t="s">
        <v>1696</v>
      </c>
      <c r="F674" s="674">
        <v>133.38</v>
      </c>
      <c r="G674" s="674">
        <v>1</v>
      </c>
      <c r="I674" s="674">
        <v>133.38</v>
      </c>
      <c r="J674" s="674">
        <v>133.38</v>
      </c>
      <c r="K674" s="674">
        <v>133.38</v>
      </c>
      <c r="L674" s="674" t="s">
        <v>2129</v>
      </c>
    </row>
    <row r="675" spans="2:12">
      <c r="B675" s="674" t="s">
        <v>2085</v>
      </c>
      <c r="C675" s="674" t="s">
        <v>1883</v>
      </c>
      <c r="D675" s="674">
        <v>330</v>
      </c>
      <c r="E675" s="674" t="s">
        <v>1891</v>
      </c>
      <c r="F675" s="674">
        <v>112.8</v>
      </c>
      <c r="G675" s="674">
        <v>137</v>
      </c>
      <c r="I675" s="674">
        <v>84.28</v>
      </c>
      <c r="J675" s="674">
        <v>15453.52</v>
      </c>
      <c r="K675" s="674">
        <v>11546.36</v>
      </c>
      <c r="L675" s="674" t="s">
        <v>2129</v>
      </c>
    </row>
    <row r="676" spans="2:12">
      <c r="B676" s="674" t="s">
        <v>2130</v>
      </c>
      <c r="C676" s="674" t="s">
        <v>1883</v>
      </c>
      <c r="D676" s="674">
        <v>330</v>
      </c>
      <c r="E676" s="674" t="s">
        <v>1696</v>
      </c>
      <c r="F676" s="674">
        <v>236.71</v>
      </c>
      <c r="G676" s="674">
        <v>59</v>
      </c>
      <c r="I676" s="674">
        <v>122.59</v>
      </c>
      <c r="J676" s="674">
        <v>13966.02</v>
      </c>
      <c r="K676" s="674">
        <v>7232.79</v>
      </c>
      <c r="L676" s="674" t="s">
        <v>2129</v>
      </c>
    </row>
  </sheetData>
  <autoFilter ref="B24:L635"/>
  <hyperlinks>
    <hyperlink ref="B62"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1854"/>
  <sheetViews>
    <sheetView workbookViewId="0"/>
  </sheetViews>
  <sheetFormatPr defaultColWidth="9.140625" defaultRowHeight="15"/>
  <cols>
    <col min="1" max="16384" width="9.140625" style="674"/>
  </cols>
  <sheetData>
    <row r="1" spans="1:15">
      <c r="A1" s="674" t="s">
        <v>1630</v>
      </c>
      <c r="B1" s="674" t="s">
        <v>1884</v>
      </c>
      <c r="C1" s="674" t="s">
        <v>1885</v>
      </c>
      <c r="D1" s="674" t="s">
        <v>3205</v>
      </c>
      <c r="G1" s="1586"/>
      <c r="H1" s="747"/>
      <c r="I1" s="747"/>
      <c r="J1" s="747"/>
      <c r="K1" s="747"/>
      <c r="L1" s="747"/>
      <c r="M1" s="747"/>
      <c r="N1" s="747"/>
      <c r="O1" s="747"/>
    </row>
    <row r="2" spans="1:15">
      <c r="A2" s="674" t="s">
        <v>3206</v>
      </c>
      <c r="B2" s="674">
        <v>357</v>
      </c>
      <c r="C2" s="674">
        <v>82</v>
      </c>
      <c r="D2" s="674">
        <v>83</v>
      </c>
    </row>
    <row r="3" spans="1:15">
      <c r="A3" s="674" t="s">
        <v>3207</v>
      </c>
      <c r="B3" s="674">
        <v>45</v>
      </c>
      <c r="C3" s="674">
        <v>44</v>
      </c>
      <c r="D3" s="674">
        <v>44</v>
      </c>
    </row>
    <row r="4" spans="1:15">
      <c r="A4" s="674" t="s">
        <v>3208</v>
      </c>
      <c r="B4" s="674">
        <v>29</v>
      </c>
      <c r="C4" s="674">
        <v>28</v>
      </c>
      <c r="D4" s="674">
        <v>28</v>
      </c>
    </row>
    <row r="5" spans="1:15">
      <c r="A5" s="674" t="s">
        <v>3209</v>
      </c>
      <c r="B5" s="674">
        <v>11</v>
      </c>
      <c r="C5" s="674">
        <v>14</v>
      </c>
      <c r="D5" s="674">
        <v>14</v>
      </c>
    </row>
    <row r="6" spans="1:15">
      <c r="A6" s="674" t="s">
        <v>3210</v>
      </c>
      <c r="B6" s="674">
        <v>19</v>
      </c>
      <c r="C6" s="674">
        <v>33</v>
      </c>
      <c r="D6" s="674">
        <v>33</v>
      </c>
    </row>
    <row r="7" spans="1:15">
      <c r="A7" s="674" t="s">
        <v>3211</v>
      </c>
      <c r="B7" s="674">
        <v>10</v>
      </c>
      <c r="C7" s="674">
        <v>17</v>
      </c>
      <c r="D7" s="674">
        <v>17</v>
      </c>
    </row>
    <row r="8" spans="1:15">
      <c r="A8" s="674" t="s">
        <v>3212</v>
      </c>
      <c r="B8" s="674">
        <v>170</v>
      </c>
      <c r="C8" s="674">
        <v>109</v>
      </c>
      <c r="D8" s="674">
        <v>114</v>
      </c>
    </row>
    <row r="9" spans="1:15">
      <c r="A9" s="674" t="s">
        <v>3213</v>
      </c>
      <c r="B9" s="674">
        <v>29</v>
      </c>
      <c r="C9" s="674">
        <v>67</v>
      </c>
      <c r="D9" s="674">
        <v>68</v>
      </c>
    </row>
    <row r="10" spans="1:15">
      <c r="A10" s="674" t="s">
        <v>3214</v>
      </c>
      <c r="B10" s="674">
        <v>43</v>
      </c>
      <c r="C10" s="674">
        <v>76</v>
      </c>
      <c r="D10" s="674">
        <v>70</v>
      </c>
    </row>
    <row r="11" spans="1:15">
      <c r="A11" s="674" t="s">
        <v>3215</v>
      </c>
      <c r="B11" s="674">
        <v>6</v>
      </c>
      <c r="C11" s="674">
        <v>34</v>
      </c>
      <c r="D11" s="674">
        <v>20</v>
      </c>
    </row>
    <row r="12" spans="1:15">
      <c r="A12" s="674" t="s">
        <v>3216</v>
      </c>
      <c r="B12" s="674">
        <v>121</v>
      </c>
      <c r="C12" s="674">
        <v>105</v>
      </c>
      <c r="D12" s="674">
        <v>113</v>
      </c>
    </row>
    <row r="13" spans="1:15">
      <c r="A13" s="674" t="s">
        <v>3217</v>
      </c>
      <c r="B13" s="674">
        <v>48</v>
      </c>
      <c r="C13" s="674">
        <v>56</v>
      </c>
      <c r="D13" s="674">
        <v>50</v>
      </c>
    </row>
    <row r="14" spans="1:15">
      <c r="A14" s="674" t="s">
        <v>3218</v>
      </c>
      <c r="B14" s="674">
        <v>18</v>
      </c>
      <c r="C14" s="674">
        <v>37</v>
      </c>
      <c r="D14" s="674">
        <v>28</v>
      </c>
    </row>
    <row r="15" spans="1:15">
      <c r="A15" s="674" t="s">
        <v>3219</v>
      </c>
      <c r="B15" s="674">
        <v>12</v>
      </c>
      <c r="C15" s="674">
        <v>25</v>
      </c>
      <c r="D15" s="674">
        <v>17</v>
      </c>
    </row>
    <row r="16" spans="1:15">
      <c r="A16" s="674" t="s">
        <v>3220</v>
      </c>
      <c r="B16" s="674">
        <v>22</v>
      </c>
      <c r="C16" s="674">
        <v>44</v>
      </c>
      <c r="D16" s="674">
        <v>33</v>
      </c>
    </row>
    <row r="17" spans="1:4">
      <c r="A17" s="674" t="s">
        <v>3221</v>
      </c>
      <c r="B17" s="674">
        <v>12</v>
      </c>
      <c r="C17" s="674">
        <v>18</v>
      </c>
      <c r="D17" s="674">
        <v>15</v>
      </c>
    </row>
    <row r="18" spans="1:4">
      <c r="A18" s="674" t="s">
        <v>3222</v>
      </c>
      <c r="B18" s="674">
        <v>15</v>
      </c>
      <c r="C18" s="674">
        <v>51</v>
      </c>
      <c r="D18" s="674">
        <v>14</v>
      </c>
    </row>
    <row r="19" spans="1:4">
      <c r="A19" s="674" t="s">
        <v>3223</v>
      </c>
      <c r="B19" s="674">
        <v>10</v>
      </c>
      <c r="C19" s="674">
        <v>15</v>
      </c>
      <c r="D19" s="674">
        <v>10</v>
      </c>
    </row>
    <row r="20" spans="1:4">
      <c r="A20" s="674" t="s">
        <v>3224</v>
      </c>
      <c r="B20" s="674">
        <v>76</v>
      </c>
      <c r="C20" s="674">
        <v>83</v>
      </c>
      <c r="D20" s="674">
        <v>80</v>
      </c>
    </row>
    <row r="21" spans="1:4">
      <c r="A21" s="674" t="s">
        <v>3225</v>
      </c>
      <c r="B21" s="674">
        <v>26</v>
      </c>
      <c r="C21" s="674">
        <v>43</v>
      </c>
      <c r="D21" s="674">
        <v>36</v>
      </c>
    </row>
    <row r="22" spans="1:4">
      <c r="A22" s="674" t="s">
        <v>3226</v>
      </c>
      <c r="B22" s="674">
        <v>10</v>
      </c>
      <c r="C22" s="674">
        <v>30</v>
      </c>
      <c r="D22" s="674">
        <v>16</v>
      </c>
    </row>
    <row r="23" spans="1:4">
      <c r="A23" s="674" t="s">
        <v>3227</v>
      </c>
      <c r="B23" s="674">
        <v>31</v>
      </c>
      <c r="C23" s="674">
        <v>88</v>
      </c>
      <c r="D23" s="674">
        <v>82</v>
      </c>
    </row>
    <row r="24" spans="1:4">
      <c r="A24" s="674" t="s">
        <v>3228</v>
      </c>
      <c r="B24" s="674">
        <v>50</v>
      </c>
      <c r="C24" s="674">
        <v>100</v>
      </c>
      <c r="D24" s="674">
        <v>104</v>
      </c>
    </row>
    <row r="25" spans="1:4">
      <c r="A25" s="674" t="s">
        <v>3229</v>
      </c>
      <c r="B25" s="674">
        <v>39</v>
      </c>
      <c r="C25" s="674">
        <v>55</v>
      </c>
      <c r="D25" s="674">
        <v>51</v>
      </c>
    </row>
    <row r="26" spans="1:4">
      <c r="A26" s="674" t="s">
        <v>3230</v>
      </c>
      <c r="B26" s="674">
        <v>16</v>
      </c>
      <c r="C26" s="674">
        <v>29</v>
      </c>
      <c r="D26" s="674">
        <v>24</v>
      </c>
    </row>
    <row r="27" spans="1:4">
      <c r="A27" s="674" t="s">
        <v>3231</v>
      </c>
      <c r="B27" s="674">
        <v>11</v>
      </c>
      <c r="C27" s="674">
        <v>20</v>
      </c>
      <c r="D27" s="674">
        <v>16</v>
      </c>
    </row>
    <row r="28" spans="1:4">
      <c r="A28" s="674" t="s">
        <v>3232</v>
      </c>
      <c r="B28" s="674">
        <v>18</v>
      </c>
      <c r="C28" s="674">
        <v>44</v>
      </c>
      <c r="D28" s="674">
        <v>32</v>
      </c>
    </row>
    <row r="29" spans="1:4">
      <c r="A29" s="674" t="s">
        <v>3233</v>
      </c>
      <c r="B29" s="674">
        <v>11</v>
      </c>
      <c r="C29" s="674">
        <v>18</v>
      </c>
      <c r="D29" s="674">
        <v>12</v>
      </c>
    </row>
    <row r="30" spans="1:4">
      <c r="A30" s="674" t="s">
        <v>3234</v>
      </c>
      <c r="B30" s="674">
        <v>5</v>
      </c>
      <c r="C30" s="674">
        <v>25</v>
      </c>
      <c r="D30" s="674">
        <v>8</v>
      </c>
    </row>
    <row r="31" spans="1:4">
      <c r="A31" s="674" t="s">
        <v>3235</v>
      </c>
      <c r="B31" s="674">
        <v>21</v>
      </c>
      <c r="C31" s="674">
        <v>67</v>
      </c>
      <c r="D31" s="674">
        <v>57</v>
      </c>
    </row>
    <row r="32" spans="1:4">
      <c r="A32" s="674" t="s">
        <v>3236</v>
      </c>
      <c r="B32" s="674">
        <v>13</v>
      </c>
      <c r="C32" s="674">
        <v>29</v>
      </c>
      <c r="D32" s="674">
        <v>16</v>
      </c>
    </row>
    <row r="33" spans="1:4">
      <c r="A33" s="674" t="s">
        <v>3237</v>
      </c>
      <c r="B33" s="674">
        <v>8</v>
      </c>
      <c r="C33" s="674">
        <v>25</v>
      </c>
      <c r="D33" s="674">
        <v>10</v>
      </c>
    </row>
    <row r="34" spans="1:4">
      <c r="A34" s="674" t="s">
        <v>3238</v>
      </c>
      <c r="B34" s="674">
        <v>10</v>
      </c>
      <c r="C34" s="674">
        <v>59</v>
      </c>
      <c r="D34" s="674">
        <v>61</v>
      </c>
    </row>
    <row r="35" spans="1:4">
      <c r="A35" s="674" t="s">
        <v>3239</v>
      </c>
      <c r="B35" s="674">
        <v>36</v>
      </c>
      <c r="C35" s="674">
        <v>70</v>
      </c>
      <c r="D35" s="674">
        <v>70</v>
      </c>
    </row>
    <row r="36" spans="1:4">
      <c r="A36" s="674" t="s">
        <v>3240</v>
      </c>
      <c r="B36" s="674">
        <v>13</v>
      </c>
      <c r="C36" s="674">
        <v>43</v>
      </c>
      <c r="D36" s="674">
        <v>38</v>
      </c>
    </row>
    <row r="37" spans="1:4">
      <c r="A37" s="674" t="s">
        <v>3241</v>
      </c>
      <c r="B37" s="674">
        <v>19</v>
      </c>
      <c r="C37" s="674">
        <v>38</v>
      </c>
      <c r="D37" s="674">
        <v>31</v>
      </c>
    </row>
    <row r="38" spans="1:4">
      <c r="A38" s="674" t="s">
        <v>3242</v>
      </c>
      <c r="B38" s="674">
        <v>9</v>
      </c>
      <c r="C38" s="674">
        <v>21</v>
      </c>
      <c r="D38" s="674">
        <v>16</v>
      </c>
    </row>
    <row r="39" spans="1:4">
      <c r="A39" s="674" t="s">
        <v>3243</v>
      </c>
      <c r="B39" s="674">
        <v>10</v>
      </c>
      <c r="C39" s="674">
        <v>36</v>
      </c>
      <c r="D39" s="674">
        <v>26</v>
      </c>
    </row>
    <row r="40" spans="1:4">
      <c r="A40" s="674" t="s">
        <v>3244</v>
      </c>
      <c r="B40" s="674">
        <v>8</v>
      </c>
      <c r="C40" s="674">
        <v>17</v>
      </c>
      <c r="D40" s="674">
        <v>11</v>
      </c>
    </row>
    <row r="41" spans="1:4">
      <c r="A41" s="674" t="s">
        <v>3245</v>
      </c>
      <c r="B41" s="674">
        <v>5</v>
      </c>
      <c r="C41" s="674">
        <v>12</v>
      </c>
      <c r="D41" s="674">
        <v>8</v>
      </c>
    </row>
    <row r="42" spans="1:4">
      <c r="A42" s="674" t="s">
        <v>3246</v>
      </c>
      <c r="B42" s="674">
        <v>3</v>
      </c>
      <c r="C42" s="674">
        <v>20</v>
      </c>
      <c r="D42" s="674">
        <v>5</v>
      </c>
    </row>
    <row r="43" spans="1:4">
      <c r="A43" s="674" t="s">
        <v>3247</v>
      </c>
      <c r="B43" s="674">
        <v>3</v>
      </c>
      <c r="C43" s="674">
        <v>13</v>
      </c>
      <c r="D43" s="674">
        <v>3</v>
      </c>
    </row>
    <row r="44" spans="1:4">
      <c r="A44" s="674" t="s">
        <v>3248</v>
      </c>
      <c r="B44" s="674">
        <v>38</v>
      </c>
      <c r="C44" s="674">
        <v>79</v>
      </c>
      <c r="D44" s="674">
        <v>70</v>
      </c>
    </row>
    <row r="45" spans="1:4">
      <c r="A45" s="674" t="s">
        <v>3249</v>
      </c>
      <c r="B45" s="674">
        <v>10</v>
      </c>
      <c r="C45" s="674">
        <v>32</v>
      </c>
      <c r="D45" s="674">
        <v>18</v>
      </c>
    </row>
    <row r="46" spans="1:4">
      <c r="A46" s="674" t="s">
        <v>3250</v>
      </c>
      <c r="B46" s="674">
        <v>5</v>
      </c>
      <c r="C46" s="674">
        <v>26</v>
      </c>
      <c r="D46" s="674">
        <v>10</v>
      </c>
    </row>
    <row r="47" spans="1:4">
      <c r="A47" s="674" t="s">
        <v>3251</v>
      </c>
      <c r="B47" s="674">
        <v>3</v>
      </c>
      <c r="C47" s="674">
        <v>22</v>
      </c>
      <c r="D47" s="674">
        <v>3</v>
      </c>
    </row>
    <row r="48" spans="1:4">
      <c r="A48" s="674" t="s">
        <v>3252</v>
      </c>
      <c r="B48" s="674">
        <v>1</v>
      </c>
      <c r="C48" s="674">
        <v>17</v>
      </c>
      <c r="D48" s="674">
        <v>1</v>
      </c>
    </row>
    <row r="49" spans="1:4">
      <c r="A49" s="674" t="s">
        <v>3253</v>
      </c>
      <c r="B49" s="674">
        <v>180</v>
      </c>
      <c r="C49" s="674">
        <v>103</v>
      </c>
      <c r="D49" s="674">
        <v>103</v>
      </c>
    </row>
    <row r="50" spans="1:4">
      <c r="A50" s="674" t="s">
        <v>3254</v>
      </c>
      <c r="B50" s="674">
        <v>122</v>
      </c>
      <c r="C50" s="674">
        <v>65</v>
      </c>
      <c r="D50" s="674">
        <v>67</v>
      </c>
    </row>
    <row r="51" spans="1:4">
      <c r="A51" s="674" t="s">
        <v>3255</v>
      </c>
      <c r="B51" s="674">
        <v>35</v>
      </c>
      <c r="C51" s="674">
        <v>49</v>
      </c>
      <c r="D51" s="674">
        <v>49</v>
      </c>
    </row>
    <row r="52" spans="1:4">
      <c r="A52" s="674" t="s">
        <v>3256</v>
      </c>
      <c r="B52" s="674">
        <v>27</v>
      </c>
      <c r="C52" s="674">
        <v>32</v>
      </c>
      <c r="D52" s="674">
        <v>32</v>
      </c>
    </row>
    <row r="53" spans="1:4">
      <c r="A53" s="674" t="s">
        <v>3257</v>
      </c>
      <c r="B53" s="674">
        <v>1</v>
      </c>
      <c r="C53" s="674">
        <v>16</v>
      </c>
      <c r="D53" s="674">
        <v>16</v>
      </c>
    </row>
    <row r="54" spans="1:4">
      <c r="A54" s="674" t="s">
        <v>3258</v>
      </c>
      <c r="B54" s="674">
        <v>249</v>
      </c>
      <c r="C54" s="674">
        <v>115</v>
      </c>
      <c r="D54" s="674">
        <v>120</v>
      </c>
    </row>
    <row r="55" spans="1:4">
      <c r="A55" s="674" t="s">
        <v>3259</v>
      </c>
      <c r="B55" s="674">
        <v>137</v>
      </c>
      <c r="C55" s="674">
        <v>65</v>
      </c>
      <c r="D55" s="674">
        <v>67</v>
      </c>
    </row>
    <row r="56" spans="1:4">
      <c r="A56" s="674" t="s">
        <v>3260</v>
      </c>
      <c r="B56" s="674">
        <v>96</v>
      </c>
      <c r="C56" s="674">
        <v>43</v>
      </c>
      <c r="D56" s="674">
        <v>43</v>
      </c>
    </row>
    <row r="57" spans="1:4">
      <c r="A57" s="674" t="s">
        <v>3261</v>
      </c>
      <c r="B57" s="674">
        <v>44</v>
      </c>
      <c r="C57" s="674">
        <v>21</v>
      </c>
      <c r="D57" s="674">
        <v>23</v>
      </c>
    </row>
    <row r="58" spans="1:4">
      <c r="A58" s="674" t="s">
        <v>3262</v>
      </c>
      <c r="B58" s="674">
        <v>11</v>
      </c>
      <c r="C58" s="674">
        <v>10</v>
      </c>
      <c r="D58" s="674">
        <v>10</v>
      </c>
    </row>
    <row r="59" spans="1:4">
      <c r="A59" s="674" t="s">
        <v>3263</v>
      </c>
      <c r="B59" s="674">
        <v>145</v>
      </c>
      <c r="C59" s="674">
        <v>66</v>
      </c>
      <c r="D59" s="674">
        <v>70</v>
      </c>
    </row>
    <row r="60" spans="1:4">
      <c r="A60" s="674" t="s">
        <v>3264</v>
      </c>
      <c r="B60" s="674">
        <v>68</v>
      </c>
      <c r="C60" s="674">
        <v>45</v>
      </c>
      <c r="D60" s="674">
        <v>48</v>
      </c>
    </row>
    <row r="61" spans="1:4">
      <c r="A61" s="674" t="s">
        <v>3265</v>
      </c>
      <c r="B61" s="674">
        <v>40</v>
      </c>
      <c r="C61" s="674">
        <v>37</v>
      </c>
      <c r="D61" s="674">
        <v>37</v>
      </c>
    </row>
    <row r="62" spans="1:4">
      <c r="A62" s="674" t="s">
        <v>3266</v>
      </c>
      <c r="B62" s="674">
        <v>15</v>
      </c>
      <c r="C62" s="674">
        <v>28</v>
      </c>
      <c r="D62" s="674">
        <v>30</v>
      </c>
    </row>
    <row r="63" spans="1:4">
      <c r="A63" s="674" t="s">
        <v>3267</v>
      </c>
      <c r="B63" s="674">
        <v>3</v>
      </c>
      <c r="C63" s="674">
        <v>20</v>
      </c>
      <c r="D63" s="674">
        <v>19</v>
      </c>
    </row>
    <row r="64" spans="1:4">
      <c r="A64" s="674" t="s">
        <v>3268</v>
      </c>
      <c r="B64" s="674">
        <v>1</v>
      </c>
      <c r="C64" s="674">
        <v>14</v>
      </c>
      <c r="D64" s="674">
        <v>8</v>
      </c>
    </row>
    <row r="65" spans="1:4">
      <c r="A65" s="674" t="s">
        <v>3269</v>
      </c>
      <c r="B65" s="674">
        <v>167</v>
      </c>
      <c r="C65" s="674">
        <v>108</v>
      </c>
      <c r="D65" s="674">
        <v>111</v>
      </c>
    </row>
    <row r="66" spans="1:4">
      <c r="A66" s="674" t="s">
        <v>3270</v>
      </c>
      <c r="B66" s="674">
        <v>53</v>
      </c>
      <c r="C66" s="674">
        <v>65</v>
      </c>
      <c r="D66" s="674">
        <v>64</v>
      </c>
    </row>
    <row r="67" spans="1:4">
      <c r="A67" s="674" t="s">
        <v>3271</v>
      </c>
      <c r="B67" s="674">
        <v>15</v>
      </c>
      <c r="C67" s="674">
        <v>45</v>
      </c>
      <c r="D67" s="674">
        <v>42</v>
      </c>
    </row>
    <row r="68" spans="1:4">
      <c r="A68" s="674" t="s">
        <v>3272</v>
      </c>
      <c r="B68" s="674">
        <v>10</v>
      </c>
      <c r="C68" s="674">
        <v>24</v>
      </c>
      <c r="D68" s="674">
        <v>21</v>
      </c>
    </row>
    <row r="69" spans="1:4">
      <c r="A69" s="674" t="s">
        <v>3273</v>
      </c>
      <c r="B69" s="674">
        <v>1</v>
      </c>
      <c r="C69" s="674">
        <v>10</v>
      </c>
      <c r="D69" s="674">
        <v>8</v>
      </c>
    </row>
    <row r="70" spans="1:4">
      <c r="A70" s="674" t="s">
        <v>3274</v>
      </c>
      <c r="B70" s="674">
        <v>162</v>
      </c>
      <c r="C70" s="674">
        <v>99</v>
      </c>
      <c r="D70" s="674">
        <v>101</v>
      </c>
    </row>
    <row r="71" spans="1:4">
      <c r="A71" s="674" t="s">
        <v>3275</v>
      </c>
      <c r="B71" s="674">
        <v>105</v>
      </c>
      <c r="C71" s="674">
        <v>60</v>
      </c>
      <c r="D71" s="674">
        <v>61</v>
      </c>
    </row>
    <row r="72" spans="1:4">
      <c r="A72" s="674" t="s">
        <v>3276</v>
      </c>
      <c r="B72" s="674">
        <v>46</v>
      </c>
      <c r="C72" s="674">
        <v>37</v>
      </c>
      <c r="D72" s="674">
        <v>37</v>
      </c>
    </row>
    <row r="73" spans="1:4">
      <c r="A73" s="674" t="s">
        <v>3277</v>
      </c>
      <c r="B73" s="674">
        <v>20</v>
      </c>
      <c r="C73" s="674">
        <v>19</v>
      </c>
      <c r="D73" s="674">
        <v>19</v>
      </c>
    </row>
    <row r="74" spans="1:4">
      <c r="A74" s="674" t="s">
        <v>3278</v>
      </c>
      <c r="B74" s="674">
        <v>3</v>
      </c>
      <c r="C74" s="674">
        <v>9</v>
      </c>
      <c r="D74" s="674">
        <v>10</v>
      </c>
    </row>
    <row r="75" spans="1:4">
      <c r="A75" s="674" t="s">
        <v>3279</v>
      </c>
      <c r="B75" s="674">
        <v>1</v>
      </c>
      <c r="C75" s="674">
        <v>5</v>
      </c>
      <c r="D75" s="674">
        <v>3</v>
      </c>
    </row>
    <row r="76" spans="1:4">
      <c r="A76" s="674" t="s">
        <v>3280</v>
      </c>
      <c r="B76" s="674">
        <v>33</v>
      </c>
      <c r="C76" s="674">
        <v>61</v>
      </c>
      <c r="D76" s="674">
        <v>62</v>
      </c>
    </row>
    <row r="77" spans="1:4">
      <c r="A77" s="674" t="s">
        <v>3281</v>
      </c>
      <c r="B77" s="674">
        <v>35</v>
      </c>
      <c r="C77" s="674">
        <v>86</v>
      </c>
      <c r="D77" s="674">
        <v>83</v>
      </c>
    </row>
    <row r="78" spans="1:4">
      <c r="A78" s="674" t="s">
        <v>3282</v>
      </c>
      <c r="B78" s="674">
        <v>15</v>
      </c>
      <c r="C78" s="674">
        <v>45</v>
      </c>
      <c r="D78" s="674">
        <v>41</v>
      </c>
    </row>
    <row r="79" spans="1:4">
      <c r="A79" s="674" t="s">
        <v>3283</v>
      </c>
      <c r="B79" s="674">
        <v>18</v>
      </c>
      <c r="C79" s="674">
        <v>35</v>
      </c>
      <c r="D79" s="674">
        <v>21</v>
      </c>
    </row>
    <row r="80" spans="1:4">
      <c r="A80" s="674" t="s">
        <v>3284</v>
      </c>
      <c r="B80" s="674">
        <v>10</v>
      </c>
      <c r="C80" s="674">
        <v>19</v>
      </c>
      <c r="D80" s="674">
        <v>13</v>
      </c>
    </row>
    <row r="81" spans="1:4">
      <c r="A81" s="674" t="s">
        <v>3285</v>
      </c>
      <c r="B81" s="674">
        <v>80</v>
      </c>
      <c r="C81" s="674">
        <v>41</v>
      </c>
      <c r="D81" s="674">
        <v>41</v>
      </c>
    </row>
    <row r="82" spans="1:4">
      <c r="A82" s="674" t="s">
        <v>3286</v>
      </c>
      <c r="B82" s="674">
        <v>9</v>
      </c>
      <c r="C82" s="674">
        <v>14</v>
      </c>
      <c r="D82" s="674">
        <v>14</v>
      </c>
    </row>
    <row r="83" spans="1:4">
      <c r="A83" s="674" t="s">
        <v>3287</v>
      </c>
      <c r="B83" s="674">
        <v>1</v>
      </c>
      <c r="C83" s="674">
        <v>6</v>
      </c>
      <c r="D83" s="674">
        <v>6</v>
      </c>
    </row>
    <row r="84" spans="1:4">
      <c r="A84" s="674" t="s">
        <v>3288</v>
      </c>
      <c r="B84" s="674">
        <v>1</v>
      </c>
      <c r="C84" s="674">
        <v>5</v>
      </c>
      <c r="D84" s="674">
        <v>5</v>
      </c>
    </row>
    <row r="85" spans="1:4">
      <c r="A85" s="674" t="s">
        <v>3289</v>
      </c>
      <c r="B85" s="674">
        <v>47</v>
      </c>
      <c r="C85" s="674">
        <v>85</v>
      </c>
      <c r="D85" s="674">
        <v>77</v>
      </c>
    </row>
    <row r="86" spans="1:4">
      <c r="A86" s="674" t="s">
        <v>3290</v>
      </c>
      <c r="B86" s="674">
        <v>28</v>
      </c>
      <c r="C86" s="674">
        <v>48</v>
      </c>
      <c r="D86" s="674">
        <v>35</v>
      </c>
    </row>
    <row r="87" spans="1:4">
      <c r="A87" s="674" t="s">
        <v>3291</v>
      </c>
      <c r="B87" s="674">
        <v>1</v>
      </c>
      <c r="C87" s="674">
        <v>25</v>
      </c>
      <c r="D87" s="674">
        <v>13</v>
      </c>
    </row>
    <row r="88" spans="1:4">
      <c r="A88" s="674" t="s">
        <v>3292</v>
      </c>
      <c r="B88" s="674">
        <v>1</v>
      </c>
      <c r="C88" s="674">
        <v>13</v>
      </c>
      <c r="D88" s="674">
        <v>1</v>
      </c>
    </row>
    <row r="89" spans="1:4">
      <c r="A89" s="674" t="s">
        <v>3293</v>
      </c>
      <c r="B89" s="674">
        <v>14</v>
      </c>
      <c r="C89" s="674">
        <v>24</v>
      </c>
      <c r="D89" s="674">
        <v>24</v>
      </c>
    </row>
    <row r="90" spans="1:4">
      <c r="A90" s="674" t="s">
        <v>3294</v>
      </c>
      <c r="B90" s="674">
        <v>10</v>
      </c>
      <c r="C90" s="674">
        <v>11</v>
      </c>
      <c r="D90" s="674">
        <v>11</v>
      </c>
    </row>
    <row r="91" spans="1:4">
      <c r="A91" s="674" t="s">
        <v>3295</v>
      </c>
      <c r="B91" s="674">
        <v>3</v>
      </c>
      <c r="C91" s="674">
        <v>5</v>
      </c>
      <c r="D91" s="674">
        <v>5</v>
      </c>
    </row>
    <row r="92" spans="1:4">
      <c r="A92" s="674" t="s">
        <v>3296</v>
      </c>
      <c r="B92" s="674">
        <v>1</v>
      </c>
      <c r="C92" s="674">
        <v>2</v>
      </c>
      <c r="D92" s="674">
        <v>1</v>
      </c>
    </row>
    <row r="93" spans="1:4">
      <c r="A93" s="674" t="s">
        <v>3297</v>
      </c>
      <c r="B93" s="674">
        <v>1</v>
      </c>
      <c r="C93" s="674">
        <v>4</v>
      </c>
      <c r="D93" s="674">
        <v>3</v>
      </c>
    </row>
    <row r="94" spans="1:4">
      <c r="A94" s="674" t="s">
        <v>3298</v>
      </c>
      <c r="B94" s="674">
        <v>1</v>
      </c>
      <c r="C94" s="674">
        <v>4</v>
      </c>
      <c r="D94" s="674">
        <v>3</v>
      </c>
    </row>
    <row r="95" spans="1:4">
      <c r="A95" s="674" t="s">
        <v>3299</v>
      </c>
      <c r="B95" s="674">
        <v>4</v>
      </c>
      <c r="C95" s="674">
        <v>36</v>
      </c>
      <c r="D95" s="674">
        <v>4</v>
      </c>
    </row>
    <row r="96" spans="1:4">
      <c r="A96" s="674" t="s">
        <v>3300</v>
      </c>
      <c r="B96" s="674">
        <v>4</v>
      </c>
      <c r="C96" s="674">
        <v>24</v>
      </c>
      <c r="D96" s="674">
        <v>4</v>
      </c>
    </row>
    <row r="97" spans="1:4">
      <c r="A97" s="674" t="s">
        <v>3301</v>
      </c>
      <c r="B97" s="674">
        <v>149</v>
      </c>
      <c r="C97" s="674">
        <v>138</v>
      </c>
      <c r="D97" s="674">
        <v>140</v>
      </c>
    </row>
    <row r="98" spans="1:4">
      <c r="A98" s="674" t="s">
        <v>3302</v>
      </c>
      <c r="B98" s="674">
        <v>132</v>
      </c>
      <c r="C98" s="674">
        <v>107</v>
      </c>
      <c r="D98" s="674">
        <v>107</v>
      </c>
    </row>
    <row r="99" spans="1:4">
      <c r="A99" s="674" t="s">
        <v>3303</v>
      </c>
      <c r="B99" s="674">
        <v>133</v>
      </c>
      <c r="C99" s="674">
        <v>83</v>
      </c>
      <c r="D99" s="674">
        <v>84</v>
      </c>
    </row>
    <row r="100" spans="1:4">
      <c r="A100" s="674" t="s">
        <v>3304</v>
      </c>
      <c r="B100" s="674">
        <v>122</v>
      </c>
      <c r="C100" s="674">
        <v>55</v>
      </c>
      <c r="D100" s="674">
        <v>55</v>
      </c>
    </row>
    <row r="101" spans="1:4">
      <c r="A101" s="674" t="s">
        <v>3305</v>
      </c>
      <c r="B101" s="674">
        <v>83</v>
      </c>
      <c r="C101" s="674">
        <v>31</v>
      </c>
      <c r="D101" s="674">
        <v>31</v>
      </c>
    </row>
    <row r="102" spans="1:4">
      <c r="A102" s="674" t="s">
        <v>3306</v>
      </c>
      <c r="B102" s="674">
        <v>33</v>
      </c>
      <c r="C102" s="674">
        <v>16</v>
      </c>
      <c r="D102" s="674">
        <v>16</v>
      </c>
    </row>
    <row r="103" spans="1:4">
      <c r="A103" s="674" t="s">
        <v>3307</v>
      </c>
      <c r="B103" s="674">
        <v>20</v>
      </c>
      <c r="C103" s="674">
        <v>74</v>
      </c>
      <c r="D103" s="674">
        <v>70</v>
      </c>
    </row>
    <row r="104" spans="1:4">
      <c r="A104" s="674" t="s">
        <v>3308</v>
      </c>
      <c r="B104" s="674">
        <v>142</v>
      </c>
      <c r="C104" s="674">
        <v>65</v>
      </c>
      <c r="D104" s="674">
        <v>65</v>
      </c>
    </row>
    <row r="105" spans="1:4">
      <c r="A105" s="674" t="s">
        <v>3309</v>
      </c>
      <c r="B105" s="674">
        <v>46</v>
      </c>
      <c r="C105" s="674">
        <v>51</v>
      </c>
      <c r="D105" s="674">
        <v>50</v>
      </c>
    </row>
    <row r="106" spans="1:4">
      <c r="A106" s="674" t="s">
        <v>3310</v>
      </c>
      <c r="B106" s="674">
        <v>1</v>
      </c>
      <c r="C106" s="674">
        <v>52</v>
      </c>
      <c r="D106" s="674">
        <v>1</v>
      </c>
    </row>
    <row r="107" spans="1:4">
      <c r="A107" s="674" t="s">
        <v>3311</v>
      </c>
      <c r="B107" s="674">
        <v>1</v>
      </c>
      <c r="C107" s="674">
        <v>45</v>
      </c>
      <c r="D107" s="674">
        <v>1</v>
      </c>
    </row>
    <row r="108" spans="1:4">
      <c r="A108" s="674" t="s">
        <v>3312</v>
      </c>
      <c r="B108" s="674">
        <v>1</v>
      </c>
      <c r="C108" s="674">
        <v>21</v>
      </c>
      <c r="D108" s="674">
        <v>1</v>
      </c>
    </row>
    <row r="109" spans="1:4">
      <c r="A109" s="674" t="s">
        <v>3313</v>
      </c>
      <c r="B109" s="674">
        <v>1</v>
      </c>
      <c r="C109" s="674">
        <v>24</v>
      </c>
      <c r="D109" s="674">
        <v>1</v>
      </c>
    </row>
    <row r="110" spans="1:4">
      <c r="A110" s="674" t="s">
        <v>3314</v>
      </c>
      <c r="B110" s="674">
        <v>1</v>
      </c>
      <c r="C110" s="674">
        <v>39</v>
      </c>
      <c r="D110" s="674">
        <v>1</v>
      </c>
    </row>
    <row r="111" spans="1:4">
      <c r="A111" s="674" t="s">
        <v>3315</v>
      </c>
      <c r="B111" s="674">
        <v>3</v>
      </c>
      <c r="C111" s="674">
        <v>33</v>
      </c>
      <c r="D111" s="674">
        <v>3</v>
      </c>
    </row>
    <row r="112" spans="1:4">
      <c r="A112" s="674" t="s">
        <v>3316</v>
      </c>
      <c r="B112" s="674">
        <v>1</v>
      </c>
      <c r="C112" s="674">
        <v>27</v>
      </c>
      <c r="D112" s="674">
        <v>1</v>
      </c>
    </row>
    <row r="113" spans="1:4">
      <c r="A113" s="674" t="s">
        <v>3317</v>
      </c>
      <c r="B113" s="674">
        <v>1</v>
      </c>
      <c r="C113" s="674">
        <v>21</v>
      </c>
      <c r="D113" s="674">
        <v>1</v>
      </c>
    </row>
    <row r="114" spans="1:4">
      <c r="A114" s="674" t="s">
        <v>3318</v>
      </c>
      <c r="B114" s="674">
        <v>1</v>
      </c>
      <c r="C114" s="674">
        <v>29</v>
      </c>
      <c r="D114" s="674">
        <v>1</v>
      </c>
    </row>
    <row r="115" spans="1:4">
      <c r="A115" s="674" t="s">
        <v>3319</v>
      </c>
      <c r="B115" s="674">
        <v>1</v>
      </c>
      <c r="C115" s="674">
        <v>14</v>
      </c>
      <c r="D115" s="674">
        <v>1</v>
      </c>
    </row>
    <row r="116" spans="1:4">
      <c r="A116" s="674" t="s">
        <v>3320</v>
      </c>
      <c r="B116" s="674">
        <v>1</v>
      </c>
      <c r="C116" s="674">
        <v>54</v>
      </c>
      <c r="D116" s="674">
        <v>1</v>
      </c>
    </row>
    <row r="117" spans="1:4">
      <c r="A117" s="674" t="s">
        <v>3321</v>
      </c>
      <c r="B117" s="674">
        <v>1</v>
      </c>
      <c r="C117" s="674">
        <v>5</v>
      </c>
      <c r="D117" s="674">
        <v>1</v>
      </c>
    </row>
    <row r="118" spans="1:4">
      <c r="A118" s="674" t="s">
        <v>3322</v>
      </c>
      <c r="B118" s="674">
        <v>1</v>
      </c>
      <c r="C118" s="674">
        <v>73</v>
      </c>
      <c r="D118" s="674">
        <v>1</v>
      </c>
    </row>
    <row r="119" spans="1:4">
      <c r="A119" s="674" t="s">
        <v>3323</v>
      </c>
      <c r="B119" s="674">
        <v>1</v>
      </c>
      <c r="C119" s="674">
        <v>67</v>
      </c>
      <c r="D119" s="674">
        <v>1</v>
      </c>
    </row>
    <row r="120" spans="1:4">
      <c r="A120" s="674" t="s">
        <v>3324</v>
      </c>
      <c r="B120" s="674">
        <v>1</v>
      </c>
      <c r="C120" s="674">
        <v>5</v>
      </c>
      <c r="D120" s="674">
        <v>1</v>
      </c>
    </row>
    <row r="121" spans="1:4">
      <c r="A121" s="674" t="s">
        <v>3325</v>
      </c>
      <c r="B121" s="674">
        <v>1</v>
      </c>
      <c r="C121" s="674">
        <v>12</v>
      </c>
      <c r="D121" s="674">
        <v>1</v>
      </c>
    </row>
    <row r="122" spans="1:4">
      <c r="A122" s="674" t="s">
        <v>3326</v>
      </c>
      <c r="B122" s="674">
        <v>1</v>
      </c>
      <c r="C122" s="674">
        <v>5</v>
      </c>
      <c r="D122" s="674">
        <v>1</v>
      </c>
    </row>
    <row r="123" spans="1:4">
      <c r="A123" s="674" t="s">
        <v>3327</v>
      </c>
      <c r="B123" s="674">
        <v>1</v>
      </c>
      <c r="C123" s="674">
        <v>1</v>
      </c>
      <c r="D123" s="674">
        <v>1</v>
      </c>
    </row>
    <row r="124" spans="1:4">
      <c r="A124" s="674" t="s">
        <v>3328</v>
      </c>
      <c r="B124" s="674">
        <v>1</v>
      </c>
      <c r="C124" s="674">
        <v>1</v>
      </c>
      <c r="D124" s="674">
        <v>1</v>
      </c>
    </row>
    <row r="125" spans="1:4">
      <c r="A125" s="674" t="s">
        <v>3329</v>
      </c>
      <c r="B125" s="674">
        <v>1</v>
      </c>
      <c r="C125" s="674">
        <v>59</v>
      </c>
      <c r="D125" s="674">
        <v>1</v>
      </c>
    </row>
    <row r="126" spans="1:4">
      <c r="A126" s="674" t="s">
        <v>3330</v>
      </c>
      <c r="B126" s="674">
        <v>1</v>
      </c>
      <c r="C126" s="674">
        <v>13</v>
      </c>
      <c r="D126" s="674">
        <v>1</v>
      </c>
    </row>
    <row r="127" spans="1:4">
      <c r="A127" s="674" t="s">
        <v>3331</v>
      </c>
      <c r="B127" s="674">
        <v>1</v>
      </c>
      <c r="C127" s="674">
        <v>8</v>
      </c>
      <c r="D127" s="674">
        <v>1</v>
      </c>
    </row>
    <row r="128" spans="1:4">
      <c r="A128" s="674" t="s">
        <v>3332</v>
      </c>
      <c r="B128" s="674">
        <v>1</v>
      </c>
      <c r="C128" s="674">
        <v>31</v>
      </c>
      <c r="D128" s="674">
        <v>1</v>
      </c>
    </row>
    <row r="129" spans="1:4">
      <c r="A129" s="674" t="s">
        <v>3333</v>
      </c>
      <c r="B129" s="674">
        <v>1</v>
      </c>
      <c r="C129" s="674">
        <v>5</v>
      </c>
      <c r="D129" s="674">
        <v>1</v>
      </c>
    </row>
    <row r="130" spans="1:4">
      <c r="A130" s="674" t="s">
        <v>3334</v>
      </c>
      <c r="B130" s="674">
        <v>1</v>
      </c>
      <c r="C130" s="674">
        <v>3</v>
      </c>
      <c r="D130" s="674">
        <v>1</v>
      </c>
    </row>
    <row r="131" spans="1:4">
      <c r="A131" s="674" t="s">
        <v>3335</v>
      </c>
      <c r="B131" s="674">
        <v>1</v>
      </c>
      <c r="C131" s="674">
        <v>36</v>
      </c>
      <c r="D131" s="674">
        <v>1</v>
      </c>
    </row>
    <row r="132" spans="1:4">
      <c r="A132" s="674" t="s">
        <v>3336</v>
      </c>
      <c r="B132" s="674">
        <v>1</v>
      </c>
      <c r="C132" s="674">
        <v>5</v>
      </c>
      <c r="D132" s="674">
        <v>1</v>
      </c>
    </row>
    <row r="133" spans="1:4">
      <c r="A133" s="674" t="s">
        <v>3337</v>
      </c>
      <c r="B133" s="674">
        <v>1</v>
      </c>
      <c r="C133" s="674">
        <v>3</v>
      </c>
      <c r="D133" s="674">
        <v>1</v>
      </c>
    </row>
    <row r="134" spans="1:4">
      <c r="A134" s="674" t="s">
        <v>3338</v>
      </c>
      <c r="B134" s="674">
        <v>3</v>
      </c>
      <c r="C134" s="674">
        <v>10</v>
      </c>
      <c r="D134" s="674">
        <v>5</v>
      </c>
    </row>
    <row r="135" spans="1:4">
      <c r="A135" s="674" t="s">
        <v>3339</v>
      </c>
      <c r="B135" s="674">
        <v>3</v>
      </c>
      <c r="C135" s="674">
        <v>15</v>
      </c>
      <c r="D135" s="674">
        <v>4</v>
      </c>
    </row>
    <row r="136" spans="1:4">
      <c r="A136" s="674" t="s">
        <v>3340</v>
      </c>
      <c r="B136" s="674">
        <v>3</v>
      </c>
      <c r="C136" s="674">
        <v>9</v>
      </c>
      <c r="D136" s="674">
        <v>3</v>
      </c>
    </row>
    <row r="137" spans="1:4">
      <c r="A137" s="674" t="s">
        <v>3341</v>
      </c>
      <c r="B137" s="674">
        <v>1</v>
      </c>
      <c r="C137" s="674">
        <v>4</v>
      </c>
      <c r="D137" s="674">
        <v>1</v>
      </c>
    </row>
    <row r="138" spans="1:4">
      <c r="A138" s="674" t="s">
        <v>3342</v>
      </c>
      <c r="B138" s="674">
        <v>3</v>
      </c>
      <c r="C138" s="674">
        <v>30</v>
      </c>
      <c r="D138" s="674">
        <v>3</v>
      </c>
    </row>
    <row r="139" spans="1:4">
      <c r="A139" s="674" t="s">
        <v>3343</v>
      </c>
      <c r="B139" s="674">
        <v>3</v>
      </c>
      <c r="C139" s="674">
        <v>10</v>
      </c>
      <c r="D139" s="674">
        <v>3</v>
      </c>
    </row>
    <row r="140" spans="1:4">
      <c r="A140" s="674" t="s">
        <v>3344</v>
      </c>
      <c r="B140" s="674">
        <v>1</v>
      </c>
      <c r="C140" s="674">
        <v>10</v>
      </c>
      <c r="D140" s="674">
        <v>1</v>
      </c>
    </row>
    <row r="141" spans="1:4">
      <c r="A141" s="674" t="s">
        <v>3345</v>
      </c>
      <c r="B141" s="674">
        <v>1</v>
      </c>
      <c r="C141" s="674">
        <v>15</v>
      </c>
      <c r="D141" s="674">
        <v>1</v>
      </c>
    </row>
    <row r="142" spans="1:4">
      <c r="A142" s="674" t="s">
        <v>3346</v>
      </c>
      <c r="B142" s="674">
        <v>1</v>
      </c>
      <c r="C142" s="674">
        <v>1</v>
      </c>
      <c r="D142" s="674">
        <v>1</v>
      </c>
    </row>
    <row r="143" spans="1:4">
      <c r="A143" s="674" t="s">
        <v>3347</v>
      </c>
      <c r="B143" s="674">
        <v>3</v>
      </c>
      <c r="C143" s="674">
        <v>20</v>
      </c>
      <c r="D143" s="674">
        <v>3</v>
      </c>
    </row>
    <row r="144" spans="1:4">
      <c r="A144" s="674" t="s">
        <v>3348</v>
      </c>
      <c r="B144" s="674">
        <v>1</v>
      </c>
      <c r="C144" s="674">
        <v>14</v>
      </c>
      <c r="D144" s="674">
        <v>1</v>
      </c>
    </row>
    <row r="145" spans="1:4">
      <c r="A145" s="674" t="s">
        <v>3349</v>
      </c>
      <c r="B145" s="674">
        <v>3</v>
      </c>
      <c r="C145" s="674">
        <v>14</v>
      </c>
      <c r="D145" s="674">
        <v>3</v>
      </c>
    </row>
    <row r="146" spans="1:4">
      <c r="A146" s="674" t="s">
        <v>3350</v>
      </c>
      <c r="B146" s="674">
        <v>3</v>
      </c>
      <c r="C146" s="674">
        <v>8</v>
      </c>
      <c r="D146" s="674">
        <v>3</v>
      </c>
    </row>
    <row r="147" spans="1:4">
      <c r="A147" s="674" t="s">
        <v>3351</v>
      </c>
      <c r="B147" s="674">
        <v>1</v>
      </c>
      <c r="C147" s="674">
        <v>16</v>
      </c>
      <c r="D147" s="674">
        <v>1</v>
      </c>
    </row>
    <row r="148" spans="1:4">
      <c r="A148" s="674" t="s">
        <v>3352</v>
      </c>
      <c r="B148" s="674">
        <v>1</v>
      </c>
      <c r="C148" s="674">
        <v>8</v>
      </c>
      <c r="D148" s="674">
        <v>1</v>
      </c>
    </row>
    <row r="149" spans="1:4">
      <c r="A149" s="674" t="s">
        <v>3353</v>
      </c>
      <c r="B149" s="674">
        <v>1</v>
      </c>
      <c r="C149" s="674">
        <v>1</v>
      </c>
      <c r="D149" s="674">
        <v>1</v>
      </c>
    </row>
    <row r="150" spans="1:4">
      <c r="A150" s="674" t="s">
        <v>3354</v>
      </c>
      <c r="B150" s="674">
        <v>1</v>
      </c>
      <c r="C150" s="674">
        <v>1</v>
      </c>
      <c r="D150" s="674">
        <v>1</v>
      </c>
    </row>
    <row r="151" spans="1:4">
      <c r="A151" s="674" t="s">
        <v>3355</v>
      </c>
      <c r="B151" s="674">
        <v>1</v>
      </c>
      <c r="C151" s="674">
        <v>120</v>
      </c>
      <c r="D151" s="674">
        <v>1</v>
      </c>
    </row>
    <row r="152" spans="1:4">
      <c r="A152" s="674" t="s">
        <v>3356</v>
      </c>
      <c r="B152" s="674">
        <v>1</v>
      </c>
      <c r="C152" s="674">
        <v>9</v>
      </c>
      <c r="D152" s="674">
        <v>1</v>
      </c>
    </row>
    <row r="153" spans="1:4">
      <c r="A153" s="674" t="s">
        <v>3357</v>
      </c>
      <c r="B153" s="674">
        <v>1</v>
      </c>
      <c r="C153" s="674">
        <v>9</v>
      </c>
      <c r="D153" s="674">
        <v>1</v>
      </c>
    </row>
    <row r="154" spans="1:4">
      <c r="A154" s="674" t="s">
        <v>3358</v>
      </c>
      <c r="B154" s="674">
        <v>1</v>
      </c>
      <c r="C154" s="674">
        <v>19</v>
      </c>
      <c r="D154" s="674">
        <v>1</v>
      </c>
    </row>
    <row r="155" spans="1:4">
      <c r="A155" s="674" t="s">
        <v>3359</v>
      </c>
      <c r="B155" s="674">
        <v>1</v>
      </c>
      <c r="C155" s="674">
        <v>1</v>
      </c>
      <c r="D155" s="674">
        <v>1</v>
      </c>
    </row>
    <row r="156" spans="1:4">
      <c r="A156" s="674" t="s">
        <v>3360</v>
      </c>
      <c r="B156" s="674">
        <v>1</v>
      </c>
      <c r="C156" s="674">
        <v>13</v>
      </c>
      <c r="D156" s="674">
        <v>1</v>
      </c>
    </row>
    <row r="157" spans="1:4">
      <c r="A157" s="674" t="s">
        <v>3361</v>
      </c>
      <c r="B157" s="674">
        <v>1</v>
      </c>
      <c r="C157" s="674">
        <v>5</v>
      </c>
      <c r="D157" s="674">
        <v>1</v>
      </c>
    </row>
    <row r="158" spans="1:4">
      <c r="A158" s="674" t="s">
        <v>3362</v>
      </c>
      <c r="B158" s="674">
        <v>1</v>
      </c>
      <c r="C158" s="674">
        <v>10</v>
      </c>
      <c r="D158" s="674">
        <v>1</v>
      </c>
    </row>
    <row r="159" spans="1:4">
      <c r="A159" s="674" t="s">
        <v>3363</v>
      </c>
      <c r="B159" s="674">
        <v>1</v>
      </c>
      <c r="C159" s="674">
        <v>5</v>
      </c>
      <c r="D159" s="674">
        <v>1</v>
      </c>
    </row>
    <row r="160" spans="1:4">
      <c r="A160" s="674" t="s">
        <v>3364</v>
      </c>
      <c r="B160" s="674">
        <v>1</v>
      </c>
      <c r="C160" s="674">
        <v>5</v>
      </c>
      <c r="D160" s="674">
        <v>1</v>
      </c>
    </row>
    <row r="161" spans="1:4">
      <c r="A161" s="674" t="s">
        <v>3365</v>
      </c>
      <c r="B161" s="674">
        <v>1</v>
      </c>
      <c r="C161" s="674">
        <v>5</v>
      </c>
      <c r="D161" s="674">
        <v>1</v>
      </c>
    </row>
    <row r="162" spans="1:4">
      <c r="A162" s="674" t="s">
        <v>3366</v>
      </c>
      <c r="B162" s="674">
        <v>3</v>
      </c>
      <c r="C162" s="674">
        <v>5</v>
      </c>
      <c r="D162" s="674">
        <v>3</v>
      </c>
    </row>
    <row r="163" spans="1:4">
      <c r="A163" s="674" t="s">
        <v>3367</v>
      </c>
      <c r="B163" s="674">
        <v>3</v>
      </c>
      <c r="C163" s="674">
        <v>5</v>
      </c>
      <c r="D163" s="674">
        <v>3</v>
      </c>
    </row>
    <row r="164" spans="1:4">
      <c r="A164" s="674" t="s">
        <v>3368</v>
      </c>
      <c r="B164" s="674">
        <v>3</v>
      </c>
      <c r="C164" s="674">
        <v>5</v>
      </c>
      <c r="D164" s="674">
        <v>3</v>
      </c>
    </row>
    <row r="165" spans="1:4">
      <c r="A165" s="674" t="s">
        <v>3369</v>
      </c>
      <c r="B165" s="674">
        <v>3</v>
      </c>
      <c r="C165" s="674">
        <v>3</v>
      </c>
      <c r="D165" s="674">
        <v>3</v>
      </c>
    </row>
    <row r="166" spans="1:4">
      <c r="A166" s="674" t="s">
        <v>3370</v>
      </c>
      <c r="B166" s="674">
        <v>1</v>
      </c>
      <c r="C166" s="674">
        <v>3</v>
      </c>
      <c r="D166" s="674">
        <v>1</v>
      </c>
    </row>
    <row r="167" spans="1:4">
      <c r="A167" s="674" t="s">
        <v>3371</v>
      </c>
      <c r="B167" s="674">
        <v>1</v>
      </c>
      <c r="C167" s="674">
        <v>15</v>
      </c>
      <c r="D167" s="674">
        <v>3</v>
      </c>
    </row>
    <row r="168" spans="1:4">
      <c r="A168" s="674" t="s">
        <v>3372</v>
      </c>
      <c r="B168" s="674">
        <v>1</v>
      </c>
      <c r="C168" s="674">
        <v>5</v>
      </c>
      <c r="D168" s="674">
        <v>1</v>
      </c>
    </row>
    <row r="169" spans="1:4">
      <c r="A169" s="674" t="s">
        <v>3373</v>
      </c>
      <c r="B169" s="674">
        <v>1</v>
      </c>
      <c r="C169" s="674">
        <v>1</v>
      </c>
      <c r="D169" s="674">
        <v>1</v>
      </c>
    </row>
    <row r="170" spans="1:4">
      <c r="A170" s="674" t="s">
        <v>3374</v>
      </c>
      <c r="B170" s="674">
        <v>11</v>
      </c>
      <c r="C170" s="674">
        <v>20</v>
      </c>
      <c r="D170" s="674">
        <v>17</v>
      </c>
    </row>
    <row r="171" spans="1:4">
      <c r="A171" s="674" t="s">
        <v>3375</v>
      </c>
      <c r="B171" s="674">
        <v>27</v>
      </c>
      <c r="C171" s="674">
        <v>34</v>
      </c>
      <c r="D171" s="674">
        <v>32</v>
      </c>
    </row>
    <row r="172" spans="1:4">
      <c r="A172" s="674" t="s">
        <v>3376</v>
      </c>
      <c r="B172" s="674">
        <v>1</v>
      </c>
      <c r="C172" s="674">
        <v>13</v>
      </c>
      <c r="D172" s="674">
        <v>10</v>
      </c>
    </row>
    <row r="173" spans="1:4">
      <c r="A173" s="674" t="s">
        <v>3377</v>
      </c>
      <c r="B173" s="674">
        <v>1</v>
      </c>
      <c r="C173" s="674">
        <v>5</v>
      </c>
      <c r="D173" s="674">
        <v>3</v>
      </c>
    </row>
    <row r="174" spans="1:4">
      <c r="A174" s="674" t="s">
        <v>3378</v>
      </c>
      <c r="B174" s="674">
        <v>1</v>
      </c>
      <c r="C174" s="674">
        <v>15</v>
      </c>
      <c r="D174" s="674">
        <v>3</v>
      </c>
    </row>
    <row r="175" spans="1:4">
      <c r="A175" s="674" t="s">
        <v>3379</v>
      </c>
      <c r="B175" s="674">
        <v>1</v>
      </c>
      <c r="C175" s="674">
        <v>3</v>
      </c>
      <c r="D175" s="674">
        <v>1</v>
      </c>
    </row>
    <row r="176" spans="1:4">
      <c r="A176" s="674" t="s">
        <v>3380</v>
      </c>
      <c r="B176" s="674">
        <v>1</v>
      </c>
      <c r="C176" s="674">
        <v>20</v>
      </c>
      <c r="D176" s="674">
        <v>5</v>
      </c>
    </row>
    <row r="177" spans="1:4">
      <c r="A177" s="674" t="s">
        <v>3381</v>
      </c>
      <c r="B177" s="674">
        <v>1</v>
      </c>
      <c r="C177" s="674">
        <v>3</v>
      </c>
      <c r="D177" s="674">
        <v>1</v>
      </c>
    </row>
    <row r="178" spans="1:4">
      <c r="A178" s="674" t="s">
        <v>3382</v>
      </c>
      <c r="B178" s="674">
        <v>3</v>
      </c>
      <c r="C178" s="674">
        <v>19</v>
      </c>
      <c r="D178" s="674">
        <v>5</v>
      </c>
    </row>
    <row r="179" spans="1:4">
      <c r="A179" s="674" t="s">
        <v>3383</v>
      </c>
      <c r="B179" s="674">
        <v>1</v>
      </c>
      <c r="C179" s="674">
        <v>5</v>
      </c>
      <c r="D179" s="674">
        <v>1</v>
      </c>
    </row>
    <row r="180" spans="1:4">
      <c r="A180" s="674" t="s">
        <v>3384</v>
      </c>
      <c r="B180" s="674">
        <v>3</v>
      </c>
      <c r="C180" s="674">
        <v>47</v>
      </c>
      <c r="D180" s="674">
        <v>38</v>
      </c>
    </row>
    <row r="181" spans="1:4">
      <c r="A181" s="674" t="s">
        <v>3385</v>
      </c>
      <c r="B181" s="674">
        <v>1</v>
      </c>
      <c r="C181" s="674">
        <v>9</v>
      </c>
      <c r="D181" s="674">
        <v>1</v>
      </c>
    </row>
    <row r="182" spans="1:4">
      <c r="A182" s="674" t="s">
        <v>3386</v>
      </c>
      <c r="B182" s="674">
        <v>1</v>
      </c>
      <c r="C182" s="674">
        <v>5</v>
      </c>
      <c r="D182" s="674">
        <v>1</v>
      </c>
    </row>
    <row r="183" spans="1:4">
      <c r="A183" s="674" t="s">
        <v>3387</v>
      </c>
      <c r="B183" s="674">
        <v>4</v>
      </c>
      <c r="C183" s="674">
        <v>12</v>
      </c>
      <c r="D183" s="674">
        <v>4</v>
      </c>
    </row>
    <row r="184" spans="1:4">
      <c r="A184" s="674" t="s">
        <v>3388</v>
      </c>
      <c r="B184" s="674">
        <v>5</v>
      </c>
      <c r="C184" s="674">
        <v>33</v>
      </c>
      <c r="D184" s="674">
        <v>5</v>
      </c>
    </row>
    <row r="185" spans="1:4">
      <c r="A185" s="674" t="s">
        <v>3389</v>
      </c>
      <c r="B185" s="674">
        <v>3</v>
      </c>
      <c r="C185" s="674">
        <v>11</v>
      </c>
      <c r="D185" s="674">
        <v>3</v>
      </c>
    </row>
    <row r="186" spans="1:4">
      <c r="A186" s="674" t="s">
        <v>3390</v>
      </c>
      <c r="B186" s="674">
        <v>75</v>
      </c>
      <c r="C186" s="674">
        <v>108</v>
      </c>
      <c r="D186" s="674">
        <v>81</v>
      </c>
    </row>
    <row r="187" spans="1:4">
      <c r="A187" s="674" t="s">
        <v>3391</v>
      </c>
      <c r="B187" s="674">
        <v>42</v>
      </c>
      <c r="C187" s="674">
        <v>86</v>
      </c>
      <c r="D187" s="674">
        <v>43</v>
      </c>
    </row>
    <row r="188" spans="1:4">
      <c r="A188" s="674" t="s">
        <v>3392</v>
      </c>
      <c r="B188" s="674">
        <v>34</v>
      </c>
      <c r="C188" s="674">
        <v>60</v>
      </c>
      <c r="D188" s="674">
        <v>36</v>
      </c>
    </row>
    <row r="189" spans="1:4">
      <c r="A189" s="674" t="s">
        <v>3393</v>
      </c>
      <c r="B189" s="674">
        <v>3</v>
      </c>
      <c r="C189" s="674">
        <v>6</v>
      </c>
      <c r="D189" s="674">
        <v>3</v>
      </c>
    </row>
    <row r="190" spans="1:4">
      <c r="A190" s="674" t="s">
        <v>3394</v>
      </c>
      <c r="B190" s="674">
        <v>3</v>
      </c>
      <c r="C190" s="674">
        <v>4</v>
      </c>
      <c r="D190" s="674">
        <v>3</v>
      </c>
    </row>
    <row r="191" spans="1:4">
      <c r="A191" s="674" t="s">
        <v>3395</v>
      </c>
      <c r="B191" s="674">
        <v>3</v>
      </c>
      <c r="C191" s="674">
        <v>4</v>
      </c>
      <c r="D191" s="674">
        <v>3</v>
      </c>
    </row>
    <row r="192" spans="1:4">
      <c r="A192" s="674" t="s">
        <v>3396</v>
      </c>
      <c r="B192" s="674">
        <v>3</v>
      </c>
      <c r="C192" s="674">
        <v>4</v>
      </c>
      <c r="D192" s="674">
        <v>3</v>
      </c>
    </row>
    <row r="193" spans="1:4">
      <c r="A193" s="674" t="s">
        <v>3397</v>
      </c>
      <c r="B193" s="674">
        <v>105</v>
      </c>
      <c r="C193" s="674">
        <v>99</v>
      </c>
      <c r="D193" s="674">
        <v>101</v>
      </c>
    </row>
    <row r="194" spans="1:4">
      <c r="A194" s="674" t="s">
        <v>3398</v>
      </c>
      <c r="B194" s="674">
        <v>19</v>
      </c>
      <c r="C194" s="674">
        <v>60</v>
      </c>
      <c r="D194" s="674">
        <v>56</v>
      </c>
    </row>
    <row r="195" spans="1:4">
      <c r="A195" s="674" t="s">
        <v>3399</v>
      </c>
      <c r="B195" s="674">
        <v>11</v>
      </c>
      <c r="C195" s="674">
        <v>37</v>
      </c>
      <c r="D195" s="674">
        <v>24</v>
      </c>
    </row>
    <row r="196" spans="1:4">
      <c r="A196" s="674" t="s">
        <v>3400</v>
      </c>
      <c r="B196" s="674">
        <v>1</v>
      </c>
      <c r="C196" s="674">
        <v>14</v>
      </c>
      <c r="D196" s="674">
        <v>1</v>
      </c>
    </row>
    <row r="197" spans="1:4">
      <c r="A197" s="674" t="s">
        <v>3401</v>
      </c>
      <c r="B197" s="674">
        <v>1</v>
      </c>
      <c r="C197" s="674">
        <v>5</v>
      </c>
      <c r="D197" s="674">
        <v>1</v>
      </c>
    </row>
    <row r="198" spans="1:4">
      <c r="A198" s="674" t="s">
        <v>3402</v>
      </c>
      <c r="B198" s="674">
        <v>1</v>
      </c>
      <c r="C198" s="674">
        <v>16</v>
      </c>
      <c r="D198" s="674">
        <v>1</v>
      </c>
    </row>
    <row r="199" spans="1:4">
      <c r="A199" s="674" t="s">
        <v>3403</v>
      </c>
      <c r="B199" s="674">
        <v>1</v>
      </c>
      <c r="C199" s="674">
        <v>5</v>
      </c>
      <c r="D199" s="674">
        <v>1</v>
      </c>
    </row>
    <row r="200" spans="1:4">
      <c r="A200" s="674" t="s">
        <v>3404</v>
      </c>
      <c r="B200" s="674">
        <v>1</v>
      </c>
      <c r="C200" s="674">
        <v>8</v>
      </c>
      <c r="D200" s="674">
        <v>1</v>
      </c>
    </row>
    <row r="201" spans="1:4">
      <c r="A201" s="674" t="s">
        <v>3405</v>
      </c>
      <c r="B201" s="674">
        <v>1</v>
      </c>
      <c r="C201" s="674">
        <v>19</v>
      </c>
      <c r="D201" s="674">
        <v>1</v>
      </c>
    </row>
    <row r="202" spans="1:4">
      <c r="A202" s="674" t="s">
        <v>3406</v>
      </c>
      <c r="B202" s="674">
        <v>1</v>
      </c>
      <c r="C202" s="674">
        <v>5</v>
      </c>
      <c r="D202" s="674">
        <v>1</v>
      </c>
    </row>
    <row r="203" spans="1:4">
      <c r="A203" s="674" t="s">
        <v>3407</v>
      </c>
      <c r="B203" s="674">
        <v>3</v>
      </c>
      <c r="C203" s="674">
        <v>11</v>
      </c>
      <c r="D203" s="674">
        <v>3</v>
      </c>
    </row>
    <row r="204" spans="1:4">
      <c r="A204" s="674" t="s">
        <v>3408</v>
      </c>
      <c r="B204" s="674">
        <v>3</v>
      </c>
      <c r="C204" s="674">
        <v>39</v>
      </c>
      <c r="D204" s="674">
        <v>3</v>
      </c>
    </row>
    <row r="205" spans="1:4">
      <c r="A205" s="674" t="s">
        <v>3409</v>
      </c>
      <c r="B205" s="674">
        <v>3</v>
      </c>
      <c r="C205" s="674">
        <v>14</v>
      </c>
      <c r="D205" s="674">
        <v>3</v>
      </c>
    </row>
    <row r="206" spans="1:4">
      <c r="A206" s="674" t="s">
        <v>3410</v>
      </c>
      <c r="B206" s="674">
        <v>3</v>
      </c>
      <c r="C206" s="674">
        <v>25</v>
      </c>
      <c r="D206" s="674">
        <v>5</v>
      </c>
    </row>
    <row r="207" spans="1:4">
      <c r="A207" s="674" t="s">
        <v>3411</v>
      </c>
      <c r="B207" s="674">
        <v>1</v>
      </c>
      <c r="C207" s="674">
        <v>3</v>
      </c>
      <c r="D207" s="674">
        <v>1</v>
      </c>
    </row>
    <row r="208" spans="1:4">
      <c r="A208" s="674" t="s">
        <v>3412</v>
      </c>
      <c r="B208" s="674">
        <v>1</v>
      </c>
      <c r="C208" s="674">
        <v>6</v>
      </c>
      <c r="D208" s="674">
        <v>5</v>
      </c>
    </row>
    <row r="209" spans="1:4">
      <c r="A209" s="674" t="s">
        <v>3413</v>
      </c>
      <c r="B209" s="674">
        <v>1</v>
      </c>
      <c r="C209" s="674">
        <v>5</v>
      </c>
      <c r="D209" s="674">
        <v>1</v>
      </c>
    </row>
    <row r="210" spans="1:4">
      <c r="A210" s="674" t="s">
        <v>3414</v>
      </c>
      <c r="B210" s="674">
        <v>3</v>
      </c>
      <c r="C210" s="674">
        <v>8</v>
      </c>
      <c r="D210" s="674">
        <v>3</v>
      </c>
    </row>
    <row r="211" spans="1:4">
      <c r="A211" s="674" t="s">
        <v>3415</v>
      </c>
      <c r="B211" s="674">
        <v>3</v>
      </c>
      <c r="C211" s="674">
        <v>9</v>
      </c>
      <c r="D211" s="674">
        <v>3</v>
      </c>
    </row>
    <row r="212" spans="1:4">
      <c r="A212" s="674" t="s">
        <v>3416</v>
      </c>
      <c r="B212" s="674">
        <v>3</v>
      </c>
      <c r="C212" s="674">
        <v>4</v>
      </c>
      <c r="D212" s="674">
        <v>3</v>
      </c>
    </row>
    <row r="213" spans="1:4">
      <c r="A213" s="674" t="s">
        <v>3417</v>
      </c>
      <c r="B213" s="674">
        <v>3</v>
      </c>
      <c r="C213" s="674">
        <v>17</v>
      </c>
      <c r="D213" s="674">
        <v>3</v>
      </c>
    </row>
    <row r="214" spans="1:4">
      <c r="A214" s="674" t="s">
        <v>3418</v>
      </c>
      <c r="B214" s="674">
        <v>3</v>
      </c>
      <c r="C214" s="674">
        <v>11</v>
      </c>
      <c r="D214" s="674">
        <v>3</v>
      </c>
    </row>
    <row r="215" spans="1:4">
      <c r="A215" s="674" t="s">
        <v>3419</v>
      </c>
      <c r="B215" s="674">
        <v>3</v>
      </c>
      <c r="C215" s="674">
        <v>9</v>
      </c>
      <c r="D215" s="674">
        <v>3</v>
      </c>
    </row>
    <row r="216" spans="1:4">
      <c r="A216" s="674" t="s">
        <v>3420</v>
      </c>
      <c r="B216" s="674">
        <v>3</v>
      </c>
      <c r="C216" s="674">
        <v>16</v>
      </c>
      <c r="D216" s="674">
        <v>8</v>
      </c>
    </row>
    <row r="217" spans="1:4">
      <c r="A217" s="674" t="s">
        <v>3421</v>
      </c>
      <c r="B217" s="674">
        <v>3</v>
      </c>
      <c r="C217" s="674">
        <v>12</v>
      </c>
      <c r="D217" s="674">
        <v>3</v>
      </c>
    </row>
    <row r="218" spans="1:4">
      <c r="A218" s="674" t="s">
        <v>3422</v>
      </c>
      <c r="B218" s="674">
        <v>3</v>
      </c>
      <c r="C218" s="674">
        <v>4</v>
      </c>
      <c r="D218" s="674">
        <v>3</v>
      </c>
    </row>
    <row r="219" spans="1:4">
      <c r="A219" s="674" t="s">
        <v>3423</v>
      </c>
      <c r="B219" s="674">
        <v>3</v>
      </c>
      <c r="C219" s="674">
        <v>5</v>
      </c>
      <c r="D219" s="674">
        <v>3</v>
      </c>
    </row>
    <row r="220" spans="1:4">
      <c r="A220" s="674" t="s">
        <v>3424</v>
      </c>
      <c r="B220" s="674">
        <v>3</v>
      </c>
      <c r="C220" s="674">
        <v>4</v>
      </c>
      <c r="D220" s="674">
        <v>5</v>
      </c>
    </row>
    <row r="221" spans="1:4">
      <c r="A221" s="674" t="s">
        <v>3425</v>
      </c>
      <c r="B221" s="674">
        <v>5</v>
      </c>
      <c r="C221" s="674">
        <v>9</v>
      </c>
      <c r="D221" s="674">
        <v>8</v>
      </c>
    </row>
    <row r="222" spans="1:4">
      <c r="A222" s="674" t="s">
        <v>3426</v>
      </c>
      <c r="B222" s="674">
        <v>3</v>
      </c>
      <c r="C222" s="674">
        <v>4</v>
      </c>
      <c r="D222" s="674">
        <v>5</v>
      </c>
    </row>
    <row r="223" spans="1:4">
      <c r="A223" s="674" t="s">
        <v>3427</v>
      </c>
      <c r="B223" s="674">
        <v>6</v>
      </c>
      <c r="C223" s="674">
        <v>16</v>
      </c>
      <c r="D223" s="674">
        <v>6</v>
      </c>
    </row>
    <row r="224" spans="1:4">
      <c r="A224" s="674" t="s">
        <v>3428</v>
      </c>
      <c r="B224" s="674">
        <v>4</v>
      </c>
      <c r="C224" s="674">
        <v>10</v>
      </c>
      <c r="D224" s="674">
        <v>4</v>
      </c>
    </row>
    <row r="225" spans="1:15">
      <c r="A225" s="674" t="s">
        <v>3429</v>
      </c>
      <c r="B225" s="674">
        <v>21</v>
      </c>
      <c r="C225" s="674">
        <v>31</v>
      </c>
      <c r="D225" s="674">
        <v>21</v>
      </c>
    </row>
    <row r="226" spans="1:15">
      <c r="A226" s="674" t="s">
        <v>3430</v>
      </c>
      <c r="B226" s="674">
        <v>49</v>
      </c>
      <c r="C226" s="674">
        <v>1</v>
      </c>
      <c r="D226" s="674">
        <v>49</v>
      </c>
    </row>
    <row r="227" spans="1:15">
      <c r="A227" s="674" t="s">
        <v>3431</v>
      </c>
      <c r="B227" s="674">
        <v>5</v>
      </c>
      <c r="C227" s="674">
        <v>3</v>
      </c>
      <c r="D227" s="674">
        <v>3</v>
      </c>
    </row>
    <row r="228" spans="1:15">
      <c r="A228" s="674" t="s">
        <v>3432</v>
      </c>
      <c r="B228" s="674">
        <v>1</v>
      </c>
      <c r="C228" s="674">
        <v>3</v>
      </c>
      <c r="D228" s="674">
        <v>3</v>
      </c>
    </row>
    <row r="229" spans="1:15">
      <c r="A229" s="674" t="s">
        <v>3433</v>
      </c>
      <c r="B229" s="674">
        <v>15</v>
      </c>
      <c r="C229" s="674">
        <v>13</v>
      </c>
      <c r="D229" s="674">
        <v>13</v>
      </c>
    </row>
    <row r="230" spans="1:15">
      <c r="A230" s="674" t="s">
        <v>3434</v>
      </c>
      <c r="B230" s="674">
        <v>5</v>
      </c>
      <c r="C230" s="674">
        <v>5</v>
      </c>
      <c r="D230" s="674">
        <v>5</v>
      </c>
    </row>
    <row r="231" spans="1:15">
      <c r="A231" s="674" t="s">
        <v>3435</v>
      </c>
      <c r="B231" s="674">
        <v>3</v>
      </c>
      <c r="C231" s="674">
        <v>5</v>
      </c>
      <c r="D231" s="674">
        <v>5</v>
      </c>
    </row>
    <row r="232" spans="1:15">
      <c r="A232" s="674" t="s">
        <v>3436</v>
      </c>
      <c r="B232" s="674">
        <v>21</v>
      </c>
      <c r="C232" s="674">
        <v>19</v>
      </c>
      <c r="D232" s="674">
        <v>19</v>
      </c>
    </row>
    <row r="233" spans="1:15">
      <c r="A233" s="674" t="s">
        <v>3437</v>
      </c>
      <c r="B233" s="674">
        <v>10</v>
      </c>
      <c r="C233" s="674">
        <v>8</v>
      </c>
      <c r="D233" s="674">
        <v>8</v>
      </c>
    </row>
    <row r="234" spans="1:15">
      <c r="A234" s="674" t="s">
        <v>3438</v>
      </c>
      <c r="B234" s="674">
        <v>8</v>
      </c>
      <c r="C234" s="674">
        <v>5</v>
      </c>
      <c r="D234" s="674">
        <v>5</v>
      </c>
    </row>
    <row r="235" spans="1:15">
      <c r="A235" s="674" t="s">
        <v>3439</v>
      </c>
      <c r="B235" s="674">
        <v>37</v>
      </c>
      <c r="C235" s="674">
        <v>42</v>
      </c>
      <c r="D235" s="674">
        <v>42</v>
      </c>
    </row>
    <row r="236" spans="1:15">
      <c r="A236" s="674" t="s">
        <v>3440</v>
      </c>
      <c r="B236" s="674">
        <v>11</v>
      </c>
      <c r="C236" s="674">
        <v>20</v>
      </c>
      <c r="D236" s="674">
        <v>11</v>
      </c>
    </row>
    <row r="237" spans="1:15">
      <c r="A237" s="674" t="s">
        <v>3441</v>
      </c>
      <c r="B237" s="674">
        <v>11</v>
      </c>
      <c r="C237" s="674">
        <v>14</v>
      </c>
      <c r="D237" s="674">
        <v>11</v>
      </c>
    </row>
    <row r="238" spans="1:15">
      <c r="A238" s="674" t="s">
        <v>3442</v>
      </c>
      <c r="B238" s="674">
        <v>1</v>
      </c>
      <c r="C238" s="674">
        <v>32</v>
      </c>
      <c r="D238" s="674">
        <v>1</v>
      </c>
      <c r="G238" s="747"/>
      <c r="H238" s="747"/>
      <c r="I238" s="747"/>
      <c r="J238" s="747"/>
      <c r="K238" s="747"/>
      <c r="L238" s="747"/>
      <c r="M238" s="747"/>
      <c r="N238" s="747"/>
      <c r="O238" s="747"/>
    </row>
    <row r="239" spans="1:15">
      <c r="A239" s="674" t="s">
        <v>3443</v>
      </c>
      <c r="B239" s="674">
        <v>1</v>
      </c>
      <c r="C239" s="674">
        <v>1</v>
      </c>
      <c r="D239" s="674">
        <v>1</v>
      </c>
      <c r="G239" s="747"/>
      <c r="H239" s="747"/>
      <c r="I239" s="747"/>
      <c r="J239" s="747"/>
      <c r="K239" s="747"/>
      <c r="L239" s="747"/>
      <c r="M239" s="747"/>
      <c r="N239" s="747"/>
      <c r="O239" s="747"/>
    </row>
    <row r="240" spans="1:15">
      <c r="A240" s="674" t="s">
        <v>3444</v>
      </c>
      <c r="B240" s="674">
        <v>1</v>
      </c>
      <c r="C240" s="674">
        <v>1</v>
      </c>
      <c r="D240" s="674">
        <v>1</v>
      </c>
    </row>
    <row r="241" spans="1:4">
      <c r="A241" s="674" t="s">
        <v>3445</v>
      </c>
      <c r="B241" s="674">
        <v>3</v>
      </c>
      <c r="C241" s="674">
        <v>133</v>
      </c>
      <c r="D241" s="674">
        <v>3</v>
      </c>
    </row>
    <row r="242" spans="1:4">
      <c r="A242" s="674" t="s">
        <v>3446</v>
      </c>
      <c r="B242" s="674">
        <v>1</v>
      </c>
      <c r="C242" s="674">
        <v>3</v>
      </c>
      <c r="D242" s="674">
        <v>1</v>
      </c>
    </row>
    <row r="243" spans="1:4">
      <c r="A243" s="674" t="s">
        <v>3447</v>
      </c>
      <c r="B243" s="674">
        <v>1</v>
      </c>
      <c r="C243" s="674">
        <v>4</v>
      </c>
      <c r="D243" s="674">
        <v>1</v>
      </c>
    </row>
    <row r="244" spans="1:4">
      <c r="A244" s="674" t="s">
        <v>3448</v>
      </c>
      <c r="B244" s="674">
        <v>1</v>
      </c>
      <c r="C244" s="674">
        <v>2</v>
      </c>
      <c r="D244" s="674">
        <v>1</v>
      </c>
    </row>
    <row r="245" spans="1:4">
      <c r="A245" s="674" t="s">
        <v>3449</v>
      </c>
      <c r="B245" s="674">
        <v>1</v>
      </c>
      <c r="C245" s="674">
        <v>1</v>
      </c>
      <c r="D245" s="674">
        <v>1</v>
      </c>
    </row>
    <row r="246" spans="1:4">
      <c r="A246" s="674" t="s">
        <v>3450</v>
      </c>
      <c r="B246" s="674">
        <v>1</v>
      </c>
      <c r="C246" s="674">
        <v>3</v>
      </c>
      <c r="D246" s="674">
        <v>1</v>
      </c>
    </row>
    <row r="247" spans="1:4">
      <c r="A247" s="674" t="s">
        <v>3451</v>
      </c>
      <c r="B247" s="674">
        <v>1</v>
      </c>
      <c r="C247" s="674">
        <v>4</v>
      </c>
      <c r="D247" s="674">
        <v>3</v>
      </c>
    </row>
    <row r="248" spans="1:4">
      <c r="A248" s="674" t="s">
        <v>3452</v>
      </c>
      <c r="B248" s="674">
        <v>1</v>
      </c>
      <c r="C248" s="674">
        <v>1</v>
      </c>
      <c r="D248" s="674">
        <v>1</v>
      </c>
    </row>
    <row r="249" spans="1:4">
      <c r="A249" s="674" t="s">
        <v>3453</v>
      </c>
      <c r="B249" s="674">
        <v>1</v>
      </c>
      <c r="C249" s="674">
        <v>2</v>
      </c>
      <c r="D249" s="674">
        <v>1</v>
      </c>
    </row>
    <row r="250" spans="1:4">
      <c r="A250" s="674" t="s">
        <v>3454</v>
      </c>
      <c r="B250" s="674">
        <v>1</v>
      </c>
      <c r="C250" s="674">
        <v>5</v>
      </c>
      <c r="D250" s="674">
        <v>1</v>
      </c>
    </row>
    <row r="251" spans="1:4">
      <c r="A251" s="674" t="s">
        <v>3455</v>
      </c>
      <c r="B251" s="674">
        <v>1</v>
      </c>
      <c r="C251" s="674">
        <v>5</v>
      </c>
      <c r="D251" s="674">
        <v>1</v>
      </c>
    </row>
    <row r="252" spans="1:4">
      <c r="A252" s="674" t="s">
        <v>3456</v>
      </c>
      <c r="B252" s="674">
        <v>1</v>
      </c>
      <c r="C252" s="674">
        <v>1</v>
      </c>
      <c r="D252" s="674">
        <v>1</v>
      </c>
    </row>
    <row r="253" spans="1:4">
      <c r="A253" s="674" t="s">
        <v>3457</v>
      </c>
      <c r="B253" s="674">
        <v>3</v>
      </c>
      <c r="C253" s="674">
        <v>1</v>
      </c>
      <c r="D253" s="674">
        <v>3</v>
      </c>
    </row>
    <row r="254" spans="1:4">
      <c r="A254" s="674" t="s">
        <v>3458</v>
      </c>
      <c r="B254" s="674">
        <v>1</v>
      </c>
      <c r="C254" s="674">
        <v>3</v>
      </c>
      <c r="D254" s="674">
        <v>1</v>
      </c>
    </row>
    <row r="255" spans="1:4">
      <c r="A255" s="674" t="s">
        <v>3459</v>
      </c>
      <c r="B255" s="674">
        <v>1</v>
      </c>
      <c r="C255" s="674">
        <v>4</v>
      </c>
      <c r="D255" s="674">
        <v>1</v>
      </c>
    </row>
    <row r="256" spans="1:4">
      <c r="A256" s="674" t="s">
        <v>3460</v>
      </c>
      <c r="B256" s="674">
        <v>1</v>
      </c>
      <c r="C256" s="674">
        <v>1</v>
      </c>
      <c r="D256" s="674">
        <v>1</v>
      </c>
    </row>
    <row r="257" spans="1:4">
      <c r="A257" s="674" t="s">
        <v>3461</v>
      </c>
      <c r="B257" s="674">
        <v>1</v>
      </c>
      <c r="C257" s="674">
        <v>2</v>
      </c>
      <c r="D257" s="674">
        <v>1</v>
      </c>
    </row>
    <row r="258" spans="1:4">
      <c r="A258" s="674" t="s">
        <v>3462</v>
      </c>
      <c r="B258" s="674">
        <v>1</v>
      </c>
      <c r="C258" s="674">
        <v>3</v>
      </c>
      <c r="D258" s="674">
        <v>1</v>
      </c>
    </row>
    <row r="259" spans="1:4">
      <c r="A259" s="674" t="s">
        <v>3463</v>
      </c>
      <c r="B259" s="674">
        <v>1</v>
      </c>
      <c r="C259" s="674">
        <v>5</v>
      </c>
      <c r="D259" s="674">
        <v>1</v>
      </c>
    </row>
    <row r="260" spans="1:4">
      <c r="A260" s="674" t="s">
        <v>3464</v>
      </c>
      <c r="B260" s="674">
        <v>1</v>
      </c>
      <c r="C260" s="674">
        <v>3</v>
      </c>
      <c r="D260" s="674">
        <v>1</v>
      </c>
    </row>
    <row r="261" spans="1:4">
      <c r="A261" s="674" t="s">
        <v>3465</v>
      </c>
      <c r="B261" s="674">
        <v>1</v>
      </c>
      <c r="C261" s="674">
        <v>4</v>
      </c>
      <c r="D261" s="674">
        <v>1</v>
      </c>
    </row>
    <row r="262" spans="1:4">
      <c r="A262" s="674" t="s">
        <v>3466</v>
      </c>
      <c r="B262" s="674">
        <v>1</v>
      </c>
      <c r="C262" s="674">
        <v>4</v>
      </c>
      <c r="D262" s="674">
        <v>1</v>
      </c>
    </row>
    <row r="263" spans="1:4">
      <c r="A263" s="674" t="s">
        <v>3467</v>
      </c>
      <c r="B263" s="674">
        <v>1</v>
      </c>
      <c r="C263" s="674">
        <v>5</v>
      </c>
      <c r="D263" s="674">
        <v>1</v>
      </c>
    </row>
    <row r="264" spans="1:4">
      <c r="A264" s="674" t="s">
        <v>3468</v>
      </c>
      <c r="B264" s="674">
        <v>1</v>
      </c>
      <c r="C264" s="674">
        <v>3</v>
      </c>
      <c r="D264" s="674">
        <v>1</v>
      </c>
    </row>
    <row r="265" spans="1:4">
      <c r="A265" s="674" t="s">
        <v>3469</v>
      </c>
      <c r="B265" s="674">
        <v>1</v>
      </c>
      <c r="C265" s="674">
        <v>4</v>
      </c>
      <c r="D265" s="674">
        <v>1</v>
      </c>
    </row>
    <row r="266" spans="1:4">
      <c r="A266" s="674" t="s">
        <v>3470</v>
      </c>
      <c r="B266" s="674">
        <v>88</v>
      </c>
      <c r="C266" s="674">
        <v>69</v>
      </c>
      <c r="D266" s="674">
        <v>65</v>
      </c>
    </row>
    <row r="267" spans="1:4">
      <c r="A267" s="674" t="s">
        <v>3471</v>
      </c>
      <c r="B267" s="674">
        <v>46</v>
      </c>
      <c r="C267" s="674">
        <v>100</v>
      </c>
      <c r="D267" s="674">
        <v>59</v>
      </c>
    </row>
    <row r="268" spans="1:4">
      <c r="A268" s="674" t="s">
        <v>3472</v>
      </c>
      <c r="B268" s="674">
        <v>21</v>
      </c>
      <c r="C268" s="674">
        <v>39</v>
      </c>
      <c r="D268" s="674">
        <v>24</v>
      </c>
    </row>
    <row r="269" spans="1:4">
      <c r="A269" s="674" t="s">
        <v>3473</v>
      </c>
      <c r="B269" s="674">
        <v>17</v>
      </c>
      <c r="C269" s="674">
        <v>29</v>
      </c>
      <c r="D269" s="674">
        <v>15</v>
      </c>
    </row>
    <row r="270" spans="1:4">
      <c r="A270" s="674" t="s">
        <v>3474</v>
      </c>
      <c r="B270" s="674">
        <v>12</v>
      </c>
      <c r="C270" s="674">
        <v>20</v>
      </c>
      <c r="D270" s="674">
        <v>14</v>
      </c>
    </row>
    <row r="271" spans="1:4">
      <c r="A271" s="674" t="s">
        <v>3475</v>
      </c>
      <c r="B271" s="674">
        <v>1</v>
      </c>
      <c r="C271" s="674">
        <v>1</v>
      </c>
      <c r="D271" s="674">
        <v>1</v>
      </c>
    </row>
    <row r="272" spans="1:4">
      <c r="A272" s="674" t="s">
        <v>3476</v>
      </c>
      <c r="B272" s="674">
        <v>1</v>
      </c>
      <c r="C272" s="674">
        <v>8</v>
      </c>
      <c r="D272" s="674">
        <v>1</v>
      </c>
    </row>
    <row r="273" spans="1:4">
      <c r="A273" s="674" t="s">
        <v>3477</v>
      </c>
      <c r="B273" s="674">
        <v>1</v>
      </c>
      <c r="C273" s="674">
        <v>1</v>
      </c>
      <c r="D273" s="674">
        <v>1</v>
      </c>
    </row>
    <row r="274" spans="1:4">
      <c r="A274" s="674" t="s">
        <v>3478</v>
      </c>
      <c r="B274" s="674">
        <v>1</v>
      </c>
      <c r="C274" s="674">
        <v>3</v>
      </c>
      <c r="D274" s="674">
        <v>1</v>
      </c>
    </row>
    <row r="275" spans="1:4">
      <c r="A275" s="674" t="s">
        <v>3479</v>
      </c>
      <c r="B275" s="674">
        <v>67</v>
      </c>
      <c r="C275" s="674">
        <v>63</v>
      </c>
      <c r="D275" s="674">
        <v>62</v>
      </c>
    </row>
    <row r="276" spans="1:4">
      <c r="A276" s="674" t="s">
        <v>3480</v>
      </c>
      <c r="B276" s="674">
        <v>37</v>
      </c>
      <c r="C276" s="674">
        <v>39</v>
      </c>
      <c r="D276" s="674">
        <v>39</v>
      </c>
    </row>
    <row r="277" spans="1:4">
      <c r="A277" s="674" t="s">
        <v>3481</v>
      </c>
      <c r="B277" s="674">
        <v>13</v>
      </c>
      <c r="C277" s="674">
        <v>27</v>
      </c>
      <c r="D277" s="674">
        <v>24</v>
      </c>
    </row>
    <row r="278" spans="1:4">
      <c r="A278" s="674" t="s">
        <v>3482</v>
      </c>
      <c r="B278" s="674">
        <v>15</v>
      </c>
      <c r="C278" s="674">
        <v>17</v>
      </c>
      <c r="D278" s="674">
        <v>17</v>
      </c>
    </row>
    <row r="279" spans="1:4">
      <c r="A279" s="674" t="s">
        <v>3483</v>
      </c>
      <c r="B279" s="674">
        <v>1</v>
      </c>
      <c r="C279" s="674">
        <v>14</v>
      </c>
      <c r="D279" s="674">
        <v>14</v>
      </c>
    </row>
    <row r="280" spans="1:4">
      <c r="A280" s="674" t="s">
        <v>3484</v>
      </c>
      <c r="B280" s="674">
        <v>79</v>
      </c>
      <c r="C280" s="674">
        <v>66</v>
      </c>
      <c r="D280" s="674">
        <v>68</v>
      </c>
    </row>
    <row r="281" spans="1:4">
      <c r="A281" s="674" t="s">
        <v>3485</v>
      </c>
      <c r="B281" s="674">
        <v>48</v>
      </c>
      <c r="C281" s="674">
        <v>46</v>
      </c>
      <c r="D281" s="674">
        <v>46</v>
      </c>
    </row>
    <row r="282" spans="1:4">
      <c r="A282" s="674" t="s">
        <v>3486</v>
      </c>
      <c r="B282" s="674">
        <v>30</v>
      </c>
      <c r="C282" s="674">
        <v>32</v>
      </c>
      <c r="D282" s="674">
        <v>33</v>
      </c>
    </row>
    <row r="283" spans="1:4">
      <c r="A283" s="674" t="s">
        <v>3487</v>
      </c>
      <c r="B283" s="674">
        <v>18</v>
      </c>
      <c r="C283" s="674">
        <v>23</v>
      </c>
      <c r="D283" s="674">
        <v>26</v>
      </c>
    </row>
    <row r="284" spans="1:4">
      <c r="A284" s="674" t="s">
        <v>3488</v>
      </c>
      <c r="B284" s="674">
        <v>108</v>
      </c>
      <c r="C284" s="674">
        <v>82</v>
      </c>
      <c r="D284" s="674">
        <v>82</v>
      </c>
    </row>
    <row r="285" spans="1:4">
      <c r="A285" s="674" t="s">
        <v>3489</v>
      </c>
      <c r="B285" s="674">
        <v>68</v>
      </c>
      <c r="C285" s="674">
        <v>58</v>
      </c>
      <c r="D285" s="674">
        <v>58</v>
      </c>
    </row>
    <row r="286" spans="1:4">
      <c r="A286" s="674" t="s">
        <v>3490</v>
      </c>
      <c r="B286" s="674">
        <v>55</v>
      </c>
      <c r="C286" s="674">
        <v>40</v>
      </c>
      <c r="D286" s="674">
        <v>40</v>
      </c>
    </row>
    <row r="287" spans="1:4">
      <c r="A287" s="674" t="s">
        <v>3491</v>
      </c>
      <c r="B287" s="674">
        <v>40</v>
      </c>
      <c r="C287" s="674">
        <v>27</v>
      </c>
      <c r="D287" s="674">
        <v>27</v>
      </c>
    </row>
    <row r="288" spans="1:4">
      <c r="A288" s="674" t="s">
        <v>3492</v>
      </c>
      <c r="B288" s="674">
        <v>25</v>
      </c>
      <c r="C288" s="674">
        <v>20</v>
      </c>
      <c r="D288" s="674">
        <v>20</v>
      </c>
    </row>
    <row r="289" spans="1:4">
      <c r="A289" s="674" t="s">
        <v>3493</v>
      </c>
      <c r="B289" s="674">
        <v>18</v>
      </c>
      <c r="C289" s="674">
        <v>11</v>
      </c>
      <c r="D289" s="674">
        <v>11</v>
      </c>
    </row>
    <row r="290" spans="1:4">
      <c r="A290" s="674" t="s">
        <v>3494</v>
      </c>
      <c r="B290" s="674">
        <v>30</v>
      </c>
      <c r="C290" s="674">
        <v>42</v>
      </c>
      <c r="D290" s="674">
        <v>40</v>
      </c>
    </row>
    <row r="291" spans="1:4">
      <c r="A291" s="674" t="s">
        <v>3495</v>
      </c>
      <c r="B291" s="674">
        <v>35</v>
      </c>
      <c r="C291" s="674">
        <v>29</v>
      </c>
      <c r="D291" s="674">
        <v>29</v>
      </c>
    </row>
    <row r="292" spans="1:4">
      <c r="A292" s="674" t="s">
        <v>3496</v>
      </c>
      <c r="B292" s="674">
        <v>25</v>
      </c>
      <c r="C292" s="674">
        <v>23</v>
      </c>
      <c r="D292" s="674">
        <v>26</v>
      </c>
    </row>
    <row r="293" spans="1:4">
      <c r="A293" s="674" t="s">
        <v>3497</v>
      </c>
      <c r="B293" s="674">
        <v>1</v>
      </c>
      <c r="C293" s="674">
        <v>16</v>
      </c>
      <c r="D293" s="674">
        <v>13</v>
      </c>
    </row>
    <row r="294" spans="1:4">
      <c r="A294" s="674" t="s">
        <v>3498</v>
      </c>
      <c r="B294" s="674">
        <v>34</v>
      </c>
      <c r="C294" s="674">
        <v>29</v>
      </c>
      <c r="D294" s="674">
        <v>32</v>
      </c>
    </row>
    <row r="295" spans="1:4">
      <c r="A295" s="674" t="s">
        <v>3499</v>
      </c>
      <c r="B295" s="674">
        <v>8</v>
      </c>
      <c r="C295" s="674">
        <v>19</v>
      </c>
      <c r="D295" s="674">
        <v>8</v>
      </c>
    </row>
    <row r="296" spans="1:4">
      <c r="A296" s="674" t="s">
        <v>3500</v>
      </c>
      <c r="B296" s="674">
        <v>25</v>
      </c>
      <c r="C296" s="674">
        <v>40</v>
      </c>
      <c r="D296" s="674">
        <v>39</v>
      </c>
    </row>
    <row r="297" spans="1:4">
      <c r="A297" s="674" t="s">
        <v>3501</v>
      </c>
      <c r="B297" s="674">
        <v>18</v>
      </c>
      <c r="C297" s="674">
        <v>29</v>
      </c>
      <c r="D297" s="674">
        <v>28</v>
      </c>
    </row>
    <row r="298" spans="1:4">
      <c r="A298" s="674" t="s">
        <v>3502</v>
      </c>
      <c r="B298" s="674">
        <v>1</v>
      </c>
      <c r="C298" s="674">
        <v>22</v>
      </c>
      <c r="D298" s="674">
        <v>20</v>
      </c>
    </row>
    <row r="299" spans="1:4">
      <c r="A299" s="674" t="s">
        <v>3503</v>
      </c>
      <c r="B299" s="674">
        <v>67</v>
      </c>
      <c r="C299" s="674">
        <v>27</v>
      </c>
      <c r="D299" s="674">
        <v>27</v>
      </c>
    </row>
    <row r="300" spans="1:4">
      <c r="A300" s="674" t="s">
        <v>3504</v>
      </c>
      <c r="B300" s="674">
        <v>37</v>
      </c>
      <c r="C300" s="674">
        <v>32</v>
      </c>
      <c r="D300" s="674">
        <v>32</v>
      </c>
    </row>
    <row r="301" spans="1:4">
      <c r="A301" s="674" t="s">
        <v>3505</v>
      </c>
      <c r="B301" s="674">
        <v>25</v>
      </c>
      <c r="C301" s="674">
        <v>20</v>
      </c>
      <c r="D301" s="674">
        <v>20</v>
      </c>
    </row>
    <row r="302" spans="1:4">
      <c r="A302" s="674" t="s">
        <v>3506</v>
      </c>
      <c r="B302" s="674">
        <v>13</v>
      </c>
      <c r="C302" s="674">
        <v>14</v>
      </c>
      <c r="D302" s="674">
        <v>14</v>
      </c>
    </row>
    <row r="303" spans="1:4">
      <c r="A303" s="674" t="s">
        <v>3507</v>
      </c>
      <c r="B303" s="674">
        <v>1</v>
      </c>
      <c r="C303" s="674">
        <v>8</v>
      </c>
      <c r="D303" s="674">
        <v>8</v>
      </c>
    </row>
    <row r="304" spans="1:4">
      <c r="A304" s="674" t="s">
        <v>3508</v>
      </c>
      <c r="B304" s="674">
        <v>50</v>
      </c>
      <c r="C304" s="674">
        <v>63</v>
      </c>
      <c r="D304" s="674">
        <v>61</v>
      </c>
    </row>
    <row r="305" spans="1:4">
      <c r="A305" s="674" t="s">
        <v>3509</v>
      </c>
      <c r="B305" s="674">
        <v>22</v>
      </c>
      <c r="C305" s="674">
        <v>36</v>
      </c>
      <c r="D305" s="674">
        <v>36</v>
      </c>
    </row>
    <row r="306" spans="1:4">
      <c r="A306" s="674" t="s">
        <v>3510</v>
      </c>
      <c r="B306" s="674">
        <v>14</v>
      </c>
      <c r="C306" s="674">
        <v>23</v>
      </c>
      <c r="D306" s="674">
        <v>23</v>
      </c>
    </row>
    <row r="307" spans="1:4">
      <c r="A307" s="674" t="s">
        <v>3511</v>
      </c>
      <c r="B307" s="674">
        <v>9</v>
      </c>
      <c r="C307" s="674">
        <v>16</v>
      </c>
      <c r="D307" s="674">
        <v>14</v>
      </c>
    </row>
    <row r="308" spans="1:4">
      <c r="A308" s="674" t="s">
        <v>3512</v>
      </c>
      <c r="B308" s="674">
        <v>45</v>
      </c>
      <c r="C308" s="674">
        <v>47</v>
      </c>
      <c r="D308" s="674">
        <v>47</v>
      </c>
    </row>
    <row r="309" spans="1:4">
      <c r="A309" s="674" t="s">
        <v>3513</v>
      </c>
      <c r="B309" s="674">
        <v>29</v>
      </c>
      <c r="C309" s="674">
        <v>35</v>
      </c>
      <c r="D309" s="674">
        <v>35</v>
      </c>
    </row>
    <row r="310" spans="1:4">
      <c r="A310" s="674" t="s">
        <v>3514</v>
      </c>
      <c r="B310" s="674">
        <v>10</v>
      </c>
      <c r="C310" s="674">
        <v>28</v>
      </c>
      <c r="D310" s="674">
        <v>27</v>
      </c>
    </row>
    <row r="311" spans="1:4">
      <c r="A311" s="674" t="s">
        <v>3515</v>
      </c>
      <c r="B311" s="674">
        <v>5</v>
      </c>
      <c r="C311" s="674">
        <v>20</v>
      </c>
      <c r="D311" s="674">
        <v>16</v>
      </c>
    </row>
    <row r="312" spans="1:4">
      <c r="A312" s="674" t="s">
        <v>3516</v>
      </c>
      <c r="B312" s="674">
        <v>5</v>
      </c>
      <c r="C312" s="674">
        <v>16</v>
      </c>
      <c r="D312" s="674">
        <v>10</v>
      </c>
    </row>
    <row r="313" spans="1:4">
      <c r="A313" s="674" t="s">
        <v>3517</v>
      </c>
      <c r="B313" s="674">
        <v>3</v>
      </c>
      <c r="C313" s="674">
        <v>10</v>
      </c>
      <c r="D313" s="674">
        <v>3</v>
      </c>
    </row>
    <row r="314" spans="1:4">
      <c r="A314" s="674" t="s">
        <v>3518</v>
      </c>
      <c r="B314" s="674">
        <v>5</v>
      </c>
      <c r="C314" s="674">
        <v>32</v>
      </c>
      <c r="D314" s="674">
        <v>14</v>
      </c>
    </row>
    <row r="315" spans="1:4">
      <c r="A315" s="674" t="s">
        <v>3519</v>
      </c>
      <c r="B315" s="674">
        <v>1</v>
      </c>
      <c r="C315" s="674">
        <v>16</v>
      </c>
      <c r="D315" s="674">
        <v>1</v>
      </c>
    </row>
    <row r="316" spans="1:4">
      <c r="A316" s="674" t="s">
        <v>3520</v>
      </c>
      <c r="B316" s="674">
        <v>1</v>
      </c>
      <c r="C316" s="674">
        <v>8</v>
      </c>
      <c r="D316" s="674">
        <v>1</v>
      </c>
    </row>
    <row r="317" spans="1:4">
      <c r="A317" s="674" t="s">
        <v>3521</v>
      </c>
      <c r="B317" s="674">
        <v>82</v>
      </c>
      <c r="C317" s="674">
        <v>44</v>
      </c>
      <c r="D317" s="674">
        <v>46</v>
      </c>
    </row>
    <row r="318" spans="1:4">
      <c r="A318" s="674" t="s">
        <v>3522</v>
      </c>
      <c r="B318" s="674">
        <v>26</v>
      </c>
      <c r="C318" s="674">
        <v>21</v>
      </c>
      <c r="D318" s="674">
        <v>24</v>
      </c>
    </row>
    <row r="319" spans="1:4">
      <c r="A319" s="674" t="s">
        <v>3523</v>
      </c>
      <c r="B319" s="674">
        <v>13</v>
      </c>
      <c r="C319" s="674">
        <v>11</v>
      </c>
      <c r="D319" s="674">
        <v>11</v>
      </c>
    </row>
    <row r="320" spans="1:4">
      <c r="A320" s="674" t="s">
        <v>3524</v>
      </c>
      <c r="B320" s="674">
        <v>3</v>
      </c>
      <c r="C320" s="674">
        <v>5</v>
      </c>
      <c r="D320" s="674">
        <v>5</v>
      </c>
    </row>
    <row r="321" spans="1:4">
      <c r="A321" s="674" t="s">
        <v>3525</v>
      </c>
      <c r="B321" s="674">
        <v>95</v>
      </c>
      <c r="C321" s="674">
        <v>36</v>
      </c>
      <c r="D321" s="674">
        <v>38</v>
      </c>
    </row>
    <row r="322" spans="1:4">
      <c r="A322" s="674" t="s">
        <v>3526</v>
      </c>
      <c r="B322" s="674">
        <v>28</v>
      </c>
      <c r="C322" s="674">
        <v>20</v>
      </c>
      <c r="D322" s="674">
        <v>20</v>
      </c>
    </row>
    <row r="323" spans="1:4">
      <c r="A323" s="674" t="s">
        <v>3527</v>
      </c>
      <c r="B323" s="674">
        <v>28</v>
      </c>
      <c r="C323" s="674">
        <v>11</v>
      </c>
      <c r="D323" s="674">
        <v>11</v>
      </c>
    </row>
    <row r="324" spans="1:4">
      <c r="A324" s="674" t="s">
        <v>3528</v>
      </c>
      <c r="B324" s="674">
        <v>3</v>
      </c>
      <c r="C324" s="674">
        <v>3</v>
      </c>
      <c r="D324" s="674">
        <v>3</v>
      </c>
    </row>
    <row r="325" spans="1:4">
      <c r="A325" s="674" t="s">
        <v>3529</v>
      </c>
      <c r="B325" s="674">
        <v>35</v>
      </c>
      <c r="C325" s="674">
        <v>30</v>
      </c>
      <c r="D325" s="674">
        <v>30</v>
      </c>
    </row>
    <row r="326" spans="1:4">
      <c r="A326" s="674" t="s">
        <v>3530</v>
      </c>
      <c r="B326" s="674">
        <v>46</v>
      </c>
      <c r="C326" s="674">
        <v>45</v>
      </c>
      <c r="D326" s="674">
        <v>45</v>
      </c>
    </row>
    <row r="327" spans="1:4">
      <c r="A327" s="674" t="s">
        <v>3531</v>
      </c>
      <c r="B327" s="674">
        <v>17</v>
      </c>
      <c r="C327" s="674">
        <v>25</v>
      </c>
      <c r="D327" s="674">
        <v>25</v>
      </c>
    </row>
    <row r="328" spans="1:4">
      <c r="A328" s="674" t="s">
        <v>3532</v>
      </c>
      <c r="B328" s="674">
        <v>10</v>
      </c>
      <c r="C328" s="674">
        <v>19</v>
      </c>
      <c r="D328" s="674">
        <v>19</v>
      </c>
    </row>
    <row r="329" spans="1:4">
      <c r="A329" s="674" t="s">
        <v>3533</v>
      </c>
      <c r="B329" s="674">
        <v>79</v>
      </c>
      <c r="C329" s="674">
        <v>63</v>
      </c>
      <c r="D329" s="674">
        <v>65</v>
      </c>
    </row>
    <row r="330" spans="1:4">
      <c r="A330" s="674" t="s">
        <v>3534</v>
      </c>
      <c r="B330" s="674">
        <v>44</v>
      </c>
      <c r="C330" s="674">
        <v>39</v>
      </c>
      <c r="D330" s="674">
        <v>39</v>
      </c>
    </row>
    <row r="331" spans="1:4">
      <c r="A331" s="674" t="s">
        <v>3535</v>
      </c>
      <c r="B331" s="674">
        <v>32</v>
      </c>
      <c r="C331" s="674">
        <v>27</v>
      </c>
      <c r="D331" s="674">
        <v>29</v>
      </c>
    </row>
    <row r="332" spans="1:4">
      <c r="A332" s="674" t="s">
        <v>3536</v>
      </c>
      <c r="B332" s="674">
        <v>24</v>
      </c>
      <c r="C332" s="674">
        <v>18</v>
      </c>
      <c r="D332" s="674">
        <v>21</v>
      </c>
    </row>
    <row r="333" spans="1:4">
      <c r="A333" s="674" t="s">
        <v>3537</v>
      </c>
      <c r="B333" s="674">
        <v>21</v>
      </c>
      <c r="C333" s="674">
        <v>13</v>
      </c>
      <c r="D333" s="674">
        <v>13</v>
      </c>
    </row>
    <row r="334" spans="1:4">
      <c r="A334" s="674" t="s">
        <v>3538</v>
      </c>
      <c r="B334" s="674">
        <v>102</v>
      </c>
      <c r="C334" s="674">
        <v>78</v>
      </c>
      <c r="D334" s="674">
        <v>78</v>
      </c>
    </row>
    <row r="335" spans="1:4">
      <c r="A335" s="674" t="s">
        <v>3539</v>
      </c>
      <c r="B335" s="674">
        <v>44</v>
      </c>
      <c r="C335" s="674">
        <v>49</v>
      </c>
      <c r="D335" s="674">
        <v>49</v>
      </c>
    </row>
    <row r="336" spans="1:4">
      <c r="A336" s="674" t="s">
        <v>3540</v>
      </c>
      <c r="B336" s="674">
        <v>43</v>
      </c>
      <c r="C336" s="674">
        <v>34</v>
      </c>
      <c r="D336" s="674">
        <v>34</v>
      </c>
    </row>
    <row r="337" spans="1:4">
      <c r="A337" s="674" t="s">
        <v>3541</v>
      </c>
      <c r="B337" s="674">
        <v>33</v>
      </c>
      <c r="C337" s="674">
        <v>22</v>
      </c>
      <c r="D337" s="674">
        <v>22</v>
      </c>
    </row>
    <row r="338" spans="1:4">
      <c r="A338" s="674" t="s">
        <v>3542</v>
      </c>
      <c r="B338" s="674">
        <v>20</v>
      </c>
      <c r="C338" s="674">
        <v>11</v>
      </c>
      <c r="D338" s="674">
        <v>14</v>
      </c>
    </row>
    <row r="339" spans="1:4">
      <c r="A339" s="674" t="s">
        <v>3543</v>
      </c>
      <c r="B339" s="674">
        <v>13</v>
      </c>
      <c r="C339" s="674">
        <v>5</v>
      </c>
      <c r="D339" s="674">
        <v>5</v>
      </c>
    </row>
    <row r="340" spans="1:4">
      <c r="A340" s="674" t="s">
        <v>3544</v>
      </c>
      <c r="B340" s="674">
        <v>83</v>
      </c>
      <c r="C340" s="674">
        <v>67</v>
      </c>
      <c r="D340" s="674">
        <v>67</v>
      </c>
    </row>
    <row r="341" spans="1:4">
      <c r="A341" s="674" t="s">
        <v>3545</v>
      </c>
      <c r="B341" s="674">
        <v>37</v>
      </c>
      <c r="C341" s="674">
        <v>39</v>
      </c>
      <c r="D341" s="674">
        <v>39</v>
      </c>
    </row>
    <row r="342" spans="1:4">
      <c r="A342" s="674" t="s">
        <v>3546</v>
      </c>
      <c r="B342" s="674">
        <v>30</v>
      </c>
      <c r="C342" s="674">
        <v>26</v>
      </c>
      <c r="D342" s="674">
        <v>26</v>
      </c>
    </row>
    <row r="343" spans="1:4">
      <c r="A343" s="674" t="s">
        <v>3547</v>
      </c>
      <c r="B343" s="674">
        <v>53</v>
      </c>
      <c r="C343" s="674">
        <v>16</v>
      </c>
      <c r="D343" s="674">
        <v>16</v>
      </c>
    </row>
    <row r="344" spans="1:4">
      <c r="A344" s="674" t="s">
        <v>3548</v>
      </c>
      <c r="B344" s="674">
        <v>161</v>
      </c>
      <c r="C344" s="674">
        <v>88</v>
      </c>
      <c r="D344" s="674">
        <v>88</v>
      </c>
    </row>
    <row r="345" spans="1:4">
      <c r="A345" s="674" t="s">
        <v>3549</v>
      </c>
      <c r="B345" s="674">
        <v>40</v>
      </c>
      <c r="C345" s="674">
        <v>62</v>
      </c>
      <c r="D345" s="674">
        <v>62</v>
      </c>
    </row>
    <row r="346" spans="1:4">
      <c r="A346" s="674" t="s">
        <v>3550</v>
      </c>
      <c r="B346" s="674">
        <v>71</v>
      </c>
      <c r="C346" s="674">
        <v>43</v>
      </c>
      <c r="D346" s="674">
        <v>43</v>
      </c>
    </row>
    <row r="347" spans="1:4">
      <c r="A347" s="674" t="s">
        <v>3551</v>
      </c>
      <c r="B347" s="674">
        <v>25</v>
      </c>
      <c r="C347" s="674">
        <v>31</v>
      </c>
      <c r="D347" s="674">
        <v>31</v>
      </c>
    </row>
    <row r="348" spans="1:4">
      <c r="A348" s="674" t="s">
        <v>3552</v>
      </c>
      <c r="B348" s="674">
        <v>21</v>
      </c>
      <c r="C348" s="674">
        <v>20</v>
      </c>
      <c r="D348" s="674">
        <v>20</v>
      </c>
    </row>
    <row r="349" spans="1:4">
      <c r="A349" s="674" t="s">
        <v>3553</v>
      </c>
      <c r="B349" s="674">
        <v>31</v>
      </c>
      <c r="C349" s="674">
        <v>45</v>
      </c>
      <c r="D349" s="674">
        <v>43</v>
      </c>
    </row>
    <row r="350" spans="1:4">
      <c r="A350" s="674" t="s">
        <v>3554</v>
      </c>
      <c r="B350" s="674">
        <v>10</v>
      </c>
      <c r="C350" s="674">
        <v>28</v>
      </c>
      <c r="D350" s="674">
        <v>27</v>
      </c>
    </row>
    <row r="351" spans="1:4">
      <c r="A351" s="674" t="s">
        <v>3555</v>
      </c>
      <c r="B351" s="674">
        <v>5</v>
      </c>
      <c r="C351" s="674">
        <v>20</v>
      </c>
      <c r="D351" s="674">
        <v>16</v>
      </c>
    </row>
    <row r="352" spans="1:4">
      <c r="A352" s="674" t="s">
        <v>3556</v>
      </c>
      <c r="B352" s="674">
        <v>5</v>
      </c>
      <c r="C352" s="674">
        <v>14</v>
      </c>
      <c r="D352" s="674">
        <v>8</v>
      </c>
    </row>
    <row r="353" spans="1:4">
      <c r="A353" s="674" t="s">
        <v>3557</v>
      </c>
      <c r="B353" s="674">
        <v>102</v>
      </c>
      <c r="C353" s="674">
        <v>47</v>
      </c>
      <c r="D353" s="674">
        <v>48</v>
      </c>
    </row>
    <row r="354" spans="1:4">
      <c r="A354" s="674" t="s">
        <v>3558</v>
      </c>
      <c r="B354" s="674">
        <v>17</v>
      </c>
      <c r="C354" s="674">
        <v>28</v>
      </c>
      <c r="D354" s="674">
        <v>26</v>
      </c>
    </row>
    <row r="355" spans="1:4">
      <c r="A355" s="674" t="s">
        <v>3559</v>
      </c>
      <c r="B355" s="674">
        <v>14</v>
      </c>
      <c r="C355" s="674">
        <v>17</v>
      </c>
      <c r="D355" s="674">
        <v>17</v>
      </c>
    </row>
    <row r="356" spans="1:4">
      <c r="A356" s="674" t="s">
        <v>3560</v>
      </c>
      <c r="B356" s="674">
        <v>8</v>
      </c>
      <c r="C356" s="674">
        <v>11</v>
      </c>
      <c r="D356" s="674">
        <v>11</v>
      </c>
    </row>
    <row r="357" spans="1:4">
      <c r="A357" s="674" t="s">
        <v>3561</v>
      </c>
      <c r="B357" s="674">
        <v>39</v>
      </c>
      <c r="C357" s="674">
        <v>39</v>
      </c>
      <c r="D357" s="674">
        <v>39</v>
      </c>
    </row>
    <row r="358" spans="1:4">
      <c r="A358" s="674" t="s">
        <v>3562</v>
      </c>
      <c r="B358" s="674">
        <v>63</v>
      </c>
      <c r="C358" s="674">
        <v>64</v>
      </c>
      <c r="D358" s="674">
        <v>62</v>
      </c>
    </row>
    <row r="359" spans="1:4">
      <c r="A359" s="674" t="s">
        <v>3563</v>
      </c>
      <c r="B359" s="674">
        <v>13</v>
      </c>
      <c r="C359" s="674">
        <v>33</v>
      </c>
      <c r="D359" s="674">
        <v>34</v>
      </c>
    </row>
    <row r="360" spans="1:4">
      <c r="A360" s="674" t="s">
        <v>3564</v>
      </c>
      <c r="B360" s="674">
        <v>3</v>
      </c>
      <c r="C360" s="674">
        <v>26</v>
      </c>
      <c r="D360" s="674">
        <v>24</v>
      </c>
    </row>
    <row r="361" spans="1:4">
      <c r="A361" s="674" t="s">
        <v>3565</v>
      </c>
      <c r="B361" s="674">
        <v>1</v>
      </c>
      <c r="C361" s="674">
        <v>19</v>
      </c>
      <c r="D361" s="674">
        <v>11</v>
      </c>
    </row>
    <row r="362" spans="1:4">
      <c r="A362" s="674" t="s">
        <v>3566</v>
      </c>
      <c r="B362" s="674">
        <v>11</v>
      </c>
      <c r="C362" s="674">
        <v>5</v>
      </c>
      <c r="D362" s="674">
        <v>5</v>
      </c>
    </row>
    <row r="363" spans="1:4">
      <c r="A363" s="674" t="s">
        <v>3567</v>
      </c>
      <c r="B363" s="674">
        <v>8</v>
      </c>
      <c r="C363" s="674">
        <v>3</v>
      </c>
      <c r="D363" s="674">
        <v>3</v>
      </c>
    </row>
    <row r="364" spans="1:4">
      <c r="A364" s="674" t="s">
        <v>3568</v>
      </c>
      <c r="B364" s="674">
        <v>25</v>
      </c>
      <c r="C364" s="674">
        <v>49</v>
      </c>
      <c r="D364" s="674">
        <v>42</v>
      </c>
    </row>
    <row r="365" spans="1:4">
      <c r="A365" s="674" t="s">
        <v>3569</v>
      </c>
      <c r="B365" s="674">
        <v>3</v>
      </c>
      <c r="C365" s="674">
        <v>26</v>
      </c>
      <c r="D365" s="674">
        <v>18</v>
      </c>
    </row>
    <row r="366" spans="1:4">
      <c r="A366" s="674" t="s">
        <v>3570</v>
      </c>
      <c r="B366" s="674">
        <v>1</v>
      </c>
      <c r="C366" s="674">
        <v>19</v>
      </c>
      <c r="D366" s="674">
        <v>5</v>
      </c>
    </row>
    <row r="367" spans="1:4">
      <c r="A367" s="674" t="s">
        <v>3571</v>
      </c>
      <c r="B367" s="674">
        <v>1</v>
      </c>
      <c r="C367" s="674">
        <v>13</v>
      </c>
      <c r="D367" s="674">
        <v>1</v>
      </c>
    </row>
    <row r="368" spans="1:4">
      <c r="A368" s="674" t="s">
        <v>3572</v>
      </c>
      <c r="B368" s="674">
        <v>1</v>
      </c>
      <c r="C368" s="674">
        <v>1</v>
      </c>
      <c r="D368" s="674">
        <v>1</v>
      </c>
    </row>
    <row r="369" spans="1:4">
      <c r="A369" s="674" t="s">
        <v>3573</v>
      </c>
      <c r="B369" s="674">
        <v>1</v>
      </c>
      <c r="C369" s="674">
        <v>1</v>
      </c>
      <c r="D369" s="674">
        <v>1</v>
      </c>
    </row>
    <row r="370" spans="1:4">
      <c r="A370" s="674" t="s">
        <v>3574</v>
      </c>
      <c r="B370" s="674">
        <v>1</v>
      </c>
      <c r="C370" s="674">
        <v>2</v>
      </c>
      <c r="D370" s="674">
        <v>1</v>
      </c>
    </row>
    <row r="371" spans="1:4">
      <c r="A371" s="674" t="s">
        <v>3575</v>
      </c>
      <c r="B371" s="674">
        <v>1</v>
      </c>
      <c r="C371" s="674">
        <v>7</v>
      </c>
      <c r="D371" s="674">
        <v>6</v>
      </c>
    </row>
    <row r="372" spans="1:4">
      <c r="A372" s="674" t="s">
        <v>3576</v>
      </c>
      <c r="B372" s="674">
        <v>1</v>
      </c>
      <c r="C372" s="674">
        <v>1</v>
      </c>
      <c r="D372" s="674">
        <v>1</v>
      </c>
    </row>
    <row r="373" spans="1:4">
      <c r="A373" s="674" t="s">
        <v>3577</v>
      </c>
      <c r="B373" s="674">
        <v>1</v>
      </c>
      <c r="C373" s="674">
        <v>1</v>
      </c>
      <c r="D373" s="674">
        <v>1</v>
      </c>
    </row>
    <row r="374" spans="1:4">
      <c r="A374" s="674" t="s">
        <v>3578</v>
      </c>
      <c r="B374" s="674">
        <v>1</v>
      </c>
      <c r="C374" s="674">
        <v>1</v>
      </c>
      <c r="D374" s="674">
        <v>1</v>
      </c>
    </row>
    <row r="375" spans="1:4">
      <c r="A375" s="674" t="s">
        <v>3579</v>
      </c>
      <c r="B375" s="674">
        <v>1</v>
      </c>
      <c r="C375" s="674">
        <v>13</v>
      </c>
      <c r="D375" s="674">
        <v>8</v>
      </c>
    </row>
    <row r="376" spans="1:4">
      <c r="A376" s="674" t="s">
        <v>3580</v>
      </c>
      <c r="B376" s="674">
        <v>1</v>
      </c>
      <c r="C376" s="674">
        <v>1</v>
      </c>
      <c r="D376" s="674">
        <v>1</v>
      </c>
    </row>
    <row r="377" spans="1:4">
      <c r="A377" s="674" t="s">
        <v>3581</v>
      </c>
      <c r="B377" s="674">
        <v>1</v>
      </c>
      <c r="C377" s="674">
        <v>11</v>
      </c>
      <c r="D377" s="674">
        <v>1</v>
      </c>
    </row>
    <row r="378" spans="1:4">
      <c r="A378" s="674" t="s">
        <v>3582</v>
      </c>
      <c r="B378" s="674">
        <v>1</v>
      </c>
      <c r="C378" s="674">
        <v>1</v>
      </c>
      <c r="D378" s="674">
        <v>1</v>
      </c>
    </row>
    <row r="379" spans="1:4">
      <c r="A379" s="674" t="s">
        <v>3583</v>
      </c>
      <c r="B379" s="674">
        <v>1</v>
      </c>
      <c r="C379" s="674">
        <v>1</v>
      </c>
      <c r="D379" s="674">
        <v>1</v>
      </c>
    </row>
    <row r="380" spans="1:4">
      <c r="A380" s="674" t="s">
        <v>3584</v>
      </c>
      <c r="B380" s="674">
        <v>1</v>
      </c>
      <c r="C380" s="674">
        <v>1</v>
      </c>
      <c r="D380" s="674">
        <v>1</v>
      </c>
    </row>
    <row r="381" spans="1:4">
      <c r="A381" s="674" t="s">
        <v>3585</v>
      </c>
      <c r="B381" s="674">
        <v>1</v>
      </c>
      <c r="C381" s="674">
        <v>1</v>
      </c>
      <c r="D381" s="674">
        <v>1</v>
      </c>
    </row>
    <row r="382" spans="1:4">
      <c r="A382" s="674" t="s">
        <v>3586</v>
      </c>
      <c r="B382" s="674">
        <v>1</v>
      </c>
      <c r="C382" s="674">
        <v>1</v>
      </c>
      <c r="D382" s="674">
        <v>1</v>
      </c>
    </row>
    <row r="383" spans="1:4">
      <c r="A383" s="674" t="s">
        <v>3587</v>
      </c>
      <c r="B383" s="674">
        <v>1</v>
      </c>
      <c r="C383" s="674">
        <v>1</v>
      </c>
      <c r="D383" s="674">
        <v>1</v>
      </c>
    </row>
    <row r="384" spans="1:4">
      <c r="A384" s="674" t="s">
        <v>3588</v>
      </c>
      <c r="B384" s="674">
        <v>1</v>
      </c>
      <c r="C384" s="674">
        <v>1</v>
      </c>
      <c r="D384" s="674">
        <v>1</v>
      </c>
    </row>
    <row r="385" spans="1:4">
      <c r="A385" s="674" t="s">
        <v>3589</v>
      </c>
      <c r="B385" s="674">
        <v>1</v>
      </c>
      <c r="C385" s="674">
        <v>1</v>
      </c>
      <c r="D385" s="674">
        <v>1</v>
      </c>
    </row>
    <row r="386" spans="1:4">
      <c r="A386" s="674" t="s">
        <v>3590</v>
      </c>
      <c r="B386" s="674">
        <v>139</v>
      </c>
      <c r="C386" s="674">
        <v>100</v>
      </c>
      <c r="D386" s="674">
        <v>105</v>
      </c>
    </row>
    <row r="387" spans="1:4">
      <c r="A387" s="674" t="s">
        <v>3591</v>
      </c>
      <c r="B387" s="674">
        <v>1</v>
      </c>
      <c r="C387" s="674">
        <v>1</v>
      </c>
      <c r="D387" s="674">
        <v>1</v>
      </c>
    </row>
    <row r="388" spans="1:4">
      <c r="A388" s="674" t="s">
        <v>3592</v>
      </c>
      <c r="B388" s="674">
        <v>42</v>
      </c>
      <c r="C388" s="674">
        <v>67</v>
      </c>
      <c r="D388" s="674">
        <v>68</v>
      </c>
    </row>
    <row r="389" spans="1:4">
      <c r="A389" s="674" t="s">
        <v>3593</v>
      </c>
      <c r="B389" s="674">
        <v>19</v>
      </c>
      <c r="C389" s="674">
        <v>43</v>
      </c>
      <c r="D389" s="674">
        <v>38</v>
      </c>
    </row>
    <row r="390" spans="1:4">
      <c r="A390" s="674" t="s">
        <v>3594</v>
      </c>
      <c r="B390" s="674">
        <v>13</v>
      </c>
      <c r="C390" s="674">
        <v>35</v>
      </c>
      <c r="D390" s="674">
        <v>24</v>
      </c>
    </row>
    <row r="391" spans="1:4">
      <c r="A391" s="674" t="s">
        <v>3595</v>
      </c>
      <c r="B391" s="674">
        <v>10</v>
      </c>
      <c r="C391" s="674">
        <v>28</v>
      </c>
      <c r="D391" s="674">
        <v>15</v>
      </c>
    </row>
    <row r="392" spans="1:4">
      <c r="A392" s="674" t="s">
        <v>3596</v>
      </c>
      <c r="B392" s="674">
        <v>8</v>
      </c>
      <c r="C392" s="674">
        <v>23</v>
      </c>
      <c r="D392" s="674">
        <v>10</v>
      </c>
    </row>
    <row r="393" spans="1:4">
      <c r="A393" s="674" t="s">
        <v>3597</v>
      </c>
      <c r="B393" s="674">
        <v>3</v>
      </c>
      <c r="C393" s="674">
        <v>14</v>
      </c>
      <c r="D393" s="674">
        <v>5</v>
      </c>
    </row>
    <row r="394" spans="1:4">
      <c r="A394" s="674" t="s">
        <v>3598</v>
      </c>
      <c r="B394" s="674">
        <v>5</v>
      </c>
      <c r="C394" s="674">
        <v>23</v>
      </c>
      <c r="D394" s="674">
        <v>10</v>
      </c>
    </row>
    <row r="395" spans="1:4">
      <c r="A395" s="674" t="s">
        <v>3599</v>
      </c>
      <c r="B395" s="674">
        <v>1</v>
      </c>
      <c r="C395" s="674">
        <v>154</v>
      </c>
      <c r="D395" s="674">
        <v>163</v>
      </c>
    </row>
    <row r="396" spans="1:4">
      <c r="A396" s="674" t="s">
        <v>3600</v>
      </c>
      <c r="B396" s="674">
        <v>55</v>
      </c>
      <c r="C396" s="674">
        <v>65</v>
      </c>
      <c r="D396" s="674">
        <v>67</v>
      </c>
    </row>
    <row r="397" spans="1:4">
      <c r="A397" s="674" t="s">
        <v>3601</v>
      </c>
      <c r="B397" s="674">
        <v>8</v>
      </c>
      <c r="C397" s="674">
        <v>39</v>
      </c>
      <c r="D397" s="674">
        <v>39</v>
      </c>
    </row>
    <row r="398" spans="1:4">
      <c r="A398" s="674" t="s">
        <v>3602</v>
      </c>
      <c r="B398" s="674">
        <v>3</v>
      </c>
      <c r="C398" s="674">
        <v>32</v>
      </c>
      <c r="D398" s="674">
        <v>26</v>
      </c>
    </row>
    <row r="399" spans="1:4">
      <c r="A399" s="674" t="s">
        <v>3603</v>
      </c>
      <c r="B399" s="674">
        <v>3</v>
      </c>
      <c r="C399" s="674">
        <v>22</v>
      </c>
      <c r="D399" s="674">
        <v>8</v>
      </c>
    </row>
    <row r="400" spans="1:4">
      <c r="A400" s="674" t="s">
        <v>3604</v>
      </c>
      <c r="B400" s="674">
        <v>1</v>
      </c>
      <c r="C400" s="674">
        <v>14</v>
      </c>
      <c r="D400" s="674">
        <v>3</v>
      </c>
    </row>
    <row r="401" spans="1:4">
      <c r="A401" s="674" t="s">
        <v>3605</v>
      </c>
      <c r="B401" s="674">
        <v>37</v>
      </c>
      <c r="C401" s="674">
        <v>52</v>
      </c>
      <c r="D401" s="674">
        <v>53</v>
      </c>
    </row>
    <row r="402" spans="1:4">
      <c r="A402" s="674" t="s">
        <v>3606</v>
      </c>
      <c r="B402" s="674">
        <v>4</v>
      </c>
      <c r="C402" s="674">
        <v>27</v>
      </c>
      <c r="D402" s="674">
        <v>25</v>
      </c>
    </row>
    <row r="403" spans="1:4">
      <c r="A403" s="674" t="s">
        <v>3607</v>
      </c>
      <c r="B403" s="674">
        <v>3</v>
      </c>
      <c r="C403" s="674">
        <v>16</v>
      </c>
      <c r="D403" s="674">
        <v>11</v>
      </c>
    </row>
    <row r="404" spans="1:4">
      <c r="A404" s="674" t="s">
        <v>3608</v>
      </c>
      <c r="B404" s="674">
        <v>3</v>
      </c>
      <c r="C404" s="674">
        <v>10</v>
      </c>
      <c r="D404" s="674">
        <v>5</v>
      </c>
    </row>
    <row r="405" spans="1:4">
      <c r="A405" s="674" t="s">
        <v>3609</v>
      </c>
      <c r="B405" s="674">
        <v>21</v>
      </c>
      <c r="C405" s="674">
        <v>59</v>
      </c>
      <c r="D405" s="674">
        <v>56</v>
      </c>
    </row>
    <row r="406" spans="1:4">
      <c r="A406" s="674" t="s">
        <v>3610</v>
      </c>
      <c r="B406" s="674">
        <v>4</v>
      </c>
      <c r="C406" s="674">
        <v>37</v>
      </c>
      <c r="D406" s="674">
        <v>9</v>
      </c>
    </row>
    <row r="407" spans="1:4">
      <c r="A407" s="674" t="s">
        <v>3611</v>
      </c>
      <c r="B407" s="674">
        <v>4</v>
      </c>
      <c r="C407" s="674">
        <v>23</v>
      </c>
      <c r="D407" s="674">
        <v>4</v>
      </c>
    </row>
    <row r="408" spans="1:4">
      <c r="A408" s="674" t="s">
        <v>3612</v>
      </c>
      <c r="B408" s="674">
        <v>8</v>
      </c>
      <c r="C408" s="674">
        <v>34</v>
      </c>
      <c r="D408" s="674">
        <v>26</v>
      </c>
    </row>
    <row r="409" spans="1:4">
      <c r="A409" s="674" t="s">
        <v>3613</v>
      </c>
      <c r="B409" s="674">
        <v>5</v>
      </c>
      <c r="C409" s="674">
        <v>17</v>
      </c>
      <c r="D409" s="674">
        <v>8</v>
      </c>
    </row>
    <row r="410" spans="1:4">
      <c r="A410" s="674" t="s">
        <v>3614</v>
      </c>
      <c r="B410" s="674">
        <v>39</v>
      </c>
      <c r="C410" s="674">
        <v>52</v>
      </c>
      <c r="D410" s="674">
        <v>53</v>
      </c>
    </row>
    <row r="411" spans="1:4">
      <c r="A411" s="674" t="s">
        <v>3615</v>
      </c>
      <c r="B411" s="674">
        <v>5</v>
      </c>
      <c r="C411" s="674">
        <v>31</v>
      </c>
      <c r="D411" s="674">
        <v>29</v>
      </c>
    </row>
    <row r="412" spans="1:4">
      <c r="A412" s="674" t="s">
        <v>3616</v>
      </c>
      <c r="B412" s="674">
        <v>3</v>
      </c>
      <c r="C412" s="674">
        <v>26</v>
      </c>
      <c r="D412" s="674">
        <v>14</v>
      </c>
    </row>
    <row r="413" spans="1:4">
      <c r="A413" s="674" t="s">
        <v>3617</v>
      </c>
      <c r="B413" s="674">
        <v>3</v>
      </c>
      <c r="C413" s="674">
        <v>21</v>
      </c>
      <c r="D413" s="674">
        <v>5</v>
      </c>
    </row>
    <row r="414" spans="1:4">
      <c r="A414" s="674" t="s">
        <v>3618</v>
      </c>
      <c r="B414" s="674">
        <v>66</v>
      </c>
      <c r="C414" s="674">
        <v>61</v>
      </c>
      <c r="D414" s="674">
        <v>62</v>
      </c>
    </row>
    <row r="415" spans="1:4">
      <c r="A415" s="674" t="s">
        <v>3619</v>
      </c>
      <c r="B415" s="674">
        <v>26</v>
      </c>
      <c r="C415" s="674">
        <v>41</v>
      </c>
      <c r="D415" s="674">
        <v>37</v>
      </c>
    </row>
    <row r="416" spans="1:4">
      <c r="A416" s="674" t="s">
        <v>3620</v>
      </c>
      <c r="B416" s="674">
        <v>16</v>
      </c>
      <c r="C416" s="674">
        <v>29</v>
      </c>
      <c r="D416" s="674">
        <v>22</v>
      </c>
    </row>
    <row r="417" spans="1:4">
      <c r="A417" s="674" t="s">
        <v>3621</v>
      </c>
      <c r="B417" s="674">
        <v>11</v>
      </c>
      <c r="C417" s="674">
        <v>22</v>
      </c>
      <c r="D417" s="674">
        <v>14</v>
      </c>
    </row>
    <row r="418" spans="1:4">
      <c r="A418" s="674" t="s">
        <v>3622</v>
      </c>
      <c r="B418" s="674">
        <v>42</v>
      </c>
      <c r="C418" s="674">
        <v>59</v>
      </c>
      <c r="D418" s="674">
        <v>54</v>
      </c>
    </row>
    <row r="419" spans="1:4">
      <c r="A419" s="674" t="s">
        <v>3623</v>
      </c>
      <c r="B419" s="674">
        <v>21</v>
      </c>
      <c r="C419" s="674">
        <v>36</v>
      </c>
      <c r="D419" s="674">
        <v>33</v>
      </c>
    </row>
    <row r="420" spans="1:4">
      <c r="A420" s="674" t="s">
        <v>3624</v>
      </c>
      <c r="B420" s="674">
        <v>16</v>
      </c>
      <c r="C420" s="674">
        <v>31</v>
      </c>
      <c r="D420" s="674">
        <v>22</v>
      </c>
    </row>
    <row r="421" spans="1:4">
      <c r="A421" s="674" t="s">
        <v>3625</v>
      </c>
      <c r="B421" s="674">
        <v>11</v>
      </c>
      <c r="C421" s="674">
        <v>25</v>
      </c>
      <c r="D421" s="674">
        <v>14</v>
      </c>
    </row>
    <row r="422" spans="1:4">
      <c r="A422" s="674" t="s">
        <v>3626</v>
      </c>
      <c r="B422" s="674">
        <v>53</v>
      </c>
      <c r="C422" s="674">
        <v>80</v>
      </c>
      <c r="D422" s="674">
        <v>72</v>
      </c>
    </row>
    <row r="423" spans="1:4">
      <c r="A423" s="674" t="s">
        <v>3627</v>
      </c>
      <c r="B423" s="674">
        <v>26</v>
      </c>
      <c r="C423" s="674">
        <v>45</v>
      </c>
      <c r="D423" s="674">
        <v>31</v>
      </c>
    </row>
    <row r="424" spans="1:4">
      <c r="A424" s="674" t="s">
        <v>3628</v>
      </c>
      <c r="B424" s="674">
        <v>17</v>
      </c>
      <c r="C424" s="674">
        <v>40</v>
      </c>
      <c r="D424" s="674">
        <v>22</v>
      </c>
    </row>
    <row r="425" spans="1:4">
      <c r="A425" s="674" t="s">
        <v>3629</v>
      </c>
      <c r="B425" s="674">
        <v>14</v>
      </c>
      <c r="C425" s="674">
        <v>31</v>
      </c>
      <c r="D425" s="674">
        <v>14</v>
      </c>
    </row>
    <row r="426" spans="1:4">
      <c r="A426" s="674" t="s">
        <v>3630</v>
      </c>
      <c r="B426" s="674">
        <v>32</v>
      </c>
      <c r="C426" s="674">
        <v>59</v>
      </c>
      <c r="D426" s="674">
        <v>44</v>
      </c>
    </row>
    <row r="427" spans="1:4">
      <c r="A427" s="674" t="s">
        <v>3631</v>
      </c>
      <c r="B427" s="674">
        <v>17</v>
      </c>
      <c r="C427" s="674">
        <v>34</v>
      </c>
      <c r="D427" s="674">
        <v>20</v>
      </c>
    </row>
    <row r="428" spans="1:4">
      <c r="A428" s="674" t="s">
        <v>3632</v>
      </c>
      <c r="B428" s="674">
        <v>14</v>
      </c>
      <c r="C428" s="674">
        <v>27</v>
      </c>
      <c r="D428" s="674">
        <v>14</v>
      </c>
    </row>
    <row r="429" spans="1:4">
      <c r="A429" s="674" t="s">
        <v>3633</v>
      </c>
      <c r="B429" s="674">
        <v>84</v>
      </c>
      <c r="C429" s="674">
        <v>74</v>
      </c>
      <c r="D429" s="674">
        <v>75</v>
      </c>
    </row>
    <row r="430" spans="1:4">
      <c r="A430" s="674" t="s">
        <v>3634</v>
      </c>
      <c r="B430" s="674">
        <v>29</v>
      </c>
      <c r="C430" s="674">
        <v>40</v>
      </c>
      <c r="D430" s="674">
        <v>35</v>
      </c>
    </row>
    <row r="431" spans="1:4">
      <c r="A431" s="674" t="s">
        <v>3635</v>
      </c>
      <c r="B431" s="674">
        <v>18</v>
      </c>
      <c r="C431" s="674">
        <v>24</v>
      </c>
      <c r="D431" s="674">
        <v>22</v>
      </c>
    </row>
    <row r="432" spans="1:4">
      <c r="A432" s="674" t="s">
        <v>3636</v>
      </c>
      <c r="B432" s="674">
        <v>25</v>
      </c>
      <c r="C432" s="674">
        <v>54</v>
      </c>
      <c r="D432" s="674">
        <v>33</v>
      </c>
    </row>
    <row r="433" spans="1:4">
      <c r="A433" s="674" t="s">
        <v>3637</v>
      </c>
      <c r="B433" s="674">
        <v>6</v>
      </c>
      <c r="C433" s="674">
        <v>28</v>
      </c>
      <c r="D433" s="674">
        <v>21</v>
      </c>
    </row>
    <row r="434" spans="1:4">
      <c r="A434" s="674" t="s">
        <v>3638</v>
      </c>
      <c r="B434" s="674">
        <v>4</v>
      </c>
      <c r="C434" s="674">
        <v>16</v>
      </c>
      <c r="D434" s="674">
        <v>4</v>
      </c>
    </row>
    <row r="435" spans="1:4">
      <c r="A435" s="674" t="s">
        <v>3639</v>
      </c>
      <c r="B435" s="674">
        <v>1</v>
      </c>
      <c r="C435" s="674">
        <v>12</v>
      </c>
      <c r="D435" s="674">
        <v>1</v>
      </c>
    </row>
    <row r="436" spans="1:4">
      <c r="A436" s="674" t="s">
        <v>3640</v>
      </c>
      <c r="B436" s="674">
        <v>39</v>
      </c>
      <c r="C436" s="674">
        <v>37</v>
      </c>
      <c r="D436" s="674">
        <v>37</v>
      </c>
    </row>
    <row r="437" spans="1:4">
      <c r="A437" s="674" t="s">
        <v>3641</v>
      </c>
      <c r="B437" s="674">
        <v>9</v>
      </c>
      <c r="C437" s="674">
        <v>18</v>
      </c>
      <c r="D437" s="674">
        <v>18</v>
      </c>
    </row>
    <row r="438" spans="1:4">
      <c r="A438" s="674" t="s">
        <v>3642</v>
      </c>
      <c r="B438" s="674">
        <v>3</v>
      </c>
      <c r="C438" s="674">
        <v>10</v>
      </c>
      <c r="D438" s="674">
        <v>9</v>
      </c>
    </row>
    <row r="439" spans="1:4">
      <c r="A439" s="674" t="s">
        <v>3643</v>
      </c>
      <c r="B439" s="674">
        <v>3</v>
      </c>
      <c r="C439" s="674">
        <v>7</v>
      </c>
      <c r="D439" s="674">
        <v>8</v>
      </c>
    </row>
    <row r="440" spans="1:4">
      <c r="A440" s="674" t="s">
        <v>3644</v>
      </c>
      <c r="B440" s="674">
        <v>8</v>
      </c>
      <c r="C440" s="674">
        <v>37</v>
      </c>
      <c r="D440" s="674">
        <v>36</v>
      </c>
    </row>
    <row r="441" spans="1:4">
      <c r="A441" s="674" t="s">
        <v>3645</v>
      </c>
      <c r="B441" s="674">
        <v>3</v>
      </c>
      <c r="C441" s="674">
        <v>18</v>
      </c>
      <c r="D441" s="674">
        <v>16</v>
      </c>
    </row>
    <row r="442" spans="1:4">
      <c r="A442" s="674" t="s">
        <v>3646</v>
      </c>
      <c r="B442" s="674">
        <v>3</v>
      </c>
      <c r="C442" s="674">
        <v>12</v>
      </c>
      <c r="D442" s="674">
        <v>8</v>
      </c>
    </row>
    <row r="443" spans="1:4">
      <c r="A443" s="674" t="s">
        <v>3647</v>
      </c>
      <c r="B443" s="674">
        <v>1</v>
      </c>
      <c r="C443" s="674">
        <v>13</v>
      </c>
      <c r="D443" s="674">
        <v>3</v>
      </c>
    </row>
    <row r="444" spans="1:4">
      <c r="A444" s="674" t="s">
        <v>3648</v>
      </c>
      <c r="B444" s="674">
        <v>70</v>
      </c>
      <c r="C444" s="674">
        <v>53</v>
      </c>
      <c r="D444" s="674">
        <v>55</v>
      </c>
    </row>
    <row r="445" spans="1:4">
      <c r="A445" s="674" t="s">
        <v>3649</v>
      </c>
      <c r="B445" s="674">
        <v>25</v>
      </c>
      <c r="C445" s="674">
        <v>38</v>
      </c>
      <c r="D445" s="674">
        <v>37</v>
      </c>
    </row>
    <row r="446" spans="1:4">
      <c r="A446" s="674" t="s">
        <v>3650</v>
      </c>
      <c r="B446" s="674">
        <v>3</v>
      </c>
      <c r="C446" s="674">
        <v>28</v>
      </c>
      <c r="D446" s="674">
        <v>30</v>
      </c>
    </row>
    <row r="447" spans="1:4">
      <c r="A447" s="674" t="s">
        <v>3651</v>
      </c>
      <c r="B447" s="674">
        <v>1</v>
      </c>
      <c r="C447" s="674">
        <v>18</v>
      </c>
      <c r="D447" s="674">
        <v>15</v>
      </c>
    </row>
    <row r="448" spans="1:4">
      <c r="A448" s="674" t="s">
        <v>3652</v>
      </c>
      <c r="B448" s="674">
        <v>1</v>
      </c>
      <c r="C448" s="674">
        <v>15</v>
      </c>
      <c r="D448" s="674">
        <v>5</v>
      </c>
    </row>
    <row r="449" spans="1:4">
      <c r="A449" s="674" t="s">
        <v>3653</v>
      </c>
      <c r="B449" s="674">
        <v>1</v>
      </c>
      <c r="C449" s="674">
        <v>11</v>
      </c>
      <c r="D449" s="674">
        <v>1</v>
      </c>
    </row>
    <row r="450" spans="1:4">
      <c r="A450" s="674" t="s">
        <v>3654</v>
      </c>
      <c r="B450" s="674">
        <v>6</v>
      </c>
      <c r="C450" s="674">
        <v>45</v>
      </c>
      <c r="D450" s="674">
        <v>33</v>
      </c>
    </row>
    <row r="451" spans="1:4">
      <c r="A451" s="674" t="s">
        <v>3655</v>
      </c>
      <c r="B451" s="674">
        <v>4</v>
      </c>
      <c r="C451" s="674">
        <v>17</v>
      </c>
      <c r="D451" s="674">
        <v>6</v>
      </c>
    </row>
    <row r="452" spans="1:4">
      <c r="A452" s="674" t="s">
        <v>3656</v>
      </c>
      <c r="B452" s="674">
        <v>3</v>
      </c>
      <c r="C452" s="674">
        <v>15</v>
      </c>
      <c r="D452" s="674">
        <v>5</v>
      </c>
    </row>
    <row r="453" spans="1:4">
      <c r="A453" s="674" t="s">
        <v>3657</v>
      </c>
      <c r="B453" s="674">
        <v>18</v>
      </c>
      <c r="C453" s="674">
        <v>35</v>
      </c>
      <c r="D453" s="674">
        <v>26</v>
      </c>
    </row>
    <row r="454" spans="1:4">
      <c r="A454" s="674" t="s">
        <v>3658</v>
      </c>
      <c r="B454" s="674">
        <v>79</v>
      </c>
      <c r="C454" s="674">
        <v>128</v>
      </c>
      <c r="D454" s="674">
        <v>111</v>
      </c>
    </row>
    <row r="455" spans="1:4">
      <c r="A455" s="674" t="s">
        <v>3659</v>
      </c>
      <c r="B455" s="674">
        <v>1</v>
      </c>
      <c r="C455" s="674">
        <v>20</v>
      </c>
      <c r="D455" s="674">
        <v>5</v>
      </c>
    </row>
    <row r="456" spans="1:4">
      <c r="A456" s="674" t="s">
        <v>3660</v>
      </c>
      <c r="B456" s="674">
        <v>1</v>
      </c>
      <c r="C456" s="674">
        <v>8</v>
      </c>
      <c r="D456" s="674">
        <v>1</v>
      </c>
    </row>
    <row r="457" spans="1:4">
      <c r="A457" s="674" t="s">
        <v>3661</v>
      </c>
      <c r="B457" s="674">
        <v>1</v>
      </c>
      <c r="C457" s="674">
        <v>3</v>
      </c>
      <c r="D457" s="674">
        <v>1</v>
      </c>
    </row>
    <row r="458" spans="1:4">
      <c r="A458" s="674" t="s">
        <v>3662</v>
      </c>
      <c r="B458" s="674">
        <v>1</v>
      </c>
      <c r="C458" s="674">
        <v>1</v>
      </c>
      <c r="D458" s="674">
        <v>1</v>
      </c>
    </row>
    <row r="459" spans="1:4">
      <c r="A459" s="674" t="s">
        <v>3663</v>
      </c>
      <c r="B459" s="674">
        <v>4</v>
      </c>
      <c r="C459" s="674">
        <v>26</v>
      </c>
      <c r="D459" s="674">
        <v>24</v>
      </c>
    </row>
    <row r="460" spans="1:4">
      <c r="A460" s="674" t="s">
        <v>3664</v>
      </c>
      <c r="B460" s="674">
        <v>35</v>
      </c>
      <c r="C460" s="674">
        <v>39</v>
      </c>
      <c r="D460" s="674">
        <v>39</v>
      </c>
    </row>
    <row r="461" spans="1:4">
      <c r="A461" s="674" t="s">
        <v>3665</v>
      </c>
      <c r="B461" s="674">
        <v>6</v>
      </c>
      <c r="C461" s="674">
        <v>18</v>
      </c>
      <c r="D461" s="674">
        <v>17</v>
      </c>
    </row>
    <row r="462" spans="1:4">
      <c r="A462" s="674" t="s">
        <v>3666</v>
      </c>
      <c r="B462" s="674">
        <v>3</v>
      </c>
      <c r="C462" s="674">
        <v>10</v>
      </c>
      <c r="D462" s="674">
        <v>9</v>
      </c>
    </row>
    <row r="463" spans="1:4">
      <c r="A463" s="674" t="s">
        <v>3667</v>
      </c>
      <c r="B463" s="674">
        <v>3</v>
      </c>
      <c r="C463" s="674">
        <v>7</v>
      </c>
      <c r="D463" s="674">
        <v>5</v>
      </c>
    </row>
    <row r="464" spans="1:4">
      <c r="A464" s="674" t="s">
        <v>3668</v>
      </c>
      <c r="B464" s="674">
        <v>49</v>
      </c>
      <c r="C464" s="674">
        <v>76</v>
      </c>
      <c r="D464" s="674">
        <v>66</v>
      </c>
    </row>
    <row r="465" spans="1:4">
      <c r="A465" s="674" t="s">
        <v>3669</v>
      </c>
      <c r="B465" s="674">
        <v>26</v>
      </c>
      <c r="C465" s="674">
        <v>50</v>
      </c>
      <c r="D465" s="674">
        <v>34</v>
      </c>
    </row>
    <row r="466" spans="1:4">
      <c r="A466" s="674" t="s">
        <v>3670</v>
      </c>
      <c r="B466" s="674">
        <v>20</v>
      </c>
      <c r="C466" s="674">
        <v>36</v>
      </c>
      <c r="D466" s="674">
        <v>23</v>
      </c>
    </row>
    <row r="467" spans="1:4">
      <c r="A467" s="674" t="s">
        <v>3671</v>
      </c>
      <c r="B467" s="674">
        <v>16</v>
      </c>
      <c r="C467" s="674">
        <v>25</v>
      </c>
      <c r="D467" s="674">
        <v>16</v>
      </c>
    </row>
    <row r="468" spans="1:4">
      <c r="A468" s="674" t="s">
        <v>3672</v>
      </c>
      <c r="B468" s="674">
        <v>51</v>
      </c>
      <c r="C468" s="674">
        <v>98</v>
      </c>
      <c r="D468" s="674">
        <v>70</v>
      </c>
    </row>
    <row r="469" spans="1:4">
      <c r="A469" s="674" t="s">
        <v>3673</v>
      </c>
      <c r="B469" s="674">
        <v>29</v>
      </c>
      <c r="C469" s="674">
        <v>52</v>
      </c>
      <c r="D469" s="674">
        <v>37</v>
      </c>
    </row>
    <row r="470" spans="1:4">
      <c r="A470" s="674" t="s">
        <v>3674</v>
      </c>
      <c r="B470" s="674">
        <v>20</v>
      </c>
      <c r="C470" s="674">
        <v>39</v>
      </c>
      <c r="D470" s="674">
        <v>22</v>
      </c>
    </row>
    <row r="471" spans="1:4">
      <c r="A471" s="674" t="s">
        <v>3675</v>
      </c>
      <c r="B471" s="674">
        <v>20</v>
      </c>
      <c r="C471" s="674">
        <v>58</v>
      </c>
      <c r="D471" s="674">
        <v>26</v>
      </c>
    </row>
    <row r="472" spans="1:4">
      <c r="A472" s="674" t="s">
        <v>3676</v>
      </c>
      <c r="B472" s="674">
        <v>3</v>
      </c>
      <c r="C472" s="674">
        <v>24</v>
      </c>
      <c r="D472" s="674">
        <v>5</v>
      </c>
    </row>
    <row r="473" spans="1:4">
      <c r="A473" s="674" t="s">
        <v>3677</v>
      </c>
      <c r="B473" s="674">
        <v>3</v>
      </c>
      <c r="C473" s="674">
        <v>11</v>
      </c>
      <c r="D473" s="674">
        <v>3</v>
      </c>
    </row>
    <row r="474" spans="1:4">
      <c r="A474" s="674" t="s">
        <v>3678</v>
      </c>
      <c r="B474" s="674">
        <v>3</v>
      </c>
      <c r="C474" s="674">
        <v>18</v>
      </c>
      <c r="D474" s="674">
        <v>5</v>
      </c>
    </row>
    <row r="475" spans="1:4">
      <c r="A475" s="674" t="s">
        <v>3679</v>
      </c>
      <c r="B475" s="674">
        <v>1</v>
      </c>
      <c r="C475" s="674">
        <v>14</v>
      </c>
      <c r="D475" s="674">
        <v>3</v>
      </c>
    </row>
    <row r="476" spans="1:4">
      <c r="A476" s="674" t="s">
        <v>3680</v>
      </c>
      <c r="B476" s="674">
        <v>6</v>
      </c>
      <c r="C476" s="674">
        <v>43</v>
      </c>
      <c r="D476" s="674">
        <v>41</v>
      </c>
    </row>
    <row r="477" spans="1:4">
      <c r="A477" s="674" t="s">
        <v>3681</v>
      </c>
      <c r="B477" s="674">
        <v>4</v>
      </c>
      <c r="C477" s="674">
        <v>28</v>
      </c>
      <c r="D477" s="674">
        <v>9</v>
      </c>
    </row>
    <row r="478" spans="1:4">
      <c r="A478" s="674" t="s">
        <v>3682</v>
      </c>
      <c r="B478" s="674">
        <v>4</v>
      </c>
      <c r="C478" s="674">
        <v>25</v>
      </c>
      <c r="D478" s="674">
        <v>4</v>
      </c>
    </row>
    <row r="479" spans="1:4">
      <c r="A479" s="674" t="s">
        <v>3683</v>
      </c>
      <c r="B479" s="674">
        <v>27</v>
      </c>
      <c r="C479" s="674">
        <v>45</v>
      </c>
      <c r="D479" s="674">
        <v>40</v>
      </c>
    </row>
    <row r="480" spans="1:4">
      <c r="A480" s="674" t="s">
        <v>3684</v>
      </c>
      <c r="B480" s="674">
        <v>11</v>
      </c>
      <c r="C480" s="674">
        <v>31</v>
      </c>
      <c r="D480" s="674">
        <v>16</v>
      </c>
    </row>
    <row r="481" spans="1:4">
      <c r="A481" s="674" t="s">
        <v>3685</v>
      </c>
      <c r="B481" s="674">
        <v>65</v>
      </c>
      <c r="C481" s="674">
        <v>90</v>
      </c>
      <c r="D481" s="674">
        <v>89</v>
      </c>
    </row>
    <row r="482" spans="1:4">
      <c r="A482" s="674" t="s">
        <v>3686</v>
      </c>
      <c r="B482" s="674">
        <v>1</v>
      </c>
      <c r="C482" s="674">
        <v>68</v>
      </c>
      <c r="D482" s="674">
        <v>66</v>
      </c>
    </row>
    <row r="483" spans="1:4">
      <c r="A483" s="674" t="s">
        <v>3687</v>
      </c>
      <c r="B483" s="674">
        <v>1</v>
      </c>
      <c r="C483" s="674">
        <v>55</v>
      </c>
      <c r="D483" s="674">
        <v>45</v>
      </c>
    </row>
    <row r="484" spans="1:4">
      <c r="A484" s="674" t="s">
        <v>3688</v>
      </c>
      <c r="B484" s="674">
        <v>57</v>
      </c>
      <c r="C484" s="674">
        <v>64</v>
      </c>
      <c r="D484" s="674">
        <v>64</v>
      </c>
    </row>
    <row r="485" spans="1:4">
      <c r="A485" s="674" t="s">
        <v>3689</v>
      </c>
      <c r="B485" s="674">
        <v>45</v>
      </c>
      <c r="C485" s="674">
        <v>44</v>
      </c>
      <c r="D485" s="674">
        <v>44</v>
      </c>
    </row>
    <row r="486" spans="1:4">
      <c r="A486" s="674" t="s">
        <v>3690</v>
      </c>
      <c r="B486" s="674">
        <v>34</v>
      </c>
      <c r="C486" s="674">
        <v>34</v>
      </c>
      <c r="D486" s="674">
        <v>34</v>
      </c>
    </row>
    <row r="487" spans="1:4">
      <c r="A487" s="674" t="s">
        <v>3691</v>
      </c>
      <c r="B487" s="674">
        <v>30</v>
      </c>
      <c r="C487" s="674">
        <v>22</v>
      </c>
      <c r="D487" s="674">
        <v>22</v>
      </c>
    </row>
    <row r="488" spans="1:4">
      <c r="A488" s="674" t="s">
        <v>3692</v>
      </c>
      <c r="B488" s="674">
        <v>18</v>
      </c>
      <c r="C488" s="674">
        <v>16</v>
      </c>
      <c r="D488" s="674">
        <v>16</v>
      </c>
    </row>
    <row r="489" spans="1:4">
      <c r="A489" s="674" t="s">
        <v>3693</v>
      </c>
      <c r="B489" s="674">
        <v>1</v>
      </c>
      <c r="C489" s="674">
        <v>5</v>
      </c>
      <c r="D489" s="674">
        <v>5</v>
      </c>
    </row>
    <row r="490" spans="1:4">
      <c r="A490" s="674" t="s">
        <v>3694</v>
      </c>
      <c r="B490" s="674">
        <v>73</v>
      </c>
      <c r="C490" s="674">
        <v>34</v>
      </c>
      <c r="D490" s="674">
        <v>34</v>
      </c>
    </row>
    <row r="491" spans="1:4">
      <c r="A491" s="674" t="s">
        <v>3695</v>
      </c>
      <c r="B491" s="674">
        <v>29</v>
      </c>
      <c r="C491" s="674">
        <v>10</v>
      </c>
      <c r="D491" s="674">
        <v>9</v>
      </c>
    </row>
    <row r="492" spans="1:4">
      <c r="A492" s="674" t="s">
        <v>3696</v>
      </c>
      <c r="B492" s="674">
        <v>14</v>
      </c>
      <c r="C492" s="674">
        <v>5</v>
      </c>
      <c r="D492" s="674">
        <v>5</v>
      </c>
    </row>
    <row r="493" spans="1:4">
      <c r="A493" s="674" t="s">
        <v>3697</v>
      </c>
      <c r="B493" s="674">
        <v>61</v>
      </c>
      <c r="C493" s="674">
        <v>60</v>
      </c>
      <c r="D493" s="674">
        <v>58</v>
      </c>
    </row>
    <row r="494" spans="1:4">
      <c r="A494" s="674" t="s">
        <v>3698</v>
      </c>
      <c r="B494" s="674">
        <v>27</v>
      </c>
      <c r="C494" s="674">
        <v>39</v>
      </c>
      <c r="D494" s="674">
        <v>38</v>
      </c>
    </row>
    <row r="495" spans="1:4">
      <c r="A495" s="674" t="s">
        <v>3699</v>
      </c>
      <c r="B495" s="674">
        <v>13</v>
      </c>
      <c r="C495" s="674">
        <v>26</v>
      </c>
      <c r="D495" s="674">
        <v>27</v>
      </c>
    </row>
    <row r="496" spans="1:4">
      <c r="A496" s="674" t="s">
        <v>3700</v>
      </c>
      <c r="B496" s="674">
        <v>3</v>
      </c>
      <c r="C496" s="674">
        <v>16</v>
      </c>
      <c r="D496" s="674">
        <v>15</v>
      </c>
    </row>
    <row r="497" spans="1:4">
      <c r="A497" s="674" t="s">
        <v>3701</v>
      </c>
      <c r="B497" s="674">
        <v>17</v>
      </c>
      <c r="C497" s="674">
        <v>52</v>
      </c>
      <c r="D497" s="674">
        <v>51</v>
      </c>
    </row>
    <row r="498" spans="1:4">
      <c r="A498" s="674" t="s">
        <v>3702</v>
      </c>
      <c r="B498" s="674">
        <v>10</v>
      </c>
      <c r="C498" s="674">
        <v>28</v>
      </c>
      <c r="D498" s="674">
        <v>29</v>
      </c>
    </row>
    <row r="499" spans="1:4">
      <c r="A499" s="674" t="s">
        <v>3703</v>
      </c>
      <c r="B499" s="674">
        <v>3</v>
      </c>
      <c r="C499" s="674">
        <v>19</v>
      </c>
      <c r="D499" s="674">
        <v>16</v>
      </c>
    </row>
    <row r="500" spans="1:4">
      <c r="A500" s="674" t="s">
        <v>3704</v>
      </c>
      <c r="B500" s="674">
        <v>1</v>
      </c>
      <c r="C500" s="674">
        <v>9</v>
      </c>
      <c r="D500" s="674">
        <v>9</v>
      </c>
    </row>
    <row r="501" spans="1:4">
      <c r="A501" s="674" t="s">
        <v>3705</v>
      </c>
      <c r="B501" s="674">
        <v>1</v>
      </c>
      <c r="C501" s="674">
        <v>5</v>
      </c>
      <c r="D501" s="674">
        <v>3</v>
      </c>
    </row>
    <row r="502" spans="1:4">
      <c r="A502" s="674" t="s">
        <v>3706</v>
      </c>
      <c r="B502" s="674">
        <v>36</v>
      </c>
      <c r="C502" s="674">
        <v>50</v>
      </c>
      <c r="D502" s="674">
        <v>50</v>
      </c>
    </row>
    <row r="503" spans="1:4">
      <c r="A503" s="674" t="s">
        <v>3707</v>
      </c>
      <c r="B503" s="674">
        <v>37</v>
      </c>
      <c r="C503" s="674">
        <v>30</v>
      </c>
      <c r="D503" s="674">
        <v>30</v>
      </c>
    </row>
    <row r="504" spans="1:4">
      <c r="A504" s="674" t="s">
        <v>3708</v>
      </c>
      <c r="B504" s="674">
        <v>35</v>
      </c>
      <c r="C504" s="674">
        <v>16</v>
      </c>
      <c r="D504" s="674">
        <v>16</v>
      </c>
    </row>
    <row r="505" spans="1:4">
      <c r="A505" s="674" t="s">
        <v>3709</v>
      </c>
      <c r="B505" s="674">
        <v>5</v>
      </c>
      <c r="C505" s="674">
        <v>6</v>
      </c>
      <c r="D505" s="674">
        <v>6</v>
      </c>
    </row>
    <row r="506" spans="1:4">
      <c r="A506" s="674" t="s">
        <v>3710</v>
      </c>
      <c r="B506" s="674">
        <v>1</v>
      </c>
      <c r="C506" s="674">
        <v>3</v>
      </c>
      <c r="D506" s="674">
        <v>3</v>
      </c>
    </row>
    <row r="507" spans="1:4">
      <c r="A507" s="674" t="s">
        <v>3711</v>
      </c>
      <c r="B507" s="674">
        <v>1</v>
      </c>
      <c r="C507" s="674">
        <v>20</v>
      </c>
      <c r="D507" s="674">
        <v>8</v>
      </c>
    </row>
    <row r="508" spans="1:4">
      <c r="A508" s="674" t="s">
        <v>3712</v>
      </c>
      <c r="B508" s="674">
        <v>1</v>
      </c>
      <c r="C508" s="674">
        <v>9</v>
      </c>
      <c r="D508" s="674">
        <v>1</v>
      </c>
    </row>
    <row r="509" spans="1:4">
      <c r="A509" s="674" t="s">
        <v>3713</v>
      </c>
      <c r="B509" s="674">
        <v>60</v>
      </c>
      <c r="C509" s="674">
        <v>53</v>
      </c>
      <c r="D509" s="674">
        <v>53</v>
      </c>
    </row>
    <row r="510" spans="1:4">
      <c r="A510" s="674" t="s">
        <v>3714</v>
      </c>
      <c r="B510" s="674">
        <v>43</v>
      </c>
      <c r="C510" s="674">
        <v>34</v>
      </c>
      <c r="D510" s="674">
        <v>34</v>
      </c>
    </row>
    <row r="511" spans="1:4">
      <c r="A511" s="674" t="s">
        <v>3715</v>
      </c>
      <c r="B511" s="674">
        <v>20</v>
      </c>
      <c r="C511" s="674">
        <v>23</v>
      </c>
      <c r="D511" s="674">
        <v>23</v>
      </c>
    </row>
    <row r="512" spans="1:4">
      <c r="A512" s="674" t="s">
        <v>3716</v>
      </c>
      <c r="B512" s="674">
        <v>16</v>
      </c>
      <c r="C512" s="674">
        <v>15</v>
      </c>
      <c r="D512" s="674">
        <v>15</v>
      </c>
    </row>
    <row r="513" spans="1:4">
      <c r="A513" s="674" t="s">
        <v>3717</v>
      </c>
      <c r="B513" s="674">
        <v>13</v>
      </c>
      <c r="C513" s="674">
        <v>11</v>
      </c>
      <c r="D513" s="674">
        <v>11</v>
      </c>
    </row>
    <row r="514" spans="1:4">
      <c r="A514" s="674" t="s">
        <v>3718</v>
      </c>
      <c r="B514" s="674">
        <v>32</v>
      </c>
      <c r="C514" s="674">
        <v>16</v>
      </c>
      <c r="D514" s="674">
        <v>16</v>
      </c>
    </row>
    <row r="515" spans="1:4">
      <c r="A515" s="674" t="s">
        <v>3719</v>
      </c>
      <c r="B515" s="674">
        <v>3</v>
      </c>
      <c r="C515" s="674">
        <v>5</v>
      </c>
      <c r="D515" s="674">
        <v>5</v>
      </c>
    </row>
    <row r="516" spans="1:4">
      <c r="A516" s="674" t="s">
        <v>3720</v>
      </c>
      <c r="B516" s="674">
        <v>1</v>
      </c>
      <c r="C516" s="674">
        <v>3</v>
      </c>
      <c r="D516" s="674">
        <v>3</v>
      </c>
    </row>
    <row r="517" spans="1:4">
      <c r="A517" s="674" t="s">
        <v>3721</v>
      </c>
      <c r="B517" s="674">
        <v>134</v>
      </c>
      <c r="C517" s="674">
        <v>35</v>
      </c>
      <c r="D517" s="674">
        <v>35</v>
      </c>
    </row>
    <row r="518" spans="1:4">
      <c r="A518" s="674" t="s">
        <v>3722</v>
      </c>
      <c r="B518" s="674">
        <v>14</v>
      </c>
      <c r="C518" s="674">
        <v>14</v>
      </c>
      <c r="D518" s="674">
        <v>14</v>
      </c>
    </row>
    <row r="519" spans="1:4">
      <c r="A519" s="674" t="s">
        <v>3723</v>
      </c>
      <c r="B519" s="674">
        <v>5</v>
      </c>
      <c r="C519" s="674">
        <v>6</v>
      </c>
      <c r="D519" s="674">
        <v>6</v>
      </c>
    </row>
    <row r="520" spans="1:4">
      <c r="A520" s="674" t="s">
        <v>3724</v>
      </c>
      <c r="B520" s="674">
        <v>1</v>
      </c>
      <c r="C520" s="674">
        <v>3</v>
      </c>
      <c r="D520" s="674">
        <v>3</v>
      </c>
    </row>
    <row r="521" spans="1:4">
      <c r="A521" s="674" t="s">
        <v>3725</v>
      </c>
      <c r="B521" s="674">
        <v>52</v>
      </c>
      <c r="C521" s="674">
        <v>52</v>
      </c>
      <c r="D521" s="674">
        <v>52</v>
      </c>
    </row>
    <row r="522" spans="1:4">
      <c r="A522" s="674" t="s">
        <v>3726</v>
      </c>
      <c r="B522" s="674">
        <v>18</v>
      </c>
      <c r="C522" s="674">
        <v>28</v>
      </c>
      <c r="D522" s="674">
        <v>27</v>
      </c>
    </row>
    <row r="523" spans="1:4">
      <c r="A523" s="674" t="s">
        <v>3727</v>
      </c>
      <c r="B523" s="674">
        <v>10</v>
      </c>
      <c r="C523" s="674">
        <v>19</v>
      </c>
      <c r="D523" s="674">
        <v>19</v>
      </c>
    </row>
    <row r="524" spans="1:4">
      <c r="A524" s="674" t="s">
        <v>3728</v>
      </c>
      <c r="B524" s="674">
        <v>3</v>
      </c>
      <c r="C524" s="674">
        <v>11</v>
      </c>
      <c r="D524" s="674">
        <v>13</v>
      </c>
    </row>
    <row r="525" spans="1:4">
      <c r="A525" s="674" t="s">
        <v>3729</v>
      </c>
      <c r="B525" s="674">
        <v>1</v>
      </c>
      <c r="C525" s="674">
        <v>5</v>
      </c>
      <c r="D525" s="674">
        <v>5</v>
      </c>
    </row>
    <row r="526" spans="1:4">
      <c r="A526" s="674" t="s">
        <v>3730</v>
      </c>
      <c r="B526" s="674">
        <v>5</v>
      </c>
      <c r="C526" s="674">
        <v>44</v>
      </c>
      <c r="D526" s="674">
        <v>37</v>
      </c>
    </row>
    <row r="527" spans="1:4">
      <c r="A527" s="674" t="s">
        <v>3731</v>
      </c>
      <c r="B527" s="674">
        <v>1</v>
      </c>
      <c r="C527" s="674">
        <v>28</v>
      </c>
      <c r="D527" s="674">
        <v>5</v>
      </c>
    </row>
    <row r="528" spans="1:4">
      <c r="A528" s="674" t="s">
        <v>3732</v>
      </c>
      <c r="B528" s="674">
        <v>1</v>
      </c>
      <c r="C528" s="674">
        <v>16</v>
      </c>
      <c r="D528" s="674">
        <v>1</v>
      </c>
    </row>
    <row r="529" spans="1:4">
      <c r="A529" s="674" t="s">
        <v>3733</v>
      </c>
      <c r="B529" s="674">
        <v>5</v>
      </c>
      <c r="C529" s="674">
        <v>24</v>
      </c>
      <c r="D529" s="674">
        <v>5</v>
      </c>
    </row>
    <row r="530" spans="1:4">
      <c r="A530" s="674" t="s">
        <v>3734</v>
      </c>
      <c r="B530" s="674">
        <v>14</v>
      </c>
      <c r="C530" s="674">
        <v>42</v>
      </c>
      <c r="D530" s="674">
        <v>19</v>
      </c>
    </row>
    <row r="531" spans="1:4">
      <c r="A531" s="674" t="s">
        <v>3735</v>
      </c>
      <c r="B531" s="674">
        <v>30</v>
      </c>
      <c r="C531" s="674">
        <v>83</v>
      </c>
      <c r="D531" s="674">
        <v>60</v>
      </c>
    </row>
    <row r="532" spans="1:4">
      <c r="A532" s="674" t="s">
        <v>3736</v>
      </c>
      <c r="B532" s="674">
        <v>14</v>
      </c>
      <c r="C532" s="674">
        <v>34</v>
      </c>
      <c r="D532" s="674">
        <v>18</v>
      </c>
    </row>
    <row r="533" spans="1:4">
      <c r="A533" s="674" t="s">
        <v>3737</v>
      </c>
      <c r="B533" s="674">
        <v>24</v>
      </c>
      <c r="C533" s="674">
        <v>40</v>
      </c>
      <c r="D533" s="674">
        <v>30</v>
      </c>
    </row>
    <row r="534" spans="1:4">
      <c r="A534" s="674" t="s">
        <v>3738</v>
      </c>
      <c r="B534" s="674">
        <v>44</v>
      </c>
      <c r="C534" s="674">
        <v>89</v>
      </c>
      <c r="D534" s="674">
        <v>64</v>
      </c>
    </row>
    <row r="535" spans="1:4">
      <c r="A535" s="674" t="s">
        <v>3739</v>
      </c>
      <c r="B535" s="674">
        <v>18</v>
      </c>
      <c r="C535" s="674">
        <v>25</v>
      </c>
      <c r="D535" s="674">
        <v>29</v>
      </c>
    </row>
    <row r="536" spans="1:4">
      <c r="A536" s="674" t="s">
        <v>3740</v>
      </c>
      <c r="B536" s="674">
        <v>32</v>
      </c>
      <c r="C536" s="674">
        <v>79</v>
      </c>
      <c r="D536" s="674">
        <v>53</v>
      </c>
    </row>
    <row r="537" spans="1:4">
      <c r="A537" s="674" t="s">
        <v>3741</v>
      </c>
      <c r="B537" s="674">
        <v>99</v>
      </c>
      <c r="C537" s="674">
        <v>132</v>
      </c>
      <c r="D537" s="674">
        <v>117</v>
      </c>
    </row>
    <row r="538" spans="1:4">
      <c r="A538" s="674" t="s">
        <v>3742</v>
      </c>
      <c r="B538" s="674">
        <v>118</v>
      </c>
      <c r="C538" s="674">
        <v>80</v>
      </c>
      <c r="D538" s="674">
        <v>82</v>
      </c>
    </row>
    <row r="539" spans="1:4">
      <c r="A539" s="674" t="s">
        <v>3743</v>
      </c>
      <c r="B539" s="674">
        <v>38</v>
      </c>
      <c r="C539" s="674">
        <v>58</v>
      </c>
      <c r="D539" s="674">
        <v>55</v>
      </c>
    </row>
    <row r="540" spans="1:4">
      <c r="A540" s="674" t="s">
        <v>3744</v>
      </c>
      <c r="B540" s="674">
        <v>21</v>
      </c>
      <c r="C540" s="674">
        <v>37</v>
      </c>
      <c r="D540" s="674">
        <v>37</v>
      </c>
    </row>
    <row r="541" spans="1:4">
      <c r="A541" s="674" t="s">
        <v>3745</v>
      </c>
      <c r="B541" s="674">
        <v>15</v>
      </c>
      <c r="C541" s="674">
        <v>27</v>
      </c>
      <c r="D541" s="674">
        <v>24</v>
      </c>
    </row>
    <row r="542" spans="1:4">
      <c r="A542" s="674" t="s">
        <v>3746</v>
      </c>
      <c r="B542" s="674">
        <v>5</v>
      </c>
      <c r="C542" s="674">
        <v>20</v>
      </c>
      <c r="D542" s="674">
        <v>13</v>
      </c>
    </row>
    <row r="543" spans="1:4">
      <c r="A543" s="674" t="s">
        <v>3747</v>
      </c>
      <c r="B543" s="674">
        <v>12</v>
      </c>
      <c r="C543" s="674">
        <v>23</v>
      </c>
      <c r="D543" s="674">
        <v>24</v>
      </c>
    </row>
    <row r="544" spans="1:4">
      <c r="A544" s="674" t="s">
        <v>3748</v>
      </c>
      <c r="B544" s="674">
        <v>6</v>
      </c>
      <c r="C544" s="674">
        <v>16</v>
      </c>
      <c r="D544" s="674">
        <v>16</v>
      </c>
    </row>
    <row r="545" spans="1:4">
      <c r="A545" s="674" t="s">
        <v>3749</v>
      </c>
      <c r="B545" s="674">
        <v>54</v>
      </c>
      <c r="C545" s="674">
        <v>72</v>
      </c>
      <c r="D545" s="674">
        <v>69</v>
      </c>
    </row>
    <row r="546" spans="1:4">
      <c r="A546" s="674" t="s">
        <v>3750</v>
      </c>
      <c r="B546" s="674">
        <v>10</v>
      </c>
      <c r="C546" s="674">
        <v>55</v>
      </c>
      <c r="D546" s="674">
        <v>54</v>
      </c>
    </row>
    <row r="547" spans="1:4">
      <c r="A547" s="674" t="s">
        <v>3751</v>
      </c>
      <c r="B547" s="674">
        <v>1</v>
      </c>
      <c r="C547" s="674">
        <v>3</v>
      </c>
      <c r="D547" s="674">
        <v>3</v>
      </c>
    </row>
    <row r="548" spans="1:4">
      <c r="A548" s="674" t="s">
        <v>3752</v>
      </c>
      <c r="B548" s="674">
        <v>1</v>
      </c>
      <c r="C548" s="674">
        <v>3</v>
      </c>
      <c r="D548" s="674">
        <v>3</v>
      </c>
    </row>
    <row r="549" spans="1:4">
      <c r="A549" s="674" t="s">
        <v>3753</v>
      </c>
      <c r="B549" s="674">
        <v>1</v>
      </c>
      <c r="C549" s="674">
        <v>6</v>
      </c>
      <c r="D549" s="674">
        <v>1</v>
      </c>
    </row>
    <row r="550" spans="1:4">
      <c r="A550" s="674" t="s">
        <v>3754</v>
      </c>
      <c r="B550" s="674">
        <v>25</v>
      </c>
      <c r="C550" s="674">
        <v>33</v>
      </c>
      <c r="D550" s="674">
        <v>29</v>
      </c>
    </row>
    <row r="551" spans="1:4">
      <c r="A551" s="674" t="s">
        <v>3755</v>
      </c>
      <c r="B551" s="674">
        <v>9</v>
      </c>
      <c r="C551" s="674">
        <v>15</v>
      </c>
      <c r="D551" s="674">
        <v>11</v>
      </c>
    </row>
    <row r="552" spans="1:4">
      <c r="A552" s="674" t="s">
        <v>3756</v>
      </c>
      <c r="B552" s="674">
        <v>5</v>
      </c>
      <c r="C552" s="674">
        <v>10</v>
      </c>
      <c r="D552" s="674">
        <v>5</v>
      </c>
    </row>
    <row r="553" spans="1:4">
      <c r="A553" s="674" t="s">
        <v>3757</v>
      </c>
      <c r="B553" s="674">
        <v>1</v>
      </c>
      <c r="C553" s="674">
        <v>4</v>
      </c>
      <c r="D553" s="674">
        <v>1</v>
      </c>
    </row>
    <row r="554" spans="1:4">
      <c r="A554" s="674" t="s">
        <v>3758</v>
      </c>
      <c r="B554" s="674">
        <v>3</v>
      </c>
      <c r="C554" s="674">
        <v>7</v>
      </c>
      <c r="D554" s="674">
        <v>3</v>
      </c>
    </row>
    <row r="555" spans="1:4">
      <c r="A555" s="674" t="s">
        <v>3759</v>
      </c>
      <c r="B555" s="674">
        <v>16</v>
      </c>
      <c r="C555" s="674">
        <v>35</v>
      </c>
      <c r="D555" s="674">
        <v>36</v>
      </c>
    </row>
    <row r="556" spans="1:4">
      <c r="A556" s="674" t="s">
        <v>3760</v>
      </c>
      <c r="B556" s="674">
        <v>5</v>
      </c>
      <c r="C556" s="674">
        <v>15</v>
      </c>
      <c r="D556" s="674">
        <v>9</v>
      </c>
    </row>
    <row r="557" spans="1:4">
      <c r="A557" s="674" t="s">
        <v>3761</v>
      </c>
      <c r="B557" s="674">
        <v>3</v>
      </c>
      <c r="C557" s="674">
        <v>6</v>
      </c>
      <c r="D557" s="674">
        <v>3</v>
      </c>
    </row>
    <row r="558" spans="1:4">
      <c r="A558" s="674" t="s">
        <v>3762</v>
      </c>
      <c r="B558" s="674">
        <v>1</v>
      </c>
      <c r="C558" s="674">
        <v>6</v>
      </c>
      <c r="D558" s="674">
        <v>1</v>
      </c>
    </row>
    <row r="559" spans="1:4">
      <c r="A559" s="674" t="s">
        <v>3763</v>
      </c>
      <c r="B559" s="674">
        <v>1</v>
      </c>
      <c r="C559" s="674">
        <v>5</v>
      </c>
      <c r="D559" s="674">
        <v>1</v>
      </c>
    </row>
    <row r="560" spans="1:4">
      <c r="A560" s="674" t="s">
        <v>3764</v>
      </c>
      <c r="B560" s="674">
        <v>3</v>
      </c>
      <c r="C560" s="674">
        <v>6</v>
      </c>
      <c r="D560" s="674">
        <v>3</v>
      </c>
    </row>
    <row r="561" spans="1:4">
      <c r="A561" s="674" t="s">
        <v>3765</v>
      </c>
      <c r="B561" s="674">
        <v>29</v>
      </c>
      <c r="C561" s="674">
        <v>37</v>
      </c>
      <c r="D561" s="674">
        <v>36</v>
      </c>
    </row>
    <row r="562" spans="1:4">
      <c r="A562" s="674" t="s">
        <v>3766</v>
      </c>
      <c r="B562" s="674">
        <v>6</v>
      </c>
      <c r="C562" s="674">
        <v>18</v>
      </c>
      <c r="D562" s="674">
        <v>16</v>
      </c>
    </row>
    <row r="563" spans="1:4">
      <c r="A563" s="674" t="s">
        <v>3767</v>
      </c>
      <c r="B563" s="674">
        <v>4</v>
      </c>
      <c r="C563" s="674">
        <v>10</v>
      </c>
      <c r="D563" s="674">
        <v>10</v>
      </c>
    </row>
    <row r="564" spans="1:4">
      <c r="A564" s="674" t="s">
        <v>3768</v>
      </c>
      <c r="B564" s="674">
        <v>3</v>
      </c>
      <c r="C564" s="674">
        <v>5</v>
      </c>
      <c r="D564" s="674">
        <v>5</v>
      </c>
    </row>
    <row r="565" spans="1:4">
      <c r="A565" s="674" t="s">
        <v>3769</v>
      </c>
      <c r="B565" s="674">
        <v>1</v>
      </c>
      <c r="C565" s="674">
        <v>22</v>
      </c>
      <c r="D565" s="674">
        <v>22</v>
      </c>
    </row>
    <row r="566" spans="1:4">
      <c r="A566" s="674" t="s">
        <v>3770</v>
      </c>
      <c r="B566" s="674">
        <v>6</v>
      </c>
      <c r="C566" s="674">
        <v>7</v>
      </c>
      <c r="D566" s="674">
        <v>7</v>
      </c>
    </row>
    <row r="567" spans="1:4">
      <c r="A567" s="674" t="s">
        <v>3771</v>
      </c>
      <c r="B567" s="674">
        <v>4</v>
      </c>
      <c r="C567" s="674">
        <v>5</v>
      </c>
      <c r="D567" s="674">
        <v>5</v>
      </c>
    </row>
    <row r="568" spans="1:4">
      <c r="A568" s="674" t="s">
        <v>3772</v>
      </c>
      <c r="B568" s="674">
        <v>8</v>
      </c>
      <c r="C568" s="674">
        <v>9</v>
      </c>
      <c r="D568" s="674">
        <v>8</v>
      </c>
    </row>
    <row r="569" spans="1:4">
      <c r="A569" s="674" t="s">
        <v>3773</v>
      </c>
      <c r="B569" s="674">
        <v>3</v>
      </c>
      <c r="C569" s="674">
        <v>15</v>
      </c>
      <c r="D569" s="674">
        <v>8</v>
      </c>
    </row>
    <row r="570" spans="1:4">
      <c r="A570" s="674" t="s">
        <v>3774</v>
      </c>
      <c r="B570" s="674">
        <v>1</v>
      </c>
      <c r="C570" s="674">
        <v>4</v>
      </c>
      <c r="D570" s="674">
        <v>3</v>
      </c>
    </row>
    <row r="571" spans="1:4">
      <c r="A571" s="674" t="s">
        <v>3775</v>
      </c>
      <c r="B571" s="674">
        <v>1</v>
      </c>
      <c r="C571" s="674">
        <v>4</v>
      </c>
      <c r="D571" s="674">
        <v>3</v>
      </c>
    </row>
    <row r="572" spans="1:4">
      <c r="A572" s="674" t="s">
        <v>3776</v>
      </c>
      <c r="B572" s="674">
        <v>3</v>
      </c>
      <c r="C572" s="674">
        <v>25</v>
      </c>
      <c r="D572" s="674">
        <v>14</v>
      </c>
    </row>
    <row r="573" spans="1:4">
      <c r="A573" s="674" t="s">
        <v>3777</v>
      </c>
      <c r="B573" s="674">
        <v>3</v>
      </c>
      <c r="C573" s="674">
        <v>6</v>
      </c>
      <c r="D573" s="674">
        <v>3</v>
      </c>
    </row>
    <row r="574" spans="1:4">
      <c r="A574" s="674" t="s">
        <v>3778</v>
      </c>
      <c r="B574" s="674">
        <v>1</v>
      </c>
      <c r="C574" s="674">
        <v>4</v>
      </c>
      <c r="D574" s="674">
        <v>3</v>
      </c>
    </row>
    <row r="575" spans="1:4">
      <c r="A575" s="674" t="s">
        <v>3779</v>
      </c>
      <c r="B575" s="674">
        <v>1</v>
      </c>
      <c r="C575" s="674">
        <v>3</v>
      </c>
      <c r="D575" s="674">
        <v>1</v>
      </c>
    </row>
    <row r="576" spans="1:4">
      <c r="A576" s="674" t="s">
        <v>3780</v>
      </c>
      <c r="B576" s="674">
        <v>1</v>
      </c>
      <c r="C576" s="674">
        <v>3</v>
      </c>
      <c r="D576" s="674">
        <v>1</v>
      </c>
    </row>
    <row r="577" spans="1:4">
      <c r="A577" s="674" t="s">
        <v>3781</v>
      </c>
      <c r="B577" s="674">
        <v>1</v>
      </c>
      <c r="C577" s="674">
        <v>3</v>
      </c>
      <c r="D577" s="674">
        <v>3</v>
      </c>
    </row>
    <row r="578" spans="1:4">
      <c r="A578" s="674" t="s">
        <v>3782</v>
      </c>
      <c r="B578" s="674">
        <v>3</v>
      </c>
      <c r="C578" s="674">
        <v>3</v>
      </c>
      <c r="D578" s="674">
        <v>3</v>
      </c>
    </row>
    <row r="579" spans="1:4">
      <c r="A579" s="674" t="s">
        <v>3783</v>
      </c>
      <c r="B579" s="674">
        <v>3</v>
      </c>
      <c r="C579" s="674">
        <v>45</v>
      </c>
      <c r="D579" s="674">
        <v>20</v>
      </c>
    </row>
    <row r="580" spans="1:4">
      <c r="A580" s="674" t="s">
        <v>3784</v>
      </c>
      <c r="B580" s="674">
        <v>1</v>
      </c>
      <c r="C580" s="674">
        <v>9</v>
      </c>
      <c r="D580" s="674">
        <v>3</v>
      </c>
    </row>
    <row r="581" spans="1:4">
      <c r="A581" s="674" t="s">
        <v>3785</v>
      </c>
      <c r="B581" s="674">
        <v>1</v>
      </c>
      <c r="C581" s="674">
        <v>5</v>
      </c>
      <c r="D581" s="674">
        <v>1</v>
      </c>
    </row>
    <row r="582" spans="1:4">
      <c r="A582" s="674" t="s">
        <v>3786</v>
      </c>
      <c r="B582" s="674">
        <v>1</v>
      </c>
      <c r="C582" s="674">
        <v>11</v>
      </c>
      <c r="D582" s="674">
        <v>5</v>
      </c>
    </row>
    <row r="583" spans="1:4">
      <c r="A583" s="674" t="s">
        <v>3787</v>
      </c>
      <c r="B583" s="674">
        <v>13</v>
      </c>
      <c r="C583" s="674">
        <v>41</v>
      </c>
      <c r="D583" s="674">
        <v>34</v>
      </c>
    </row>
    <row r="584" spans="1:4">
      <c r="A584" s="674" t="s">
        <v>3788</v>
      </c>
      <c r="B584" s="674">
        <v>5</v>
      </c>
      <c r="C584" s="674">
        <v>20</v>
      </c>
      <c r="D584" s="674">
        <v>13</v>
      </c>
    </row>
    <row r="585" spans="1:4">
      <c r="A585" s="674" t="s">
        <v>3789</v>
      </c>
      <c r="B585" s="674">
        <v>3</v>
      </c>
      <c r="C585" s="674">
        <v>10</v>
      </c>
      <c r="D585" s="674">
        <v>5</v>
      </c>
    </row>
    <row r="586" spans="1:4">
      <c r="A586" s="674" t="s">
        <v>3790</v>
      </c>
      <c r="B586" s="674">
        <v>94</v>
      </c>
      <c r="C586" s="674">
        <v>130</v>
      </c>
      <c r="D586" s="674">
        <v>129</v>
      </c>
    </row>
    <row r="587" spans="1:4">
      <c r="A587" s="674" t="s">
        <v>3791</v>
      </c>
      <c r="B587" s="674">
        <v>54</v>
      </c>
      <c r="C587" s="674">
        <v>50</v>
      </c>
      <c r="D587" s="674">
        <v>50</v>
      </c>
    </row>
    <row r="588" spans="1:4">
      <c r="A588" s="674" t="s">
        <v>3792</v>
      </c>
      <c r="B588" s="674">
        <v>46</v>
      </c>
      <c r="C588" s="674">
        <v>91</v>
      </c>
      <c r="D588" s="674">
        <v>88</v>
      </c>
    </row>
    <row r="589" spans="1:4">
      <c r="A589" s="674" t="s">
        <v>3793</v>
      </c>
      <c r="B589" s="674">
        <v>48</v>
      </c>
      <c r="C589" s="674">
        <v>36</v>
      </c>
      <c r="D589" s="674">
        <v>37</v>
      </c>
    </row>
    <row r="590" spans="1:4">
      <c r="A590" s="674" t="s">
        <v>3794</v>
      </c>
      <c r="B590" s="674">
        <v>42</v>
      </c>
      <c r="C590" s="674">
        <v>17</v>
      </c>
      <c r="D590" s="674">
        <v>17</v>
      </c>
    </row>
    <row r="591" spans="1:4">
      <c r="A591" s="674" t="s">
        <v>3795</v>
      </c>
      <c r="B591" s="674">
        <v>102</v>
      </c>
      <c r="C591" s="674">
        <v>71</v>
      </c>
      <c r="D591" s="674">
        <v>71</v>
      </c>
    </row>
    <row r="592" spans="1:4">
      <c r="A592" s="674" t="s">
        <v>3796</v>
      </c>
      <c r="B592" s="674">
        <v>37</v>
      </c>
      <c r="C592" s="674">
        <v>37</v>
      </c>
      <c r="D592" s="674">
        <v>37</v>
      </c>
    </row>
    <row r="593" spans="1:4">
      <c r="A593" s="674" t="s">
        <v>3797</v>
      </c>
      <c r="B593" s="674">
        <v>28</v>
      </c>
      <c r="C593" s="674">
        <v>20</v>
      </c>
      <c r="D593" s="674">
        <v>20</v>
      </c>
    </row>
    <row r="594" spans="1:4">
      <c r="A594" s="674" t="s">
        <v>3798</v>
      </c>
      <c r="B594" s="674">
        <v>1</v>
      </c>
      <c r="C594" s="674">
        <v>9</v>
      </c>
      <c r="D594" s="674">
        <v>9</v>
      </c>
    </row>
    <row r="595" spans="1:4">
      <c r="A595" s="674" t="s">
        <v>3799</v>
      </c>
      <c r="B595" s="674">
        <v>41</v>
      </c>
      <c r="C595" s="674">
        <v>71</v>
      </c>
      <c r="D595" s="674">
        <v>70</v>
      </c>
    </row>
    <row r="596" spans="1:4">
      <c r="A596" s="674" t="s">
        <v>3800</v>
      </c>
      <c r="B596" s="674">
        <v>32</v>
      </c>
      <c r="C596" s="674">
        <v>34</v>
      </c>
      <c r="D596" s="674">
        <v>33</v>
      </c>
    </row>
    <row r="597" spans="1:4">
      <c r="A597" s="674" t="s">
        <v>3801</v>
      </c>
      <c r="B597" s="674">
        <v>20</v>
      </c>
      <c r="C597" s="674">
        <v>47</v>
      </c>
      <c r="D597" s="674">
        <v>46</v>
      </c>
    </row>
    <row r="598" spans="1:4">
      <c r="A598" s="674" t="s">
        <v>3802</v>
      </c>
      <c r="B598" s="674">
        <v>15</v>
      </c>
      <c r="C598" s="674">
        <v>22</v>
      </c>
      <c r="D598" s="674">
        <v>19</v>
      </c>
    </row>
    <row r="599" spans="1:4">
      <c r="A599" s="674" t="s">
        <v>3803</v>
      </c>
      <c r="B599" s="674">
        <v>24</v>
      </c>
      <c r="C599" s="674">
        <v>26</v>
      </c>
      <c r="D599" s="674">
        <v>26</v>
      </c>
    </row>
    <row r="600" spans="1:4">
      <c r="A600" s="674" t="s">
        <v>3804</v>
      </c>
      <c r="B600" s="674">
        <v>5</v>
      </c>
      <c r="C600" s="674">
        <v>15</v>
      </c>
      <c r="D600" s="674">
        <v>16</v>
      </c>
    </row>
    <row r="601" spans="1:4">
      <c r="A601" s="674" t="s">
        <v>3805</v>
      </c>
      <c r="B601" s="674">
        <v>1</v>
      </c>
      <c r="C601" s="674">
        <v>9</v>
      </c>
      <c r="D601" s="674">
        <v>10</v>
      </c>
    </row>
    <row r="602" spans="1:4">
      <c r="A602" s="674" t="s">
        <v>3806</v>
      </c>
      <c r="B602" s="674">
        <v>1</v>
      </c>
      <c r="C602" s="674">
        <v>8</v>
      </c>
      <c r="D602" s="674">
        <v>3</v>
      </c>
    </row>
    <row r="603" spans="1:4">
      <c r="A603" s="674" t="s">
        <v>3807</v>
      </c>
      <c r="B603" s="674">
        <v>43</v>
      </c>
      <c r="C603" s="674">
        <v>53</v>
      </c>
      <c r="D603" s="674">
        <v>53</v>
      </c>
    </row>
    <row r="604" spans="1:4">
      <c r="A604" s="674" t="s">
        <v>3808</v>
      </c>
      <c r="B604" s="674">
        <v>12</v>
      </c>
      <c r="C604" s="674">
        <v>22</v>
      </c>
      <c r="D604" s="674">
        <v>22</v>
      </c>
    </row>
    <row r="605" spans="1:4">
      <c r="A605" s="674" t="s">
        <v>3809</v>
      </c>
      <c r="B605" s="674">
        <v>30</v>
      </c>
      <c r="C605" s="674">
        <v>55</v>
      </c>
      <c r="D605" s="674">
        <v>52</v>
      </c>
    </row>
    <row r="606" spans="1:4">
      <c r="A606" s="674" t="s">
        <v>3810</v>
      </c>
      <c r="B606" s="674">
        <v>36</v>
      </c>
      <c r="C606" s="674">
        <v>24</v>
      </c>
      <c r="D606" s="674">
        <v>24</v>
      </c>
    </row>
    <row r="607" spans="1:4">
      <c r="A607" s="674" t="s">
        <v>3811</v>
      </c>
      <c r="B607" s="674">
        <v>7</v>
      </c>
      <c r="C607" s="674">
        <v>13</v>
      </c>
      <c r="D607" s="674">
        <v>13</v>
      </c>
    </row>
    <row r="608" spans="1:4">
      <c r="A608" s="674" t="s">
        <v>3812</v>
      </c>
      <c r="B608" s="674">
        <v>49</v>
      </c>
      <c r="C608" s="674">
        <v>36</v>
      </c>
      <c r="D608" s="674">
        <v>36</v>
      </c>
    </row>
    <row r="609" spans="1:4">
      <c r="A609" s="674" t="s">
        <v>3813</v>
      </c>
      <c r="B609" s="674">
        <v>32</v>
      </c>
      <c r="C609" s="674">
        <v>19</v>
      </c>
      <c r="D609" s="674">
        <v>19</v>
      </c>
    </row>
    <row r="610" spans="1:4">
      <c r="A610" s="674" t="s">
        <v>3814</v>
      </c>
      <c r="B610" s="674">
        <v>3</v>
      </c>
      <c r="C610" s="674">
        <v>8</v>
      </c>
      <c r="D610" s="674">
        <v>5</v>
      </c>
    </row>
    <row r="611" spans="1:4">
      <c r="A611" s="674" t="s">
        <v>3815</v>
      </c>
      <c r="B611" s="674">
        <v>1</v>
      </c>
      <c r="C611" s="674">
        <v>1</v>
      </c>
      <c r="D611" s="674">
        <v>1</v>
      </c>
    </row>
    <row r="612" spans="1:4">
      <c r="A612" s="674" t="s">
        <v>3816</v>
      </c>
      <c r="B612" s="674">
        <v>1</v>
      </c>
      <c r="C612" s="674">
        <v>1</v>
      </c>
      <c r="D612" s="674">
        <v>1</v>
      </c>
    </row>
    <row r="613" spans="1:4">
      <c r="A613" s="674" t="s">
        <v>3817</v>
      </c>
      <c r="B613" s="674">
        <v>39</v>
      </c>
      <c r="C613" s="674">
        <v>63</v>
      </c>
      <c r="D613" s="674">
        <v>58</v>
      </c>
    </row>
    <row r="614" spans="1:4">
      <c r="A614" s="674" t="s">
        <v>3818</v>
      </c>
      <c r="B614" s="674">
        <v>19</v>
      </c>
      <c r="C614" s="674">
        <v>28</v>
      </c>
      <c r="D614" s="674">
        <v>28</v>
      </c>
    </row>
    <row r="615" spans="1:4">
      <c r="A615" s="674" t="s">
        <v>3819</v>
      </c>
      <c r="B615" s="674">
        <v>28</v>
      </c>
      <c r="C615" s="674">
        <v>44</v>
      </c>
      <c r="D615" s="674">
        <v>45</v>
      </c>
    </row>
    <row r="616" spans="1:4">
      <c r="A616" s="674" t="s">
        <v>3820</v>
      </c>
      <c r="B616" s="674">
        <v>3</v>
      </c>
      <c r="C616" s="674">
        <v>32</v>
      </c>
      <c r="D616" s="674">
        <v>29</v>
      </c>
    </row>
    <row r="617" spans="1:4">
      <c r="A617" s="674" t="s">
        <v>3821</v>
      </c>
      <c r="B617" s="674">
        <v>1</v>
      </c>
      <c r="C617" s="674">
        <v>15</v>
      </c>
      <c r="D617" s="674">
        <v>5</v>
      </c>
    </row>
    <row r="618" spans="1:4">
      <c r="A618" s="674" t="s">
        <v>3822</v>
      </c>
      <c r="B618" s="674">
        <v>1</v>
      </c>
      <c r="C618" s="674">
        <v>3</v>
      </c>
      <c r="D618" s="674">
        <v>1</v>
      </c>
    </row>
    <row r="619" spans="1:4">
      <c r="A619" s="674" t="s">
        <v>3823</v>
      </c>
      <c r="B619" s="674">
        <v>1</v>
      </c>
      <c r="C619" s="674">
        <v>3</v>
      </c>
      <c r="D619" s="674">
        <v>1</v>
      </c>
    </row>
    <row r="620" spans="1:4">
      <c r="A620" s="674" t="s">
        <v>3824</v>
      </c>
      <c r="B620" s="674">
        <v>1</v>
      </c>
      <c r="C620" s="674">
        <v>3</v>
      </c>
      <c r="D620" s="674">
        <v>1</v>
      </c>
    </row>
    <row r="621" spans="1:4">
      <c r="A621" s="674" t="s">
        <v>3825</v>
      </c>
      <c r="B621" s="674">
        <v>1</v>
      </c>
      <c r="C621" s="674">
        <v>3</v>
      </c>
      <c r="D621" s="674">
        <v>1</v>
      </c>
    </row>
    <row r="622" spans="1:4">
      <c r="A622" s="674" t="s">
        <v>3826</v>
      </c>
      <c r="B622" s="674">
        <v>1</v>
      </c>
      <c r="C622" s="674">
        <v>3</v>
      </c>
      <c r="D622" s="674">
        <v>1</v>
      </c>
    </row>
    <row r="623" spans="1:4">
      <c r="A623" s="674" t="s">
        <v>3827</v>
      </c>
      <c r="B623" s="674">
        <v>1</v>
      </c>
      <c r="C623" s="674">
        <v>3</v>
      </c>
      <c r="D623" s="674">
        <v>1</v>
      </c>
    </row>
    <row r="624" spans="1:4">
      <c r="A624" s="674" t="s">
        <v>3828</v>
      </c>
      <c r="B624" s="674">
        <v>1</v>
      </c>
      <c r="C624" s="674">
        <v>3</v>
      </c>
      <c r="D624" s="674">
        <v>1</v>
      </c>
    </row>
    <row r="625" spans="1:4">
      <c r="A625" s="674" t="s">
        <v>3829</v>
      </c>
      <c r="B625" s="674">
        <v>1</v>
      </c>
      <c r="C625" s="674">
        <v>3</v>
      </c>
      <c r="D625" s="674">
        <v>1</v>
      </c>
    </row>
    <row r="626" spans="1:4">
      <c r="A626" s="674" t="s">
        <v>3830</v>
      </c>
      <c r="B626" s="674">
        <v>1</v>
      </c>
      <c r="C626" s="674">
        <v>3</v>
      </c>
      <c r="D626" s="674">
        <v>1</v>
      </c>
    </row>
    <row r="627" spans="1:4">
      <c r="A627" s="674" t="s">
        <v>3831</v>
      </c>
      <c r="B627" s="674">
        <v>1</v>
      </c>
      <c r="C627" s="674">
        <v>3</v>
      </c>
      <c r="D627" s="674">
        <v>1</v>
      </c>
    </row>
    <row r="628" spans="1:4">
      <c r="A628" s="674" t="s">
        <v>3832</v>
      </c>
      <c r="B628" s="674">
        <v>1</v>
      </c>
      <c r="C628" s="674">
        <v>3</v>
      </c>
      <c r="D628" s="674">
        <v>1</v>
      </c>
    </row>
    <row r="629" spans="1:4">
      <c r="A629" s="674" t="s">
        <v>3833</v>
      </c>
      <c r="B629" s="674">
        <v>1</v>
      </c>
      <c r="C629" s="674">
        <v>3</v>
      </c>
      <c r="D629" s="674">
        <v>1</v>
      </c>
    </row>
    <row r="630" spans="1:4">
      <c r="A630" s="674" t="s">
        <v>3834</v>
      </c>
      <c r="B630" s="674">
        <v>1</v>
      </c>
      <c r="C630" s="674">
        <v>3</v>
      </c>
      <c r="D630" s="674">
        <v>1</v>
      </c>
    </row>
    <row r="631" spans="1:4">
      <c r="A631" s="674" t="s">
        <v>3835</v>
      </c>
      <c r="B631" s="674">
        <v>1</v>
      </c>
      <c r="C631" s="674">
        <v>3</v>
      </c>
      <c r="D631" s="674">
        <v>1</v>
      </c>
    </row>
    <row r="632" spans="1:4">
      <c r="A632" s="674" t="s">
        <v>3836</v>
      </c>
      <c r="B632" s="674">
        <v>3</v>
      </c>
      <c r="C632" s="674">
        <v>3</v>
      </c>
      <c r="D632" s="674">
        <v>3</v>
      </c>
    </row>
    <row r="633" spans="1:4">
      <c r="A633" s="674" t="s">
        <v>3837</v>
      </c>
      <c r="B633" s="674">
        <v>1</v>
      </c>
      <c r="C633" s="674">
        <v>3</v>
      </c>
      <c r="D633" s="674">
        <v>1</v>
      </c>
    </row>
    <row r="634" spans="1:4">
      <c r="A634" s="674" t="s">
        <v>3838</v>
      </c>
      <c r="B634" s="674">
        <v>1</v>
      </c>
      <c r="C634" s="674">
        <v>3</v>
      </c>
      <c r="D634" s="674">
        <v>1</v>
      </c>
    </row>
    <row r="635" spans="1:4">
      <c r="A635" s="674" t="s">
        <v>3839</v>
      </c>
      <c r="B635" s="674">
        <v>1</v>
      </c>
      <c r="C635" s="674">
        <v>3</v>
      </c>
      <c r="D635" s="674">
        <v>1</v>
      </c>
    </row>
    <row r="636" spans="1:4">
      <c r="A636" s="674" t="s">
        <v>3840</v>
      </c>
      <c r="B636" s="674">
        <v>1</v>
      </c>
      <c r="C636" s="674">
        <v>9</v>
      </c>
      <c r="D636" s="674">
        <v>1</v>
      </c>
    </row>
    <row r="637" spans="1:4">
      <c r="A637" s="674" t="s">
        <v>3841</v>
      </c>
      <c r="B637" s="674">
        <v>91</v>
      </c>
      <c r="C637" s="674">
        <v>87</v>
      </c>
      <c r="D637" s="674">
        <v>85</v>
      </c>
    </row>
    <row r="638" spans="1:4">
      <c r="A638" s="674" t="s">
        <v>3842</v>
      </c>
      <c r="B638" s="674">
        <v>54</v>
      </c>
      <c r="C638" s="674">
        <v>60</v>
      </c>
      <c r="D638" s="674">
        <v>60</v>
      </c>
    </row>
    <row r="639" spans="1:4">
      <c r="A639" s="674" t="s">
        <v>3843</v>
      </c>
      <c r="B639" s="674">
        <v>26</v>
      </c>
      <c r="C639" s="674">
        <v>36</v>
      </c>
      <c r="D639" s="674">
        <v>35</v>
      </c>
    </row>
    <row r="640" spans="1:4">
      <c r="A640" s="674" t="s">
        <v>3844</v>
      </c>
      <c r="B640" s="674">
        <v>14</v>
      </c>
      <c r="C640" s="674">
        <v>24</v>
      </c>
      <c r="D640" s="674">
        <v>20</v>
      </c>
    </row>
    <row r="641" spans="1:4">
      <c r="A641" s="674" t="s">
        <v>3845</v>
      </c>
      <c r="B641" s="674">
        <v>61</v>
      </c>
      <c r="C641" s="674">
        <v>88</v>
      </c>
      <c r="D641" s="674">
        <v>85</v>
      </c>
    </row>
    <row r="642" spans="1:4">
      <c r="A642" s="674" t="s">
        <v>3846</v>
      </c>
      <c r="B642" s="674">
        <v>28</v>
      </c>
      <c r="C642" s="674">
        <v>51</v>
      </c>
      <c r="D642" s="674">
        <v>42</v>
      </c>
    </row>
    <row r="643" spans="1:4">
      <c r="A643" s="674" t="s">
        <v>3847</v>
      </c>
      <c r="B643" s="674">
        <v>16</v>
      </c>
      <c r="C643" s="674">
        <v>37</v>
      </c>
      <c r="D643" s="674">
        <v>22</v>
      </c>
    </row>
    <row r="644" spans="1:4">
      <c r="A644" s="674" t="s">
        <v>3848</v>
      </c>
      <c r="B644" s="674">
        <v>12</v>
      </c>
      <c r="C644" s="674">
        <v>25</v>
      </c>
      <c r="D644" s="674">
        <v>15</v>
      </c>
    </row>
    <row r="645" spans="1:4">
      <c r="A645" s="674" t="s">
        <v>3849</v>
      </c>
      <c r="B645" s="674">
        <v>48</v>
      </c>
      <c r="C645" s="674">
        <v>42</v>
      </c>
      <c r="D645" s="674">
        <v>43</v>
      </c>
    </row>
    <row r="646" spans="1:4">
      <c r="A646" s="674" t="s">
        <v>3850</v>
      </c>
      <c r="B646" s="674">
        <v>15</v>
      </c>
      <c r="C646" s="674">
        <v>16</v>
      </c>
      <c r="D646" s="674">
        <v>15</v>
      </c>
    </row>
    <row r="647" spans="1:4">
      <c r="A647" s="674" t="s">
        <v>3851</v>
      </c>
      <c r="B647" s="674">
        <v>97</v>
      </c>
      <c r="C647" s="674">
        <v>212</v>
      </c>
      <c r="D647" s="674">
        <v>183</v>
      </c>
    </row>
    <row r="648" spans="1:4">
      <c r="A648" s="674" t="s">
        <v>3852</v>
      </c>
      <c r="B648" s="674">
        <v>16</v>
      </c>
      <c r="C648" s="674">
        <v>77</v>
      </c>
      <c r="D648" s="674">
        <v>58</v>
      </c>
    </row>
    <row r="649" spans="1:4">
      <c r="A649" s="674" t="s">
        <v>3853</v>
      </c>
      <c r="B649" s="674">
        <v>16</v>
      </c>
      <c r="C649" s="674">
        <v>27</v>
      </c>
      <c r="D649" s="674">
        <v>22</v>
      </c>
    </row>
    <row r="650" spans="1:4">
      <c r="A650" s="674" t="s">
        <v>3854</v>
      </c>
      <c r="B650" s="674">
        <v>88</v>
      </c>
      <c r="C650" s="674">
        <v>221</v>
      </c>
      <c r="D650" s="674">
        <v>217</v>
      </c>
    </row>
    <row r="651" spans="1:4">
      <c r="A651" s="674" t="s">
        <v>3855</v>
      </c>
      <c r="B651" s="674">
        <v>127</v>
      </c>
      <c r="C651" s="674">
        <v>148</v>
      </c>
      <c r="D651" s="674">
        <v>142</v>
      </c>
    </row>
    <row r="652" spans="1:4">
      <c r="A652" s="674" t="s">
        <v>3856</v>
      </c>
      <c r="B652" s="674">
        <v>51</v>
      </c>
      <c r="C652" s="674">
        <v>96</v>
      </c>
      <c r="D652" s="674">
        <v>84</v>
      </c>
    </row>
    <row r="653" spans="1:4">
      <c r="A653" s="674" t="s">
        <v>3857</v>
      </c>
      <c r="B653" s="674">
        <v>23</v>
      </c>
      <c r="C653" s="674">
        <v>58</v>
      </c>
      <c r="D653" s="674">
        <v>36</v>
      </c>
    </row>
    <row r="654" spans="1:4">
      <c r="A654" s="674" t="s">
        <v>3858</v>
      </c>
      <c r="B654" s="674">
        <v>1</v>
      </c>
      <c r="C654" s="674">
        <v>3</v>
      </c>
      <c r="D654" s="674">
        <v>1</v>
      </c>
    </row>
    <row r="655" spans="1:4">
      <c r="A655" s="674" t="s">
        <v>3859</v>
      </c>
      <c r="B655" s="674">
        <v>43</v>
      </c>
      <c r="C655" s="674">
        <v>61</v>
      </c>
      <c r="D655" s="674">
        <v>60</v>
      </c>
    </row>
    <row r="656" spans="1:4">
      <c r="A656" s="674" t="s">
        <v>3860</v>
      </c>
      <c r="B656" s="674">
        <v>19</v>
      </c>
      <c r="C656" s="674">
        <v>40</v>
      </c>
      <c r="D656" s="674">
        <v>37</v>
      </c>
    </row>
    <row r="657" spans="1:4">
      <c r="A657" s="674" t="s">
        <v>3861</v>
      </c>
      <c r="B657" s="674">
        <v>5</v>
      </c>
      <c r="C657" s="674">
        <v>29</v>
      </c>
      <c r="D657" s="674">
        <v>19</v>
      </c>
    </row>
    <row r="658" spans="1:4">
      <c r="A658" s="674" t="s">
        <v>3862</v>
      </c>
      <c r="B658" s="674">
        <v>3</v>
      </c>
      <c r="C658" s="674">
        <v>20</v>
      </c>
      <c r="D658" s="674">
        <v>5</v>
      </c>
    </row>
    <row r="659" spans="1:4">
      <c r="A659" s="674" t="s">
        <v>3863</v>
      </c>
      <c r="B659" s="674">
        <v>1</v>
      </c>
      <c r="C659" s="674">
        <v>1</v>
      </c>
      <c r="D659" s="674">
        <v>1</v>
      </c>
    </row>
    <row r="660" spans="1:4">
      <c r="A660" s="674" t="s">
        <v>3864</v>
      </c>
      <c r="B660" s="674">
        <v>128</v>
      </c>
      <c r="C660" s="674">
        <v>129</v>
      </c>
      <c r="D660" s="674">
        <v>127</v>
      </c>
    </row>
    <row r="661" spans="1:4">
      <c r="A661" s="674" t="s">
        <v>3865</v>
      </c>
      <c r="B661" s="674">
        <v>70</v>
      </c>
      <c r="C661" s="674">
        <v>75</v>
      </c>
      <c r="D661" s="674">
        <v>74</v>
      </c>
    </row>
    <row r="662" spans="1:4">
      <c r="A662" s="674" t="s">
        <v>3866</v>
      </c>
      <c r="B662" s="674">
        <v>48</v>
      </c>
      <c r="C662" s="674">
        <v>68</v>
      </c>
      <c r="D662" s="674">
        <v>56</v>
      </c>
    </row>
    <row r="663" spans="1:4">
      <c r="A663" s="674" t="s">
        <v>3867</v>
      </c>
      <c r="B663" s="674">
        <v>26</v>
      </c>
      <c r="C663" s="674">
        <v>46</v>
      </c>
      <c r="D663" s="674">
        <v>32</v>
      </c>
    </row>
    <row r="664" spans="1:4">
      <c r="A664" s="674" t="s">
        <v>3868</v>
      </c>
      <c r="B664" s="674">
        <v>98</v>
      </c>
      <c r="C664" s="674">
        <v>93</v>
      </c>
      <c r="D664" s="674">
        <v>93</v>
      </c>
    </row>
    <row r="665" spans="1:4">
      <c r="A665" s="674" t="s">
        <v>3869</v>
      </c>
      <c r="B665" s="674">
        <v>51</v>
      </c>
      <c r="C665" s="674">
        <v>67</v>
      </c>
      <c r="D665" s="674">
        <v>60</v>
      </c>
    </row>
    <row r="666" spans="1:4">
      <c r="A666" s="674" t="s">
        <v>3870</v>
      </c>
      <c r="B666" s="674">
        <v>32</v>
      </c>
      <c r="C666" s="674">
        <v>49</v>
      </c>
      <c r="D666" s="674">
        <v>41</v>
      </c>
    </row>
    <row r="667" spans="1:4">
      <c r="A667" s="674" t="s">
        <v>3871</v>
      </c>
      <c r="B667" s="674">
        <v>18</v>
      </c>
      <c r="C667" s="674">
        <v>34</v>
      </c>
      <c r="D667" s="674">
        <v>23</v>
      </c>
    </row>
    <row r="668" spans="1:4">
      <c r="A668" s="674" t="s">
        <v>3872</v>
      </c>
      <c r="B668" s="674">
        <v>43</v>
      </c>
      <c r="C668" s="674">
        <v>75</v>
      </c>
      <c r="D668" s="674">
        <v>61</v>
      </c>
    </row>
    <row r="669" spans="1:4">
      <c r="A669" s="674" t="s">
        <v>3873</v>
      </c>
      <c r="B669" s="674">
        <v>24</v>
      </c>
      <c r="C669" s="674">
        <v>37</v>
      </c>
      <c r="D669" s="674">
        <v>27</v>
      </c>
    </row>
    <row r="670" spans="1:4">
      <c r="A670" s="674" t="s">
        <v>3874</v>
      </c>
      <c r="B670" s="674">
        <v>14</v>
      </c>
      <c r="C670" s="674">
        <v>22</v>
      </c>
      <c r="D670" s="674">
        <v>17</v>
      </c>
    </row>
    <row r="671" spans="1:4">
      <c r="A671" s="674" t="s">
        <v>3875</v>
      </c>
      <c r="B671" s="674">
        <v>24</v>
      </c>
      <c r="C671" s="674">
        <v>51</v>
      </c>
      <c r="D671" s="674">
        <v>30</v>
      </c>
    </row>
    <row r="672" spans="1:4">
      <c r="A672" s="674" t="s">
        <v>3876</v>
      </c>
      <c r="B672" s="674">
        <v>13</v>
      </c>
      <c r="C672" s="674">
        <v>27</v>
      </c>
      <c r="D672" s="674">
        <v>16</v>
      </c>
    </row>
    <row r="673" spans="1:4">
      <c r="A673" s="674" t="s">
        <v>3877</v>
      </c>
      <c r="B673" s="674">
        <v>23</v>
      </c>
      <c r="C673" s="674">
        <v>53</v>
      </c>
      <c r="D673" s="674">
        <v>38</v>
      </c>
    </row>
    <row r="674" spans="1:4">
      <c r="A674" s="674" t="s">
        <v>3878</v>
      </c>
      <c r="B674" s="674">
        <v>11</v>
      </c>
      <c r="C674" s="674">
        <v>29</v>
      </c>
      <c r="D674" s="674">
        <v>15</v>
      </c>
    </row>
    <row r="675" spans="1:4">
      <c r="A675" s="674" t="s">
        <v>3879</v>
      </c>
      <c r="B675" s="674">
        <v>6</v>
      </c>
      <c r="C675" s="674">
        <v>21</v>
      </c>
      <c r="D675" s="674">
        <v>9</v>
      </c>
    </row>
    <row r="676" spans="1:4">
      <c r="A676" s="674" t="s">
        <v>3880</v>
      </c>
      <c r="B676" s="674">
        <v>19</v>
      </c>
      <c r="C676" s="674">
        <v>43</v>
      </c>
      <c r="D676" s="674">
        <v>29</v>
      </c>
    </row>
    <row r="677" spans="1:4">
      <c r="A677" s="674" t="s">
        <v>3881</v>
      </c>
      <c r="B677" s="674">
        <v>13</v>
      </c>
      <c r="C677" s="674">
        <v>20</v>
      </c>
      <c r="D677" s="674">
        <v>14</v>
      </c>
    </row>
    <row r="678" spans="1:4">
      <c r="A678" s="674" t="s">
        <v>3882</v>
      </c>
      <c r="B678" s="674">
        <v>13</v>
      </c>
      <c r="C678" s="674">
        <v>84</v>
      </c>
      <c r="D678" s="674">
        <v>65</v>
      </c>
    </row>
    <row r="679" spans="1:4">
      <c r="A679" s="674" t="s">
        <v>3883</v>
      </c>
      <c r="B679" s="674">
        <v>11</v>
      </c>
      <c r="C679" s="674">
        <v>23</v>
      </c>
      <c r="D679" s="674">
        <v>21</v>
      </c>
    </row>
    <row r="680" spans="1:4">
      <c r="A680" s="674" t="s">
        <v>3884</v>
      </c>
      <c r="B680" s="674">
        <v>181</v>
      </c>
      <c r="C680" s="674">
        <v>111</v>
      </c>
      <c r="D680" s="674">
        <v>114</v>
      </c>
    </row>
    <row r="681" spans="1:4">
      <c r="A681" s="674" t="s">
        <v>3885</v>
      </c>
      <c r="B681" s="674">
        <v>41</v>
      </c>
      <c r="C681" s="674">
        <v>61</v>
      </c>
      <c r="D681" s="674">
        <v>63</v>
      </c>
    </row>
    <row r="682" spans="1:4">
      <c r="A682" s="674" t="s">
        <v>3886</v>
      </c>
      <c r="B682" s="674">
        <v>15</v>
      </c>
      <c r="C682" s="674">
        <v>41</v>
      </c>
      <c r="D682" s="674">
        <v>34</v>
      </c>
    </row>
    <row r="683" spans="1:4">
      <c r="A683" s="674" t="s">
        <v>3887</v>
      </c>
      <c r="B683" s="674">
        <v>89</v>
      </c>
      <c r="C683" s="674">
        <v>103</v>
      </c>
      <c r="D683" s="674">
        <v>101</v>
      </c>
    </row>
    <row r="684" spans="1:4">
      <c r="A684" s="674" t="s">
        <v>3888</v>
      </c>
      <c r="B684" s="674">
        <v>45</v>
      </c>
      <c r="C684" s="674">
        <v>74</v>
      </c>
      <c r="D684" s="674">
        <v>57</v>
      </c>
    </row>
    <row r="685" spans="1:4">
      <c r="A685" s="674" t="s">
        <v>3889</v>
      </c>
      <c r="B685" s="674">
        <v>24</v>
      </c>
      <c r="C685" s="674">
        <v>49</v>
      </c>
      <c r="D685" s="674">
        <v>24</v>
      </c>
    </row>
    <row r="686" spans="1:4">
      <c r="A686" s="674" t="s">
        <v>3890</v>
      </c>
      <c r="B686" s="674">
        <v>49</v>
      </c>
      <c r="C686" s="674">
        <v>70</v>
      </c>
      <c r="D686" s="674">
        <v>62</v>
      </c>
    </row>
    <row r="687" spans="1:4">
      <c r="A687" s="674" t="s">
        <v>3891</v>
      </c>
      <c r="B687" s="674">
        <v>29</v>
      </c>
      <c r="C687" s="674">
        <v>47</v>
      </c>
      <c r="D687" s="674">
        <v>35</v>
      </c>
    </row>
    <row r="688" spans="1:4">
      <c r="A688" s="674" t="s">
        <v>3892</v>
      </c>
      <c r="B688" s="674">
        <v>22</v>
      </c>
      <c r="C688" s="674">
        <v>31</v>
      </c>
      <c r="D688" s="674">
        <v>22</v>
      </c>
    </row>
    <row r="689" spans="1:4">
      <c r="A689" s="674" t="s">
        <v>3893</v>
      </c>
      <c r="B689" s="674">
        <v>66</v>
      </c>
      <c r="C689" s="674">
        <v>104</v>
      </c>
      <c r="D689" s="674">
        <v>96</v>
      </c>
    </row>
    <row r="690" spans="1:4">
      <c r="A690" s="674" t="s">
        <v>3894</v>
      </c>
      <c r="B690" s="674">
        <v>16</v>
      </c>
      <c r="C690" s="674">
        <v>40</v>
      </c>
      <c r="D690" s="674">
        <v>29</v>
      </c>
    </row>
    <row r="691" spans="1:4">
      <c r="A691" s="674" t="s">
        <v>3895</v>
      </c>
      <c r="B691" s="674">
        <v>13</v>
      </c>
      <c r="C691" s="674">
        <v>37</v>
      </c>
      <c r="D691" s="674">
        <v>17</v>
      </c>
    </row>
    <row r="692" spans="1:4">
      <c r="A692" s="674" t="s">
        <v>3896</v>
      </c>
      <c r="B692" s="674">
        <v>10</v>
      </c>
      <c r="C692" s="674">
        <v>19</v>
      </c>
      <c r="D692" s="674">
        <v>10</v>
      </c>
    </row>
    <row r="693" spans="1:4">
      <c r="A693" s="674" t="s">
        <v>3897</v>
      </c>
      <c r="B693" s="674">
        <v>19</v>
      </c>
      <c r="C693" s="674">
        <v>62</v>
      </c>
      <c r="D693" s="674">
        <v>47</v>
      </c>
    </row>
    <row r="694" spans="1:4">
      <c r="A694" s="674" t="s">
        <v>3898</v>
      </c>
      <c r="B694" s="674">
        <v>11</v>
      </c>
      <c r="C694" s="674">
        <v>8</v>
      </c>
      <c r="D694" s="674">
        <v>8</v>
      </c>
    </row>
    <row r="695" spans="1:4">
      <c r="A695" s="674" t="s">
        <v>3899</v>
      </c>
      <c r="B695" s="674">
        <v>63</v>
      </c>
      <c r="C695" s="674">
        <v>65</v>
      </c>
      <c r="D695" s="674">
        <v>64</v>
      </c>
    </row>
    <row r="696" spans="1:4">
      <c r="A696" s="674" t="s">
        <v>3900</v>
      </c>
      <c r="B696" s="674">
        <v>26</v>
      </c>
      <c r="C696" s="674">
        <v>35</v>
      </c>
      <c r="D696" s="674">
        <v>34</v>
      </c>
    </row>
    <row r="697" spans="1:4">
      <c r="A697" s="674" t="s">
        <v>3901</v>
      </c>
      <c r="B697" s="674">
        <v>14</v>
      </c>
      <c r="C697" s="674">
        <v>15</v>
      </c>
      <c r="D697" s="674">
        <v>16</v>
      </c>
    </row>
    <row r="698" spans="1:4">
      <c r="A698" s="674" t="s">
        <v>3902</v>
      </c>
      <c r="B698" s="674">
        <v>4</v>
      </c>
      <c r="C698" s="674">
        <v>14</v>
      </c>
      <c r="D698" s="674">
        <v>6</v>
      </c>
    </row>
    <row r="699" spans="1:4">
      <c r="A699" s="674" t="s">
        <v>3903</v>
      </c>
      <c r="B699" s="674">
        <v>5</v>
      </c>
      <c r="C699" s="674">
        <v>10</v>
      </c>
      <c r="D699" s="674">
        <v>5</v>
      </c>
    </row>
    <row r="700" spans="1:4">
      <c r="A700" s="674" t="s">
        <v>3904</v>
      </c>
      <c r="B700" s="674">
        <v>5</v>
      </c>
      <c r="C700" s="674">
        <v>6</v>
      </c>
      <c r="D700" s="674">
        <v>5</v>
      </c>
    </row>
    <row r="701" spans="1:4">
      <c r="A701" s="674" t="s">
        <v>3905</v>
      </c>
      <c r="B701" s="674">
        <v>4</v>
      </c>
      <c r="C701" s="674">
        <v>15</v>
      </c>
      <c r="D701" s="674">
        <v>4</v>
      </c>
    </row>
    <row r="702" spans="1:4">
      <c r="A702" s="674" t="s">
        <v>3906</v>
      </c>
      <c r="B702" s="674">
        <v>32</v>
      </c>
      <c r="C702" s="674">
        <v>45</v>
      </c>
      <c r="D702" s="674">
        <v>40</v>
      </c>
    </row>
    <row r="703" spans="1:4">
      <c r="A703" s="674" t="s">
        <v>3907</v>
      </c>
      <c r="B703" s="674">
        <v>16</v>
      </c>
      <c r="C703" s="674">
        <v>21</v>
      </c>
      <c r="D703" s="674">
        <v>20</v>
      </c>
    </row>
    <row r="704" spans="1:4">
      <c r="A704" s="674" t="s">
        <v>3908</v>
      </c>
      <c r="B704" s="674">
        <v>9</v>
      </c>
      <c r="C704" s="674">
        <v>15</v>
      </c>
      <c r="D704" s="674">
        <v>11</v>
      </c>
    </row>
    <row r="705" spans="1:15">
      <c r="A705" s="674" t="s">
        <v>3909</v>
      </c>
      <c r="B705" s="674">
        <v>3</v>
      </c>
      <c r="C705" s="674">
        <v>15</v>
      </c>
      <c r="D705" s="674">
        <v>3</v>
      </c>
    </row>
    <row r="706" spans="1:15">
      <c r="A706" s="674" t="s">
        <v>3910</v>
      </c>
      <c r="B706" s="674">
        <v>3</v>
      </c>
      <c r="C706" s="674">
        <v>3</v>
      </c>
      <c r="D706" s="674">
        <v>3</v>
      </c>
    </row>
    <row r="707" spans="1:15">
      <c r="A707" s="674" t="s">
        <v>3911</v>
      </c>
      <c r="B707" s="674">
        <v>3</v>
      </c>
      <c r="C707" s="674">
        <v>3</v>
      </c>
      <c r="D707" s="674">
        <v>3</v>
      </c>
    </row>
    <row r="708" spans="1:15">
      <c r="A708" s="674" t="s">
        <v>3912</v>
      </c>
      <c r="B708" s="674">
        <v>1</v>
      </c>
      <c r="C708" s="674">
        <v>51</v>
      </c>
      <c r="D708" s="674">
        <v>3</v>
      </c>
      <c r="G708" s="747"/>
      <c r="H708" s="1587"/>
      <c r="I708" s="1587"/>
      <c r="J708" s="1587"/>
      <c r="K708" s="1587"/>
      <c r="L708" s="747"/>
      <c r="M708" s="747"/>
      <c r="N708" s="747"/>
      <c r="O708" s="747"/>
    </row>
    <row r="709" spans="1:15" ht="15.75" thickBot="1">
      <c r="A709" s="674" t="s">
        <v>3913</v>
      </c>
      <c r="B709" s="674">
        <v>8</v>
      </c>
      <c r="C709" s="674">
        <v>16</v>
      </c>
      <c r="D709" s="674">
        <v>13</v>
      </c>
      <c r="H709" s="1584" t="s">
        <v>5074</v>
      </c>
      <c r="I709" s="1585">
        <v>3</v>
      </c>
      <c r="J709" s="1585">
        <v>36</v>
      </c>
      <c r="K709" s="1585">
        <v>13</v>
      </c>
    </row>
    <row r="710" spans="1:15" ht="15.75" thickBot="1">
      <c r="A710" s="674" t="s">
        <v>3914</v>
      </c>
      <c r="B710" s="674">
        <v>1</v>
      </c>
      <c r="C710" s="674">
        <v>5</v>
      </c>
      <c r="D710" s="674">
        <v>5</v>
      </c>
      <c r="H710" s="1584" t="s">
        <v>5075</v>
      </c>
      <c r="I710" s="1585">
        <v>1</v>
      </c>
      <c r="J710" s="1585">
        <v>11</v>
      </c>
      <c r="K710" s="1585">
        <v>3</v>
      </c>
    </row>
    <row r="711" spans="1:15" ht="15.75" thickBot="1">
      <c r="A711" s="674" t="s">
        <v>3915</v>
      </c>
      <c r="B711" s="674">
        <v>67</v>
      </c>
      <c r="C711" s="674">
        <v>82</v>
      </c>
      <c r="D711" s="674">
        <v>82</v>
      </c>
      <c r="H711" s="1584" t="s">
        <v>3912</v>
      </c>
      <c r="I711" s="1585">
        <v>1</v>
      </c>
      <c r="J711" s="1585">
        <v>43</v>
      </c>
      <c r="K711" s="1585">
        <v>1</v>
      </c>
    </row>
    <row r="712" spans="1:15">
      <c r="A712" s="674" t="s">
        <v>3916</v>
      </c>
      <c r="B712" s="674">
        <v>33</v>
      </c>
      <c r="C712" s="674">
        <v>51</v>
      </c>
      <c r="D712" s="674">
        <v>51</v>
      </c>
    </row>
    <row r="713" spans="1:15">
      <c r="A713" s="674" t="s">
        <v>3917</v>
      </c>
      <c r="B713" s="674">
        <v>19</v>
      </c>
      <c r="C713" s="674">
        <v>39</v>
      </c>
      <c r="D713" s="674">
        <v>38</v>
      </c>
    </row>
    <row r="714" spans="1:15">
      <c r="A714" s="674" t="s">
        <v>3918</v>
      </c>
      <c r="B714" s="674">
        <v>10</v>
      </c>
      <c r="C714" s="674">
        <v>27</v>
      </c>
      <c r="D714" s="674">
        <v>26</v>
      </c>
    </row>
    <row r="715" spans="1:15">
      <c r="A715" s="674" t="s">
        <v>3919</v>
      </c>
      <c r="B715" s="674">
        <v>59</v>
      </c>
      <c r="C715" s="674">
        <v>68</v>
      </c>
      <c r="D715" s="674">
        <v>68</v>
      </c>
    </row>
    <row r="716" spans="1:15">
      <c r="A716" s="674" t="s">
        <v>3920</v>
      </c>
      <c r="B716" s="674">
        <v>20</v>
      </c>
      <c r="C716" s="674">
        <v>38</v>
      </c>
      <c r="D716" s="674">
        <v>38</v>
      </c>
    </row>
    <row r="717" spans="1:15">
      <c r="A717" s="674" t="s">
        <v>3921</v>
      </c>
      <c r="B717" s="674">
        <v>12</v>
      </c>
      <c r="C717" s="674">
        <v>22</v>
      </c>
      <c r="D717" s="674">
        <v>21</v>
      </c>
    </row>
    <row r="718" spans="1:15">
      <c r="A718" s="674" t="s">
        <v>3922</v>
      </c>
      <c r="B718" s="674">
        <v>7</v>
      </c>
      <c r="C718" s="674">
        <v>16</v>
      </c>
      <c r="D718" s="674">
        <v>15</v>
      </c>
    </row>
    <row r="719" spans="1:15">
      <c r="A719" s="674" t="s">
        <v>3923</v>
      </c>
      <c r="B719" s="674">
        <v>38</v>
      </c>
      <c r="C719" s="674">
        <v>47</v>
      </c>
      <c r="D719" s="674">
        <v>47</v>
      </c>
    </row>
    <row r="720" spans="1:15">
      <c r="A720" s="674" t="s">
        <v>3924</v>
      </c>
      <c r="B720" s="674">
        <v>23</v>
      </c>
      <c r="C720" s="674">
        <v>27</v>
      </c>
      <c r="D720" s="674">
        <v>27</v>
      </c>
    </row>
    <row r="721" spans="1:4">
      <c r="A721" s="674" t="s">
        <v>3925</v>
      </c>
      <c r="B721" s="674">
        <v>8</v>
      </c>
      <c r="C721" s="674">
        <v>16</v>
      </c>
      <c r="D721" s="674">
        <v>14</v>
      </c>
    </row>
    <row r="722" spans="1:4">
      <c r="A722" s="674" t="s">
        <v>3926</v>
      </c>
      <c r="B722" s="674">
        <v>1</v>
      </c>
      <c r="C722" s="674">
        <v>8</v>
      </c>
      <c r="D722" s="674">
        <v>8</v>
      </c>
    </row>
    <row r="723" spans="1:4">
      <c r="A723" s="674" t="s">
        <v>3927</v>
      </c>
      <c r="B723" s="674">
        <v>62</v>
      </c>
      <c r="C723" s="674">
        <v>58</v>
      </c>
      <c r="D723" s="674">
        <v>57</v>
      </c>
    </row>
    <row r="724" spans="1:4">
      <c r="A724" s="674" t="s">
        <v>3928</v>
      </c>
      <c r="B724" s="674">
        <v>34</v>
      </c>
      <c r="C724" s="674">
        <v>41</v>
      </c>
      <c r="D724" s="674">
        <v>40</v>
      </c>
    </row>
    <row r="725" spans="1:4">
      <c r="A725" s="674" t="s">
        <v>3929</v>
      </c>
      <c r="B725" s="674">
        <v>12</v>
      </c>
      <c r="C725" s="674">
        <v>29</v>
      </c>
      <c r="D725" s="674">
        <v>26</v>
      </c>
    </row>
    <row r="726" spans="1:4">
      <c r="A726" s="674" t="s">
        <v>3930</v>
      </c>
      <c r="B726" s="674">
        <v>34</v>
      </c>
      <c r="C726" s="674">
        <v>43</v>
      </c>
      <c r="D726" s="674">
        <v>42</v>
      </c>
    </row>
    <row r="727" spans="1:4">
      <c r="A727" s="674" t="s">
        <v>3931</v>
      </c>
      <c r="B727" s="674">
        <v>12</v>
      </c>
      <c r="C727" s="674">
        <v>27</v>
      </c>
      <c r="D727" s="674">
        <v>26</v>
      </c>
    </row>
    <row r="728" spans="1:4">
      <c r="A728" s="674" t="s">
        <v>3932</v>
      </c>
      <c r="B728" s="674">
        <v>7</v>
      </c>
      <c r="C728" s="674">
        <v>18</v>
      </c>
      <c r="D728" s="674">
        <v>15</v>
      </c>
    </row>
    <row r="729" spans="1:4">
      <c r="A729" s="674" t="s">
        <v>3933</v>
      </c>
      <c r="B729" s="674">
        <v>37</v>
      </c>
      <c r="C729" s="674">
        <v>41</v>
      </c>
      <c r="D729" s="674">
        <v>41</v>
      </c>
    </row>
    <row r="730" spans="1:4">
      <c r="A730" s="674" t="s">
        <v>3934</v>
      </c>
      <c r="B730" s="674">
        <v>18</v>
      </c>
      <c r="C730" s="674">
        <v>31</v>
      </c>
      <c r="D730" s="674">
        <v>30</v>
      </c>
    </row>
    <row r="731" spans="1:4">
      <c r="A731" s="674" t="s">
        <v>3935</v>
      </c>
      <c r="B731" s="674">
        <v>5</v>
      </c>
      <c r="C731" s="674">
        <v>20</v>
      </c>
      <c r="D731" s="674">
        <v>18</v>
      </c>
    </row>
    <row r="732" spans="1:4">
      <c r="A732" s="674" t="s">
        <v>3936</v>
      </c>
      <c r="B732" s="674">
        <v>3</v>
      </c>
      <c r="C732" s="674">
        <v>14</v>
      </c>
      <c r="D732" s="674">
        <v>5</v>
      </c>
    </row>
    <row r="733" spans="1:4">
      <c r="A733" s="674" t="s">
        <v>3937</v>
      </c>
      <c r="B733" s="674">
        <v>81</v>
      </c>
      <c r="C733" s="674">
        <v>43</v>
      </c>
      <c r="D733" s="674">
        <v>90</v>
      </c>
    </row>
    <row r="734" spans="1:4">
      <c r="A734" s="674" t="s">
        <v>3938</v>
      </c>
      <c r="B734" s="674">
        <v>7</v>
      </c>
      <c r="C734" s="674">
        <v>4</v>
      </c>
      <c r="D734" s="674">
        <v>12</v>
      </c>
    </row>
    <row r="735" spans="1:4">
      <c r="A735" s="674" t="s">
        <v>3939</v>
      </c>
      <c r="B735" s="674">
        <v>11</v>
      </c>
      <c r="C735" s="674">
        <v>49</v>
      </c>
      <c r="D735" s="674">
        <v>41</v>
      </c>
    </row>
    <row r="736" spans="1:4">
      <c r="A736" s="674" t="s">
        <v>3940</v>
      </c>
      <c r="B736" s="674">
        <v>65</v>
      </c>
      <c r="C736" s="674">
        <v>72</v>
      </c>
      <c r="D736" s="674">
        <v>67</v>
      </c>
    </row>
    <row r="737" spans="1:4">
      <c r="A737" s="674" t="s">
        <v>3941</v>
      </c>
      <c r="B737" s="674">
        <v>34</v>
      </c>
      <c r="C737" s="674">
        <v>47</v>
      </c>
      <c r="D737" s="674">
        <v>34</v>
      </c>
    </row>
    <row r="738" spans="1:4">
      <c r="A738" s="674" t="s">
        <v>3942</v>
      </c>
      <c r="B738" s="674">
        <v>27</v>
      </c>
      <c r="C738" s="674">
        <v>39</v>
      </c>
      <c r="D738" s="674">
        <v>27</v>
      </c>
    </row>
    <row r="739" spans="1:4">
      <c r="A739" s="674" t="s">
        <v>3943</v>
      </c>
      <c r="B739" s="674">
        <v>42</v>
      </c>
      <c r="C739" s="674">
        <v>71</v>
      </c>
      <c r="D739" s="674">
        <v>47</v>
      </c>
    </row>
    <row r="740" spans="1:4">
      <c r="A740" s="674" t="s">
        <v>3944</v>
      </c>
      <c r="B740" s="674">
        <v>16</v>
      </c>
      <c r="C740" s="674">
        <v>45</v>
      </c>
      <c r="D740" s="674">
        <v>16</v>
      </c>
    </row>
    <row r="741" spans="1:4">
      <c r="A741" s="674" t="s">
        <v>3945</v>
      </c>
      <c r="B741" s="674">
        <v>30</v>
      </c>
      <c r="C741" s="674">
        <v>66</v>
      </c>
      <c r="D741" s="674">
        <v>45</v>
      </c>
    </row>
    <row r="742" spans="1:4">
      <c r="A742" s="674" t="s">
        <v>3946</v>
      </c>
      <c r="B742" s="674">
        <v>17</v>
      </c>
      <c r="C742" s="674">
        <v>32</v>
      </c>
      <c r="D742" s="674">
        <v>15</v>
      </c>
    </row>
    <row r="743" spans="1:4">
      <c r="A743" s="674" t="s">
        <v>3947</v>
      </c>
      <c r="B743" s="674">
        <v>26</v>
      </c>
      <c r="C743" s="674">
        <v>46</v>
      </c>
      <c r="D743" s="674">
        <v>40</v>
      </c>
    </row>
    <row r="744" spans="1:4">
      <c r="A744" s="674" t="s">
        <v>3948</v>
      </c>
      <c r="B744" s="674">
        <v>18</v>
      </c>
      <c r="C744" s="674">
        <v>23</v>
      </c>
      <c r="D744" s="674">
        <v>19</v>
      </c>
    </row>
    <row r="745" spans="1:4">
      <c r="A745" s="674" t="s">
        <v>3949</v>
      </c>
      <c r="B745" s="674">
        <v>29</v>
      </c>
      <c r="C745" s="674">
        <v>47</v>
      </c>
      <c r="D745" s="674">
        <v>39</v>
      </c>
    </row>
    <row r="746" spans="1:4">
      <c r="A746" s="674" t="s">
        <v>3950</v>
      </c>
      <c r="B746" s="674">
        <v>14</v>
      </c>
      <c r="C746" s="674">
        <v>23</v>
      </c>
      <c r="D746" s="674">
        <v>17</v>
      </c>
    </row>
    <row r="747" spans="1:4">
      <c r="A747" s="674" t="s">
        <v>3951</v>
      </c>
      <c r="B747" s="674">
        <v>9</v>
      </c>
      <c r="C747" s="674">
        <v>17</v>
      </c>
      <c r="D747" s="674">
        <v>11</v>
      </c>
    </row>
    <row r="748" spans="1:4">
      <c r="A748" s="674" t="s">
        <v>3952</v>
      </c>
      <c r="B748" s="674">
        <v>3</v>
      </c>
      <c r="C748" s="674">
        <v>13</v>
      </c>
      <c r="D748" s="674">
        <v>5</v>
      </c>
    </row>
    <row r="749" spans="1:4">
      <c r="A749" s="674" t="s">
        <v>3953</v>
      </c>
      <c r="B749" s="674">
        <v>16</v>
      </c>
      <c r="C749" s="674">
        <v>32</v>
      </c>
      <c r="D749" s="674">
        <v>26</v>
      </c>
    </row>
    <row r="750" spans="1:4">
      <c r="A750" s="674" t="s">
        <v>3954</v>
      </c>
      <c r="B750" s="674">
        <v>5</v>
      </c>
      <c r="C750" s="674">
        <v>17</v>
      </c>
      <c r="D750" s="674">
        <v>6</v>
      </c>
    </row>
    <row r="751" spans="1:4">
      <c r="A751" s="674" t="s">
        <v>3955</v>
      </c>
      <c r="B751" s="674">
        <v>3</v>
      </c>
      <c r="C751" s="674">
        <v>11</v>
      </c>
      <c r="D751" s="674">
        <v>3</v>
      </c>
    </row>
    <row r="752" spans="1:4">
      <c r="A752" s="674" t="s">
        <v>3956</v>
      </c>
      <c r="B752" s="674">
        <v>24</v>
      </c>
      <c r="C752" s="674">
        <v>44</v>
      </c>
      <c r="D752" s="674">
        <v>36</v>
      </c>
    </row>
    <row r="753" spans="1:4">
      <c r="A753" s="674" t="s">
        <v>3957</v>
      </c>
      <c r="B753" s="674">
        <v>12</v>
      </c>
      <c r="C753" s="674">
        <v>24</v>
      </c>
      <c r="D753" s="674">
        <v>17</v>
      </c>
    </row>
    <row r="754" spans="1:4">
      <c r="A754" s="674" t="s">
        <v>3958</v>
      </c>
      <c r="B754" s="674">
        <v>9</v>
      </c>
      <c r="C754" s="674">
        <v>15</v>
      </c>
      <c r="D754" s="674">
        <v>11</v>
      </c>
    </row>
    <row r="755" spans="1:4">
      <c r="A755" s="674" t="s">
        <v>3959</v>
      </c>
      <c r="B755" s="674">
        <v>37</v>
      </c>
      <c r="C755" s="674">
        <v>157</v>
      </c>
      <c r="D755" s="674">
        <v>118</v>
      </c>
    </row>
    <row r="756" spans="1:4">
      <c r="A756" s="674" t="s">
        <v>3960</v>
      </c>
      <c r="B756" s="674">
        <v>164</v>
      </c>
      <c r="C756" s="674">
        <v>39</v>
      </c>
      <c r="D756" s="674">
        <v>55</v>
      </c>
    </row>
    <row r="757" spans="1:4">
      <c r="A757" s="674" t="s">
        <v>3961</v>
      </c>
      <c r="B757" s="674">
        <v>8</v>
      </c>
      <c r="C757" s="674">
        <v>28</v>
      </c>
      <c r="D757" s="674">
        <v>15</v>
      </c>
    </row>
    <row r="758" spans="1:4">
      <c r="A758" s="674" t="s">
        <v>3962</v>
      </c>
      <c r="B758" s="674">
        <v>3</v>
      </c>
      <c r="C758" s="674">
        <v>18</v>
      </c>
      <c r="D758" s="674">
        <v>5</v>
      </c>
    </row>
    <row r="759" spans="1:4">
      <c r="A759" s="674" t="s">
        <v>3963</v>
      </c>
      <c r="B759" s="674">
        <v>60</v>
      </c>
      <c r="C759" s="674">
        <v>76</v>
      </c>
      <c r="D759" s="674">
        <v>75</v>
      </c>
    </row>
    <row r="760" spans="1:4">
      <c r="A760" s="674" t="s">
        <v>3964</v>
      </c>
      <c r="B760" s="674">
        <v>27</v>
      </c>
      <c r="C760" s="674">
        <v>51</v>
      </c>
      <c r="D760" s="674">
        <v>51</v>
      </c>
    </row>
    <row r="761" spans="1:4">
      <c r="A761" s="674" t="s">
        <v>3965</v>
      </c>
      <c r="B761" s="674">
        <v>14</v>
      </c>
      <c r="C761" s="674">
        <v>38</v>
      </c>
      <c r="D761" s="674">
        <v>35</v>
      </c>
    </row>
    <row r="762" spans="1:4">
      <c r="A762" s="674" t="s">
        <v>3966</v>
      </c>
      <c r="B762" s="674">
        <v>6</v>
      </c>
      <c r="C762" s="674">
        <v>27</v>
      </c>
      <c r="D762" s="674">
        <v>21</v>
      </c>
    </row>
    <row r="763" spans="1:4">
      <c r="A763" s="674" t="s">
        <v>3967</v>
      </c>
      <c r="B763" s="674">
        <v>24</v>
      </c>
      <c r="C763" s="674">
        <v>52</v>
      </c>
      <c r="D763" s="674">
        <v>50</v>
      </c>
    </row>
    <row r="764" spans="1:4">
      <c r="A764" s="674" t="s">
        <v>3968</v>
      </c>
      <c r="B764" s="674">
        <v>9</v>
      </c>
      <c r="C764" s="674">
        <v>31</v>
      </c>
      <c r="D764" s="674">
        <v>22</v>
      </c>
    </row>
    <row r="765" spans="1:4">
      <c r="A765" s="674" t="s">
        <v>3969</v>
      </c>
      <c r="B765" s="674">
        <v>5</v>
      </c>
      <c r="C765" s="674">
        <v>27</v>
      </c>
      <c r="D765" s="674">
        <v>8</v>
      </c>
    </row>
    <row r="766" spans="1:4">
      <c r="A766" s="674" t="s">
        <v>3970</v>
      </c>
      <c r="B766" s="674">
        <v>57</v>
      </c>
      <c r="C766" s="674">
        <v>55</v>
      </c>
      <c r="D766" s="674">
        <v>55</v>
      </c>
    </row>
    <row r="767" spans="1:4">
      <c r="A767" s="674" t="s">
        <v>3971</v>
      </c>
      <c r="B767" s="674">
        <v>15</v>
      </c>
      <c r="C767" s="674">
        <v>25</v>
      </c>
      <c r="D767" s="674">
        <v>27</v>
      </c>
    </row>
    <row r="768" spans="1:4">
      <c r="A768" s="674" t="s">
        <v>3972</v>
      </c>
      <c r="B768" s="674">
        <v>1</v>
      </c>
      <c r="C768" s="674">
        <v>14</v>
      </c>
      <c r="D768" s="674">
        <v>15</v>
      </c>
    </row>
    <row r="769" spans="1:4">
      <c r="A769" s="674" t="s">
        <v>3973</v>
      </c>
      <c r="B769" s="674">
        <v>1</v>
      </c>
      <c r="C769" s="674">
        <v>11</v>
      </c>
      <c r="D769" s="674">
        <v>3</v>
      </c>
    </row>
    <row r="770" spans="1:4">
      <c r="A770" s="674" t="s">
        <v>3974</v>
      </c>
      <c r="B770" s="674">
        <v>1</v>
      </c>
      <c r="C770" s="674">
        <v>3</v>
      </c>
      <c r="D770" s="674">
        <v>1</v>
      </c>
    </row>
    <row r="771" spans="1:4">
      <c r="A771" s="674" t="s">
        <v>3975</v>
      </c>
      <c r="B771" s="674">
        <v>3</v>
      </c>
      <c r="C771" s="674">
        <v>1</v>
      </c>
      <c r="D771" s="674">
        <v>3</v>
      </c>
    </row>
    <row r="772" spans="1:4">
      <c r="A772" s="674" t="s">
        <v>3976</v>
      </c>
      <c r="B772" s="674">
        <v>42</v>
      </c>
      <c r="C772" s="674">
        <v>52</v>
      </c>
      <c r="D772" s="674">
        <v>52</v>
      </c>
    </row>
    <row r="773" spans="1:4">
      <c r="A773" s="674" t="s">
        <v>3977</v>
      </c>
      <c r="B773" s="674">
        <v>5</v>
      </c>
      <c r="C773" s="674">
        <v>35</v>
      </c>
      <c r="D773" s="674">
        <v>34</v>
      </c>
    </row>
    <row r="774" spans="1:4">
      <c r="A774" s="674" t="s">
        <v>3978</v>
      </c>
      <c r="B774" s="674">
        <v>3</v>
      </c>
      <c r="C774" s="674">
        <v>25</v>
      </c>
      <c r="D774" s="674">
        <v>13</v>
      </c>
    </row>
    <row r="775" spans="1:4">
      <c r="A775" s="674" t="s">
        <v>3979</v>
      </c>
      <c r="B775" s="674">
        <v>29</v>
      </c>
      <c r="C775" s="674">
        <v>50</v>
      </c>
      <c r="D775" s="674">
        <v>49</v>
      </c>
    </row>
    <row r="776" spans="1:4">
      <c r="A776" s="674" t="s">
        <v>3980</v>
      </c>
      <c r="B776" s="674">
        <v>5</v>
      </c>
      <c r="C776" s="674">
        <v>30</v>
      </c>
      <c r="D776" s="674">
        <v>29</v>
      </c>
    </row>
    <row r="777" spans="1:4">
      <c r="A777" s="674" t="s">
        <v>3981</v>
      </c>
      <c r="B777" s="674">
        <v>3</v>
      </c>
      <c r="C777" s="674">
        <v>23</v>
      </c>
      <c r="D777" s="674">
        <v>21</v>
      </c>
    </row>
    <row r="778" spans="1:4">
      <c r="A778" s="674" t="s">
        <v>3982</v>
      </c>
      <c r="B778" s="674">
        <v>3</v>
      </c>
      <c r="C778" s="674">
        <v>17</v>
      </c>
      <c r="D778" s="674">
        <v>10</v>
      </c>
    </row>
    <row r="779" spans="1:4">
      <c r="A779" s="674" t="s">
        <v>3983</v>
      </c>
      <c r="B779" s="674">
        <v>3</v>
      </c>
      <c r="C779" s="674">
        <v>5</v>
      </c>
      <c r="D779" s="674">
        <v>3</v>
      </c>
    </row>
    <row r="780" spans="1:4">
      <c r="A780" s="674" t="s">
        <v>3984</v>
      </c>
      <c r="B780" s="674">
        <v>49</v>
      </c>
      <c r="C780" s="674">
        <v>90</v>
      </c>
      <c r="D780" s="674">
        <v>92</v>
      </c>
    </row>
    <row r="781" spans="1:4">
      <c r="A781" s="674" t="s">
        <v>3985</v>
      </c>
      <c r="B781" s="674">
        <v>44</v>
      </c>
      <c r="C781" s="674">
        <v>48</v>
      </c>
      <c r="D781" s="674">
        <v>50</v>
      </c>
    </row>
    <row r="782" spans="1:4">
      <c r="A782" s="674" t="s">
        <v>3986</v>
      </c>
      <c r="B782" s="674">
        <v>39</v>
      </c>
      <c r="C782" s="674">
        <v>53</v>
      </c>
      <c r="D782" s="674">
        <v>51</v>
      </c>
    </row>
    <row r="783" spans="1:4">
      <c r="A783" s="674" t="s">
        <v>3987</v>
      </c>
      <c r="B783" s="674">
        <v>9</v>
      </c>
      <c r="C783" s="674">
        <v>31</v>
      </c>
      <c r="D783" s="674">
        <v>31</v>
      </c>
    </row>
    <row r="784" spans="1:4">
      <c r="A784" s="674" t="s">
        <v>3988</v>
      </c>
      <c r="B784" s="674">
        <v>3</v>
      </c>
      <c r="C784" s="674">
        <v>27</v>
      </c>
      <c r="D784" s="674">
        <v>13</v>
      </c>
    </row>
    <row r="785" spans="1:4">
      <c r="A785" s="674" t="s">
        <v>3989</v>
      </c>
      <c r="B785" s="674">
        <v>41</v>
      </c>
      <c r="C785" s="674">
        <v>48</v>
      </c>
      <c r="D785" s="674">
        <v>48</v>
      </c>
    </row>
    <row r="786" spans="1:4">
      <c r="A786" s="674" t="s">
        <v>3990</v>
      </c>
      <c r="B786" s="674">
        <v>31</v>
      </c>
      <c r="C786" s="674">
        <v>30</v>
      </c>
      <c r="D786" s="674">
        <v>32</v>
      </c>
    </row>
    <row r="787" spans="1:4">
      <c r="A787" s="674" t="s">
        <v>3991</v>
      </c>
      <c r="B787" s="674">
        <v>52</v>
      </c>
      <c r="C787" s="674">
        <v>38</v>
      </c>
      <c r="D787" s="674">
        <v>38</v>
      </c>
    </row>
    <row r="788" spans="1:4">
      <c r="A788" s="674" t="s">
        <v>3992</v>
      </c>
      <c r="B788" s="674">
        <v>8</v>
      </c>
      <c r="C788" s="674">
        <v>17</v>
      </c>
      <c r="D788" s="674">
        <v>17</v>
      </c>
    </row>
    <row r="789" spans="1:4">
      <c r="A789" s="674" t="s">
        <v>3993</v>
      </c>
      <c r="B789" s="674">
        <v>32</v>
      </c>
      <c r="C789" s="674">
        <v>47</v>
      </c>
      <c r="D789" s="674">
        <v>43</v>
      </c>
    </row>
    <row r="790" spans="1:4">
      <c r="A790" s="674" t="s">
        <v>3994</v>
      </c>
      <c r="B790" s="674">
        <v>23</v>
      </c>
      <c r="C790" s="674">
        <v>35</v>
      </c>
      <c r="D790" s="674">
        <v>35</v>
      </c>
    </row>
    <row r="791" spans="1:4">
      <c r="A791" s="674" t="s">
        <v>3995</v>
      </c>
      <c r="B791" s="674">
        <v>12</v>
      </c>
      <c r="C791" s="674">
        <v>28</v>
      </c>
      <c r="D791" s="674">
        <v>28</v>
      </c>
    </row>
    <row r="792" spans="1:4">
      <c r="A792" s="674" t="s">
        <v>3996</v>
      </c>
      <c r="B792" s="674">
        <v>6</v>
      </c>
      <c r="C792" s="674">
        <v>22</v>
      </c>
      <c r="D792" s="674">
        <v>17</v>
      </c>
    </row>
    <row r="793" spans="1:4">
      <c r="A793" s="674" t="s">
        <v>3997</v>
      </c>
      <c r="B793" s="674">
        <v>34</v>
      </c>
      <c r="C793" s="674">
        <v>33</v>
      </c>
      <c r="D793" s="674">
        <v>33</v>
      </c>
    </row>
    <row r="794" spans="1:4">
      <c r="A794" s="674" t="s">
        <v>3998</v>
      </c>
      <c r="B794" s="674">
        <v>10</v>
      </c>
      <c r="C794" s="674">
        <v>23</v>
      </c>
      <c r="D794" s="674">
        <v>25</v>
      </c>
    </row>
    <row r="795" spans="1:4">
      <c r="A795" s="674" t="s">
        <v>3999</v>
      </c>
      <c r="B795" s="674">
        <v>3</v>
      </c>
      <c r="C795" s="674">
        <v>17</v>
      </c>
      <c r="D795" s="674">
        <v>10</v>
      </c>
    </row>
    <row r="796" spans="1:4">
      <c r="A796" s="674" t="s">
        <v>4000</v>
      </c>
      <c r="B796" s="674">
        <v>1</v>
      </c>
      <c r="C796" s="674">
        <v>11</v>
      </c>
      <c r="D796" s="674">
        <v>5</v>
      </c>
    </row>
    <row r="797" spans="1:4">
      <c r="A797" s="674" t="s">
        <v>4001</v>
      </c>
      <c r="B797" s="674">
        <v>74</v>
      </c>
      <c r="C797" s="674">
        <v>74</v>
      </c>
      <c r="D797" s="674">
        <v>74</v>
      </c>
    </row>
    <row r="798" spans="1:4">
      <c r="A798" s="674" t="s">
        <v>4002</v>
      </c>
      <c r="B798" s="674">
        <v>33</v>
      </c>
      <c r="C798" s="674">
        <v>47</v>
      </c>
      <c r="D798" s="674">
        <v>47</v>
      </c>
    </row>
    <row r="799" spans="1:4">
      <c r="A799" s="674" t="s">
        <v>4003</v>
      </c>
      <c r="B799" s="674">
        <v>26</v>
      </c>
      <c r="C799" s="674">
        <v>34</v>
      </c>
      <c r="D799" s="674">
        <v>34</v>
      </c>
    </row>
    <row r="800" spans="1:4">
      <c r="A800" s="674" t="s">
        <v>4004</v>
      </c>
      <c r="B800" s="674">
        <v>53</v>
      </c>
      <c r="C800" s="674">
        <v>53</v>
      </c>
      <c r="D800" s="674">
        <v>51</v>
      </c>
    </row>
    <row r="801" spans="1:4">
      <c r="A801" s="674" t="s">
        <v>4005</v>
      </c>
      <c r="B801" s="674">
        <v>17</v>
      </c>
      <c r="C801" s="674">
        <v>35</v>
      </c>
      <c r="D801" s="674">
        <v>33</v>
      </c>
    </row>
    <row r="802" spans="1:4">
      <c r="A802" s="674" t="s">
        <v>4006</v>
      </c>
      <c r="B802" s="674">
        <v>7</v>
      </c>
      <c r="C802" s="674">
        <v>22</v>
      </c>
      <c r="D802" s="674">
        <v>21</v>
      </c>
    </row>
    <row r="803" spans="1:4">
      <c r="A803" s="674" t="s">
        <v>4007</v>
      </c>
      <c r="B803" s="674">
        <v>27</v>
      </c>
      <c r="C803" s="674">
        <v>41</v>
      </c>
      <c r="D803" s="674">
        <v>43</v>
      </c>
    </row>
    <row r="804" spans="1:4">
      <c r="A804" s="674" t="s">
        <v>4008</v>
      </c>
      <c r="B804" s="674">
        <v>18</v>
      </c>
      <c r="C804" s="674">
        <v>27</v>
      </c>
      <c r="D804" s="674">
        <v>27</v>
      </c>
    </row>
    <row r="805" spans="1:4">
      <c r="A805" s="674" t="s">
        <v>4009</v>
      </c>
      <c r="B805" s="674">
        <v>8</v>
      </c>
      <c r="C805" s="674">
        <v>17</v>
      </c>
      <c r="D805" s="674">
        <v>17</v>
      </c>
    </row>
    <row r="806" spans="1:4">
      <c r="A806" s="674" t="s">
        <v>4010</v>
      </c>
      <c r="B806" s="674">
        <v>1</v>
      </c>
      <c r="C806" s="674">
        <v>9</v>
      </c>
      <c r="D806" s="674">
        <v>9</v>
      </c>
    </row>
    <row r="807" spans="1:4">
      <c r="A807" s="674" t="s">
        <v>4011</v>
      </c>
      <c r="B807" s="674">
        <v>57</v>
      </c>
      <c r="C807" s="674">
        <v>104</v>
      </c>
      <c r="D807" s="674">
        <v>104</v>
      </c>
    </row>
    <row r="808" spans="1:4">
      <c r="A808" s="674" t="s">
        <v>4012</v>
      </c>
      <c r="B808" s="674">
        <v>30</v>
      </c>
      <c r="C808" s="674">
        <v>54</v>
      </c>
      <c r="D808" s="674">
        <v>54</v>
      </c>
    </row>
    <row r="809" spans="1:4">
      <c r="A809" s="674" t="s">
        <v>4013</v>
      </c>
      <c r="B809" s="674">
        <v>13</v>
      </c>
      <c r="C809" s="674">
        <v>27</v>
      </c>
      <c r="D809" s="674">
        <v>26</v>
      </c>
    </row>
    <row r="810" spans="1:4">
      <c r="A810" s="674" t="s">
        <v>4014</v>
      </c>
      <c r="B810" s="674">
        <v>36</v>
      </c>
      <c r="C810" s="674">
        <v>53</v>
      </c>
      <c r="D810" s="674">
        <v>53</v>
      </c>
    </row>
    <row r="811" spans="1:4">
      <c r="A811" s="674" t="s">
        <v>4015</v>
      </c>
      <c r="B811" s="674">
        <v>15</v>
      </c>
      <c r="C811" s="674">
        <v>27</v>
      </c>
      <c r="D811" s="674">
        <v>27</v>
      </c>
    </row>
    <row r="812" spans="1:4">
      <c r="A812" s="674" t="s">
        <v>4016</v>
      </c>
      <c r="B812" s="674">
        <v>42</v>
      </c>
      <c r="C812" s="674">
        <v>62</v>
      </c>
      <c r="D812" s="674">
        <v>62</v>
      </c>
    </row>
    <row r="813" spans="1:4">
      <c r="A813" s="674" t="s">
        <v>4017</v>
      </c>
      <c r="B813" s="674">
        <v>24</v>
      </c>
      <c r="C813" s="674">
        <v>41</v>
      </c>
      <c r="D813" s="674">
        <v>41</v>
      </c>
    </row>
    <row r="814" spans="1:4">
      <c r="A814" s="674" t="s">
        <v>4018</v>
      </c>
      <c r="B814" s="674">
        <v>11</v>
      </c>
      <c r="C814" s="674">
        <v>26</v>
      </c>
      <c r="D814" s="674">
        <v>28</v>
      </c>
    </row>
    <row r="815" spans="1:4">
      <c r="A815" s="674" t="s">
        <v>4019</v>
      </c>
      <c r="B815" s="674">
        <v>32</v>
      </c>
      <c r="C815" s="674">
        <v>69</v>
      </c>
      <c r="D815" s="674">
        <v>63</v>
      </c>
    </row>
    <row r="816" spans="1:4">
      <c r="A816" s="674" t="s">
        <v>4020</v>
      </c>
      <c r="B816" s="674">
        <v>15</v>
      </c>
      <c r="C816" s="674">
        <v>24</v>
      </c>
      <c r="D816" s="674">
        <v>22</v>
      </c>
    </row>
    <row r="817" spans="1:4">
      <c r="A817" s="674" t="s">
        <v>4021</v>
      </c>
      <c r="B817" s="674">
        <v>8</v>
      </c>
      <c r="C817" s="674">
        <v>15</v>
      </c>
      <c r="D817" s="674">
        <v>14</v>
      </c>
    </row>
    <row r="818" spans="1:4">
      <c r="A818" s="674" t="s">
        <v>4022</v>
      </c>
      <c r="B818" s="674">
        <v>1</v>
      </c>
      <c r="C818" s="674">
        <v>1</v>
      </c>
      <c r="D818" s="674">
        <v>3</v>
      </c>
    </row>
    <row r="819" spans="1:4">
      <c r="A819" s="674" t="s">
        <v>4023</v>
      </c>
      <c r="B819" s="674">
        <v>28</v>
      </c>
      <c r="C819" s="674">
        <v>64</v>
      </c>
      <c r="D819" s="674">
        <v>64</v>
      </c>
    </row>
    <row r="820" spans="1:4">
      <c r="A820" s="674" t="s">
        <v>4024</v>
      </c>
      <c r="B820" s="674">
        <v>6</v>
      </c>
      <c r="C820" s="674">
        <v>18</v>
      </c>
      <c r="D820" s="674">
        <v>17</v>
      </c>
    </row>
    <row r="821" spans="1:4">
      <c r="A821" s="674" t="s">
        <v>4025</v>
      </c>
      <c r="B821" s="674">
        <v>15</v>
      </c>
      <c r="C821" s="674">
        <v>61</v>
      </c>
      <c r="D821" s="674">
        <v>60</v>
      </c>
    </row>
    <row r="822" spans="1:4">
      <c r="A822" s="674" t="s">
        <v>4026</v>
      </c>
      <c r="B822" s="674">
        <v>3</v>
      </c>
      <c r="C822" s="674">
        <v>17</v>
      </c>
      <c r="D822" s="674">
        <v>14</v>
      </c>
    </row>
    <row r="823" spans="1:4">
      <c r="A823" s="674" t="s">
        <v>4027</v>
      </c>
      <c r="B823" s="674">
        <v>10</v>
      </c>
      <c r="C823" s="674">
        <v>45</v>
      </c>
      <c r="D823" s="674">
        <v>43</v>
      </c>
    </row>
    <row r="824" spans="1:4">
      <c r="A824" s="674" t="s">
        <v>4028</v>
      </c>
      <c r="B824" s="674">
        <v>3</v>
      </c>
      <c r="C824" s="674">
        <v>11</v>
      </c>
      <c r="D824" s="674">
        <v>8</v>
      </c>
    </row>
    <row r="825" spans="1:4">
      <c r="A825" s="674" t="s">
        <v>4029</v>
      </c>
      <c r="B825" s="674">
        <v>10</v>
      </c>
      <c r="C825" s="674">
        <v>36</v>
      </c>
      <c r="D825" s="674">
        <v>25</v>
      </c>
    </row>
    <row r="826" spans="1:4">
      <c r="A826" s="674" t="s">
        <v>4030</v>
      </c>
      <c r="B826" s="674">
        <v>9</v>
      </c>
      <c r="C826" s="674">
        <v>51</v>
      </c>
      <c r="D826" s="674">
        <v>45</v>
      </c>
    </row>
    <row r="827" spans="1:4">
      <c r="A827" s="674" t="s">
        <v>4031</v>
      </c>
      <c r="B827" s="674">
        <v>3</v>
      </c>
      <c r="C827" s="674">
        <v>11</v>
      </c>
      <c r="D827" s="674">
        <v>8</v>
      </c>
    </row>
    <row r="828" spans="1:4">
      <c r="A828" s="674" t="s">
        <v>4032</v>
      </c>
      <c r="B828" s="674">
        <v>8</v>
      </c>
      <c r="C828" s="674">
        <v>15</v>
      </c>
      <c r="D828" s="674">
        <v>15</v>
      </c>
    </row>
    <row r="829" spans="1:4">
      <c r="A829" s="674" t="s">
        <v>4033</v>
      </c>
      <c r="B829" s="674">
        <v>5</v>
      </c>
      <c r="C829" s="674">
        <v>6</v>
      </c>
      <c r="D829" s="674">
        <v>5</v>
      </c>
    </row>
    <row r="830" spans="1:4">
      <c r="A830" s="674" t="s">
        <v>4034</v>
      </c>
      <c r="B830" s="674">
        <v>3</v>
      </c>
      <c r="C830" s="674">
        <v>3</v>
      </c>
      <c r="D830" s="674">
        <v>3</v>
      </c>
    </row>
    <row r="831" spans="1:4">
      <c r="A831" s="674" t="s">
        <v>4035</v>
      </c>
      <c r="B831" s="674">
        <v>9</v>
      </c>
      <c r="C831" s="674">
        <v>39</v>
      </c>
      <c r="D831" s="674">
        <v>36</v>
      </c>
    </row>
    <row r="832" spans="1:4">
      <c r="A832" s="674" t="s">
        <v>4036</v>
      </c>
      <c r="B832" s="674">
        <v>5</v>
      </c>
      <c r="C832" s="674">
        <v>10</v>
      </c>
      <c r="D832" s="674">
        <v>11</v>
      </c>
    </row>
    <row r="833" spans="1:4">
      <c r="A833" s="674" t="s">
        <v>4037</v>
      </c>
      <c r="B833" s="674">
        <v>6</v>
      </c>
      <c r="C833" s="674">
        <v>23</v>
      </c>
      <c r="D833" s="674">
        <v>20</v>
      </c>
    </row>
    <row r="834" spans="1:4">
      <c r="A834" s="674" t="s">
        <v>4038</v>
      </c>
      <c r="B834" s="674">
        <v>4</v>
      </c>
      <c r="C834" s="674">
        <v>15</v>
      </c>
      <c r="D834" s="674">
        <v>12</v>
      </c>
    </row>
    <row r="835" spans="1:4">
      <c r="A835" s="674" t="s">
        <v>4039</v>
      </c>
      <c r="B835" s="674">
        <v>3</v>
      </c>
      <c r="C835" s="674">
        <v>10</v>
      </c>
      <c r="D835" s="674">
        <v>9</v>
      </c>
    </row>
    <row r="836" spans="1:4">
      <c r="A836" s="674" t="s">
        <v>4040</v>
      </c>
      <c r="B836" s="674">
        <v>3</v>
      </c>
      <c r="C836" s="674">
        <v>9</v>
      </c>
      <c r="D836" s="674">
        <v>6</v>
      </c>
    </row>
    <row r="837" spans="1:4">
      <c r="A837" s="674" t="s">
        <v>4041</v>
      </c>
      <c r="B837" s="674">
        <v>1</v>
      </c>
      <c r="C837" s="674">
        <v>3</v>
      </c>
      <c r="D837" s="674">
        <v>3</v>
      </c>
    </row>
    <row r="838" spans="1:4">
      <c r="A838" s="674" t="s">
        <v>4042</v>
      </c>
      <c r="B838" s="674">
        <v>1</v>
      </c>
      <c r="C838" s="674">
        <v>5</v>
      </c>
      <c r="D838" s="674">
        <v>3</v>
      </c>
    </row>
    <row r="839" spans="1:4">
      <c r="A839" s="674" t="s">
        <v>4043</v>
      </c>
      <c r="B839" s="674">
        <v>1</v>
      </c>
      <c r="C839" s="674">
        <v>5</v>
      </c>
      <c r="D839" s="674">
        <v>3</v>
      </c>
    </row>
    <row r="840" spans="1:4">
      <c r="A840" s="674" t="s">
        <v>4044</v>
      </c>
      <c r="B840" s="674">
        <v>1</v>
      </c>
      <c r="C840" s="674">
        <v>3</v>
      </c>
      <c r="D840" s="674">
        <v>3</v>
      </c>
    </row>
    <row r="841" spans="1:4">
      <c r="A841" s="674" t="s">
        <v>4045</v>
      </c>
      <c r="B841" s="674">
        <v>1</v>
      </c>
      <c r="C841" s="674">
        <v>3</v>
      </c>
      <c r="D841" s="674">
        <v>3</v>
      </c>
    </row>
    <row r="842" spans="1:4">
      <c r="A842" s="674" t="s">
        <v>4046</v>
      </c>
      <c r="B842" s="674">
        <v>1</v>
      </c>
      <c r="C842" s="674">
        <v>3</v>
      </c>
      <c r="D842" s="674">
        <v>3</v>
      </c>
    </row>
    <row r="843" spans="1:4">
      <c r="A843" s="674" t="s">
        <v>4047</v>
      </c>
      <c r="B843" s="674">
        <v>1</v>
      </c>
      <c r="C843" s="674">
        <v>3</v>
      </c>
      <c r="D843" s="674">
        <v>3</v>
      </c>
    </row>
    <row r="844" spans="1:4">
      <c r="A844" s="674" t="s">
        <v>4048</v>
      </c>
      <c r="B844" s="674">
        <v>1</v>
      </c>
      <c r="C844" s="674">
        <v>3</v>
      </c>
      <c r="D844" s="674">
        <v>3</v>
      </c>
    </row>
    <row r="845" spans="1:4">
      <c r="A845" s="674" t="s">
        <v>4049</v>
      </c>
      <c r="B845" s="674">
        <v>1</v>
      </c>
      <c r="C845" s="674">
        <v>3</v>
      </c>
      <c r="D845" s="674">
        <v>1</v>
      </c>
    </row>
    <row r="846" spans="1:4">
      <c r="A846" s="674" t="s">
        <v>4050</v>
      </c>
      <c r="B846" s="674">
        <v>11</v>
      </c>
      <c r="C846" s="674">
        <v>42</v>
      </c>
      <c r="D846" s="674">
        <v>32</v>
      </c>
    </row>
    <row r="847" spans="1:4">
      <c r="A847" s="674" t="s">
        <v>4051</v>
      </c>
      <c r="B847" s="674">
        <v>1</v>
      </c>
      <c r="C847" s="674">
        <v>6</v>
      </c>
      <c r="D847" s="674">
        <v>4</v>
      </c>
    </row>
    <row r="848" spans="1:4">
      <c r="A848" s="674" t="s">
        <v>4052</v>
      </c>
      <c r="B848" s="674">
        <v>3</v>
      </c>
      <c r="C848" s="674">
        <v>9</v>
      </c>
      <c r="D848" s="674">
        <v>4</v>
      </c>
    </row>
    <row r="849" spans="1:4">
      <c r="A849" s="674" t="s">
        <v>4053</v>
      </c>
      <c r="B849" s="674">
        <v>3</v>
      </c>
      <c r="C849" s="674">
        <v>5</v>
      </c>
      <c r="D849" s="674">
        <v>5</v>
      </c>
    </row>
    <row r="850" spans="1:4">
      <c r="A850" s="674" t="s">
        <v>4054</v>
      </c>
      <c r="B850" s="674">
        <v>1</v>
      </c>
      <c r="C850" s="674">
        <v>3</v>
      </c>
      <c r="D850" s="674">
        <v>3</v>
      </c>
    </row>
    <row r="851" spans="1:4">
      <c r="A851" s="674" t="s">
        <v>4055</v>
      </c>
      <c r="B851" s="674">
        <v>4</v>
      </c>
      <c r="C851" s="674">
        <v>20</v>
      </c>
      <c r="D851" s="674">
        <v>16</v>
      </c>
    </row>
    <row r="852" spans="1:4">
      <c r="A852" s="674" t="s">
        <v>4056</v>
      </c>
      <c r="B852" s="674">
        <v>3</v>
      </c>
      <c r="C852" s="674">
        <v>4</v>
      </c>
      <c r="D852" s="674">
        <v>4</v>
      </c>
    </row>
    <row r="853" spans="1:4">
      <c r="A853" s="674" t="s">
        <v>4057</v>
      </c>
      <c r="B853" s="674">
        <v>3</v>
      </c>
      <c r="C853" s="674">
        <v>4</v>
      </c>
      <c r="D853" s="674">
        <v>5</v>
      </c>
    </row>
    <row r="854" spans="1:4">
      <c r="A854" s="674" t="s">
        <v>4058</v>
      </c>
      <c r="B854" s="674">
        <v>1</v>
      </c>
      <c r="C854" s="674">
        <v>3</v>
      </c>
      <c r="D854" s="674">
        <v>3</v>
      </c>
    </row>
    <row r="855" spans="1:4">
      <c r="A855" s="674" t="s">
        <v>4059</v>
      </c>
      <c r="B855" s="674">
        <v>1</v>
      </c>
      <c r="C855" s="674">
        <v>5</v>
      </c>
      <c r="D855" s="674">
        <v>5</v>
      </c>
    </row>
    <row r="856" spans="1:4">
      <c r="A856" s="674" t="s">
        <v>4060</v>
      </c>
      <c r="B856" s="674">
        <v>1</v>
      </c>
      <c r="C856" s="674">
        <v>3</v>
      </c>
      <c r="D856" s="674">
        <v>3</v>
      </c>
    </row>
    <row r="857" spans="1:4">
      <c r="A857" s="674" t="s">
        <v>4061</v>
      </c>
      <c r="B857" s="674">
        <v>41</v>
      </c>
      <c r="C857" s="674">
        <v>29</v>
      </c>
      <c r="D857" s="674">
        <v>29</v>
      </c>
    </row>
    <row r="858" spans="1:4">
      <c r="A858" s="674" t="s">
        <v>4062</v>
      </c>
      <c r="B858" s="674">
        <v>28</v>
      </c>
      <c r="C858" s="674">
        <v>10</v>
      </c>
      <c r="D858" s="674">
        <v>10</v>
      </c>
    </row>
    <row r="859" spans="1:4">
      <c r="A859" s="674" t="s">
        <v>4063</v>
      </c>
      <c r="B859" s="674">
        <v>3</v>
      </c>
      <c r="C859" s="674">
        <v>5</v>
      </c>
      <c r="D859" s="674">
        <v>5</v>
      </c>
    </row>
    <row r="860" spans="1:4">
      <c r="A860" s="674" t="s">
        <v>4064</v>
      </c>
      <c r="B860" s="674">
        <v>73</v>
      </c>
      <c r="C860" s="674">
        <v>14</v>
      </c>
      <c r="D860" s="674">
        <v>14</v>
      </c>
    </row>
    <row r="861" spans="1:4">
      <c r="A861" s="674" t="s">
        <v>4065</v>
      </c>
      <c r="B861" s="674">
        <v>33</v>
      </c>
      <c r="C861" s="674">
        <v>3</v>
      </c>
      <c r="D861" s="674">
        <v>3</v>
      </c>
    </row>
    <row r="862" spans="1:4">
      <c r="A862" s="674" t="s">
        <v>4066</v>
      </c>
      <c r="B862" s="674">
        <v>3</v>
      </c>
      <c r="C862" s="674">
        <v>3</v>
      </c>
      <c r="D862" s="674">
        <v>3</v>
      </c>
    </row>
    <row r="863" spans="1:4">
      <c r="A863" s="674" t="s">
        <v>4067</v>
      </c>
      <c r="B863" s="674">
        <v>78</v>
      </c>
      <c r="C863" s="674">
        <v>54</v>
      </c>
      <c r="D863" s="674">
        <v>57</v>
      </c>
    </row>
    <row r="864" spans="1:4">
      <c r="A864" s="674" t="s">
        <v>4068</v>
      </c>
      <c r="B864" s="674">
        <v>87</v>
      </c>
      <c r="C864" s="674">
        <v>36</v>
      </c>
      <c r="D864" s="674">
        <v>39</v>
      </c>
    </row>
    <row r="865" spans="1:4">
      <c r="A865" s="674" t="s">
        <v>4069</v>
      </c>
      <c r="B865" s="674">
        <v>43</v>
      </c>
      <c r="C865" s="674">
        <v>16</v>
      </c>
      <c r="D865" s="674">
        <v>16</v>
      </c>
    </row>
    <row r="866" spans="1:4">
      <c r="A866" s="674" t="s">
        <v>4070</v>
      </c>
      <c r="B866" s="674">
        <v>25</v>
      </c>
      <c r="C866" s="674">
        <v>18</v>
      </c>
      <c r="D866" s="674">
        <v>18</v>
      </c>
    </row>
    <row r="867" spans="1:4">
      <c r="A867" s="674" t="s">
        <v>4071</v>
      </c>
      <c r="B867" s="674">
        <v>1</v>
      </c>
      <c r="C867" s="674">
        <v>3</v>
      </c>
      <c r="D867" s="674">
        <v>3</v>
      </c>
    </row>
    <row r="868" spans="1:4">
      <c r="A868" s="674" t="s">
        <v>4072</v>
      </c>
      <c r="B868" s="674">
        <v>39</v>
      </c>
      <c r="C868" s="674">
        <v>35</v>
      </c>
      <c r="D868" s="674">
        <v>35</v>
      </c>
    </row>
    <row r="869" spans="1:4">
      <c r="A869" s="674" t="s">
        <v>4073</v>
      </c>
      <c r="B869" s="674">
        <v>35</v>
      </c>
      <c r="C869" s="674">
        <v>14</v>
      </c>
      <c r="D869" s="674">
        <v>14</v>
      </c>
    </row>
    <row r="870" spans="1:4">
      <c r="A870" s="674" t="s">
        <v>4074</v>
      </c>
      <c r="B870" s="674">
        <v>5</v>
      </c>
      <c r="C870" s="674">
        <v>40</v>
      </c>
      <c r="D870" s="674">
        <v>20</v>
      </c>
    </row>
    <row r="871" spans="1:4">
      <c r="A871" s="674" t="s">
        <v>4075</v>
      </c>
      <c r="B871" s="674">
        <v>40</v>
      </c>
      <c r="C871" s="674">
        <v>118</v>
      </c>
      <c r="D871" s="674">
        <v>66</v>
      </c>
    </row>
    <row r="872" spans="1:4">
      <c r="A872" s="674" t="s">
        <v>4076</v>
      </c>
      <c r="B872" s="674">
        <v>14</v>
      </c>
      <c r="C872" s="674">
        <v>47</v>
      </c>
      <c r="D872" s="674">
        <v>14</v>
      </c>
    </row>
    <row r="873" spans="1:4">
      <c r="A873" s="674" t="s">
        <v>4077</v>
      </c>
      <c r="B873" s="674">
        <v>11</v>
      </c>
      <c r="C873" s="674">
        <v>47</v>
      </c>
      <c r="D873" s="674">
        <v>11</v>
      </c>
    </row>
    <row r="874" spans="1:4">
      <c r="A874" s="674" t="s">
        <v>4078</v>
      </c>
      <c r="B874" s="674">
        <v>24</v>
      </c>
      <c r="C874" s="674">
        <v>72</v>
      </c>
      <c r="D874" s="674">
        <v>34</v>
      </c>
    </row>
    <row r="875" spans="1:4">
      <c r="A875" s="674" t="s">
        <v>4079</v>
      </c>
      <c r="B875" s="674">
        <v>12</v>
      </c>
      <c r="C875" s="674">
        <v>48</v>
      </c>
      <c r="D875" s="674">
        <v>12</v>
      </c>
    </row>
    <row r="876" spans="1:4">
      <c r="A876" s="674" t="s">
        <v>4080</v>
      </c>
      <c r="B876" s="674">
        <v>8</v>
      </c>
      <c r="C876" s="674">
        <v>30</v>
      </c>
      <c r="D876" s="674">
        <v>8</v>
      </c>
    </row>
    <row r="877" spans="1:4">
      <c r="A877" s="674" t="s">
        <v>4081</v>
      </c>
      <c r="B877" s="674">
        <v>5</v>
      </c>
      <c r="C877" s="674">
        <v>50</v>
      </c>
      <c r="D877" s="674">
        <v>15</v>
      </c>
    </row>
    <row r="878" spans="1:4">
      <c r="A878" s="674" t="s">
        <v>4082</v>
      </c>
      <c r="B878" s="674">
        <v>10</v>
      </c>
      <c r="C878" s="674">
        <v>32</v>
      </c>
      <c r="D878" s="674">
        <v>26</v>
      </c>
    </row>
    <row r="879" spans="1:4">
      <c r="A879" s="674" t="s">
        <v>4083</v>
      </c>
      <c r="B879" s="674">
        <v>3</v>
      </c>
      <c r="C879" s="674">
        <v>9</v>
      </c>
      <c r="D879" s="674">
        <v>5</v>
      </c>
    </row>
    <row r="880" spans="1:4">
      <c r="A880" s="674" t="s">
        <v>4084</v>
      </c>
      <c r="B880" s="674">
        <v>5</v>
      </c>
      <c r="C880" s="674">
        <v>55</v>
      </c>
      <c r="D880" s="674">
        <v>38</v>
      </c>
    </row>
    <row r="881" spans="1:4">
      <c r="A881" s="674" t="s">
        <v>4085</v>
      </c>
      <c r="B881" s="674">
        <v>1</v>
      </c>
      <c r="C881" s="674">
        <v>14</v>
      </c>
      <c r="D881" s="674">
        <v>3</v>
      </c>
    </row>
    <row r="882" spans="1:4">
      <c r="A882" s="674" t="s">
        <v>4086</v>
      </c>
      <c r="B882" s="674">
        <v>3</v>
      </c>
      <c r="C882" s="674">
        <v>33</v>
      </c>
      <c r="D882" s="674">
        <v>20</v>
      </c>
    </row>
    <row r="883" spans="1:4">
      <c r="A883" s="674" t="s">
        <v>4087</v>
      </c>
      <c r="B883" s="674">
        <v>1</v>
      </c>
      <c r="C883" s="674">
        <v>11</v>
      </c>
      <c r="D883" s="674">
        <v>3</v>
      </c>
    </row>
    <row r="884" spans="1:4">
      <c r="A884" s="674" t="s">
        <v>4088</v>
      </c>
      <c r="B884" s="674">
        <v>5</v>
      </c>
      <c r="C884" s="674">
        <v>58</v>
      </c>
      <c r="D884" s="674">
        <v>45</v>
      </c>
    </row>
    <row r="885" spans="1:4">
      <c r="A885" s="674" t="s">
        <v>4089</v>
      </c>
      <c r="B885" s="674">
        <v>1</v>
      </c>
      <c r="C885" s="674">
        <v>24</v>
      </c>
      <c r="D885" s="674">
        <v>3</v>
      </c>
    </row>
    <row r="886" spans="1:4">
      <c r="A886" s="674" t="s">
        <v>4090</v>
      </c>
      <c r="B886" s="674">
        <v>1</v>
      </c>
      <c r="C886" s="674">
        <v>3</v>
      </c>
      <c r="D886" s="674">
        <v>1</v>
      </c>
    </row>
    <row r="887" spans="1:4">
      <c r="A887" s="674" t="s">
        <v>4091</v>
      </c>
      <c r="B887" s="674">
        <v>24</v>
      </c>
      <c r="C887" s="674">
        <v>83</v>
      </c>
      <c r="D887" s="674">
        <v>24</v>
      </c>
    </row>
    <row r="888" spans="1:4">
      <c r="A888" s="674" t="s">
        <v>4092</v>
      </c>
      <c r="B888" s="674">
        <v>12</v>
      </c>
      <c r="C888" s="674">
        <v>44</v>
      </c>
      <c r="D888" s="674">
        <v>12</v>
      </c>
    </row>
    <row r="889" spans="1:4">
      <c r="A889" s="674" t="s">
        <v>4093</v>
      </c>
      <c r="B889" s="674">
        <v>8</v>
      </c>
      <c r="C889" s="674">
        <v>33</v>
      </c>
      <c r="D889" s="674">
        <v>8</v>
      </c>
    </row>
    <row r="890" spans="1:4">
      <c r="A890" s="674" t="s">
        <v>4094</v>
      </c>
      <c r="B890" s="674">
        <v>5</v>
      </c>
      <c r="C890" s="674">
        <v>71</v>
      </c>
      <c r="D890" s="674">
        <v>20</v>
      </c>
    </row>
    <row r="891" spans="1:4">
      <c r="A891" s="674" t="s">
        <v>4095</v>
      </c>
      <c r="B891" s="674">
        <v>3</v>
      </c>
      <c r="C891" s="674">
        <v>24</v>
      </c>
      <c r="D891" s="674">
        <v>3</v>
      </c>
    </row>
    <row r="892" spans="1:4">
      <c r="A892" s="674" t="s">
        <v>4096</v>
      </c>
      <c r="B892" s="674">
        <v>3</v>
      </c>
      <c r="C892" s="674">
        <v>51</v>
      </c>
      <c r="D892" s="674">
        <v>13</v>
      </c>
    </row>
    <row r="893" spans="1:4">
      <c r="A893" s="674" t="s">
        <v>4097</v>
      </c>
      <c r="B893" s="674">
        <v>1</v>
      </c>
      <c r="C893" s="674">
        <v>14</v>
      </c>
      <c r="D893" s="674">
        <v>1</v>
      </c>
    </row>
    <row r="894" spans="1:4">
      <c r="A894" s="674" t="s">
        <v>4098</v>
      </c>
      <c r="B894" s="674">
        <v>3</v>
      </c>
      <c r="C894" s="674">
        <v>41</v>
      </c>
      <c r="D894" s="674">
        <v>33</v>
      </c>
    </row>
    <row r="895" spans="1:4">
      <c r="A895" s="674" t="s">
        <v>4099</v>
      </c>
      <c r="B895" s="674">
        <v>1</v>
      </c>
      <c r="C895" s="674">
        <v>10</v>
      </c>
      <c r="D895" s="674">
        <v>3</v>
      </c>
    </row>
    <row r="896" spans="1:4">
      <c r="A896" s="674" t="s">
        <v>4100</v>
      </c>
      <c r="B896" s="674">
        <v>17</v>
      </c>
      <c r="C896" s="674">
        <v>51</v>
      </c>
      <c r="D896" s="674">
        <v>43</v>
      </c>
    </row>
    <row r="897" spans="1:4">
      <c r="A897" s="674" t="s">
        <v>4101</v>
      </c>
      <c r="B897" s="674">
        <v>3</v>
      </c>
      <c r="C897" s="674">
        <v>20</v>
      </c>
      <c r="D897" s="674">
        <v>5</v>
      </c>
    </row>
    <row r="898" spans="1:4">
      <c r="A898" s="674" t="s">
        <v>4102</v>
      </c>
      <c r="B898" s="674">
        <v>1</v>
      </c>
      <c r="C898" s="674">
        <v>14</v>
      </c>
      <c r="D898" s="674">
        <v>1</v>
      </c>
    </row>
    <row r="899" spans="1:4">
      <c r="A899" s="674" t="s">
        <v>4103</v>
      </c>
      <c r="B899" s="674">
        <v>3</v>
      </c>
      <c r="C899" s="674">
        <v>20</v>
      </c>
      <c r="D899" s="674">
        <v>21</v>
      </c>
    </row>
    <row r="900" spans="1:4">
      <c r="A900" s="674" t="s">
        <v>4104</v>
      </c>
      <c r="B900" s="674">
        <v>3</v>
      </c>
      <c r="C900" s="674">
        <v>1</v>
      </c>
      <c r="D900" s="674">
        <v>3</v>
      </c>
    </row>
    <row r="901" spans="1:4">
      <c r="A901" s="674" t="s">
        <v>4105</v>
      </c>
      <c r="B901" s="674">
        <v>1</v>
      </c>
      <c r="C901" s="674">
        <v>13</v>
      </c>
      <c r="D901" s="674">
        <v>1</v>
      </c>
    </row>
    <row r="902" spans="1:4">
      <c r="A902" s="674" t="s">
        <v>4106</v>
      </c>
      <c r="B902" s="674">
        <v>1</v>
      </c>
      <c r="C902" s="674">
        <v>3</v>
      </c>
      <c r="D902" s="674">
        <v>1</v>
      </c>
    </row>
    <row r="903" spans="1:4">
      <c r="A903" s="674" t="s">
        <v>4107</v>
      </c>
      <c r="B903" s="674">
        <v>5</v>
      </c>
      <c r="C903" s="674">
        <v>68</v>
      </c>
      <c r="D903" s="674">
        <v>5</v>
      </c>
    </row>
    <row r="904" spans="1:4">
      <c r="A904" s="674" t="s">
        <v>4108</v>
      </c>
      <c r="B904" s="674">
        <v>3</v>
      </c>
      <c r="C904" s="674">
        <v>50</v>
      </c>
      <c r="D904" s="674">
        <v>3</v>
      </c>
    </row>
    <row r="905" spans="1:4">
      <c r="A905" s="674" t="s">
        <v>4109</v>
      </c>
      <c r="B905" s="674">
        <v>5</v>
      </c>
      <c r="C905" s="674">
        <v>14</v>
      </c>
      <c r="D905" s="674">
        <v>5</v>
      </c>
    </row>
    <row r="906" spans="1:4">
      <c r="A906" s="674" t="s">
        <v>4110</v>
      </c>
      <c r="B906" s="674">
        <v>5</v>
      </c>
      <c r="C906" s="674">
        <v>70</v>
      </c>
      <c r="D906" s="674">
        <v>10</v>
      </c>
    </row>
    <row r="907" spans="1:4">
      <c r="A907" s="674" t="s">
        <v>4111</v>
      </c>
      <c r="B907" s="674">
        <v>3</v>
      </c>
      <c r="C907" s="674">
        <v>25</v>
      </c>
      <c r="D907" s="674">
        <v>3</v>
      </c>
    </row>
    <row r="908" spans="1:4">
      <c r="A908" s="674" t="s">
        <v>4112</v>
      </c>
      <c r="B908" s="674">
        <v>5</v>
      </c>
      <c r="C908" s="674">
        <v>40</v>
      </c>
      <c r="D908" s="674">
        <v>10</v>
      </c>
    </row>
    <row r="909" spans="1:4">
      <c r="A909" s="674" t="s">
        <v>4113</v>
      </c>
      <c r="B909" s="674">
        <v>3</v>
      </c>
      <c r="C909" s="674">
        <v>20</v>
      </c>
      <c r="D909" s="674">
        <v>3</v>
      </c>
    </row>
    <row r="910" spans="1:4">
      <c r="A910" s="674" t="s">
        <v>4114</v>
      </c>
      <c r="B910" s="674">
        <v>3</v>
      </c>
      <c r="C910" s="674">
        <v>43</v>
      </c>
      <c r="D910" s="674">
        <v>10</v>
      </c>
    </row>
    <row r="911" spans="1:4">
      <c r="A911" s="674" t="s">
        <v>4115</v>
      </c>
      <c r="B911" s="674">
        <v>1</v>
      </c>
      <c r="C911" s="674">
        <v>8</v>
      </c>
      <c r="D911" s="674">
        <v>1</v>
      </c>
    </row>
    <row r="912" spans="1:4">
      <c r="A912" s="674" t="s">
        <v>4116</v>
      </c>
      <c r="B912" s="674">
        <v>3</v>
      </c>
      <c r="C912" s="674">
        <v>26</v>
      </c>
      <c r="D912" s="674">
        <v>8</v>
      </c>
    </row>
    <row r="913" spans="1:4">
      <c r="A913" s="674" t="s">
        <v>4117</v>
      </c>
      <c r="B913" s="674">
        <v>1</v>
      </c>
      <c r="C913" s="674">
        <v>8</v>
      </c>
      <c r="D913" s="674">
        <v>1</v>
      </c>
    </row>
    <row r="914" spans="1:4">
      <c r="A914" s="674" t="s">
        <v>4118</v>
      </c>
      <c r="B914" s="674">
        <v>3</v>
      </c>
      <c r="C914" s="674">
        <v>37</v>
      </c>
      <c r="D914" s="674">
        <v>28</v>
      </c>
    </row>
    <row r="915" spans="1:4">
      <c r="A915" s="674" t="s">
        <v>4119</v>
      </c>
      <c r="B915" s="674">
        <v>1</v>
      </c>
      <c r="C915" s="674">
        <v>9</v>
      </c>
      <c r="D915" s="674">
        <v>1</v>
      </c>
    </row>
    <row r="916" spans="1:4">
      <c r="A916" s="674" t="s">
        <v>4120</v>
      </c>
      <c r="B916" s="674">
        <v>1</v>
      </c>
      <c r="C916" s="674">
        <v>2</v>
      </c>
      <c r="D916" s="674">
        <v>1</v>
      </c>
    </row>
    <row r="917" spans="1:4">
      <c r="A917" s="674" t="s">
        <v>4121</v>
      </c>
      <c r="B917" s="674">
        <v>3</v>
      </c>
      <c r="C917" s="674">
        <v>6</v>
      </c>
      <c r="D917" s="674">
        <v>3</v>
      </c>
    </row>
    <row r="918" spans="1:4">
      <c r="A918" s="674" t="s">
        <v>4122</v>
      </c>
      <c r="B918" s="674">
        <v>3</v>
      </c>
      <c r="C918" s="674">
        <v>30</v>
      </c>
      <c r="D918" s="674">
        <v>5</v>
      </c>
    </row>
    <row r="919" spans="1:4">
      <c r="A919" s="674" t="s">
        <v>4123</v>
      </c>
      <c r="B919" s="674">
        <v>3</v>
      </c>
      <c r="C919" s="674">
        <v>3</v>
      </c>
      <c r="D919" s="674">
        <v>3</v>
      </c>
    </row>
    <row r="920" spans="1:4">
      <c r="A920" s="674" t="s">
        <v>4124</v>
      </c>
      <c r="B920" s="674">
        <v>1</v>
      </c>
      <c r="C920" s="674">
        <v>10</v>
      </c>
      <c r="D920" s="674">
        <v>3</v>
      </c>
    </row>
    <row r="921" spans="1:4">
      <c r="A921" s="674" t="s">
        <v>4125</v>
      </c>
      <c r="B921" s="674">
        <v>3</v>
      </c>
      <c r="C921" s="674">
        <v>23</v>
      </c>
      <c r="D921" s="674">
        <v>5</v>
      </c>
    </row>
    <row r="922" spans="1:4">
      <c r="A922" s="674" t="s">
        <v>4126</v>
      </c>
      <c r="B922" s="674">
        <v>1</v>
      </c>
      <c r="C922" s="674">
        <v>8</v>
      </c>
      <c r="D922" s="674">
        <v>1</v>
      </c>
    </row>
    <row r="923" spans="1:4">
      <c r="A923" s="674" t="s">
        <v>4127</v>
      </c>
      <c r="B923" s="674">
        <v>1</v>
      </c>
      <c r="C923" s="674">
        <v>25</v>
      </c>
      <c r="D923" s="674">
        <v>1</v>
      </c>
    </row>
    <row r="924" spans="1:4">
      <c r="A924" s="674" t="s">
        <v>4128</v>
      </c>
      <c r="B924" s="674">
        <v>1</v>
      </c>
      <c r="C924" s="674">
        <v>8</v>
      </c>
      <c r="D924" s="674">
        <v>1</v>
      </c>
    </row>
    <row r="925" spans="1:4">
      <c r="A925" s="674" t="s">
        <v>4129</v>
      </c>
      <c r="B925" s="674">
        <v>1</v>
      </c>
      <c r="C925" s="674">
        <v>24</v>
      </c>
      <c r="D925" s="674">
        <v>10</v>
      </c>
    </row>
    <row r="926" spans="1:4">
      <c r="A926" s="674" t="s">
        <v>4130</v>
      </c>
      <c r="B926" s="674">
        <v>1</v>
      </c>
      <c r="C926" s="674">
        <v>8</v>
      </c>
      <c r="D926" s="674">
        <v>1</v>
      </c>
    </row>
    <row r="927" spans="1:4">
      <c r="A927" s="674" t="s">
        <v>4131</v>
      </c>
      <c r="B927" s="674">
        <v>1</v>
      </c>
      <c r="C927" s="674">
        <v>1</v>
      </c>
      <c r="D927" s="674">
        <v>1</v>
      </c>
    </row>
    <row r="928" spans="1:4">
      <c r="A928" s="674" t="s">
        <v>4132</v>
      </c>
      <c r="B928" s="674">
        <v>5</v>
      </c>
      <c r="C928" s="674">
        <v>50</v>
      </c>
      <c r="D928" s="674">
        <v>5</v>
      </c>
    </row>
    <row r="929" spans="1:4">
      <c r="A929" s="674" t="s">
        <v>4133</v>
      </c>
      <c r="B929" s="674">
        <v>3</v>
      </c>
      <c r="C929" s="674">
        <v>11</v>
      </c>
      <c r="D929" s="674">
        <v>3</v>
      </c>
    </row>
    <row r="930" spans="1:4">
      <c r="A930" s="674" t="s">
        <v>4134</v>
      </c>
      <c r="B930" s="674">
        <v>3</v>
      </c>
      <c r="C930" s="674">
        <v>60</v>
      </c>
      <c r="D930" s="674">
        <v>3</v>
      </c>
    </row>
    <row r="931" spans="1:4">
      <c r="A931" s="674" t="s">
        <v>4135</v>
      </c>
      <c r="B931" s="674">
        <v>1</v>
      </c>
      <c r="C931" s="674">
        <v>5</v>
      </c>
      <c r="D931" s="674">
        <v>1</v>
      </c>
    </row>
    <row r="932" spans="1:4">
      <c r="A932" s="674" t="s">
        <v>4136</v>
      </c>
      <c r="B932" s="674">
        <v>1</v>
      </c>
      <c r="C932" s="674">
        <v>34</v>
      </c>
      <c r="D932" s="674">
        <v>3</v>
      </c>
    </row>
    <row r="933" spans="1:4">
      <c r="A933" s="674" t="s">
        <v>4137</v>
      </c>
      <c r="B933" s="674">
        <v>1</v>
      </c>
      <c r="C933" s="674">
        <v>3</v>
      </c>
      <c r="D933" s="674">
        <v>1</v>
      </c>
    </row>
    <row r="934" spans="1:4">
      <c r="A934" s="674" t="s">
        <v>4138</v>
      </c>
      <c r="B934" s="674">
        <v>11</v>
      </c>
      <c r="C934" s="674">
        <v>45</v>
      </c>
      <c r="D934" s="674">
        <v>14</v>
      </c>
    </row>
    <row r="935" spans="1:4">
      <c r="A935" s="674" t="s">
        <v>4139</v>
      </c>
      <c r="B935" s="674">
        <v>5</v>
      </c>
      <c r="C935" s="674">
        <v>4</v>
      </c>
      <c r="D935" s="674">
        <v>5</v>
      </c>
    </row>
    <row r="936" spans="1:4">
      <c r="A936" s="674" t="s">
        <v>4140</v>
      </c>
      <c r="B936" s="674">
        <v>1</v>
      </c>
      <c r="C936" s="674">
        <v>15</v>
      </c>
      <c r="D936" s="674">
        <v>1</v>
      </c>
    </row>
    <row r="937" spans="1:4">
      <c r="A937" s="674" t="s">
        <v>4141</v>
      </c>
      <c r="B937" s="674">
        <v>1</v>
      </c>
      <c r="C937" s="674">
        <v>16</v>
      </c>
      <c r="D937" s="674">
        <v>1</v>
      </c>
    </row>
    <row r="938" spans="1:4">
      <c r="A938" s="674" t="s">
        <v>4142</v>
      </c>
      <c r="B938" s="674">
        <v>1</v>
      </c>
      <c r="C938" s="674">
        <v>3</v>
      </c>
      <c r="D938" s="674">
        <v>1</v>
      </c>
    </row>
    <row r="939" spans="1:4">
      <c r="A939" s="674" t="s">
        <v>4143</v>
      </c>
      <c r="B939" s="674">
        <v>20</v>
      </c>
      <c r="C939" s="674">
        <v>24</v>
      </c>
      <c r="D939" s="674">
        <v>24</v>
      </c>
    </row>
    <row r="940" spans="1:4">
      <c r="A940" s="674" t="s">
        <v>4144</v>
      </c>
      <c r="B940" s="674">
        <v>1</v>
      </c>
      <c r="C940" s="674">
        <v>40</v>
      </c>
      <c r="D940" s="674">
        <v>3</v>
      </c>
    </row>
    <row r="941" spans="1:4">
      <c r="A941" s="674" t="s">
        <v>4145</v>
      </c>
      <c r="B941" s="674">
        <v>42</v>
      </c>
      <c r="C941" s="674">
        <v>102</v>
      </c>
      <c r="D941" s="674">
        <v>91</v>
      </c>
    </row>
    <row r="942" spans="1:4">
      <c r="A942" s="674" t="s">
        <v>4146</v>
      </c>
      <c r="B942" s="674">
        <v>17</v>
      </c>
      <c r="C942" s="674">
        <v>43</v>
      </c>
      <c r="D942" s="674">
        <v>23</v>
      </c>
    </row>
    <row r="943" spans="1:4">
      <c r="A943" s="674" t="s">
        <v>4147</v>
      </c>
      <c r="B943" s="674">
        <v>10</v>
      </c>
      <c r="C943" s="674">
        <v>24</v>
      </c>
      <c r="D943" s="674">
        <v>12</v>
      </c>
    </row>
    <row r="944" spans="1:4">
      <c r="A944" s="674" t="s">
        <v>4148</v>
      </c>
      <c r="B944" s="674">
        <v>42</v>
      </c>
      <c r="C944" s="674">
        <v>88</v>
      </c>
      <c r="D944" s="674">
        <v>79</v>
      </c>
    </row>
    <row r="945" spans="1:4">
      <c r="A945" s="674" t="s">
        <v>4149</v>
      </c>
      <c r="B945" s="674">
        <v>12</v>
      </c>
      <c r="C945" s="674">
        <v>35</v>
      </c>
      <c r="D945" s="674">
        <v>20</v>
      </c>
    </row>
    <row r="946" spans="1:4">
      <c r="A946" s="674" t="s">
        <v>4150</v>
      </c>
      <c r="B946" s="674">
        <v>9</v>
      </c>
      <c r="C946" s="674">
        <v>22</v>
      </c>
      <c r="D946" s="674">
        <v>11</v>
      </c>
    </row>
    <row r="947" spans="1:4">
      <c r="A947" s="674" t="s">
        <v>4151</v>
      </c>
      <c r="B947" s="674">
        <v>48</v>
      </c>
      <c r="C947" s="674">
        <v>96</v>
      </c>
      <c r="D947" s="674">
        <v>77</v>
      </c>
    </row>
    <row r="948" spans="1:4">
      <c r="A948" s="674" t="s">
        <v>4152</v>
      </c>
      <c r="B948" s="674">
        <v>12</v>
      </c>
      <c r="C948" s="674">
        <v>50</v>
      </c>
      <c r="D948" s="674">
        <v>20</v>
      </c>
    </row>
    <row r="949" spans="1:4">
      <c r="A949" s="674" t="s">
        <v>4153</v>
      </c>
      <c r="B949" s="674">
        <v>6</v>
      </c>
      <c r="C949" s="674">
        <v>21</v>
      </c>
      <c r="D949" s="674">
        <v>9</v>
      </c>
    </row>
    <row r="950" spans="1:4">
      <c r="A950" s="674" t="s">
        <v>4154</v>
      </c>
      <c r="B950" s="674">
        <v>21</v>
      </c>
      <c r="C950" s="674">
        <v>85</v>
      </c>
      <c r="D950" s="674">
        <v>55</v>
      </c>
    </row>
    <row r="951" spans="1:4">
      <c r="A951" s="674" t="s">
        <v>4155</v>
      </c>
      <c r="B951" s="674">
        <v>9</v>
      </c>
      <c r="C951" s="674">
        <v>32</v>
      </c>
      <c r="D951" s="674">
        <v>11</v>
      </c>
    </row>
    <row r="952" spans="1:4">
      <c r="A952" s="674" t="s">
        <v>4156</v>
      </c>
      <c r="B952" s="674">
        <v>4</v>
      </c>
      <c r="C952" s="674">
        <v>12</v>
      </c>
      <c r="D952" s="674">
        <v>6</v>
      </c>
    </row>
    <row r="953" spans="1:4">
      <c r="A953" s="674" t="s">
        <v>4157</v>
      </c>
      <c r="B953" s="674">
        <v>5</v>
      </c>
      <c r="C953" s="674">
        <v>84</v>
      </c>
      <c r="D953" s="674">
        <v>80</v>
      </c>
    </row>
    <row r="954" spans="1:4">
      <c r="A954" s="674" t="s">
        <v>4158</v>
      </c>
      <c r="B954" s="674">
        <v>3</v>
      </c>
      <c r="C954" s="674">
        <v>47</v>
      </c>
      <c r="D954" s="674">
        <v>8</v>
      </c>
    </row>
    <row r="955" spans="1:4">
      <c r="A955" s="674" t="s">
        <v>4159</v>
      </c>
      <c r="B955" s="674">
        <v>1</v>
      </c>
      <c r="C955" s="674">
        <v>31</v>
      </c>
      <c r="D955" s="674">
        <v>3</v>
      </c>
    </row>
    <row r="956" spans="1:4">
      <c r="A956" s="674" t="s">
        <v>4160</v>
      </c>
      <c r="B956" s="674">
        <v>1</v>
      </c>
      <c r="C956" s="674">
        <v>1</v>
      </c>
      <c r="D956" s="674">
        <v>1</v>
      </c>
    </row>
    <row r="957" spans="1:4">
      <c r="A957" s="674" t="s">
        <v>4161</v>
      </c>
      <c r="B957" s="674">
        <v>30</v>
      </c>
      <c r="C957" s="674">
        <v>57</v>
      </c>
      <c r="D957" s="674">
        <v>45</v>
      </c>
    </row>
    <row r="958" spans="1:4">
      <c r="A958" s="674" t="s">
        <v>4162</v>
      </c>
      <c r="B958" s="674">
        <v>15</v>
      </c>
      <c r="C958" s="674">
        <v>30</v>
      </c>
      <c r="D958" s="674">
        <v>16</v>
      </c>
    </row>
    <row r="959" spans="1:4">
      <c r="A959" s="674" t="s">
        <v>4163</v>
      </c>
      <c r="B959" s="674">
        <v>3</v>
      </c>
      <c r="C959" s="674">
        <v>52</v>
      </c>
      <c r="D959" s="674">
        <v>33</v>
      </c>
    </row>
    <row r="960" spans="1:4">
      <c r="A960" s="674" t="s">
        <v>4164</v>
      </c>
      <c r="B960" s="674">
        <v>5</v>
      </c>
      <c r="C960" s="674">
        <v>11</v>
      </c>
      <c r="D960" s="674">
        <v>5</v>
      </c>
    </row>
    <row r="961" spans="1:4">
      <c r="A961" s="674" t="s">
        <v>4165</v>
      </c>
      <c r="B961" s="674">
        <v>1</v>
      </c>
      <c r="C961" s="674">
        <v>3</v>
      </c>
      <c r="D961" s="674">
        <v>3</v>
      </c>
    </row>
    <row r="962" spans="1:4">
      <c r="A962" s="674" t="s">
        <v>4166</v>
      </c>
      <c r="B962" s="674">
        <v>114</v>
      </c>
      <c r="C962" s="674">
        <v>64</v>
      </c>
      <c r="D962" s="674">
        <v>63</v>
      </c>
    </row>
    <row r="963" spans="1:4">
      <c r="A963" s="674" t="s">
        <v>4167</v>
      </c>
      <c r="B963" s="674">
        <v>42</v>
      </c>
      <c r="C963" s="674">
        <v>44</v>
      </c>
      <c r="D963" s="674">
        <v>44</v>
      </c>
    </row>
    <row r="964" spans="1:4">
      <c r="A964" s="674" t="s">
        <v>4168</v>
      </c>
      <c r="B964" s="674">
        <v>48</v>
      </c>
      <c r="C964" s="674">
        <v>22</v>
      </c>
      <c r="D964" s="674">
        <v>24</v>
      </c>
    </row>
    <row r="965" spans="1:4">
      <c r="A965" s="674" t="s">
        <v>4169</v>
      </c>
      <c r="B965" s="674">
        <v>42</v>
      </c>
      <c r="C965" s="674">
        <v>11</v>
      </c>
      <c r="D965" s="674">
        <v>11</v>
      </c>
    </row>
    <row r="966" spans="1:4">
      <c r="A966" s="674" t="s">
        <v>4170</v>
      </c>
      <c r="B966" s="674">
        <v>209</v>
      </c>
      <c r="C966" s="674">
        <v>112</v>
      </c>
      <c r="D966" s="674">
        <v>116</v>
      </c>
    </row>
    <row r="967" spans="1:4">
      <c r="A967" s="674" t="s">
        <v>4171</v>
      </c>
      <c r="B967" s="674">
        <v>26</v>
      </c>
      <c r="C967" s="674">
        <v>21</v>
      </c>
      <c r="D967" s="674">
        <v>21</v>
      </c>
    </row>
    <row r="968" spans="1:4">
      <c r="A968" s="674" t="s">
        <v>4172</v>
      </c>
      <c r="B968" s="674">
        <v>1</v>
      </c>
      <c r="C968" s="674">
        <v>48</v>
      </c>
      <c r="D968" s="674">
        <v>35</v>
      </c>
    </row>
    <row r="969" spans="1:4">
      <c r="A969" s="674" t="s">
        <v>4173</v>
      </c>
      <c r="B969" s="674">
        <v>1</v>
      </c>
      <c r="C969" s="674">
        <v>21</v>
      </c>
      <c r="D969" s="674">
        <v>3</v>
      </c>
    </row>
    <row r="970" spans="1:4">
      <c r="A970" s="674" t="s">
        <v>4174</v>
      </c>
      <c r="B970" s="674">
        <v>1</v>
      </c>
      <c r="C970" s="674">
        <v>8</v>
      </c>
      <c r="D970" s="674">
        <v>1</v>
      </c>
    </row>
    <row r="971" spans="1:4">
      <c r="A971" s="674" t="s">
        <v>4175</v>
      </c>
      <c r="B971" s="674">
        <v>55</v>
      </c>
      <c r="C971" s="674">
        <v>68</v>
      </c>
      <c r="D971" s="674">
        <v>68</v>
      </c>
    </row>
    <row r="972" spans="1:4">
      <c r="A972" s="674" t="s">
        <v>4176</v>
      </c>
      <c r="B972" s="674">
        <v>1</v>
      </c>
      <c r="C972" s="674">
        <v>43</v>
      </c>
      <c r="D972" s="674">
        <v>42</v>
      </c>
    </row>
    <row r="973" spans="1:4">
      <c r="A973" s="674" t="s">
        <v>4177</v>
      </c>
      <c r="B973" s="674">
        <v>1</v>
      </c>
      <c r="C973" s="674">
        <v>21</v>
      </c>
      <c r="D973" s="674">
        <v>18</v>
      </c>
    </row>
    <row r="974" spans="1:4">
      <c r="A974" s="674" t="s">
        <v>4178</v>
      </c>
      <c r="B974" s="674">
        <v>1</v>
      </c>
      <c r="C974" s="674">
        <v>8</v>
      </c>
      <c r="D974" s="674">
        <v>3</v>
      </c>
    </row>
    <row r="975" spans="1:4">
      <c r="A975" s="674" t="s">
        <v>4179</v>
      </c>
      <c r="B975" s="674">
        <v>131</v>
      </c>
      <c r="C975" s="674">
        <v>102</v>
      </c>
      <c r="D975" s="674">
        <v>104</v>
      </c>
    </row>
    <row r="976" spans="1:4">
      <c r="A976" s="674" t="s">
        <v>4180</v>
      </c>
      <c r="B976" s="674">
        <v>44</v>
      </c>
      <c r="C976" s="674">
        <v>57</v>
      </c>
      <c r="D976" s="674">
        <v>57</v>
      </c>
    </row>
    <row r="977" spans="1:4">
      <c r="A977" s="674" t="s">
        <v>4181</v>
      </c>
      <c r="B977" s="674">
        <v>31</v>
      </c>
      <c r="C977" s="674">
        <v>38</v>
      </c>
      <c r="D977" s="674">
        <v>36</v>
      </c>
    </row>
    <row r="978" spans="1:4">
      <c r="A978" s="674" t="s">
        <v>4182</v>
      </c>
      <c r="B978" s="674">
        <v>10</v>
      </c>
      <c r="C978" s="674">
        <v>24</v>
      </c>
      <c r="D978" s="674">
        <v>20</v>
      </c>
    </row>
    <row r="979" spans="1:4">
      <c r="A979" s="674" t="s">
        <v>4183</v>
      </c>
      <c r="B979" s="674">
        <v>1</v>
      </c>
      <c r="C979" s="674">
        <v>18</v>
      </c>
      <c r="D979" s="674">
        <v>10</v>
      </c>
    </row>
    <row r="980" spans="1:4">
      <c r="A980" s="674" t="s">
        <v>4184</v>
      </c>
      <c r="B980" s="674">
        <v>1</v>
      </c>
      <c r="C980" s="674">
        <v>3</v>
      </c>
      <c r="D980" s="674">
        <v>1</v>
      </c>
    </row>
    <row r="981" spans="1:4">
      <c r="A981" s="674" t="s">
        <v>4185</v>
      </c>
      <c r="B981" s="674">
        <v>18</v>
      </c>
      <c r="C981" s="674">
        <v>50</v>
      </c>
      <c r="D981" s="674">
        <v>46</v>
      </c>
    </row>
    <row r="982" spans="1:4">
      <c r="A982" s="674" t="s">
        <v>4186</v>
      </c>
      <c r="B982" s="674">
        <v>10</v>
      </c>
      <c r="C982" s="674">
        <v>27</v>
      </c>
      <c r="D982" s="674">
        <v>16</v>
      </c>
    </row>
    <row r="983" spans="1:4">
      <c r="A983" s="674" t="s">
        <v>4187</v>
      </c>
      <c r="B983" s="674">
        <v>221</v>
      </c>
      <c r="C983" s="674">
        <v>112</v>
      </c>
      <c r="D983" s="674">
        <v>114</v>
      </c>
    </row>
    <row r="984" spans="1:4">
      <c r="A984" s="674" t="s">
        <v>4188</v>
      </c>
      <c r="B984" s="674">
        <v>33</v>
      </c>
      <c r="C984" s="674">
        <v>77</v>
      </c>
      <c r="D984" s="674">
        <v>72</v>
      </c>
    </row>
    <row r="985" spans="1:4">
      <c r="A985" s="674" t="s">
        <v>4189</v>
      </c>
      <c r="B985" s="674">
        <v>1</v>
      </c>
      <c r="C985" s="674">
        <v>49</v>
      </c>
      <c r="D985" s="674">
        <v>43</v>
      </c>
    </row>
    <row r="986" spans="1:4">
      <c r="A986" s="674" t="s">
        <v>4190</v>
      </c>
      <c r="B986" s="674">
        <v>1</v>
      </c>
      <c r="C986" s="674">
        <v>40</v>
      </c>
      <c r="D986" s="674">
        <v>15</v>
      </c>
    </row>
    <row r="987" spans="1:4">
      <c r="A987" s="674" t="s">
        <v>4191</v>
      </c>
      <c r="B987" s="674">
        <v>23</v>
      </c>
      <c r="C987" s="674">
        <v>37</v>
      </c>
      <c r="D987" s="674">
        <v>37</v>
      </c>
    </row>
    <row r="988" spans="1:4">
      <c r="A988" s="674" t="s">
        <v>4192</v>
      </c>
      <c r="B988" s="674">
        <v>3</v>
      </c>
      <c r="C988" s="674">
        <v>15</v>
      </c>
      <c r="D988" s="674">
        <v>15</v>
      </c>
    </row>
    <row r="989" spans="1:4">
      <c r="A989" s="674" t="s">
        <v>4193</v>
      </c>
      <c r="B989" s="674">
        <v>1</v>
      </c>
      <c r="C989" s="674">
        <v>5</v>
      </c>
      <c r="D989" s="674">
        <v>5</v>
      </c>
    </row>
    <row r="990" spans="1:4">
      <c r="A990" s="674" t="s">
        <v>4194</v>
      </c>
      <c r="B990" s="674">
        <v>36</v>
      </c>
      <c r="C990" s="674">
        <v>87</v>
      </c>
      <c r="D990" s="674">
        <v>46</v>
      </c>
    </row>
    <row r="991" spans="1:4">
      <c r="A991" s="674" t="s">
        <v>4195</v>
      </c>
      <c r="B991" s="674">
        <v>15</v>
      </c>
      <c r="C991" s="674">
        <v>41</v>
      </c>
      <c r="D991" s="674">
        <v>14</v>
      </c>
    </row>
    <row r="992" spans="1:4">
      <c r="A992" s="674" t="s">
        <v>4196</v>
      </c>
      <c r="B992" s="674">
        <v>41</v>
      </c>
      <c r="C992" s="674">
        <v>55</v>
      </c>
      <c r="D992" s="674">
        <v>50</v>
      </c>
    </row>
    <row r="993" spans="1:4">
      <c r="A993" s="674" t="s">
        <v>4197</v>
      </c>
      <c r="B993" s="674">
        <v>10</v>
      </c>
      <c r="C993" s="674">
        <v>27</v>
      </c>
      <c r="D993" s="674">
        <v>14</v>
      </c>
    </row>
    <row r="994" spans="1:4">
      <c r="A994" s="674" t="s">
        <v>4198</v>
      </c>
      <c r="B994" s="674">
        <v>13</v>
      </c>
      <c r="C994" s="674">
        <v>60</v>
      </c>
      <c r="D994" s="674">
        <v>16</v>
      </c>
    </row>
    <row r="995" spans="1:4">
      <c r="A995" s="674" t="s">
        <v>4199</v>
      </c>
      <c r="B995" s="674">
        <v>18</v>
      </c>
      <c r="C995" s="674">
        <v>63</v>
      </c>
      <c r="D995" s="674">
        <v>29</v>
      </c>
    </row>
    <row r="996" spans="1:4">
      <c r="A996" s="674" t="s">
        <v>4200</v>
      </c>
      <c r="B996" s="674">
        <v>42</v>
      </c>
      <c r="C996" s="674">
        <v>53</v>
      </c>
      <c r="D996" s="674">
        <v>53</v>
      </c>
    </row>
    <row r="997" spans="1:4">
      <c r="A997" s="674" t="s">
        <v>4201</v>
      </c>
      <c r="B997" s="674">
        <v>31</v>
      </c>
      <c r="C997" s="674">
        <v>25</v>
      </c>
      <c r="D997" s="674">
        <v>28</v>
      </c>
    </row>
    <row r="998" spans="1:4">
      <c r="A998" s="674" t="s">
        <v>4202</v>
      </c>
      <c r="B998" s="674">
        <v>10</v>
      </c>
      <c r="C998" s="674">
        <v>10</v>
      </c>
      <c r="D998" s="674">
        <v>10</v>
      </c>
    </row>
    <row r="999" spans="1:4">
      <c r="A999" s="674" t="s">
        <v>4203</v>
      </c>
      <c r="B999" s="674">
        <v>1</v>
      </c>
      <c r="C999" s="674">
        <v>3</v>
      </c>
      <c r="D999" s="674">
        <v>3</v>
      </c>
    </row>
    <row r="1000" spans="1:4">
      <c r="A1000" s="674" t="s">
        <v>4204</v>
      </c>
      <c r="B1000" s="674">
        <v>1</v>
      </c>
      <c r="C1000" s="674">
        <v>1</v>
      </c>
      <c r="D1000" s="674">
        <v>1</v>
      </c>
    </row>
    <row r="1001" spans="1:4">
      <c r="A1001" s="674" t="s">
        <v>4205</v>
      </c>
      <c r="B1001" s="674">
        <v>45</v>
      </c>
      <c r="C1001" s="674">
        <v>61</v>
      </c>
      <c r="D1001" s="674">
        <v>58</v>
      </c>
    </row>
    <row r="1002" spans="1:4">
      <c r="A1002" s="674" t="s">
        <v>4206</v>
      </c>
      <c r="B1002" s="674">
        <v>20</v>
      </c>
      <c r="C1002" s="674">
        <v>37</v>
      </c>
      <c r="D1002" s="674">
        <v>36</v>
      </c>
    </row>
    <row r="1003" spans="1:4">
      <c r="A1003" s="674" t="s">
        <v>4207</v>
      </c>
      <c r="B1003" s="674">
        <v>10</v>
      </c>
      <c r="C1003" s="674">
        <v>27</v>
      </c>
      <c r="D1003" s="674">
        <v>25</v>
      </c>
    </row>
    <row r="1004" spans="1:4">
      <c r="A1004" s="674" t="s">
        <v>4208</v>
      </c>
      <c r="B1004" s="674">
        <v>1</v>
      </c>
      <c r="C1004" s="674">
        <v>19</v>
      </c>
      <c r="D1004" s="674">
        <v>10</v>
      </c>
    </row>
    <row r="1005" spans="1:4">
      <c r="A1005" s="674" t="s">
        <v>4209</v>
      </c>
      <c r="B1005" s="674">
        <v>1</v>
      </c>
      <c r="C1005" s="674">
        <v>13</v>
      </c>
      <c r="D1005" s="674">
        <v>1</v>
      </c>
    </row>
    <row r="1006" spans="1:4">
      <c r="A1006" s="674" t="s">
        <v>4210</v>
      </c>
      <c r="B1006" s="674">
        <v>1</v>
      </c>
      <c r="C1006" s="674">
        <v>5</v>
      </c>
      <c r="D1006" s="674">
        <v>1</v>
      </c>
    </row>
    <row r="1007" spans="1:4">
      <c r="A1007" s="674" t="s">
        <v>4211</v>
      </c>
      <c r="B1007" s="674">
        <v>38</v>
      </c>
      <c r="C1007" s="674">
        <v>71</v>
      </c>
      <c r="D1007" s="674">
        <v>70</v>
      </c>
    </row>
    <row r="1008" spans="1:4">
      <c r="A1008" s="674" t="s">
        <v>4212</v>
      </c>
      <c r="B1008" s="674">
        <v>26</v>
      </c>
      <c r="C1008" s="674">
        <v>44</v>
      </c>
      <c r="D1008" s="674">
        <v>45</v>
      </c>
    </row>
    <row r="1009" spans="1:4">
      <c r="A1009" s="674" t="s">
        <v>4213</v>
      </c>
      <c r="B1009" s="674">
        <v>1</v>
      </c>
      <c r="C1009" s="674">
        <v>31</v>
      </c>
      <c r="D1009" s="674">
        <v>25</v>
      </c>
    </row>
    <row r="1010" spans="1:4">
      <c r="A1010" s="674" t="s">
        <v>4214</v>
      </c>
      <c r="B1010" s="674">
        <v>1</v>
      </c>
      <c r="C1010" s="674">
        <v>13</v>
      </c>
      <c r="D1010" s="674">
        <v>3</v>
      </c>
    </row>
    <row r="1011" spans="1:4">
      <c r="A1011" s="674" t="s">
        <v>4215</v>
      </c>
      <c r="B1011" s="674">
        <v>1</v>
      </c>
      <c r="C1011" s="674">
        <v>3</v>
      </c>
      <c r="D1011" s="674">
        <v>1</v>
      </c>
    </row>
    <row r="1012" spans="1:4">
      <c r="A1012" s="674" t="s">
        <v>4216</v>
      </c>
      <c r="B1012" s="674">
        <v>23</v>
      </c>
      <c r="C1012" s="674">
        <v>88</v>
      </c>
      <c r="D1012" s="674">
        <v>83</v>
      </c>
    </row>
    <row r="1013" spans="1:4">
      <c r="A1013" s="674" t="s">
        <v>4217</v>
      </c>
      <c r="B1013" s="674">
        <v>23</v>
      </c>
      <c r="C1013" s="674">
        <v>62</v>
      </c>
      <c r="D1013" s="674">
        <v>60</v>
      </c>
    </row>
    <row r="1014" spans="1:4">
      <c r="A1014" s="674" t="s">
        <v>4218</v>
      </c>
      <c r="B1014" s="674">
        <v>18</v>
      </c>
      <c r="C1014" s="674">
        <v>39</v>
      </c>
      <c r="D1014" s="674">
        <v>37</v>
      </c>
    </row>
    <row r="1015" spans="1:4">
      <c r="A1015" s="674" t="s">
        <v>4219</v>
      </c>
      <c r="B1015" s="674">
        <v>1</v>
      </c>
      <c r="C1015" s="674">
        <v>27</v>
      </c>
      <c r="D1015" s="674">
        <v>20</v>
      </c>
    </row>
    <row r="1016" spans="1:4">
      <c r="A1016" s="674" t="s">
        <v>4220</v>
      </c>
      <c r="B1016" s="674">
        <v>1</v>
      </c>
      <c r="C1016" s="674">
        <v>14</v>
      </c>
      <c r="D1016" s="674">
        <v>10</v>
      </c>
    </row>
    <row r="1017" spans="1:4">
      <c r="A1017" s="674" t="s">
        <v>4221</v>
      </c>
      <c r="B1017" s="674">
        <v>77</v>
      </c>
      <c r="C1017" s="674">
        <v>61</v>
      </c>
      <c r="D1017" s="674">
        <v>61</v>
      </c>
    </row>
    <row r="1018" spans="1:4">
      <c r="A1018" s="674" t="s">
        <v>4222</v>
      </c>
      <c r="B1018" s="674">
        <v>46</v>
      </c>
      <c r="C1018" s="674">
        <v>37</v>
      </c>
      <c r="D1018" s="674">
        <v>37</v>
      </c>
    </row>
    <row r="1019" spans="1:4">
      <c r="A1019" s="674" t="s">
        <v>4223</v>
      </c>
      <c r="B1019" s="674">
        <v>20</v>
      </c>
      <c r="C1019" s="674">
        <v>15</v>
      </c>
      <c r="D1019" s="674">
        <v>15</v>
      </c>
    </row>
    <row r="1020" spans="1:4">
      <c r="A1020" s="674" t="s">
        <v>4224</v>
      </c>
      <c r="B1020" s="674">
        <v>1</v>
      </c>
      <c r="C1020" s="674">
        <v>3</v>
      </c>
      <c r="D1020" s="674">
        <v>3</v>
      </c>
    </row>
    <row r="1021" spans="1:4">
      <c r="A1021" s="674" t="s">
        <v>4225</v>
      </c>
      <c r="B1021" s="674">
        <v>41</v>
      </c>
      <c r="C1021" s="674">
        <v>72</v>
      </c>
      <c r="D1021" s="674">
        <v>69</v>
      </c>
    </row>
    <row r="1022" spans="1:4">
      <c r="A1022" s="674" t="s">
        <v>4226</v>
      </c>
      <c r="B1022" s="674">
        <v>26</v>
      </c>
      <c r="C1022" s="674">
        <v>51</v>
      </c>
      <c r="D1022" s="674">
        <v>52</v>
      </c>
    </row>
    <row r="1023" spans="1:4">
      <c r="A1023" s="674" t="s">
        <v>4227</v>
      </c>
      <c r="B1023" s="674">
        <v>1</v>
      </c>
      <c r="C1023" s="674">
        <v>43</v>
      </c>
      <c r="D1023" s="674">
        <v>43</v>
      </c>
    </row>
    <row r="1024" spans="1:4">
      <c r="A1024" s="674" t="s">
        <v>4228</v>
      </c>
      <c r="B1024" s="674">
        <v>1</v>
      </c>
      <c r="C1024" s="674">
        <v>35</v>
      </c>
      <c r="D1024" s="674">
        <v>25</v>
      </c>
    </row>
    <row r="1025" spans="1:4">
      <c r="A1025" s="674" t="s">
        <v>4229</v>
      </c>
      <c r="B1025" s="674">
        <v>1</v>
      </c>
      <c r="C1025" s="674">
        <v>24</v>
      </c>
      <c r="D1025" s="674">
        <v>1</v>
      </c>
    </row>
    <row r="1026" spans="1:4">
      <c r="A1026" s="674" t="s">
        <v>4230</v>
      </c>
      <c r="B1026" s="674">
        <v>61</v>
      </c>
      <c r="C1026" s="674">
        <v>53</v>
      </c>
      <c r="D1026" s="674">
        <v>53</v>
      </c>
    </row>
    <row r="1027" spans="1:4">
      <c r="A1027" s="674" t="s">
        <v>4231</v>
      </c>
      <c r="B1027" s="674">
        <v>23</v>
      </c>
      <c r="C1027" s="674">
        <v>41</v>
      </c>
      <c r="D1027" s="674">
        <v>42</v>
      </c>
    </row>
    <row r="1028" spans="1:4">
      <c r="A1028" s="674" t="s">
        <v>4232</v>
      </c>
      <c r="B1028" s="674">
        <v>3</v>
      </c>
      <c r="C1028" s="674">
        <v>31</v>
      </c>
      <c r="D1028" s="674">
        <v>25</v>
      </c>
    </row>
    <row r="1029" spans="1:4">
      <c r="A1029" s="674" t="s">
        <v>4233</v>
      </c>
      <c r="B1029" s="674">
        <v>1</v>
      </c>
      <c r="C1029" s="674">
        <v>19</v>
      </c>
      <c r="D1029" s="674">
        <v>3</v>
      </c>
    </row>
    <row r="1030" spans="1:4">
      <c r="A1030" s="674" t="s">
        <v>4234</v>
      </c>
      <c r="B1030" s="674">
        <v>1</v>
      </c>
      <c r="C1030" s="674">
        <v>13</v>
      </c>
      <c r="D1030" s="674">
        <v>1</v>
      </c>
    </row>
    <row r="1031" spans="1:4">
      <c r="A1031" s="674" t="s">
        <v>4235</v>
      </c>
      <c r="B1031" s="674">
        <v>11</v>
      </c>
      <c r="C1031" s="674">
        <v>9</v>
      </c>
      <c r="D1031" s="674">
        <v>11</v>
      </c>
    </row>
    <row r="1032" spans="1:4">
      <c r="A1032" s="674" t="s">
        <v>4236</v>
      </c>
      <c r="B1032" s="674">
        <v>13</v>
      </c>
      <c r="C1032" s="674">
        <v>36</v>
      </c>
      <c r="D1032" s="674">
        <v>16</v>
      </c>
    </row>
    <row r="1033" spans="1:4">
      <c r="A1033" s="674" t="s">
        <v>4237</v>
      </c>
      <c r="B1033" s="674">
        <v>25</v>
      </c>
      <c r="C1033" s="674">
        <v>70</v>
      </c>
      <c r="D1033" s="674">
        <v>37</v>
      </c>
    </row>
    <row r="1034" spans="1:4">
      <c r="A1034" s="674" t="s">
        <v>4238</v>
      </c>
      <c r="B1034" s="674">
        <v>10</v>
      </c>
      <c r="C1034" s="674">
        <v>10</v>
      </c>
      <c r="D1034" s="674">
        <v>9</v>
      </c>
    </row>
    <row r="1035" spans="1:4">
      <c r="A1035" s="674" t="s">
        <v>4239</v>
      </c>
      <c r="B1035" s="674">
        <v>14</v>
      </c>
      <c r="C1035" s="674">
        <v>31</v>
      </c>
      <c r="D1035" s="674">
        <v>19</v>
      </c>
    </row>
    <row r="1036" spans="1:4">
      <c r="A1036" s="674" t="s">
        <v>4240</v>
      </c>
      <c r="B1036" s="674">
        <v>24</v>
      </c>
      <c r="C1036" s="674">
        <v>71</v>
      </c>
      <c r="D1036" s="674">
        <v>44</v>
      </c>
    </row>
    <row r="1037" spans="1:4">
      <c r="A1037" s="674" t="s">
        <v>4241</v>
      </c>
      <c r="B1037" s="674">
        <v>8</v>
      </c>
      <c r="C1037" s="674">
        <v>24</v>
      </c>
      <c r="D1037" s="674">
        <v>11</v>
      </c>
    </row>
    <row r="1038" spans="1:4">
      <c r="A1038" s="674" t="s">
        <v>4242</v>
      </c>
      <c r="B1038" s="674">
        <v>14</v>
      </c>
      <c r="C1038" s="674">
        <v>49</v>
      </c>
      <c r="D1038" s="674">
        <v>31</v>
      </c>
    </row>
    <row r="1039" spans="1:4">
      <c r="A1039" s="674" t="s">
        <v>4243</v>
      </c>
      <c r="B1039" s="674">
        <v>87</v>
      </c>
      <c r="C1039" s="674">
        <v>121</v>
      </c>
      <c r="D1039" s="674">
        <v>108</v>
      </c>
    </row>
    <row r="1040" spans="1:4">
      <c r="A1040" s="674" t="s">
        <v>4244</v>
      </c>
      <c r="B1040" s="674">
        <v>45</v>
      </c>
      <c r="C1040" s="674">
        <v>51</v>
      </c>
      <c r="D1040" s="674">
        <v>48</v>
      </c>
    </row>
    <row r="1041" spans="1:4">
      <c r="A1041" s="674" t="s">
        <v>4245</v>
      </c>
      <c r="B1041" s="674">
        <v>10</v>
      </c>
      <c r="C1041" s="674">
        <v>25</v>
      </c>
      <c r="D1041" s="674">
        <v>23</v>
      </c>
    </row>
    <row r="1042" spans="1:4">
      <c r="A1042" s="674" t="s">
        <v>4246</v>
      </c>
      <c r="B1042" s="674">
        <v>5</v>
      </c>
      <c r="C1042" s="674">
        <v>13</v>
      </c>
      <c r="D1042" s="674">
        <v>10</v>
      </c>
    </row>
    <row r="1043" spans="1:4">
      <c r="A1043" s="674" t="s">
        <v>4247</v>
      </c>
      <c r="B1043" s="674">
        <v>33</v>
      </c>
      <c r="C1043" s="674">
        <v>38</v>
      </c>
      <c r="D1043" s="674">
        <v>38</v>
      </c>
    </row>
    <row r="1044" spans="1:4">
      <c r="A1044" s="674" t="s">
        <v>4248</v>
      </c>
      <c r="B1044" s="674">
        <v>3</v>
      </c>
      <c r="C1044" s="674">
        <v>22</v>
      </c>
      <c r="D1044" s="674">
        <v>20</v>
      </c>
    </row>
    <row r="1045" spans="1:4">
      <c r="A1045" s="674" t="s">
        <v>4249</v>
      </c>
      <c r="B1045" s="674">
        <v>1</v>
      </c>
      <c r="C1045" s="674">
        <v>16</v>
      </c>
      <c r="D1045" s="674">
        <v>8</v>
      </c>
    </row>
    <row r="1046" spans="1:4">
      <c r="A1046" s="674" t="s">
        <v>4250</v>
      </c>
      <c r="B1046" s="674">
        <v>1</v>
      </c>
      <c r="C1046" s="674">
        <v>10</v>
      </c>
      <c r="D1046" s="674">
        <v>1</v>
      </c>
    </row>
    <row r="1047" spans="1:4">
      <c r="A1047" s="674" t="s">
        <v>4251</v>
      </c>
      <c r="B1047" s="674">
        <v>1</v>
      </c>
      <c r="C1047" s="674">
        <v>3</v>
      </c>
      <c r="D1047" s="674">
        <v>1</v>
      </c>
    </row>
    <row r="1048" spans="1:4">
      <c r="A1048" s="674" t="s">
        <v>4252</v>
      </c>
      <c r="B1048" s="674">
        <v>7</v>
      </c>
      <c r="C1048" s="674">
        <v>8</v>
      </c>
      <c r="D1048" s="674">
        <v>8</v>
      </c>
    </row>
    <row r="1049" spans="1:4">
      <c r="A1049" s="674" t="s">
        <v>4253</v>
      </c>
      <c r="B1049" s="674">
        <v>4</v>
      </c>
      <c r="C1049" s="674">
        <v>15</v>
      </c>
      <c r="D1049" s="674">
        <v>13</v>
      </c>
    </row>
    <row r="1050" spans="1:4">
      <c r="A1050" s="674" t="s">
        <v>4254</v>
      </c>
      <c r="B1050" s="674">
        <v>1</v>
      </c>
      <c r="C1050" s="674">
        <v>3</v>
      </c>
      <c r="D1050" s="674">
        <v>3</v>
      </c>
    </row>
    <row r="1051" spans="1:4">
      <c r="A1051" s="674" t="s">
        <v>4255</v>
      </c>
      <c r="B1051" s="674">
        <v>10</v>
      </c>
      <c r="C1051" s="674">
        <v>15</v>
      </c>
      <c r="D1051" s="674">
        <v>10</v>
      </c>
    </row>
    <row r="1052" spans="1:4">
      <c r="A1052" s="674" t="s">
        <v>4256</v>
      </c>
      <c r="B1052" s="674">
        <v>1</v>
      </c>
      <c r="C1052" s="674">
        <v>3</v>
      </c>
      <c r="D1052" s="674">
        <v>1</v>
      </c>
    </row>
    <row r="1053" spans="1:4">
      <c r="A1053" s="674" t="s">
        <v>4257</v>
      </c>
      <c r="B1053" s="674">
        <v>1</v>
      </c>
      <c r="C1053" s="674">
        <v>5</v>
      </c>
      <c r="D1053" s="674">
        <v>1</v>
      </c>
    </row>
    <row r="1054" spans="1:4">
      <c r="A1054" s="674" t="s">
        <v>4258</v>
      </c>
      <c r="B1054" s="674">
        <v>11</v>
      </c>
      <c r="C1054" s="674">
        <v>77</v>
      </c>
      <c r="D1054" s="674">
        <v>11</v>
      </c>
    </row>
    <row r="1055" spans="1:4">
      <c r="A1055" s="674" t="s">
        <v>4259</v>
      </c>
      <c r="B1055" s="674">
        <v>5</v>
      </c>
      <c r="C1055" s="674">
        <v>18</v>
      </c>
      <c r="D1055" s="674">
        <v>5</v>
      </c>
    </row>
    <row r="1056" spans="1:4">
      <c r="A1056" s="674" t="s">
        <v>4260</v>
      </c>
      <c r="B1056" s="674">
        <v>3</v>
      </c>
      <c r="C1056" s="674">
        <v>11</v>
      </c>
      <c r="D1056" s="674">
        <v>3</v>
      </c>
    </row>
    <row r="1057" spans="1:4">
      <c r="A1057" s="674" t="s">
        <v>4261</v>
      </c>
      <c r="B1057" s="674">
        <v>6</v>
      </c>
      <c r="C1057" s="674">
        <v>35</v>
      </c>
      <c r="D1057" s="674">
        <v>6</v>
      </c>
    </row>
    <row r="1058" spans="1:4">
      <c r="A1058" s="674" t="s">
        <v>4262</v>
      </c>
      <c r="B1058" s="674">
        <v>4</v>
      </c>
      <c r="C1058" s="674">
        <v>18</v>
      </c>
      <c r="D1058" s="674">
        <v>4</v>
      </c>
    </row>
    <row r="1059" spans="1:4">
      <c r="A1059" s="674" t="s">
        <v>4263</v>
      </c>
      <c r="B1059" s="674">
        <v>5</v>
      </c>
      <c r="C1059" s="674">
        <v>54</v>
      </c>
      <c r="D1059" s="674">
        <v>51</v>
      </c>
    </row>
    <row r="1060" spans="1:4">
      <c r="A1060" s="674" t="s">
        <v>4264</v>
      </c>
      <c r="B1060" s="674">
        <v>3</v>
      </c>
      <c r="C1060" s="674">
        <v>29</v>
      </c>
      <c r="D1060" s="674">
        <v>3</v>
      </c>
    </row>
    <row r="1061" spans="1:4">
      <c r="A1061" s="674" t="s">
        <v>4265</v>
      </c>
      <c r="B1061" s="674">
        <v>1</v>
      </c>
      <c r="C1061" s="674">
        <v>14</v>
      </c>
      <c r="D1061" s="674">
        <v>1</v>
      </c>
    </row>
    <row r="1062" spans="1:4">
      <c r="A1062" s="674" t="s">
        <v>4266</v>
      </c>
      <c r="B1062" s="674">
        <v>3</v>
      </c>
      <c r="C1062" s="674">
        <v>15</v>
      </c>
      <c r="D1062" s="674">
        <v>3</v>
      </c>
    </row>
    <row r="1063" spans="1:4">
      <c r="A1063" s="674" t="s">
        <v>4267</v>
      </c>
      <c r="B1063" s="674">
        <v>14</v>
      </c>
      <c r="C1063" s="674">
        <v>79</v>
      </c>
      <c r="D1063" s="674">
        <v>14</v>
      </c>
    </row>
    <row r="1064" spans="1:4">
      <c r="A1064" s="674" t="s">
        <v>4268</v>
      </c>
      <c r="B1064" s="674">
        <v>9</v>
      </c>
      <c r="C1064" s="674">
        <v>39</v>
      </c>
      <c r="D1064" s="674">
        <v>9</v>
      </c>
    </row>
    <row r="1065" spans="1:4">
      <c r="A1065" s="674" t="s">
        <v>4269</v>
      </c>
      <c r="B1065" s="674">
        <v>6</v>
      </c>
      <c r="C1065" s="674">
        <v>14</v>
      </c>
      <c r="D1065" s="674">
        <v>6</v>
      </c>
    </row>
    <row r="1066" spans="1:4">
      <c r="A1066" s="674" t="s">
        <v>4270</v>
      </c>
      <c r="B1066" s="674">
        <v>11</v>
      </c>
      <c r="C1066" s="674">
        <v>26</v>
      </c>
      <c r="D1066" s="674">
        <v>11</v>
      </c>
    </row>
    <row r="1067" spans="1:4">
      <c r="A1067" s="674" t="s">
        <v>4271</v>
      </c>
      <c r="B1067" s="674">
        <v>11</v>
      </c>
      <c r="C1067" s="674">
        <v>5</v>
      </c>
      <c r="D1067" s="674">
        <v>11</v>
      </c>
    </row>
    <row r="1068" spans="1:4">
      <c r="A1068" s="674" t="s">
        <v>4272</v>
      </c>
      <c r="B1068" s="674">
        <v>11</v>
      </c>
      <c r="C1068" s="674">
        <v>13</v>
      </c>
      <c r="D1068" s="674">
        <v>11</v>
      </c>
    </row>
    <row r="1069" spans="1:4">
      <c r="A1069" s="674" t="s">
        <v>4273</v>
      </c>
      <c r="B1069" s="674">
        <v>14</v>
      </c>
      <c r="C1069" s="674">
        <v>1</v>
      </c>
      <c r="D1069" s="674">
        <v>14</v>
      </c>
    </row>
    <row r="1070" spans="1:4">
      <c r="A1070" s="674" t="s">
        <v>4274</v>
      </c>
      <c r="B1070" s="674">
        <v>1</v>
      </c>
      <c r="C1070" s="674">
        <v>275</v>
      </c>
      <c r="D1070" s="674">
        <v>275</v>
      </c>
    </row>
    <row r="1071" spans="1:4">
      <c r="A1071" s="674" t="s">
        <v>4275</v>
      </c>
      <c r="B1071" s="674">
        <v>1</v>
      </c>
      <c r="C1071" s="674">
        <v>3</v>
      </c>
      <c r="D1071" s="674">
        <v>3</v>
      </c>
    </row>
    <row r="1072" spans="1:4">
      <c r="A1072" s="674" t="s">
        <v>4276</v>
      </c>
      <c r="B1072" s="674">
        <v>41</v>
      </c>
      <c r="C1072" s="674">
        <v>3</v>
      </c>
      <c r="D1072" s="674">
        <v>3</v>
      </c>
    </row>
    <row r="1073" spans="1:4">
      <c r="A1073" s="674" t="s">
        <v>4277</v>
      </c>
      <c r="B1073" s="674">
        <v>38</v>
      </c>
      <c r="C1073" s="674">
        <v>110</v>
      </c>
      <c r="D1073" s="674">
        <v>110</v>
      </c>
    </row>
    <row r="1074" spans="1:4">
      <c r="A1074" s="674" t="s">
        <v>4278</v>
      </c>
      <c r="B1074" s="674">
        <v>1</v>
      </c>
      <c r="C1074" s="674">
        <v>29</v>
      </c>
      <c r="D1074" s="674">
        <v>18</v>
      </c>
    </row>
    <row r="1075" spans="1:4">
      <c r="A1075" s="674" t="s">
        <v>4279</v>
      </c>
      <c r="B1075" s="674">
        <v>3</v>
      </c>
      <c r="C1075" s="674">
        <v>25</v>
      </c>
      <c r="D1075" s="674">
        <v>25</v>
      </c>
    </row>
    <row r="1076" spans="1:4">
      <c r="A1076" s="674" t="s">
        <v>4280</v>
      </c>
      <c r="B1076" s="674">
        <v>8</v>
      </c>
      <c r="C1076" s="674">
        <v>33</v>
      </c>
      <c r="D1076" s="674">
        <v>26</v>
      </c>
    </row>
    <row r="1077" spans="1:4">
      <c r="A1077" s="674" t="s">
        <v>4281</v>
      </c>
      <c r="B1077" s="674">
        <v>1</v>
      </c>
      <c r="C1077" s="674">
        <v>5</v>
      </c>
      <c r="D1077" s="674">
        <v>5</v>
      </c>
    </row>
    <row r="1078" spans="1:4">
      <c r="A1078" s="674" t="s">
        <v>4282</v>
      </c>
      <c r="B1078" s="674">
        <v>5</v>
      </c>
      <c r="C1078" s="674">
        <v>5</v>
      </c>
      <c r="D1078" s="674">
        <v>5</v>
      </c>
    </row>
    <row r="1079" spans="1:4">
      <c r="A1079" s="674" t="s">
        <v>4283</v>
      </c>
      <c r="B1079" s="674">
        <v>3</v>
      </c>
      <c r="C1079" s="674">
        <v>34</v>
      </c>
      <c r="D1079" s="674">
        <v>15</v>
      </c>
    </row>
    <row r="1080" spans="1:4">
      <c r="A1080" s="674" t="s">
        <v>4284</v>
      </c>
      <c r="B1080" s="674">
        <v>1</v>
      </c>
      <c r="C1080" s="674">
        <v>5</v>
      </c>
      <c r="D1080" s="674">
        <v>3</v>
      </c>
    </row>
    <row r="1081" spans="1:4">
      <c r="A1081" s="674" t="s">
        <v>4285</v>
      </c>
      <c r="B1081" s="674">
        <v>10</v>
      </c>
      <c r="C1081" s="674">
        <v>15</v>
      </c>
      <c r="D1081" s="674">
        <v>13</v>
      </c>
    </row>
    <row r="1082" spans="1:4">
      <c r="A1082" s="674" t="s">
        <v>4286</v>
      </c>
      <c r="B1082" s="674">
        <v>8</v>
      </c>
      <c r="C1082" s="674">
        <v>89</v>
      </c>
      <c r="D1082" s="674">
        <v>23</v>
      </c>
    </row>
    <row r="1083" spans="1:4">
      <c r="A1083" s="674" t="s">
        <v>4287</v>
      </c>
      <c r="B1083" s="674">
        <v>8</v>
      </c>
      <c r="C1083" s="674">
        <v>44</v>
      </c>
      <c r="D1083" s="674">
        <v>13</v>
      </c>
    </row>
    <row r="1084" spans="1:4">
      <c r="A1084" s="674" t="s">
        <v>4288</v>
      </c>
      <c r="B1084" s="674">
        <v>1</v>
      </c>
      <c r="C1084" s="674">
        <v>3</v>
      </c>
      <c r="D1084" s="674">
        <v>1</v>
      </c>
    </row>
    <row r="1085" spans="1:4">
      <c r="A1085" s="674" t="s">
        <v>4289</v>
      </c>
      <c r="B1085" s="674">
        <v>1</v>
      </c>
      <c r="C1085" s="674">
        <v>3</v>
      </c>
      <c r="D1085" s="674">
        <v>3</v>
      </c>
    </row>
    <row r="1086" spans="1:4">
      <c r="A1086" s="674" t="s">
        <v>4290</v>
      </c>
      <c r="B1086" s="674">
        <v>1</v>
      </c>
      <c r="C1086" s="674">
        <v>1</v>
      </c>
      <c r="D1086" s="674">
        <v>1</v>
      </c>
    </row>
    <row r="1087" spans="1:4">
      <c r="A1087" s="674" t="s">
        <v>4291</v>
      </c>
      <c r="B1087" s="674">
        <v>1</v>
      </c>
      <c r="C1087" s="674">
        <v>1</v>
      </c>
      <c r="D1087" s="674">
        <v>1</v>
      </c>
    </row>
    <row r="1088" spans="1:4">
      <c r="A1088" s="674" t="s">
        <v>4292</v>
      </c>
      <c r="B1088" s="674">
        <v>1</v>
      </c>
      <c r="C1088" s="674">
        <v>1</v>
      </c>
      <c r="D1088" s="674">
        <v>1</v>
      </c>
    </row>
    <row r="1089" spans="1:15">
      <c r="A1089" s="674" t="s">
        <v>4293</v>
      </c>
      <c r="B1089" s="674">
        <v>1</v>
      </c>
      <c r="C1089" s="674">
        <v>1</v>
      </c>
      <c r="D1089" s="674">
        <v>1</v>
      </c>
    </row>
    <row r="1090" spans="1:15">
      <c r="A1090" s="674" t="s">
        <v>4294</v>
      </c>
      <c r="B1090" s="674">
        <v>1</v>
      </c>
      <c r="C1090" s="674">
        <v>1</v>
      </c>
      <c r="D1090" s="674">
        <v>1</v>
      </c>
    </row>
    <row r="1091" spans="1:15">
      <c r="A1091" s="674" t="s">
        <v>4295</v>
      </c>
      <c r="B1091" s="674">
        <v>1</v>
      </c>
      <c r="C1091" s="674">
        <v>1</v>
      </c>
      <c r="D1091" s="674">
        <v>1</v>
      </c>
      <c r="G1091" s="747"/>
      <c r="H1091" s="747"/>
      <c r="I1091" s="747"/>
      <c r="J1091" s="747"/>
      <c r="K1091" s="747"/>
      <c r="L1091" s="747"/>
      <c r="M1091" s="747"/>
      <c r="N1091" s="747"/>
      <c r="O1091" s="747"/>
    </row>
    <row r="1092" spans="1:15">
      <c r="A1092" s="674" t="s">
        <v>4296</v>
      </c>
      <c r="B1092" s="674">
        <v>1</v>
      </c>
      <c r="C1092" s="674">
        <v>1</v>
      </c>
      <c r="D1092" s="674">
        <v>1</v>
      </c>
      <c r="G1092" s="747"/>
      <c r="H1092" s="747"/>
      <c r="I1092" s="747"/>
      <c r="J1092" s="747"/>
      <c r="K1092" s="747"/>
      <c r="L1092" s="747"/>
      <c r="M1092" s="747"/>
      <c r="N1092" s="747"/>
      <c r="O1092" s="747"/>
    </row>
    <row r="1093" spans="1:15">
      <c r="A1093" s="674" t="s">
        <v>4297</v>
      </c>
      <c r="B1093" s="674">
        <v>1</v>
      </c>
      <c r="C1093" s="674">
        <v>1</v>
      </c>
      <c r="D1093" s="674">
        <v>1</v>
      </c>
      <c r="G1093" s="747"/>
      <c r="H1093" s="747"/>
      <c r="I1093" s="747"/>
      <c r="J1093" s="747"/>
      <c r="K1093" s="747"/>
      <c r="L1093" s="747"/>
      <c r="M1093" s="747"/>
      <c r="N1093" s="747"/>
      <c r="O1093" s="747"/>
    </row>
    <row r="1094" spans="1:15">
      <c r="A1094" s="674" t="s">
        <v>4298</v>
      </c>
      <c r="B1094" s="674">
        <v>109</v>
      </c>
      <c r="C1094" s="674">
        <v>82</v>
      </c>
      <c r="D1094" s="674">
        <v>82</v>
      </c>
    </row>
    <row r="1095" spans="1:15">
      <c r="A1095" s="674" t="s">
        <v>4299</v>
      </c>
      <c r="B1095" s="674">
        <v>43</v>
      </c>
      <c r="C1095" s="674">
        <v>48</v>
      </c>
      <c r="D1095" s="674">
        <v>47</v>
      </c>
    </row>
    <row r="1096" spans="1:15">
      <c r="A1096" s="674" t="s">
        <v>4300</v>
      </c>
      <c r="B1096" s="674">
        <v>17</v>
      </c>
      <c r="C1096" s="674">
        <v>28</v>
      </c>
      <c r="D1096" s="674">
        <v>26</v>
      </c>
    </row>
    <row r="1097" spans="1:15">
      <c r="A1097" s="674" t="s">
        <v>4301</v>
      </c>
      <c r="B1097" s="674">
        <v>9</v>
      </c>
      <c r="C1097" s="674">
        <v>10</v>
      </c>
      <c r="D1097" s="674">
        <v>7</v>
      </c>
    </row>
    <row r="1098" spans="1:15">
      <c r="A1098" s="674" t="s">
        <v>4302</v>
      </c>
      <c r="B1098" s="674">
        <v>53</v>
      </c>
      <c r="C1098" s="674">
        <v>83</v>
      </c>
      <c r="D1098" s="674">
        <v>83</v>
      </c>
    </row>
    <row r="1099" spans="1:15">
      <c r="A1099" s="674" t="s">
        <v>4303</v>
      </c>
      <c r="B1099" s="674">
        <v>85</v>
      </c>
      <c r="C1099" s="674">
        <v>57</v>
      </c>
      <c r="D1099" s="674">
        <v>57</v>
      </c>
    </row>
    <row r="1100" spans="1:15">
      <c r="A1100" s="674" t="s">
        <v>4304</v>
      </c>
      <c r="B1100" s="674">
        <v>53</v>
      </c>
      <c r="C1100" s="674">
        <v>40</v>
      </c>
      <c r="D1100" s="674">
        <v>40</v>
      </c>
    </row>
    <row r="1101" spans="1:15">
      <c r="A1101" s="674" t="s">
        <v>4305</v>
      </c>
      <c r="B1101" s="674">
        <v>28</v>
      </c>
      <c r="C1101" s="674">
        <v>27</v>
      </c>
      <c r="D1101" s="674">
        <v>27</v>
      </c>
    </row>
    <row r="1102" spans="1:15">
      <c r="A1102" s="674" t="s">
        <v>4306</v>
      </c>
      <c r="B1102" s="674">
        <v>5</v>
      </c>
      <c r="C1102" s="674">
        <v>14</v>
      </c>
      <c r="D1102" s="674">
        <v>15</v>
      </c>
    </row>
    <row r="1103" spans="1:15">
      <c r="A1103" s="674" t="s">
        <v>4307</v>
      </c>
      <c r="B1103" s="674">
        <v>1</v>
      </c>
      <c r="C1103" s="674">
        <v>5</v>
      </c>
      <c r="D1103" s="674">
        <v>5</v>
      </c>
    </row>
    <row r="1104" spans="1:15">
      <c r="A1104" s="674" t="s">
        <v>4308</v>
      </c>
      <c r="B1104" s="674">
        <v>6</v>
      </c>
      <c r="C1104" s="674">
        <v>72</v>
      </c>
      <c r="D1104" s="674">
        <v>6</v>
      </c>
    </row>
    <row r="1105" spans="1:4">
      <c r="A1105" s="674" t="s">
        <v>4309</v>
      </c>
      <c r="B1105" s="674">
        <v>1</v>
      </c>
      <c r="C1105" s="674">
        <v>18</v>
      </c>
      <c r="D1105" s="674">
        <v>4</v>
      </c>
    </row>
    <row r="1106" spans="1:4">
      <c r="A1106" s="674" t="s">
        <v>4310</v>
      </c>
      <c r="B1106" s="674">
        <v>18</v>
      </c>
      <c r="C1106" s="674">
        <v>57</v>
      </c>
      <c r="D1106" s="674">
        <v>23</v>
      </c>
    </row>
    <row r="1107" spans="1:4">
      <c r="A1107" s="674" t="s">
        <v>4311</v>
      </c>
      <c r="B1107" s="674">
        <v>10</v>
      </c>
      <c r="C1107" s="674">
        <v>24</v>
      </c>
      <c r="D1107" s="674">
        <v>10</v>
      </c>
    </row>
    <row r="1108" spans="1:4">
      <c r="A1108" s="674" t="s">
        <v>4312</v>
      </c>
      <c r="B1108" s="674">
        <v>1</v>
      </c>
      <c r="C1108" s="674">
        <v>21</v>
      </c>
      <c r="D1108" s="674">
        <v>1</v>
      </c>
    </row>
    <row r="1109" spans="1:4">
      <c r="A1109" s="674" t="s">
        <v>4313</v>
      </c>
      <c r="B1109" s="674">
        <v>1</v>
      </c>
      <c r="C1109" s="674">
        <v>15</v>
      </c>
      <c r="D1109" s="674">
        <v>1</v>
      </c>
    </row>
    <row r="1110" spans="1:4">
      <c r="A1110" s="674" t="s">
        <v>4314</v>
      </c>
      <c r="B1110" s="674">
        <v>10</v>
      </c>
      <c r="C1110" s="674">
        <v>45</v>
      </c>
      <c r="D1110" s="674">
        <v>41</v>
      </c>
    </row>
    <row r="1111" spans="1:4">
      <c r="A1111" s="674" t="s">
        <v>4315</v>
      </c>
      <c r="B1111" s="674">
        <v>8</v>
      </c>
      <c r="C1111" s="674">
        <v>25</v>
      </c>
      <c r="D1111" s="674">
        <v>13</v>
      </c>
    </row>
    <row r="1112" spans="1:4">
      <c r="A1112" s="674" t="s">
        <v>4316</v>
      </c>
      <c r="B1112" s="674">
        <v>8</v>
      </c>
      <c r="C1112" s="674">
        <v>11</v>
      </c>
      <c r="D1112" s="674">
        <v>8</v>
      </c>
    </row>
    <row r="1113" spans="1:4">
      <c r="A1113" s="674" t="s">
        <v>4317</v>
      </c>
      <c r="B1113" s="674">
        <v>9</v>
      </c>
      <c r="C1113" s="674">
        <v>35</v>
      </c>
      <c r="D1113" s="674">
        <v>33</v>
      </c>
    </row>
    <row r="1114" spans="1:4">
      <c r="A1114" s="674" t="s">
        <v>4318</v>
      </c>
      <c r="B1114" s="674">
        <v>1</v>
      </c>
      <c r="C1114" s="674">
        <v>16</v>
      </c>
      <c r="D1114" s="674">
        <v>13</v>
      </c>
    </row>
    <row r="1115" spans="1:4">
      <c r="A1115" s="674" t="s">
        <v>4319</v>
      </c>
      <c r="B1115" s="674">
        <v>1</v>
      </c>
      <c r="C1115" s="674">
        <v>5</v>
      </c>
      <c r="D1115" s="674">
        <v>3</v>
      </c>
    </row>
    <row r="1116" spans="1:4">
      <c r="A1116" s="674" t="s">
        <v>4320</v>
      </c>
      <c r="B1116" s="674">
        <v>5</v>
      </c>
      <c r="C1116" s="674">
        <v>25</v>
      </c>
      <c r="D1116" s="674">
        <v>24</v>
      </c>
    </row>
    <row r="1117" spans="1:4">
      <c r="A1117" s="674" t="s">
        <v>4321</v>
      </c>
      <c r="B1117" s="674">
        <v>1</v>
      </c>
      <c r="C1117" s="674">
        <v>11</v>
      </c>
      <c r="D1117" s="674">
        <v>10</v>
      </c>
    </row>
    <row r="1118" spans="1:4">
      <c r="A1118" s="674" t="s">
        <v>4322</v>
      </c>
      <c r="B1118" s="674">
        <v>1</v>
      </c>
      <c r="C1118" s="674">
        <v>8</v>
      </c>
      <c r="D1118" s="674">
        <v>3</v>
      </c>
    </row>
    <row r="1119" spans="1:4">
      <c r="A1119" s="674" t="s">
        <v>4323</v>
      </c>
      <c r="B1119" s="674">
        <v>17</v>
      </c>
      <c r="C1119" s="674">
        <v>75</v>
      </c>
      <c r="D1119" s="674">
        <v>51</v>
      </c>
    </row>
    <row r="1120" spans="1:4">
      <c r="A1120" s="674" t="s">
        <v>4324</v>
      </c>
      <c r="B1120" s="674">
        <v>6</v>
      </c>
      <c r="C1120" s="674">
        <v>37</v>
      </c>
      <c r="D1120" s="674">
        <v>9</v>
      </c>
    </row>
    <row r="1121" spans="1:4">
      <c r="A1121" s="674" t="s">
        <v>4325</v>
      </c>
      <c r="B1121" s="674">
        <v>4</v>
      </c>
      <c r="C1121" s="674">
        <v>19</v>
      </c>
      <c r="D1121" s="674">
        <v>4</v>
      </c>
    </row>
    <row r="1122" spans="1:4">
      <c r="A1122" s="674" t="s">
        <v>4326</v>
      </c>
      <c r="B1122" s="674">
        <v>17</v>
      </c>
      <c r="C1122" s="674">
        <v>34</v>
      </c>
      <c r="D1122" s="674">
        <v>32</v>
      </c>
    </row>
    <row r="1123" spans="1:4">
      <c r="A1123" s="674" t="s">
        <v>4327</v>
      </c>
      <c r="B1123" s="674">
        <v>30</v>
      </c>
      <c r="C1123" s="674">
        <v>16</v>
      </c>
      <c r="D1123" s="674">
        <v>16</v>
      </c>
    </row>
    <row r="1124" spans="1:4">
      <c r="A1124" s="674" t="s">
        <v>4328</v>
      </c>
      <c r="B1124" s="674">
        <v>8</v>
      </c>
      <c r="C1124" s="674">
        <v>8</v>
      </c>
      <c r="D1124" s="674">
        <v>8</v>
      </c>
    </row>
    <row r="1125" spans="1:4">
      <c r="A1125" s="674" t="s">
        <v>4329</v>
      </c>
      <c r="B1125" s="674">
        <v>4</v>
      </c>
      <c r="C1125" s="674">
        <v>3</v>
      </c>
      <c r="D1125" s="674">
        <v>3</v>
      </c>
    </row>
    <row r="1126" spans="1:4">
      <c r="A1126" s="674" t="s">
        <v>4330</v>
      </c>
      <c r="B1126" s="674">
        <v>28</v>
      </c>
      <c r="C1126" s="674">
        <v>37</v>
      </c>
      <c r="D1126" s="674">
        <v>37</v>
      </c>
    </row>
    <row r="1127" spans="1:4">
      <c r="A1127" s="674" t="s">
        <v>4331</v>
      </c>
      <c r="B1127" s="674">
        <v>10</v>
      </c>
      <c r="C1127" s="674">
        <v>20</v>
      </c>
      <c r="D1127" s="674">
        <v>20</v>
      </c>
    </row>
    <row r="1128" spans="1:4">
      <c r="A1128" s="674" t="s">
        <v>4332</v>
      </c>
      <c r="B1128" s="674">
        <v>1</v>
      </c>
      <c r="C1128" s="674">
        <v>11</v>
      </c>
      <c r="D1128" s="674">
        <v>9</v>
      </c>
    </row>
    <row r="1129" spans="1:4">
      <c r="A1129" s="674" t="s">
        <v>4333</v>
      </c>
      <c r="B1129" s="674">
        <v>1</v>
      </c>
      <c r="C1129" s="674">
        <v>6</v>
      </c>
      <c r="D1129" s="674">
        <v>5</v>
      </c>
    </row>
    <row r="1130" spans="1:4">
      <c r="A1130" s="674" t="s">
        <v>4334</v>
      </c>
      <c r="B1130" s="674">
        <v>58</v>
      </c>
      <c r="C1130" s="674">
        <v>57</v>
      </c>
      <c r="D1130" s="674">
        <v>57</v>
      </c>
    </row>
    <row r="1131" spans="1:4">
      <c r="A1131" s="674" t="s">
        <v>4335</v>
      </c>
      <c r="B1131" s="674">
        <v>20</v>
      </c>
      <c r="C1131" s="674">
        <v>28</v>
      </c>
      <c r="D1131" s="674">
        <v>28</v>
      </c>
    </row>
    <row r="1132" spans="1:4">
      <c r="A1132" s="674" t="s">
        <v>4336</v>
      </c>
      <c r="B1132" s="674">
        <v>10</v>
      </c>
      <c r="C1132" s="674">
        <v>21</v>
      </c>
      <c r="D1132" s="674">
        <v>19</v>
      </c>
    </row>
    <row r="1133" spans="1:4">
      <c r="A1133" s="674" t="s">
        <v>4337</v>
      </c>
      <c r="B1133" s="674">
        <v>1</v>
      </c>
      <c r="C1133" s="674">
        <v>14</v>
      </c>
      <c r="D1133" s="674">
        <v>8</v>
      </c>
    </row>
    <row r="1134" spans="1:4">
      <c r="A1134" s="674" t="s">
        <v>4338</v>
      </c>
      <c r="B1134" s="674">
        <v>1</v>
      </c>
      <c r="C1134" s="674">
        <v>34</v>
      </c>
      <c r="D1134" s="674">
        <v>1</v>
      </c>
    </row>
    <row r="1135" spans="1:4">
      <c r="A1135" s="674" t="s">
        <v>4339</v>
      </c>
      <c r="B1135" s="674">
        <v>1</v>
      </c>
      <c r="C1135" s="674">
        <v>3</v>
      </c>
      <c r="D1135" s="674">
        <v>1</v>
      </c>
    </row>
    <row r="1136" spans="1:4">
      <c r="A1136" s="674" t="s">
        <v>4340</v>
      </c>
      <c r="B1136" s="674">
        <v>31</v>
      </c>
      <c r="C1136" s="674">
        <v>46</v>
      </c>
      <c r="D1136" s="674">
        <v>46</v>
      </c>
    </row>
    <row r="1137" spans="1:4">
      <c r="A1137" s="674" t="s">
        <v>4341</v>
      </c>
      <c r="B1137" s="674">
        <v>13</v>
      </c>
      <c r="C1137" s="674">
        <v>27</v>
      </c>
      <c r="D1137" s="674">
        <v>23</v>
      </c>
    </row>
    <row r="1138" spans="1:4">
      <c r="A1138" s="674" t="s">
        <v>4342</v>
      </c>
      <c r="B1138" s="674">
        <v>29</v>
      </c>
      <c r="C1138" s="674">
        <v>45</v>
      </c>
      <c r="D1138" s="674">
        <v>45</v>
      </c>
    </row>
    <row r="1139" spans="1:4">
      <c r="A1139" s="674" t="s">
        <v>4343</v>
      </c>
      <c r="B1139" s="674">
        <v>3</v>
      </c>
      <c r="C1139" s="674">
        <v>26</v>
      </c>
      <c r="D1139" s="674">
        <v>27</v>
      </c>
    </row>
    <row r="1140" spans="1:4">
      <c r="A1140" s="674" t="s">
        <v>4344</v>
      </c>
      <c r="B1140" s="674">
        <v>1</v>
      </c>
      <c r="C1140" s="674">
        <v>19</v>
      </c>
      <c r="D1140" s="674">
        <v>16</v>
      </c>
    </row>
    <row r="1141" spans="1:4">
      <c r="A1141" s="674" t="s">
        <v>4345</v>
      </c>
      <c r="B1141" s="674">
        <v>1</v>
      </c>
      <c r="C1141" s="674">
        <v>9</v>
      </c>
      <c r="D1141" s="674">
        <v>10</v>
      </c>
    </row>
    <row r="1142" spans="1:4">
      <c r="A1142" s="674" t="s">
        <v>4346</v>
      </c>
      <c r="B1142" s="674">
        <v>1</v>
      </c>
      <c r="C1142" s="674">
        <v>5</v>
      </c>
      <c r="D1142" s="674">
        <v>3</v>
      </c>
    </row>
    <row r="1143" spans="1:4">
      <c r="A1143" s="674" t="s">
        <v>4347</v>
      </c>
      <c r="B1143" s="674">
        <v>34</v>
      </c>
      <c r="C1143" s="674">
        <v>31</v>
      </c>
      <c r="D1143" s="674">
        <v>31</v>
      </c>
    </row>
    <row r="1144" spans="1:4">
      <c r="A1144" s="674" t="s">
        <v>4348</v>
      </c>
      <c r="B1144" s="674">
        <v>1</v>
      </c>
      <c r="C1144" s="674">
        <v>20</v>
      </c>
      <c r="D1144" s="674">
        <v>20</v>
      </c>
    </row>
    <row r="1145" spans="1:4">
      <c r="A1145" s="674" t="s">
        <v>4349</v>
      </c>
      <c r="B1145" s="674">
        <v>22</v>
      </c>
      <c r="C1145" s="674">
        <v>20</v>
      </c>
      <c r="D1145" s="674">
        <v>20</v>
      </c>
    </row>
    <row r="1146" spans="1:4">
      <c r="A1146" s="674" t="s">
        <v>4350</v>
      </c>
      <c r="B1146" s="674">
        <v>34</v>
      </c>
      <c r="C1146" s="674">
        <v>22</v>
      </c>
      <c r="D1146" s="674">
        <v>26</v>
      </c>
    </row>
    <row r="1147" spans="1:4">
      <c r="A1147" s="674" t="s">
        <v>4351</v>
      </c>
      <c r="B1147" s="674">
        <v>20</v>
      </c>
      <c r="C1147" s="674">
        <v>22</v>
      </c>
      <c r="D1147" s="674">
        <v>20</v>
      </c>
    </row>
    <row r="1148" spans="1:4">
      <c r="A1148" s="674" t="s">
        <v>4352</v>
      </c>
      <c r="B1148" s="674">
        <v>40</v>
      </c>
      <c r="C1148" s="674">
        <v>20</v>
      </c>
      <c r="D1148" s="674">
        <v>39</v>
      </c>
    </row>
    <row r="1149" spans="1:4">
      <c r="A1149" s="674" t="s">
        <v>4353</v>
      </c>
      <c r="B1149" s="674">
        <v>8</v>
      </c>
      <c r="C1149" s="674">
        <v>98</v>
      </c>
      <c r="D1149" s="674">
        <v>98</v>
      </c>
    </row>
    <row r="1150" spans="1:4">
      <c r="A1150" s="674" t="s">
        <v>4354</v>
      </c>
      <c r="B1150" s="674">
        <v>127</v>
      </c>
      <c r="C1150" s="674">
        <v>75</v>
      </c>
      <c r="D1150" s="674">
        <v>75</v>
      </c>
    </row>
    <row r="1151" spans="1:4">
      <c r="A1151" s="674" t="s">
        <v>4355</v>
      </c>
      <c r="B1151" s="674">
        <v>53</v>
      </c>
      <c r="C1151" s="674">
        <v>53</v>
      </c>
      <c r="D1151" s="674">
        <v>53</v>
      </c>
    </row>
    <row r="1152" spans="1:4">
      <c r="A1152" s="674" t="s">
        <v>4356</v>
      </c>
      <c r="B1152" s="674">
        <v>37</v>
      </c>
      <c r="C1152" s="674">
        <v>35</v>
      </c>
      <c r="D1152" s="674">
        <v>35</v>
      </c>
    </row>
    <row r="1153" spans="1:4">
      <c r="A1153" s="674" t="s">
        <v>4357</v>
      </c>
      <c r="B1153" s="674">
        <v>10</v>
      </c>
      <c r="C1153" s="674">
        <v>18</v>
      </c>
      <c r="D1153" s="674">
        <v>16</v>
      </c>
    </row>
    <row r="1154" spans="1:4">
      <c r="A1154" s="674" t="s">
        <v>4358</v>
      </c>
      <c r="B1154" s="674">
        <v>200</v>
      </c>
      <c r="C1154" s="674">
        <v>80</v>
      </c>
      <c r="D1154" s="674">
        <v>82</v>
      </c>
    </row>
    <row r="1155" spans="1:4">
      <c r="A1155" s="674" t="s">
        <v>4359</v>
      </c>
      <c r="B1155" s="674">
        <v>80</v>
      </c>
      <c r="C1155" s="674">
        <v>55</v>
      </c>
      <c r="D1155" s="674">
        <v>55</v>
      </c>
    </row>
    <row r="1156" spans="1:4">
      <c r="A1156" s="674" t="s">
        <v>4360</v>
      </c>
      <c r="B1156" s="674">
        <v>55</v>
      </c>
      <c r="C1156" s="674">
        <v>33</v>
      </c>
      <c r="D1156" s="674">
        <v>33</v>
      </c>
    </row>
    <row r="1157" spans="1:4">
      <c r="A1157" s="674" t="s">
        <v>4361</v>
      </c>
      <c r="B1157" s="674">
        <v>20</v>
      </c>
      <c r="C1157" s="674">
        <v>19</v>
      </c>
      <c r="D1157" s="674">
        <v>19</v>
      </c>
    </row>
    <row r="1158" spans="1:4">
      <c r="A1158" s="674" t="s">
        <v>4362</v>
      </c>
      <c r="B1158" s="674">
        <v>3</v>
      </c>
      <c r="C1158" s="674">
        <v>10</v>
      </c>
      <c r="D1158" s="674">
        <v>10</v>
      </c>
    </row>
    <row r="1159" spans="1:4">
      <c r="A1159" s="674" t="s">
        <v>4363</v>
      </c>
      <c r="B1159" s="674">
        <v>3</v>
      </c>
      <c r="C1159" s="674">
        <v>1</v>
      </c>
      <c r="D1159" s="674">
        <v>3</v>
      </c>
    </row>
    <row r="1160" spans="1:4">
      <c r="A1160" s="674" t="s">
        <v>4364</v>
      </c>
      <c r="B1160" s="674">
        <v>56</v>
      </c>
      <c r="C1160" s="674">
        <v>78</v>
      </c>
      <c r="D1160" s="674">
        <v>78</v>
      </c>
    </row>
    <row r="1161" spans="1:4">
      <c r="A1161" s="674" t="s">
        <v>4365</v>
      </c>
      <c r="B1161" s="674">
        <v>50</v>
      </c>
      <c r="C1161" s="674">
        <v>48</v>
      </c>
      <c r="D1161" s="674">
        <v>48</v>
      </c>
    </row>
    <row r="1162" spans="1:4">
      <c r="A1162" s="674" t="s">
        <v>4366</v>
      </c>
      <c r="B1162" s="674">
        <v>29</v>
      </c>
      <c r="C1162" s="674">
        <v>26</v>
      </c>
      <c r="D1162" s="674">
        <v>26</v>
      </c>
    </row>
    <row r="1163" spans="1:4">
      <c r="A1163" s="674" t="s">
        <v>4367</v>
      </c>
      <c r="B1163" s="674">
        <v>35</v>
      </c>
      <c r="C1163" s="674">
        <v>65</v>
      </c>
      <c r="D1163" s="674">
        <v>65</v>
      </c>
    </row>
    <row r="1164" spans="1:4">
      <c r="A1164" s="674" t="s">
        <v>4368</v>
      </c>
      <c r="B1164" s="674">
        <v>55</v>
      </c>
      <c r="C1164" s="674">
        <v>41</v>
      </c>
      <c r="D1164" s="674">
        <v>41</v>
      </c>
    </row>
    <row r="1165" spans="1:4">
      <c r="A1165" s="674" t="s">
        <v>4369</v>
      </c>
      <c r="B1165" s="674">
        <v>32</v>
      </c>
      <c r="C1165" s="674">
        <v>28</v>
      </c>
      <c r="D1165" s="674">
        <v>28</v>
      </c>
    </row>
    <row r="1166" spans="1:4">
      <c r="A1166" s="674" t="s">
        <v>4370</v>
      </c>
      <c r="B1166" s="674">
        <v>13</v>
      </c>
      <c r="C1166" s="674">
        <v>15</v>
      </c>
      <c r="D1166" s="674">
        <v>15</v>
      </c>
    </row>
    <row r="1167" spans="1:4">
      <c r="A1167" s="674" t="s">
        <v>4371</v>
      </c>
      <c r="B1167" s="674">
        <v>41</v>
      </c>
      <c r="C1167" s="674">
        <v>66</v>
      </c>
      <c r="D1167" s="674">
        <v>64</v>
      </c>
    </row>
    <row r="1168" spans="1:4">
      <c r="A1168" s="674" t="s">
        <v>4372</v>
      </c>
      <c r="B1168" s="674">
        <v>7</v>
      </c>
      <c r="C1168" s="674">
        <v>31</v>
      </c>
      <c r="D1168" s="674">
        <v>22</v>
      </c>
    </row>
    <row r="1169" spans="1:4">
      <c r="A1169" s="674" t="s">
        <v>4373</v>
      </c>
      <c r="B1169" s="674">
        <v>5</v>
      </c>
      <c r="C1169" s="674">
        <v>21</v>
      </c>
      <c r="D1169" s="674">
        <v>7</v>
      </c>
    </row>
    <row r="1170" spans="1:4">
      <c r="A1170" s="674" t="s">
        <v>4374</v>
      </c>
      <c r="B1170" s="674">
        <v>70</v>
      </c>
      <c r="C1170" s="674">
        <v>45</v>
      </c>
      <c r="D1170" s="674">
        <v>45</v>
      </c>
    </row>
    <row r="1171" spans="1:4">
      <c r="A1171" s="674" t="s">
        <v>4375</v>
      </c>
      <c r="B1171" s="674">
        <v>34</v>
      </c>
      <c r="C1171" s="674">
        <v>36</v>
      </c>
      <c r="D1171" s="674">
        <v>38</v>
      </c>
    </row>
    <row r="1172" spans="1:4">
      <c r="A1172" s="674" t="s">
        <v>4376</v>
      </c>
      <c r="B1172" s="674">
        <v>1</v>
      </c>
      <c r="C1172" s="674">
        <v>27</v>
      </c>
      <c r="D1172" s="674">
        <v>23</v>
      </c>
    </row>
    <row r="1173" spans="1:4">
      <c r="A1173" s="674" t="s">
        <v>4377</v>
      </c>
      <c r="B1173" s="674">
        <v>1</v>
      </c>
      <c r="C1173" s="674">
        <v>19</v>
      </c>
      <c r="D1173" s="674">
        <v>8</v>
      </c>
    </row>
    <row r="1174" spans="1:4">
      <c r="A1174" s="674" t="s">
        <v>4378</v>
      </c>
      <c r="B1174" s="674">
        <v>1</v>
      </c>
      <c r="C1174" s="674">
        <v>10</v>
      </c>
      <c r="D1174" s="674">
        <v>3</v>
      </c>
    </row>
    <row r="1175" spans="1:4">
      <c r="A1175" s="674" t="s">
        <v>4379</v>
      </c>
      <c r="B1175" s="674">
        <v>54</v>
      </c>
      <c r="C1175" s="674">
        <v>52</v>
      </c>
      <c r="D1175" s="674">
        <v>52</v>
      </c>
    </row>
    <row r="1176" spans="1:4">
      <c r="A1176" s="674" t="s">
        <v>4380</v>
      </c>
      <c r="B1176" s="674">
        <v>10</v>
      </c>
      <c r="C1176" s="674">
        <v>27</v>
      </c>
      <c r="D1176" s="674">
        <v>26</v>
      </c>
    </row>
    <row r="1177" spans="1:4">
      <c r="A1177" s="674" t="s">
        <v>4381</v>
      </c>
      <c r="B1177" s="674">
        <v>5</v>
      </c>
      <c r="C1177" s="674">
        <v>11</v>
      </c>
      <c r="D1177" s="674">
        <v>10</v>
      </c>
    </row>
    <row r="1178" spans="1:4">
      <c r="A1178" s="674" t="s">
        <v>4382</v>
      </c>
      <c r="B1178" s="674">
        <v>66</v>
      </c>
      <c r="C1178" s="674">
        <v>51</v>
      </c>
      <c r="D1178" s="674">
        <v>51</v>
      </c>
    </row>
    <row r="1179" spans="1:4">
      <c r="A1179" s="674" t="s">
        <v>4383</v>
      </c>
      <c r="B1179" s="674">
        <v>1</v>
      </c>
      <c r="C1179" s="674">
        <v>31</v>
      </c>
      <c r="D1179" s="674">
        <v>30</v>
      </c>
    </row>
    <row r="1180" spans="1:4">
      <c r="A1180" s="674" t="s">
        <v>4384</v>
      </c>
      <c r="B1180" s="674">
        <v>1</v>
      </c>
      <c r="C1180" s="674">
        <v>17</v>
      </c>
      <c r="D1180" s="674">
        <v>15</v>
      </c>
    </row>
    <row r="1181" spans="1:4">
      <c r="A1181" s="674" t="s">
        <v>4385</v>
      </c>
      <c r="B1181" s="674">
        <v>1</v>
      </c>
      <c r="C1181" s="674">
        <v>6</v>
      </c>
      <c r="D1181" s="674">
        <v>8</v>
      </c>
    </row>
    <row r="1182" spans="1:4">
      <c r="A1182" s="674" t="s">
        <v>4386</v>
      </c>
      <c r="B1182" s="674">
        <v>1</v>
      </c>
      <c r="C1182" s="674">
        <v>1</v>
      </c>
      <c r="D1182" s="674">
        <v>1</v>
      </c>
    </row>
    <row r="1183" spans="1:4">
      <c r="A1183" s="674" t="s">
        <v>4387</v>
      </c>
      <c r="B1183" s="674">
        <v>2</v>
      </c>
      <c r="C1183" s="674">
        <v>1</v>
      </c>
      <c r="D1183" s="674">
        <v>2</v>
      </c>
    </row>
    <row r="1184" spans="1:4">
      <c r="A1184" s="674" t="s">
        <v>4388</v>
      </c>
      <c r="B1184" s="674">
        <v>3</v>
      </c>
      <c r="C1184" s="674">
        <v>1</v>
      </c>
      <c r="D1184" s="674">
        <v>1</v>
      </c>
    </row>
    <row r="1185" spans="1:4">
      <c r="A1185" s="674" t="s">
        <v>4389</v>
      </c>
      <c r="B1185" s="674">
        <v>1</v>
      </c>
      <c r="C1185" s="674">
        <v>1</v>
      </c>
      <c r="D1185" s="674">
        <v>1</v>
      </c>
    </row>
    <row r="1186" spans="1:4">
      <c r="A1186" s="674" t="s">
        <v>4390</v>
      </c>
      <c r="B1186" s="674">
        <v>1</v>
      </c>
      <c r="C1186" s="674">
        <v>1</v>
      </c>
      <c r="D1186" s="674">
        <v>1</v>
      </c>
    </row>
    <row r="1187" spans="1:4">
      <c r="A1187" s="674" t="s">
        <v>4391</v>
      </c>
      <c r="B1187" s="674">
        <v>5</v>
      </c>
      <c r="C1187" s="674">
        <v>16</v>
      </c>
      <c r="D1187" s="674">
        <v>8</v>
      </c>
    </row>
    <row r="1188" spans="1:4">
      <c r="A1188" s="674" t="s">
        <v>4392</v>
      </c>
      <c r="B1188" s="674">
        <v>26</v>
      </c>
      <c r="C1188" s="674">
        <v>45</v>
      </c>
      <c r="D1188" s="674">
        <v>49</v>
      </c>
    </row>
    <row r="1189" spans="1:4">
      <c r="A1189" s="674" t="s">
        <v>4393</v>
      </c>
      <c r="B1189" s="674">
        <v>8</v>
      </c>
      <c r="C1189" s="674">
        <v>22</v>
      </c>
      <c r="D1189" s="674">
        <v>15</v>
      </c>
    </row>
    <row r="1190" spans="1:4">
      <c r="A1190" s="674" t="s">
        <v>4394</v>
      </c>
      <c r="B1190" s="674">
        <v>8</v>
      </c>
      <c r="C1190" s="674">
        <v>11</v>
      </c>
      <c r="D1190" s="674">
        <v>8</v>
      </c>
    </row>
    <row r="1191" spans="1:4">
      <c r="A1191" s="674" t="s">
        <v>4395</v>
      </c>
      <c r="B1191" s="674">
        <v>66</v>
      </c>
      <c r="C1191" s="674">
        <v>61</v>
      </c>
      <c r="D1191" s="674">
        <v>62</v>
      </c>
    </row>
    <row r="1192" spans="1:4">
      <c r="A1192" s="674" t="s">
        <v>4396</v>
      </c>
      <c r="B1192" s="674">
        <v>25</v>
      </c>
      <c r="C1192" s="674">
        <v>36</v>
      </c>
      <c r="D1192" s="674">
        <v>33</v>
      </c>
    </row>
    <row r="1193" spans="1:4">
      <c r="A1193" s="674" t="s">
        <v>4397</v>
      </c>
      <c r="B1193" s="674">
        <v>12</v>
      </c>
      <c r="C1193" s="674">
        <v>29</v>
      </c>
      <c r="D1193" s="674">
        <v>26</v>
      </c>
    </row>
    <row r="1194" spans="1:4">
      <c r="A1194" s="674" t="s">
        <v>4398</v>
      </c>
      <c r="B1194" s="674">
        <v>7</v>
      </c>
      <c r="C1194" s="674">
        <v>18</v>
      </c>
      <c r="D1194" s="674">
        <v>12</v>
      </c>
    </row>
    <row r="1195" spans="1:4">
      <c r="A1195" s="674" t="s">
        <v>4399</v>
      </c>
      <c r="B1195" s="674">
        <v>5</v>
      </c>
      <c r="C1195" s="674">
        <v>13</v>
      </c>
      <c r="D1195" s="674">
        <v>7</v>
      </c>
    </row>
    <row r="1196" spans="1:4">
      <c r="A1196" s="674" t="s">
        <v>4400</v>
      </c>
      <c r="B1196" s="674">
        <v>84</v>
      </c>
      <c r="C1196" s="674">
        <v>63</v>
      </c>
      <c r="D1196" s="674">
        <v>63</v>
      </c>
    </row>
    <row r="1197" spans="1:4">
      <c r="A1197" s="674" t="s">
        <v>4401</v>
      </c>
      <c r="B1197" s="674">
        <v>32</v>
      </c>
      <c r="C1197" s="674">
        <v>41</v>
      </c>
      <c r="D1197" s="674">
        <v>39</v>
      </c>
    </row>
    <row r="1198" spans="1:4">
      <c r="A1198" s="674" t="s">
        <v>4402</v>
      </c>
      <c r="B1198" s="674">
        <v>8</v>
      </c>
      <c r="C1198" s="674">
        <v>26</v>
      </c>
      <c r="D1198" s="674">
        <v>26</v>
      </c>
    </row>
    <row r="1199" spans="1:4">
      <c r="A1199" s="674" t="s">
        <v>4403</v>
      </c>
      <c r="B1199" s="674">
        <v>1</v>
      </c>
      <c r="C1199" s="674">
        <v>19</v>
      </c>
      <c r="D1199" s="674">
        <v>8</v>
      </c>
    </row>
    <row r="1200" spans="1:4">
      <c r="A1200" s="674" t="s">
        <v>4404</v>
      </c>
      <c r="B1200" s="674">
        <v>1</v>
      </c>
      <c r="C1200" s="674">
        <v>11</v>
      </c>
      <c r="D1200" s="674">
        <v>1</v>
      </c>
    </row>
    <row r="1201" spans="1:4">
      <c r="A1201" s="674" t="s">
        <v>4405</v>
      </c>
      <c r="B1201" s="674">
        <v>1</v>
      </c>
      <c r="C1201" s="674">
        <v>1</v>
      </c>
      <c r="D1201" s="674">
        <v>1</v>
      </c>
    </row>
    <row r="1202" spans="1:4">
      <c r="A1202" s="674" t="s">
        <v>4406</v>
      </c>
      <c r="B1202" s="674">
        <v>1</v>
      </c>
      <c r="C1202" s="674">
        <v>1</v>
      </c>
      <c r="D1202" s="674">
        <v>1</v>
      </c>
    </row>
    <row r="1203" spans="1:4">
      <c r="A1203" s="674" t="s">
        <v>4407</v>
      </c>
      <c r="B1203" s="674">
        <v>16</v>
      </c>
      <c r="C1203" s="674">
        <v>24</v>
      </c>
      <c r="D1203" s="674">
        <v>16</v>
      </c>
    </row>
    <row r="1204" spans="1:4">
      <c r="A1204" s="674" t="s">
        <v>4408</v>
      </c>
      <c r="B1204" s="674">
        <v>30</v>
      </c>
      <c r="C1204" s="674">
        <v>55</v>
      </c>
      <c r="D1204" s="674">
        <v>35</v>
      </c>
    </row>
    <row r="1205" spans="1:4">
      <c r="A1205" s="674" t="s">
        <v>4409</v>
      </c>
      <c r="B1205" s="674">
        <v>16</v>
      </c>
      <c r="C1205" s="674">
        <v>16</v>
      </c>
      <c r="D1205" s="674">
        <v>15</v>
      </c>
    </row>
    <row r="1206" spans="1:4">
      <c r="A1206" s="674" t="s">
        <v>4410</v>
      </c>
      <c r="B1206" s="674">
        <v>9</v>
      </c>
      <c r="C1206" s="674">
        <v>31</v>
      </c>
      <c r="D1206" s="674">
        <v>11</v>
      </c>
    </row>
    <row r="1207" spans="1:4">
      <c r="A1207" s="674" t="s">
        <v>4411</v>
      </c>
      <c r="B1207" s="674">
        <v>30</v>
      </c>
      <c r="C1207" s="674">
        <v>69</v>
      </c>
      <c r="D1207" s="674">
        <v>66</v>
      </c>
    </row>
    <row r="1208" spans="1:4">
      <c r="A1208" s="674" t="s">
        <v>4412</v>
      </c>
      <c r="B1208" s="674">
        <v>9</v>
      </c>
      <c r="C1208" s="674">
        <v>38</v>
      </c>
      <c r="D1208" s="674">
        <v>20</v>
      </c>
    </row>
    <row r="1209" spans="1:4">
      <c r="A1209" s="674" t="s">
        <v>4413</v>
      </c>
      <c r="B1209" s="674">
        <v>6</v>
      </c>
      <c r="C1209" s="674">
        <v>25</v>
      </c>
      <c r="D1209" s="674">
        <v>6</v>
      </c>
    </row>
    <row r="1210" spans="1:4">
      <c r="A1210" s="674" t="s">
        <v>4414</v>
      </c>
      <c r="B1210" s="674">
        <v>4</v>
      </c>
      <c r="C1210" s="674">
        <v>18</v>
      </c>
      <c r="D1210" s="674">
        <v>4</v>
      </c>
    </row>
    <row r="1211" spans="1:4">
      <c r="A1211" s="674" t="s">
        <v>4415</v>
      </c>
      <c r="B1211" s="674">
        <v>1</v>
      </c>
      <c r="C1211" s="674">
        <v>3</v>
      </c>
      <c r="D1211" s="674">
        <v>1</v>
      </c>
    </row>
    <row r="1212" spans="1:4">
      <c r="A1212" s="674" t="s">
        <v>4416</v>
      </c>
      <c r="B1212" s="674">
        <v>1</v>
      </c>
      <c r="C1212" s="674">
        <v>3</v>
      </c>
      <c r="D1212" s="674">
        <v>1</v>
      </c>
    </row>
    <row r="1213" spans="1:4">
      <c r="A1213" s="674" t="s">
        <v>4417</v>
      </c>
      <c r="B1213" s="674">
        <v>1</v>
      </c>
      <c r="C1213" s="674">
        <v>3</v>
      </c>
      <c r="D1213" s="674">
        <v>1</v>
      </c>
    </row>
    <row r="1214" spans="1:4">
      <c r="A1214" s="674" t="s">
        <v>4418</v>
      </c>
      <c r="B1214" s="674">
        <v>31</v>
      </c>
      <c r="C1214" s="674">
        <v>45</v>
      </c>
      <c r="D1214" s="674">
        <v>45</v>
      </c>
    </row>
    <row r="1215" spans="1:4">
      <c r="A1215" s="674" t="s">
        <v>4419</v>
      </c>
      <c r="B1215" s="674">
        <v>10</v>
      </c>
      <c r="C1215" s="674">
        <v>16</v>
      </c>
      <c r="D1215" s="674">
        <v>13</v>
      </c>
    </row>
    <row r="1216" spans="1:4">
      <c r="A1216" s="674" t="s">
        <v>4420</v>
      </c>
      <c r="B1216" s="674">
        <v>7</v>
      </c>
      <c r="C1216" s="674">
        <v>7</v>
      </c>
      <c r="D1216" s="674">
        <v>7</v>
      </c>
    </row>
    <row r="1217" spans="1:4">
      <c r="A1217" s="674" t="s">
        <v>4421</v>
      </c>
      <c r="B1217" s="674">
        <v>28</v>
      </c>
      <c r="C1217" s="674">
        <v>38</v>
      </c>
      <c r="D1217" s="674">
        <v>37</v>
      </c>
    </row>
    <row r="1218" spans="1:4">
      <c r="A1218" s="674" t="s">
        <v>4422</v>
      </c>
      <c r="B1218" s="674">
        <v>9</v>
      </c>
      <c r="C1218" s="674">
        <v>19</v>
      </c>
      <c r="D1218" s="674">
        <v>19</v>
      </c>
    </row>
    <row r="1219" spans="1:4">
      <c r="A1219" s="674" t="s">
        <v>4423</v>
      </c>
      <c r="B1219" s="674">
        <v>1</v>
      </c>
      <c r="C1219" s="674">
        <v>10</v>
      </c>
      <c r="D1219" s="674">
        <v>8</v>
      </c>
    </row>
    <row r="1220" spans="1:4">
      <c r="A1220" s="674" t="s">
        <v>4424</v>
      </c>
      <c r="B1220" s="674">
        <v>1</v>
      </c>
      <c r="C1220" s="674">
        <v>5</v>
      </c>
      <c r="D1220" s="674">
        <v>3</v>
      </c>
    </row>
    <row r="1221" spans="1:4">
      <c r="A1221" s="674" t="s">
        <v>4425</v>
      </c>
      <c r="B1221" s="674">
        <v>1</v>
      </c>
      <c r="C1221" s="674">
        <v>1</v>
      </c>
      <c r="D1221" s="674">
        <v>1</v>
      </c>
    </row>
    <row r="1222" spans="1:4">
      <c r="A1222" s="674" t="s">
        <v>4426</v>
      </c>
      <c r="B1222" s="674">
        <v>1</v>
      </c>
      <c r="C1222" s="674">
        <v>3</v>
      </c>
      <c r="D1222" s="674">
        <v>1</v>
      </c>
    </row>
    <row r="1223" spans="1:4">
      <c r="A1223" s="674" t="s">
        <v>4427</v>
      </c>
      <c r="B1223" s="674">
        <v>10</v>
      </c>
      <c r="C1223" s="674">
        <v>39</v>
      </c>
      <c r="D1223" s="674">
        <v>22</v>
      </c>
    </row>
    <row r="1224" spans="1:4">
      <c r="A1224" s="674" t="s">
        <v>4428</v>
      </c>
      <c r="B1224" s="674">
        <v>5</v>
      </c>
      <c r="C1224" s="674">
        <v>12</v>
      </c>
      <c r="D1224" s="674">
        <v>7</v>
      </c>
    </row>
    <row r="1225" spans="1:4">
      <c r="A1225" s="674" t="s">
        <v>4429</v>
      </c>
      <c r="B1225" s="674">
        <v>5</v>
      </c>
      <c r="C1225" s="674">
        <v>30</v>
      </c>
      <c r="D1225" s="674">
        <v>28</v>
      </c>
    </row>
    <row r="1226" spans="1:4">
      <c r="A1226" s="674" t="s">
        <v>4430</v>
      </c>
      <c r="B1226" s="674">
        <v>1</v>
      </c>
      <c r="C1226" s="674">
        <v>10</v>
      </c>
      <c r="D1226" s="674">
        <v>5</v>
      </c>
    </row>
    <row r="1227" spans="1:4">
      <c r="A1227" s="674" t="s">
        <v>4431</v>
      </c>
      <c r="B1227" s="674">
        <v>1</v>
      </c>
      <c r="C1227" s="674">
        <v>5</v>
      </c>
      <c r="D1227" s="674">
        <v>1</v>
      </c>
    </row>
    <row r="1228" spans="1:4">
      <c r="A1228" s="674" t="s">
        <v>4432</v>
      </c>
      <c r="B1228" s="674">
        <v>18</v>
      </c>
      <c r="C1228" s="674">
        <v>23</v>
      </c>
      <c r="D1228" s="674">
        <v>23</v>
      </c>
    </row>
    <row r="1229" spans="1:4">
      <c r="A1229" s="674" t="s">
        <v>4433</v>
      </c>
      <c r="B1229" s="674">
        <v>5</v>
      </c>
      <c r="C1229" s="674">
        <v>10</v>
      </c>
      <c r="D1229" s="674">
        <v>10</v>
      </c>
    </row>
    <row r="1230" spans="1:4">
      <c r="A1230" s="674" t="s">
        <v>4434</v>
      </c>
      <c r="B1230" s="674">
        <v>4</v>
      </c>
      <c r="C1230" s="674">
        <v>30</v>
      </c>
      <c r="D1230" s="674">
        <v>30</v>
      </c>
    </row>
    <row r="1231" spans="1:4">
      <c r="A1231" s="674" t="s">
        <v>4435</v>
      </c>
      <c r="B1231" s="674">
        <v>8</v>
      </c>
      <c r="C1231" s="674">
        <v>8</v>
      </c>
      <c r="D1231" s="674">
        <v>8</v>
      </c>
    </row>
    <row r="1232" spans="1:4">
      <c r="A1232" s="674" t="s">
        <v>4436</v>
      </c>
      <c r="B1232" s="674">
        <v>3</v>
      </c>
      <c r="C1232" s="674">
        <v>3</v>
      </c>
      <c r="D1232" s="674">
        <v>3</v>
      </c>
    </row>
    <row r="1233" spans="1:4">
      <c r="A1233" s="674" t="s">
        <v>4437</v>
      </c>
      <c r="B1233" s="674">
        <v>13</v>
      </c>
      <c r="C1233" s="674">
        <v>35</v>
      </c>
      <c r="D1233" s="674">
        <v>13</v>
      </c>
    </row>
    <row r="1234" spans="1:4">
      <c r="A1234" s="674" t="s">
        <v>4438</v>
      </c>
      <c r="B1234" s="674">
        <v>10</v>
      </c>
      <c r="C1234" s="674">
        <v>20</v>
      </c>
      <c r="D1234" s="674">
        <v>10</v>
      </c>
    </row>
    <row r="1235" spans="1:4">
      <c r="A1235" s="674" t="s">
        <v>4439</v>
      </c>
      <c r="B1235" s="674">
        <v>5</v>
      </c>
      <c r="C1235" s="674">
        <v>5</v>
      </c>
      <c r="D1235" s="674">
        <v>5</v>
      </c>
    </row>
    <row r="1236" spans="1:4">
      <c r="A1236" s="674" t="s">
        <v>4440</v>
      </c>
      <c r="B1236" s="674">
        <v>16</v>
      </c>
      <c r="C1236" s="674">
        <v>65</v>
      </c>
      <c r="D1236" s="674">
        <v>31</v>
      </c>
    </row>
    <row r="1237" spans="1:4">
      <c r="A1237" s="674" t="s">
        <v>4441</v>
      </c>
      <c r="B1237" s="674">
        <v>7</v>
      </c>
      <c r="C1237" s="674">
        <v>26</v>
      </c>
      <c r="D1237" s="674">
        <v>10</v>
      </c>
    </row>
    <row r="1238" spans="1:4">
      <c r="A1238" s="674" t="s">
        <v>4442</v>
      </c>
      <c r="B1238" s="674">
        <v>5</v>
      </c>
      <c r="C1238" s="674">
        <v>19</v>
      </c>
      <c r="D1238" s="674">
        <v>5</v>
      </c>
    </row>
    <row r="1239" spans="1:4">
      <c r="A1239" s="674" t="s">
        <v>4443</v>
      </c>
      <c r="B1239" s="674">
        <v>4</v>
      </c>
      <c r="C1239" s="674">
        <v>37</v>
      </c>
      <c r="D1239" s="674">
        <v>6</v>
      </c>
    </row>
    <row r="1240" spans="1:4">
      <c r="A1240" s="674" t="s">
        <v>4444</v>
      </c>
      <c r="B1240" s="674">
        <v>3</v>
      </c>
      <c r="C1240" s="674">
        <v>12</v>
      </c>
      <c r="D1240" s="674">
        <v>3</v>
      </c>
    </row>
    <row r="1241" spans="1:4">
      <c r="A1241" s="674" t="s">
        <v>4445</v>
      </c>
      <c r="B1241" s="674">
        <v>1</v>
      </c>
      <c r="C1241" s="674">
        <v>3</v>
      </c>
      <c r="D1241" s="674">
        <v>1</v>
      </c>
    </row>
    <row r="1242" spans="1:4">
      <c r="A1242" s="674" t="s">
        <v>4446</v>
      </c>
      <c r="B1242" s="674">
        <v>12</v>
      </c>
      <c r="C1242" s="674">
        <v>23</v>
      </c>
      <c r="D1242" s="674">
        <v>23</v>
      </c>
    </row>
    <row r="1243" spans="1:4">
      <c r="A1243" s="674" t="s">
        <v>4447</v>
      </c>
      <c r="B1243" s="674">
        <v>7</v>
      </c>
      <c r="C1243" s="674">
        <v>7</v>
      </c>
      <c r="D1243" s="674">
        <v>7</v>
      </c>
    </row>
    <row r="1244" spans="1:4">
      <c r="A1244" s="674" t="s">
        <v>4448</v>
      </c>
      <c r="B1244" s="674">
        <v>75</v>
      </c>
      <c r="C1244" s="674">
        <v>23</v>
      </c>
      <c r="D1244" s="674">
        <v>25</v>
      </c>
    </row>
    <row r="1245" spans="1:4">
      <c r="A1245" s="674" t="s">
        <v>4449</v>
      </c>
      <c r="B1245" s="674">
        <v>8</v>
      </c>
      <c r="C1245" s="674">
        <v>10</v>
      </c>
      <c r="D1245" s="674">
        <v>9</v>
      </c>
    </row>
    <row r="1246" spans="1:4">
      <c r="A1246" s="674" t="s">
        <v>4450</v>
      </c>
      <c r="B1246" s="674">
        <v>1</v>
      </c>
      <c r="C1246" s="674">
        <v>8</v>
      </c>
      <c r="D1246" s="674">
        <v>5</v>
      </c>
    </row>
    <row r="1247" spans="1:4">
      <c r="A1247" s="674" t="s">
        <v>4451</v>
      </c>
      <c r="B1247" s="674">
        <v>6</v>
      </c>
      <c r="C1247" s="674">
        <v>10</v>
      </c>
      <c r="D1247" s="674">
        <v>6</v>
      </c>
    </row>
    <row r="1248" spans="1:4">
      <c r="A1248" s="674" t="s">
        <v>4452</v>
      </c>
      <c r="B1248" s="674">
        <v>3</v>
      </c>
      <c r="C1248" s="674">
        <v>4</v>
      </c>
      <c r="D1248" s="674">
        <v>3</v>
      </c>
    </row>
    <row r="1249" spans="1:4">
      <c r="A1249" s="674" t="s">
        <v>4453</v>
      </c>
      <c r="B1249" s="674">
        <v>3</v>
      </c>
      <c r="C1249" s="674">
        <v>23</v>
      </c>
      <c r="D1249" s="674">
        <v>3</v>
      </c>
    </row>
    <row r="1250" spans="1:4">
      <c r="A1250" s="674" t="s">
        <v>4454</v>
      </c>
      <c r="B1250" s="674">
        <v>1</v>
      </c>
      <c r="C1250" s="674">
        <v>3</v>
      </c>
      <c r="D1250" s="674">
        <v>1</v>
      </c>
    </row>
    <row r="1251" spans="1:4">
      <c r="A1251" s="674" t="s">
        <v>4455</v>
      </c>
      <c r="B1251" s="674">
        <v>10</v>
      </c>
      <c r="C1251" s="674">
        <v>26</v>
      </c>
      <c r="D1251" s="674">
        <v>22</v>
      </c>
    </row>
    <row r="1252" spans="1:4">
      <c r="A1252" s="674" t="s">
        <v>4456</v>
      </c>
      <c r="B1252" s="674">
        <v>5</v>
      </c>
      <c r="C1252" s="674">
        <v>7</v>
      </c>
      <c r="D1252" s="674">
        <v>7</v>
      </c>
    </row>
    <row r="1253" spans="1:4">
      <c r="A1253" s="674" t="s">
        <v>4457</v>
      </c>
      <c r="B1253" s="674">
        <v>16</v>
      </c>
      <c r="C1253" s="674">
        <v>26</v>
      </c>
      <c r="D1253" s="674">
        <v>23</v>
      </c>
    </row>
    <row r="1254" spans="1:4">
      <c r="A1254" s="674" t="s">
        <v>4458</v>
      </c>
      <c r="B1254" s="674">
        <v>10</v>
      </c>
      <c r="C1254" s="674">
        <v>11</v>
      </c>
      <c r="D1254" s="674">
        <v>11</v>
      </c>
    </row>
    <row r="1255" spans="1:4">
      <c r="A1255" s="674" t="s">
        <v>4459</v>
      </c>
      <c r="B1255" s="674">
        <v>9</v>
      </c>
      <c r="C1255" s="674">
        <v>5</v>
      </c>
      <c r="D1255" s="674">
        <v>8</v>
      </c>
    </row>
    <row r="1256" spans="1:4">
      <c r="A1256" s="674" t="s">
        <v>4460</v>
      </c>
      <c r="B1256" s="674">
        <v>5</v>
      </c>
      <c r="C1256" s="674">
        <v>3</v>
      </c>
      <c r="D1256" s="674">
        <v>3</v>
      </c>
    </row>
    <row r="1257" spans="1:4">
      <c r="A1257" s="674" t="s">
        <v>4461</v>
      </c>
      <c r="B1257" s="674">
        <v>1</v>
      </c>
      <c r="C1257" s="674">
        <v>3</v>
      </c>
      <c r="D1257" s="674">
        <v>1</v>
      </c>
    </row>
    <row r="1258" spans="1:4">
      <c r="A1258" s="674" t="s">
        <v>4462</v>
      </c>
      <c r="B1258" s="674">
        <v>9</v>
      </c>
      <c r="C1258" s="674">
        <v>19</v>
      </c>
      <c r="D1258" s="674">
        <v>19</v>
      </c>
    </row>
    <row r="1259" spans="1:4">
      <c r="A1259" s="674" t="s">
        <v>4463</v>
      </c>
      <c r="B1259" s="674">
        <v>5</v>
      </c>
      <c r="C1259" s="674">
        <v>8</v>
      </c>
      <c r="D1259" s="674">
        <v>8</v>
      </c>
    </row>
    <row r="1260" spans="1:4">
      <c r="A1260" s="674" t="s">
        <v>4464</v>
      </c>
      <c r="B1260" s="674">
        <v>1</v>
      </c>
      <c r="C1260" s="674">
        <v>3</v>
      </c>
      <c r="D1260" s="674">
        <v>3</v>
      </c>
    </row>
    <row r="1261" spans="1:4">
      <c r="A1261" s="674" t="s">
        <v>4465</v>
      </c>
      <c r="B1261" s="674">
        <v>60</v>
      </c>
      <c r="C1261" s="674">
        <v>49</v>
      </c>
      <c r="D1261" s="674">
        <v>49</v>
      </c>
    </row>
    <row r="1262" spans="1:4">
      <c r="A1262" s="674" t="s">
        <v>4466</v>
      </c>
      <c r="B1262" s="674">
        <v>12</v>
      </c>
      <c r="C1262" s="674">
        <v>16</v>
      </c>
      <c r="D1262" s="674">
        <v>16</v>
      </c>
    </row>
    <row r="1263" spans="1:4">
      <c r="A1263" s="674" t="s">
        <v>4467</v>
      </c>
      <c r="B1263" s="674">
        <v>7</v>
      </c>
      <c r="C1263" s="674">
        <v>10</v>
      </c>
      <c r="D1263" s="674">
        <v>10</v>
      </c>
    </row>
    <row r="1264" spans="1:4">
      <c r="A1264" s="674" t="s">
        <v>4468</v>
      </c>
      <c r="B1264" s="674">
        <v>69</v>
      </c>
      <c r="C1264" s="674">
        <v>32</v>
      </c>
      <c r="D1264" s="674">
        <v>32</v>
      </c>
    </row>
    <row r="1265" spans="1:4">
      <c r="A1265" s="674" t="s">
        <v>4469</v>
      </c>
      <c r="B1265" s="674">
        <v>3</v>
      </c>
      <c r="C1265" s="674">
        <v>11</v>
      </c>
      <c r="D1265" s="674">
        <v>11</v>
      </c>
    </row>
    <row r="1266" spans="1:4">
      <c r="A1266" s="674" t="s">
        <v>4470</v>
      </c>
      <c r="B1266" s="674">
        <v>1</v>
      </c>
      <c r="C1266" s="674">
        <v>5</v>
      </c>
      <c r="D1266" s="674">
        <v>5</v>
      </c>
    </row>
    <row r="1267" spans="1:4">
      <c r="A1267" s="674" t="s">
        <v>4471</v>
      </c>
      <c r="B1267" s="674">
        <v>39</v>
      </c>
      <c r="C1267" s="674">
        <v>49</v>
      </c>
      <c r="D1267" s="674">
        <v>39</v>
      </c>
    </row>
    <row r="1268" spans="1:4">
      <c r="A1268" s="674" t="s">
        <v>4472</v>
      </c>
      <c r="B1268" s="674">
        <v>23</v>
      </c>
      <c r="C1268" s="674">
        <v>25</v>
      </c>
      <c r="D1268" s="674">
        <v>23</v>
      </c>
    </row>
    <row r="1269" spans="1:4">
      <c r="A1269" s="674" t="s">
        <v>4473</v>
      </c>
      <c r="B1269" s="674">
        <v>12</v>
      </c>
      <c r="C1269" s="674">
        <v>19</v>
      </c>
      <c r="D1269" s="674">
        <v>18</v>
      </c>
    </row>
    <row r="1270" spans="1:4">
      <c r="A1270" s="674" t="s">
        <v>4474</v>
      </c>
      <c r="B1270" s="674">
        <v>5</v>
      </c>
      <c r="C1270" s="674">
        <v>7</v>
      </c>
      <c r="D1270" s="674">
        <v>7</v>
      </c>
    </row>
    <row r="1271" spans="1:4">
      <c r="A1271" s="674" t="s">
        <v>4475</v>
      </c>
      <c r="B1271" s="674">
        <v>73</v>
      </c>
      <c r="C1271" s="674">
        <v>23</v>
      </c>
      <c r="D1271" s="674">
        <v>23</v>
      </c>
    </row>
    <row r="1272" spans="1:4">
      <c r="A1272" s="674" t="s">
        <v>4476</v>
      </c>
      <c r="B1272" s="674">
        <v>8</v>
      </c>
      <c r="C1272" s="674">
        <v>9</v>
      </c>
      <c r="D1272" s="674">
        <v>9</v>
      </c>
    </row>
    <row r="1273" spans="1:4">
      <c r="A1273" s="674" t="s">
        <v>4477</v>
      </c>
      <c r="B1273" s="674">
        <v>1</v>
      </c>
      <c r="C1273" s="674">
        <v>5</v>
      </c>
      <c r="D1273" s="674">
        <v>5</v>
      </c>
    </row>
    <row r="1274" spans="1:4">
      <c r="A1274" s="674" t="s">
        <v>4478</v>
      </c>
      <c r="B1274" s="674">
        <v>1</v>
      </c>
      <c r="C1274" s="674">
        <v>3</v>
      </c>
      <c r="D1274" s="674">
        <v>1</v>
      </c>
    </row>
    <row r="1275" spans="1:4">
      <c r="A1275" s="674" t="s">
        <v>4479</v>
      </c>
      <c r="B1275" s="674">
        <v>1</v>
      </c>
      <c r="C1275" s="674">
        <v>2</v>
      </c>
      <c r="D1275" s="674">
        <v>1</v>
      </c>
    </row>
    <row r="1276" spans="1:4">
      <c r="A1276" s="674" t="s">
        <v>4480</v>
      </c>
      <c r="B1276" s="674">
        <v>1</v>
      </c>
      <c r="C1276" s="674">
        <v>1</v>
      </c>
      <c r="D1276" s="674">
        <v>1</v>
      </c>
    </row>
    <row r="1277" spans="1:4">
      <c r="A1277" s="674" t="s">
        <v>4481</v>
      </c>
      <c r="B1277" s="674">
        <v>3</v>
      </c>
      <c r="C1277" s="674">
        <v>3</v>
      </c>
      <c r="D1277" s="674">
        <v>3</v>
      </c>
    </row>
    <row r="1278" spans="1:4">
      <c r="A1278" s="674" t="s">
        <v>4482</v>
      </c>
      <c r="B1278" s="674">
        <v>8</v>
      </c>
      <c r="C1278" s="674">
        <v>11</v>
      </c>
      <c r="D1278" s="674">
        <v>9</v>
      </c>
    </row>
    <row r="1279" spans="1:4">
      <c r="A1279" s="674" t="s">
        <v>4483</v>
      </c>
      <c r="B1279" s="674">
        <v>11</v>
      </c>
      <c r="C1279" s="674">
        <v>6</v>
      </c>
      <c r="D1279" s="674">
        <v>11</v>
      </c>
    </row>
    <row r="1280" spans="1:4">
      <c r="A1280" s="674" t="s">
        <v>4484</v>
      </c>
      <c r="B1280" s="674">
        <v>3</v>
      </c>
      <c r="C1280" s="674">
        <v>16</v>
      </c>
      <c r="D1280" s="674">
        <v>3</v>
      </c>
    </row>
    <row r="1281" spans="1:4">
      <c r="A1281" s="674" t="s">
        <v>4485</v>
      </c>
      <c r="B1281" s="674">
        <v>3</v>
      </c>
      <c r="C1281" s="674">
        <v>45</v>
      </c>
      <c r="D1281" s="674">
        <v>3</v>
      </c>
    </row>
    <row r="1282" spans="1:4">
      <c r="A1282" s="674" t="s">
        <v>4486</v>
      </c>
      <c r="B1282" s="674">
        <v>6</v>
      </c>
      <c r="C1282" s="674">
        <v>26</v>
      </c>
      <c r="D1282" s="674">
        <v>6</v>
      </c>
    </row>
    <row r="1283" spans="1:4">
      <c r="A1283" s="674" t="s">
        <v>4487</v>
      </c>
      <c r="B1283" s="674">
        <v>3</v>
      </c>
      <c r="C1283" s="674">
        <v>3</v>
      </c>
      <c r="D1283" s="674">
        <v>3</v>
      </c>
    </row>
    <row r="1284" spans="1:4">
      <c r="A1284" s="674" t="s">
        <v>4488</v>
      </c>
      <c r="B1284" s="674">
        <v>3</v>
      </c>
      <c r="C1284" s="674">
        <v>5</v>
      </c>
      <c r="D1284" s="674">
        <v>3</v>
      </c>
    </row>
    <row r="1285" spans="1:4">
      <c r="A1285" s="674" t="s">
        <v>4489</v>
      </c>
      <c r="B1285" s="674">
        <v>5</v>
      </c>
      <c r="C1285" s="674">
        <v>46</v>
      </c>
      <c r="D1285" s="674">
        <v>29</v>
      </c>
    </row>
    <row r="1286" spans="1:4">
      <c r="A1286" s="674" t="s">
        <v>4490</v>
      </c>
      <c r="B1286" s="674">
        <v>3</v>
      </c>
      <c r="C1286" s="674">
        <v>6</v>
      </c>
      <c r="D1286" s="674">
        <v>3</v>
      </c>
    </row>
    <row r="1287" spans="1:4">
      <c r="A1287" s="674" t="s">
        <v>4491</v>
      </c>
      <c r="B1287" s="674">
        <v>1</v>
      </c>
      <c r="C1287" s="674">
        <v>1</v>
      </c>
      <c r="D1287" s="674">
        <v>3</v>
      </c>
    </row>
    <row r="1288" spans="1:4">
      <c r="A1288" s="674" t="s">
        <v>4492</v>
      </c>
      <c r="B1288" s="674">
        <v>3</v>
      </c>
      <c r="C1288" s="674">
        <v>23</v>
      </c>
      <c r="D1288" s="674">
        <v>8</v>
      </c>
    </row>
    <row r="1289" spans="1:4">
      <c r="A1289" s="674" t="s">
        <v>4493</v>
      </c>
      <c r="B1289" s="674">
        <v>3</v>
      </c>
      <c r="C1289" s="674">
        <v>6</v>
      </c>
      <c r="D1289" s="674">
        <v>3</v>
      </c>
    </row>
    <row r="1290" spans="1:4">
      <c r="A1290" s="674" t="s">
        <v>4494</v>
      </c>
      <c r="B1290" s="674">
        <v>1</v>
      </c>
      <c r="C1290" s="674">
        <v>3</v>
      </c>
      <c r="D1290" s="674">
        <v>1</v>
      </c>
    </row>
    <row r="1291" spans="1:4">
      <c r="A1291" s="674" t="s">
        <v>4495</v>
      </c>
      <c r="B1291" s="674">
        <v>1</v>
      </c>
      <c r="C1291" s="674">
        <v>3</v>
      </c>
      <c r="D1291" s="674">
        <v>3</v>
      </c>
    </row>
    <row r="1292" spans="1:4">
      <c r="A1292" s="674" t="s">
        <v>4496</v>
      </c>
      <c r="B1292" s="674">
        <v>1</v>
      </c>
      <c r="C1292" s="674">
        <v>3</v>
      </c>
      <c r="D1292" s="674">
        <v>1</v>
      </c>
    </row>
    <row r="1293" spans="1:4">
      <c r="A1293" s="674" t="s">
        <v>4497</v>
      </c>
      <c r="B1293" s="674">
        <v>1</v>
      </c>
      <c r="C1293" s="674">
        <v>3</v>
      </c>
      <c r="D1293" s="674">
        <v>1</v>
      </c>
    </row>
    <row r="1294" spans="1:4">
      <c r="A1294" s="674" t="s">
        <v>4498</v>
      </c>
      <c r="B1294" s="674">
        <v>1</v>
      </c>
      <c r="C1294" s="674">
        <v>3</v>
      </c>
      <c r="D1294" s="674">
        <v>1</v>
      </c>
    </row>
    <row r="1295" spans="1:4">
      <c r="A1295" s="674" t="s">
        <v>4499</v>
      </c>
      <c r="B1295" s="674">
        <v>1</v>
      </c>
      <c r="C1295" s="674">
        <v>3</v>
      </c>
      <c r="D1295" s="674">
        <v>1</v>
      </c>
    </row>
    <row r="1296" spans="1:4">
      <c r="A1296" s="674" t="s">
        <v>4500</v>
      </c>
      <c r="B1296" s="674">
        <v>1</v>
      </c>
      <c r="C1296" s="674">
        <v>3</v>
      </c>
      <c r="D1296" s="674">
        <v>1</v>
      </c>
    </row>
    <row r="1297" spans="1:4">
      <c r="A1297" s="674" t="s">
        <v>4501</v>
      </c>
      <c r="B1297" s="674">
        <v>1</v>
      </c>
      <c r="C1297" s="674">
        <v>3</v>
      </c>
      <c r="D1297" s="674">
        <v>1</v>
      </c>
    </row>
    <row r="1298" spans="1:4">
      <c r="A1298" s="674" t="s">
        <v>4502</v>
      </c>
      <c r="B1298" s="674">
        <v>5</v>
      </c>
      <c r="C1298" s="674">
        <v>17</v>
      </c>
      <c r="D1298" s="674">
        <v>7</v>
      </c>
    </row>
    <row r="1299" spans="1:4">
      <c r="A1299" s="674" t="s">
        <v>4503</v>
      </c>
      <c r="B1299" s="674">
        <v>1</v>
      </c>
      <c r="C1299" s="674">
        <v>5</v>
      </c>
      <c r="D1299" s="674">
        <v>3</v>
      </c>
    </row>
    <row r="1300" spans="1:4">
      <c r="A1300" s="674" t="s">
        <v>4504</v>
      </c>
      <c r="B1300" s="674">
        <v>5</v>
      </c>
      <c r="C1300" s="674">
        <v>15</v>
      </c>
      <c r="D1300" s="674">
        <v>10</v>
      </c>
    </row>
    <row r="1301" spans="1:4">
      <c r="A1301" s="674" t="s">
        <v>4505</v>
      </c>
      <c r="B1301" s="674">
        <v>1</v>
      </c>
      <c r="C1301" s="674">
        <v>3</v>
      </c>
      <c r="D1301" s="674">
        <v>3</v>
      </c>
    </row>
    <row r="1302" spans="1:4">
      <c r="A1302" s="674" t="s">
        <v>4506</v>
      </c>
      <c r="B1302" s="674">
        <v>11</v>
      </c>
      <c r="C1302" s="674">
        <v>35</v>
      </c>
      <c r="D1302" s="674">
        <v>11</v>
      </c>
    </row>
    <row r="1303" spans="1:4">
      <c r="A1303" s="674" t="s">
        <v>4507</v>
      </c>
      <c r="B1303" s="674">
        <v>58</v>
      </c>
      <c r="C1303" s="674">
        <v>64</v>
      </c>
      <c r="D1303" s="674">
        <v>65</v>
      </c>
    </row>
    <row r="1304" spans="1:4">
      <c r="A1304" s="674" t="s">
        <v>4508</v>
      </c>
      <c r="B1304" s="674">
        <v>30</v>
      </c>
      <c r="C1304" s="674">
        <v>45</v>
      </c>
      <c r="D1304" s="674">
        <v>43</v>
      </c>
    </row>
    <row r="1305" spans="1:4">
      <c r="A1305" s="674" t="s">
        <v>4509</v>
      </c>
      <c r="B1305" s="674">
        <v>19</v>
      </c>
      <c r="C1305" s="674">
        <v>33</v>
      </c>
      <c r="D1305" s="674">
        <v>28</v>
      </c>
    </row>
    <row r="1306" spans="1:4">
      <c r="A1306" s="674" t="s">
        <v>4510</v>
      </c>
      <c r="B1306" s="674">
        <v>15</v>
      </c>
      <c r="C1306" s="674">
        <v>24</v>
      </c>
      <c r="D1306" s="674">
        <v>16</v>
      </c>
    </row>
    <row r="1307" spans="1:4">
      <c r="A1307" s="674" t="s">
        <v>4511</v>
      </c>
      <c r="B1307" s="674">
        <v>45</v>
      </c>
      <c r="C1307" s="674">
        <v>69</v>
      </c>
      <c r="D1307" s="674">
        <v>68</v>
      </c>
    </row>
    <row r="1308" spans="1:4">
      <c r="A1308" s="674" t="s">
        <v>4512</v>
      </c>
      <c r="B1308" s="674">
        <v>42</v>
      </c>
      <c r="C1308" s="674">
        <v>47</v>
      </c>
      <c r="D1308" s="674">
        <v>48</v>
      </c>
    </row>
    <row r="1309" spans="1:4">
      <c r="A1309" s="674" t="s">
        <v>4513</v>
      </c>
      <c r="B1309" s="674">
        <v>23</v>
      </c>
      <c r="C1309" s="674">
        <v>36</v>
      </c>
      <c r="D1309" s="674">
        <v>29</v>
      </c>
    </row>
    <row r="1310" spans="1:4">
      <c r="A1310" s="674" t="s">
        <v>4514</v>
      </c>
      <c r="B1310" s="674">
        <v>15</v>
      </c>
      <c r="C1310" s="674">
        <v>24</v>
      </c>
      <c r="D1310" s="674">
        <v>16</v>
      </c>
    </row>
    <row r="1311" spans="1:4">
      <c r="A1311" s="674" t="s">
        <v>4515</v>
      </c>
      <c r="B1311" s="674">
        <v>12</v>
      </c>
      <c r="C1311" s="674">
        <v>18</v>
      </c>
      <c r="D1311" s="674">
        <v>12</v>
      </c>
    </row>
    <row r="1312" spans="1:4">
      <c r="A1312" s="674" t="s">
        <v>4516</v>
      </c>
      <c r="B1312" s="674">
        <v>14</v>
      </c>
      <c r="C1312" s="674">
        <v>55</v>
      </c>
      <c r="D1312" s="674">
        <v>17</v>
      </c>
    </row>
    <row r="1313" spans="1:4">
      <c r="A1313" s="674" t="s">
        <v>4517</v>
      </c>
      <c r="B1313" s="674">
        <v>10</v>
      </c>
      <c r="C1313" s="674">
        <v>17</v>
      </c>
      <c r="D1313" s="674">
        <v>10</v>
      </c>
    </row>
    <row r="1314" spans="1:4">
      <c r="A1314" s="674" t="s">
        <v>4518</v>
      </c>
      <c r="B1314" s="674">
        <v>10</v>
      </c>
      <c r="C1314" s="674">
        <v>50</v>
      </c>
      <c r="D1314" s="674">
        <v>20</v>
      </c>
    </row>
    <row r="1315" spans="1:4">
      <c r="A1315" s="674" t="s">
        <v>4519</v>
      </c>
      <c r="B1315" s="674">
        <v>7</v>
      </c>
      <c r="C1315" s="674">
        <v>16</v>
      </c>
      <c r="D1315" s="674">
        <v>7</v>
      </c>
    </row>
    <row r="1316" spans="1:4">
      <c r="A1316" s="674" t="s">
        <v>4520</v>
      </c>
      <c r="B1316" s="674">
        <v>24</v>
      </c>
      <c r="C1316" s="674">
        <v>48</v>
      </c>
      <c r="D1316" s="674">
        <v>41</v>
      </c>
    </row>
    <row r="1317" spans="1:4">
      <c r="A1317" s="674" t="s">
        <v>4521</v>
      </c>
      <c r="B1317" s="674">
        <v>6</v>
      </c>
      <c r="C1317" s="674">
        <v>22</v>
      </c>
      <c r="D1317" s="674">
        <v>9</v>
      </c>
    </row>
    <row r="1318" spans="1:4">
      <c r="A1318" s="674" t="s">
        <v>4522</v>
      </c>
      <c r="B1318" s="674">
        <v>3</v>
      </c>
      <c r="C1318" s="674">
        <v>10</v>
      </c>
      <c r="D1318" s="674">
        <v>5</v>
      </c>
    </row>
    <row r="1319" spans="1:4">
      <c r="A1319" s="674" t="s">
        <v>4523</v>
      </c>
      <c r="B1319" s="674">
        <v>14</v>
      </c>
      <c r="C1319" s="674">
        <v>42</v>
      </c>
      <c r="D1319" s="674">
        <v>32</v>
      </c>
    </row>
    <row r="1320" spans="1:4">
      <c r="A1320" s="674" t="s">
        <v>4524</v>
      </c>
      <c r="B1320" s="674">
        <v>4</v>
      </c>
      <c r="C1320" s="674">
        <v>18</v>
      </c>
      <c r="D1320" s="674">
        <v>9</v>
      </c>
    </row>
    <row r="1321" spans="1:4">
      <c r="A1321" s="674" t="s">
        <v>4525</v>
      </c>
      <c r="B1321" s="674">
        <v>3</v>
      </c>
      <c r="C1321" s="674">
        <v>7</v>
      </c>
      <c r="D1321" s="674">
        <v>5</v>
      </c>
    </row>
    <row r="1322" spans="1:4">
      <c r="A1322" s="674" t="s">
        <v>4526</v>
      </c>
      <c r="B1322" s="674">
        <v>5</v>
      </c>
      <c r="C1322" s="674">
        <v>9</v>
      </c>
      <c r="D1322" s="674">
        <v>8</v>
      </c>
    </row>
    <row r="1323" spans="1:4">
      <c r="A1323" s="674" t="s">
        <v>4527</v>
      </c>
      <c r="B1323" s="674">
        <v>50</v>
      </c>
      <c r="C1323" s="674">
        <v>105</v>
      </c>
      <c r="D1323" s="674">
        <v>58</v>
      </c>
    </row>
    <row r="1324" spans="1:4">
      <c r="A1324" s="674" t="s">
        <v>4528</v>
      </c>
      <c r="B1324" s="674">
        <v>24</v>
      </c>
      <c r="C1324" s="674">
        <v>49</v>
      </c>
      <c r="D1324" s="674">
        <v>26</v>
      </c>
    </row>
    <row r="1325" spans="1:4">
      <c r="A1325" s="674" t="s">
        <v>4529</v>
      </c>
      <c r="B1325" s="674">
        <v>19</v>
      </c>
      <c r="C1325" s="674">
        <v>38</v>
      </c>
      <c r="D1325" s="674">
        <v>30</v>
      </c>
    </row>
    <row r="1326" spans="1:4">
      <c r="A1326" s="674" t="s">
        <v>4530</v>
      </c>
      <c r="B1326" s="674">
        <v>6</v>
      </c>
      <c r="C1326" s="674">
        <v>19</v>
      </c>
      <c r="D1326" s="674">
        <v>6</v>
      </c>
    </row>
    <row r="1327" spans="1:4">
      <c r="A1327" s="674" t="s">
        <v>4531</v>
      </c>
      <c r="B1327" s="674">
        <v>6</v>
      </c>
      <c r="C1327" s="674">
        <v>6</v>
      </c>
      <c r="D1327" s="674">
        <v>6</v>
      </c>
    </row>
    <row r="1328" spans="1:4">
      <c r="A1328" s="674" t="s">
        <v>4532</v>
      </c>
      <c r="B1328" s="674">
        <v>10</v>
      </c>
      <c r="C1328" s="674">
        <v>35</v>
      </c>
      <c r="D1328" s="674">
        <v>12</v>
      </c>
    </row>
    <row r="1329" spans="1:4">
      <c r="A1329" s="674" t="s">
        <v>4533</v>
      </c>
      <c r="B1329" s="674">
        <v>5</v>
      </c>
      <c r="C1329" s="674">
        <v>15</v>
      </c>
      <c r="D1329" s="674">
        <v>5</v>
      </c>
    </row>
    <row r="1330" spans="1:4">
      <c r="A1330" s="674" t="s">
        <v>4534</v>
      </c>
      <c r="B1330" s="674">
        <v>58</v>
      </c>
      <c r="C1330" s="674">
        <v>117</v>
      </c>
      <c r="D1330" s="674">
        <v>68</v>
      </c>
    </row>
    <row r="1331" spans="1:4">
      <c r="A1331" s="674" t="s">
        <v>4535</v>
      </c>
      <c r="B1331" s="674">
        <v>1</v>
      </c>
      <c r="C1331" s="674">
        <v>3</v>
      </c>
      <c r="D1331" s="674">
        <v>1</v>
      </c>
    </row>
    <row r="1332" spans="1:4">
      <c r="A1332" s="674" t="s">
        <v>4536</v>
      </c>
      <c r="B1332" s="674">
        <v>1</v>
      </c>
      <c r="C1332" s="674">
        <v>3</v>
      </c>
      <c r="D1332" s="674">
        <v>1</v>
      </c>
    </row>
    <row r="1333" spans="1:4">
      <c r="A1333" s="674" t="s">
        <v>4537</v>
      </c>
      <c r="B1333" s="674">
        <v>3</v>
      </c>
      <c r="C1333" s="674">
        <v>1</v>
      </c>
      <c r="D1333" s="674">
        <v>3</v>
      </c>
    </row>
    <row r="1334" spans="1:4">
      <c r="A1334" s="674" t="s">
        <v>4538</v>
      </c>
      <c r="B1334" s="674">
        <v>4</v>
      </c>
      <c r="C1334" s="674">
        <v>20</v>
      </c>
      <c r="D1334" s="674">
        <v>6</v>
      </c>
    </row>
    <row r="1335" spans="1:4">
      <c r="A1335" s="674" t="s">
        <v>4539</v>
      </c>
      <c r="B1335" s="674">
        <v>12</v>
      </c>
      <c r="C1335" s="674">
        <v>34</v>
      </c>
      <c r="D1335" s="674">
        <v>12</v>
      </c>
    </row>
    <row r="1336" spans="1:4">
      <c r="A1336" s="674" t="s">
        <v>4540</v>
      </c>
      <c r="B1336" s="674">
        <v>15</v>
      </c>
      <c r="C1336" s="674">
        <v>38</v>
      </c>
      <c r="D1336" s="674">
        <v>19</v>
      </c>
    </row>
    <row r="1337" spans="1:4">
      <c r="A1337" s="674" t="s">
        <v>4541</v>
      </c>
      <c r="B1337" s="674">
        <v>8</v>
      </c>
      <c r="C1337" s="674">
        <v>21</v>
      </c>
      <c r="D1337" s="674">
        <v>8</v>
      </c>
    </row>
    <row r="1338" spans="1:4">
      <c r="A1338" s="674" t="s">
        <v>4542</v>
      </c>
      <c r="B1338" s="674">
        <v>7</v>
      </c>
      <c r="C1338" s="674">
        <v>12</v>
      </c>
      <c r="D1338" s="674">
        <v>7</v>
      </c>
    </row>
    <row r="1339" spans="1:4">
      <c r="A1339" s="674" t="s">
        <v>4543</v>
      </c>
      <c r="B1339" s="674">
        <v>7</v>
      </c>
      <c r="C1339" s="674">
        <v>16</v>
      </c>
      <c r="D1339" s="674">
        <v>7</v>
      </c>
    </row>
    <row r="1340" spans="1:4">
      <c r="A1340" s="674" t="s">
        <v>4544</v>
      </c>
      <c r="B1340" s="674">
        <v>5</v>
      </c>
      <c r="C1340" s="674">
        <v>6</v>
      </c>
      <c r="D1340" s="674">
        <v>5</v>
      </c>
    </row>
    <row r="1341" spans="1:4">
      <c r="A1341" s="674" t="s">
        <v>4545</v>
      </c>
      <c r="B1341" s="674">
        <v>6</v>
      </c>
      <c r="C1341" s="674">
        <v>22</v>
      </c>
      <c r="D1341" s="674">
        <v>6</v>
      </c>
    </row>
    <row r="1342" spans="1:4">
      <c r="A1342" s="674" t="s">
        <v>4546</v>
      </c>
      <c r="B1342" s="674">
        <v>4</v>
      </c>
      <c r="C1342" s="674">
        <v>4</v>
      </c>
      <c r="D1342" s="674">
        <v>4</v>
      </c>
    </row>
    <row r="1343" spans="1:4">
      <c r="A1343" s="674" t="s">
        <v>4547</v>
      </c>
      <c r="B1343" s="674">
        <v>18</v>
      </c>
      <c r="C1343" s="674">
        <v>82</v>
      </c>
      <c r="D1343" s="674">
        <v>18</v>
      </c>
    </row>
    <row r="1344" spans="1:4">
      <c r="A1344" s="674" t="s">
        <v>4548</v>
      </c>
      <c r="B1344" s="674">
        <v>10</v>
      </c>
      <c r="C1344" s="674">
        <v>24</v>
      </c>
      <c r="D1344" s="674">
        <v>10</v>
      </c>
    </row>
    <row r="1345" spans="1:4">
      <c r="A1345" s="674" t="s">
        <v>4549</v>
      </c>
      <c r="B1345" s="674">
        <v>6</v>
      </c>
      <c r="C1345" s="674">
        <v>11</v>
      </c>
      <c r="D1345" s="674">
        <v>6</v>
      </c>
    </row>
    <row r="1346" spans="1:4">
      <c r="A1346" s="674" t="s">
        <v>4550</v>
      </c>
      <c r="B1346" s="674">
        <v>17</v>
      </c>
      <c r="C1346" s="674">
        <v>40</v>
      </c>
      <c r="D1346" s="674">
        <v>22</v>
      </c>
    </row>
    <row r="1347" spans="1:4">
      <c r="A1347" s="674" t="s">
        <v>4551</v>
      </c>
      <c r="B1347" s="674">
        <v>8</v>
      </c>
      <c r="C1347" s="674">
        <v>22</v>
      </c>
      <c r="D1347" s="674">
        <v>8</v>
      </c>
    </row>
    <row r="1348" spans="1:4">
      <c r="A1348" s="674" t="s">
        <v>4552</v>
      </c>
      <c r="B1348" s="674">
        <v>5</v>
      </c>
      <c r="C1348" s="674">
        <v>7</v>
      </c>
      <c r="D1348" s="674">
        <v>5</v>
      </c>
    </row>
    <row r="1349" spans="1:4">
      <c r="A1349" s="674" t="s">
        <v>4553</v>
      </c>
      <c r="B1349" s="674">
        <v>6</v>
      </c>
      <c r="C1349" s="674">
        <v>9</v>
      </c>
      <c r="D1349" s="674">
        <v>6</v>
      </c>
    </row>
    <row r="1350" spans="1:4">
      <c r="A1350" s="674" t="s">
        <v>4554</v>
      </c>
      <c r="B1350" s="674">
        <v>4</v>
      </c>
      <c r="C1350" s="674">
        <v>4</v>
      </c>
      <c r="D1350" s="674">
        <v>4</v>
      </c>
    </row>
    <row r="1351" spans="1:4">
      <c r="A1351" s="674" t="s">
        <v>4555</v>
      </c>
      <c r="B1351" s="674">
        <v>3</v>
      </c>
      <c r="C1351" s="674">
        <v>6</v>
      </c>
      <c r="D1351" s="674">
        <v>3</v>
      </c>
    </row>
    <row r="1352" spans="1:4">
      <c r="A1352" s="674" t="s">
        <v>4556</v>
      </c>
      <c r="B1352" s="674">
        <v>1</v>
      </c>
      <c r="C1352" s="674">
        <v>1</v>
      </c>
      <c r="D1352" s="674">
        <v>1</v>
      </c>
    </row>
    <row r="1353" spans="1:4">
      <c r="A1353" s="674" t="s">
        <v>4557</v>
      </c>
      <c r="B1353" s="674">
        <v>5</v>
      </c>
      <c r="C1353" s="674">
        <v>10</v>
      </c>
      <c r="D1353" s="674">
        <v>6</v>
      </c>
    </row>
    <row r="1354" spans="1:4">
      <c r="A1354" s="674" t="s">
        <v>4558</v>
      </c>
      <c r="B1354" s="674">
        <v>1</v>
      </c>
      <c r="C1354" s="674">
        <v>3</v>
      </c>
      <c r="D1354" s="674">
        <v>1</v>
      </c>
    </row>
    <row r="1355" spans="1:4">
      <c r="A1355" s="674" t="s">
        <v>4559</v>
      </c>
      <c r="B1355" s="674">
        <v>1</v>
      </c>
      <c r="C1355" s="674">
        <v>3</v>
      </c>
      <c r="D1355" s="674">
        <v>3</v>
      </c>
    </row>
    <row r="1356" spans="1:4">
      <c r="A1356" s="674" t="s">
        <v>4560</v>
      </c>
      <c r="B1356" s="674">
        <v>1</v>
      </c>
      <c r="C1356" s="674">
        <v>4</v>
      </c>
      <c r="D1356" s="674">
        <v>5</v>
      </c>
    </row>
    <row r="1357" spans="1:4">
      <c r="A1357" s="674" t="s">
        <v>4561</v>
      </c>
      <c r="B1357" s="674">
        <v>1</v>
      </c>
      <c r="C1357" s="674">
        <v>3</v>
      </c>
      <c r="D1357" s="674">
        <v>1</v>
      </c>
    </row>
    <row r="1358" spans="1:4">
      <c r="A1358" s="674" t="s">
        <v>4562</v>
      </c>
      <c r="B1358" s="674">
        <v>3</v>
      </c>
      <c r="C1358" s="674">
        <v>3</v>
      </c>
      <c r="D1358" s="674">
        <v>3</v>
      </c>
    </row>
    <row r="1359" spans="1:4">
      <c r="A1359" s="674" t="s">
        <v>4563</v>
      </c>
      <c r="B1359" s="674">
        <v>1</v>
      </c>
      <c r="C1359" s="674">
        <v>3</v>
      </c>
      <c r="D1359" s="674">
        <v>1</v>
      </c>
    </row>
    <row r="1360" spans="1:4">
      <c r="A1360" s="674" t="s">
        <v>4564</v>
      </c>
      <c r="B1360" s="674">
        <v>1</v>
      </c>
      <c r="C1360" s="674">
        <v>5</v>
      </c>
      <c r="D1360" s="674">
        <v>3</v>
      </c>
    </row>
    <row r="1361" spans="1:4">
      <c r="A1361" s="674" t="s">
        <v>4565</v>
      </c>
      <c r="B1361" s="674">
        <v>1</v>
      </c>
      <c r="C1361" s="674">
        <v>4</v>
      </c>
      <c r="D1361" s="674">
        <v>3</v>
      </c>
    </row>
    <row r="1362" spans="1:4">
      <c r="A1362" s="674" t="s">
        <v>4566</v>
      </c>
      <c r="B1362" s="674">
        <v>1</v>
      </c>
      <c r="C1362" s="674">
        <v>3</v>
      </c>
      <c r="D1362" s="674">
        <v>1</v>
      </c>
    </row>
    <row r="1363" spans="1:4">
      <c r="A1363" s="674" t="s">
        <v>4567</v>
      </c>
      <c r="B1363" s="674">
        <v>1</v>
      </c>
      <c r="C1363" s="674">
        <v>3</v>
      </c>
      <c r="D1363" s="674">
        <v>1</v>
      </c>
    </row>
    <row r="1364" spans="1:4">
      <c r="A1364" s="674" t="s">
        <v>4568</v>
      </c>
      <c r="B1364" s="674">
        <v>1</v>
      </c>
      <c r="C1364" s="674">
        <v>3</v>
      </c>
      <c r="D1364" s="674">
        <v>1</v>
      </c>
    </row>
    <row r="1365" spans="1:4">
      <c r="A1365" s="674" t="s">
        <v>4569</v>
      </c>
      <c r="B1365" s="674">
        <v>1</v>
      </c>
      <c r="C1365" s="674">
        <v>3</v>
      </c>
      <c r="D1365" s="674">
        <v>1</v>
      </c>
    </row>
    <row r="1366" spans="1:4">
      <c r="A1366" s="674" t="s">
        <v>4570</v>
      </c>
      <c r="B1366" s="674">
        <v>25</v>
      </c>
      <c r="C1366" s="674">
        <v>39</v>
      </c>
      <c r="D1366" s="674">
        <v>25</v>
      </c>
    </row>
    <row r="1367" spans="1:4">
      <c r="A1367" s="674" t="s">
        <v>4571</v>
      </c>
      <c r="B1367" s="674">
        <v>13</v>
      </c>
      <c r="C1367" s="674">
        <v>25</v>
      </c>
      <c r="D1367" s="674">
        <v>13</v>
      </c>
    </row>
    <row r="1368" spans="1:4">
      <c r="A1368" s="674" t="s">
        <v>4572</v>
      </c>
      <c r="B1368" s="674">
        <v>8</v>
      </c>
      <c r="C1368" s="674">
        <v>14</v>
      </c>
      <c r="D1368" s="674">
        <v>8</v>
      </c>
    </row>
    <row r="1369" spans="1:4">
      <c r="A1369" s="674" t="s">
        <v>4573</v>
      </c>
      <c r="B1369" s="674">
        <v>3</v>
      </c>
      <c r="C1369" s="674">
        <v>3</v>
      </c>
      <c r="D1369" s="674">
        <v>3</v>
      </c>
    </row>
    <row r="1370" spans="1:4">
      <c r="A1370" s="674" t="s">
        <v>4574</v>
      </c>
      <c r="B1370" s="674">
        <v>5</v>
      </c>
      <c r="C1370" s="674">
        <v>19</v>
      </c>
      <c r="D1370" s="674">
        <v>6</v>
      </c>
    </row>
    <row r="1371" spans="1:4">
      <c r="A1371" s="674" t="s">
        <v>4575</v>
      </c>
      <c r="B1371" s="674">
        <v>3</v>
      </c>
      <c r="C1371" s="674">
        <v>15</v>
      </c>
      <c r="D1371" s="674">
        <v>3</v>
      </c>
    </row>
    <row r="1372" spans="1:4">
      <c r="A1372" s="674" t="s">
        <v>4576</v>
      </c>
      <c r="B1372" s="674">
        <v>1</v>
      </c>
      <c r="C1372" s="674">
        <v>1</v>
      </c>
      <c r="D1372" s="674">
        <v>1</v>
      </c>
    </row>
    <row r="1373" spans="1:4">
      <c r="A1373" s="674" t="s">
        <v>4577</v>
      </c>
      <c r="B1373" s="674">
        <v>1</v>
      </c>
      <c r="C1373" s="674">
        <v>1</v>
      </c>
      <c r="D1373" s="674">
        <v>1</v>
      </c>
    </row>
    <row r="1374" spans="1:4">
      <c r="A1374" s="674" t="s">
        <v>4578</v>
      </c>
      <c r="B1374" s="674">
        <v>1</v>
      </c>
      <c r="C1374" s="674">
        <v>1</v>
      </c>
      <c r="D1374" s="674">
        <v>1</v>
      </c>
    </row>
    <row r="1375" spans="1:4">
      <c r="A1375" s="674" t="s">
        <v>4579</v>
      </c>
      <c r="B1375" s="674">
        <v>1</v>
      </c>
      <c r="C1375" s="674">
        <v>1</v>
      </c>
      <c r="D1375" s="674">
        <v>1</v>
      </c>
    </row>
    <row r="1376" spans="1:4">
      <c r="A1376" s="674" t="s">
        <v>4580</v>
      </c>
      <c r="B1376" s="674">
        <v>1</v>
      </c>
      <c r="C1376" s="674">
        <v>3</v>
      </c>
      <c r="D1376" s="674">
        <v>1</v>
      </c>
    </row>
    <row r="1377" spans="1:4">
      <c r="A1377" s="674" t="s">
        <v>4581</v>
      </c>
      <c r="B1377" s="674">
        <v>1</v>
      </c>
      <c r="C1377" s="674">
        <v>3</v>
      </c>
      <c r="D1377" s="674">
        <v>1</v>
      </c>
    </row>
    <row r="1378" spans="1:4">
      <c r="A1378" s="674" t="s">
        <v>4582</v>
      </c>
      <c r="B1378" s="674">
        <v>1</v>
      </c>
      <c r="C1378" s="674">
        <v>3</v>
      </c>
      <c r="D1378" s="674">
        <v>3</v>
      </c>
    </row>
    <row r="1379" spans="1:4">
      <c r="A1379" s="674" t="s">
        <v>4583</v>
      </c>
      <c r="B1379" s="674">
        <v>1</v>
      </c>
      <c r="C1379" s="674">
        <v>3</v>
      </c>
      <c r="D1379" s="674">
        <v>1</v>
      </c>
    </row>
    <row r="1380" spans="1:4">
      <c r="A1380" s="674" t="s">
        <v>4584</v>
      </c>
      <c r="B1380" s="674">
        <v>1</v>
      </c>
      <c r="C1380" s="674">
        <v>3</v>
      </c>
      <c r="D1380" s="674">
        <v>1</v>
      </c>
    </row>
    <row r="1381" spans="1:4">
      <c r="A1381" s="674" t="s">
        <v>4585</v>
      </c>
      <c r="B1381" s="674">
        <v>1</v>
      </c>
      <c r="C1381" s="674">
        <v>1</v>
      </c>
      <c r="D1381" s="674">
        <v>1</v>
      </c>
    </row>
    <row r="1382" spans="1:4">
      <c r="A1382" s="674" t="s">
        <v>4586</v>
      </c>
      <c r="B1382" s="674">
        <v>1</v>
      </c>
      <c r="C1382" s="674">
        <v>3</v>
      </c>
      <c r="D1382" s="674">
        <v>1</v>
      </c>
    </row>
    <row r="1383" spans="1:4">
      <c r="A1383" s="674" t="s">
        <v>4587</v>
      </c>
      <c r="B1383" s="674">
        <v>66</v>
      </c>
      <c r="C1383" s="674">
        <v>55</v>
      </c>
      <c r="D1383" s="674">
        <v>56</v>
      </c>
    </row>
    <row r="1384" spans="1:4">
      <c r="A1384" s="674" t="s">
        <v>4588</v>
      </c>
      <c r="B1384" s="674">
        <v>26</v>
      </c>
      <c r="C1384" s="674">
        <v>45</v>
      </c>
      <c r="D1384" s="674">
        <v>39</v>
      </c>
    </row>
    <row r="1385" spans="1:4">
      <c r="A1385" s="674" t="s">
        <v>4589</v>
      </c>
      <c r="B1385" s="674">
        <v>15</v>
      </c>
      <c r="C1385" s="674">
        <v>29</v>
      </c>
      <c r="D1385" s="674">
        <v>23</v>
      </c>
    </row>
    <row r="1386" spans="1:4">
      <c r="A1386" s="674" t="s">
        <v>4590</v>
      </c>
      <c r="B1386" s="674">
        <v>5</v>
      </c>
      <c r="C1386" s="674">
        <v>15</v>
      </c>
      <c r="D1386" s="674">
        <v>7</v>
      </c>
    </row>
    <row r="1387" spans="1:4">
      <c r="A1387" s="674" t="s">
        <v>4591</v>
      </c>
      <c r="B1387" s="674">
        <v>56</v>
      </c>
      <c r="C1387" s="674">
        <v>45</v>
      </c>
      <c r="D1387" s="674">
        <v>43</v>
      </c>
    </row>
    <row r="1388" spans="1:4">
      <c r="A1388" s="674" t="s">
        <v>4592</v>
      </c>
      <c r="B1388" s="674">
        <v>24</v>
      </c>
      <c r="C1388" s="674">
        <v>32</v>
      </c>
      <c r="D1388" s="674">
        <v>32</v>
      </c>
    </row>
    <row r="1389" spans="1:4">
      <c r="A1389" s="674" t="s">
        <v>4593</v>
      </c>
      <c r="B1389" s="674">
        <v>8</v>
      </c>
      <c r="C1389" s="674">
        <v>25</v>
      </c>
      <c r="D1389" s="674">
        <v>22</v>
      </c>
    </row>
    <row r="1390" spans="1:4">
      <c r="A1390" s="674" t="s">
        <v>4594</v>
      </c>
      <c r="B1390" s="674">
        <v>3</v>
      </c>
      <c r="C1390" s="674">
        <v>14</v>
      </c>
      <c r="D1390" s="674">
        <v>8</v>
      </c>
    </row>
    <row r="1391" spans="1:4">
      <c r="A1391" s="674" t="s">
        <v>4595</v>
      </c>
      <c r="B1391" s="674">
        <v>3</v>
      </c>
      <c r="C1391" s="674">
        <v>10</v>
      </c>
      <c r="D1391" s="674">
        <v>5</v>
      </c>
    </row>
    <row r="1392" spans="1:4">
      <c r="A1392" s="674" t="s">
        <v>4596</v>
      </c>
      <c r="B1392" s="674">
        <v>5</v>
      </c>
      <c r="C1392" s="674">
        <v>5</v>
      </c>
      <c r="D1392" s="674">
        <v>5</v>
      </c>
    </row>
    <row r="1393" spans="1:4">
      <c r="A1393" s="674" t="s">
        <v>4597</v>
      </c>
      <c r="B1393" s="674">
        <v>1</v>
      </c>
      <c r="C1393" s="674">
        <v>3</v>
      </c>
      <c r="D1393" s="674">
        <v>3</v>
      </c>
    </row>
    <row r="1394" spans="1:4">
      <c r="A1394" s="674" t="s">
        <v>4598</v>
      </c>
      <c r="B1394" s="674">
        <v>12</v>
      </c>
      <c r="C1394" s="674">
        <v>44</v>
      </c>
      <c r="D1394" s="674">
        <v>41</v>
      </c>
    </row>
    <row r="1395" spans="1:4">
      <c r="A1395" s="674" t="s">
        <v>4599</v>
      </c>
      <c r="B1395" s="674">
        <v>5</v>
      </c>
      <c r="C1395" s="674">
        <v>18</v>
      </c>
      <c r="D1395" s="674">
        <v>15</v>
      </c>
    </row>
    <row r="1396" spans="1:4">
      <c r="A1396" s="674" t="s">
        <v>4600</v>
      </c>
      <c r="B1396" s="674">
        <v>5</v>
      </c>
      <c r="C1396" s="674">
        <v>7</v>
      </c>
      <c r="D1396" s="674">
        <v>7</v>
      </c>
    </row>
    <row r="1397" spans="1:4">
      <c r="A1397" s="674" t="s">
        <v>4601</v>
      </c>
      <c r="B1397" s="674">
        <v>41</v>
      </c>
      <c r="C1397" s="674">
        <v>27</v>
      </c>
      <c r="D1397" s="674">
        <v>27</v>
      </c>
    </row>
    <row r="1398" spans="1:4">
      <c r="A1398" s="674" t="s">
        <v>4602</v>
      </c>
      <c r="B1398" s="674">
        <v>3</v>
      </c>
      <c r="C1398" s="674">
        <v>9</v>
      </c>
      <c r="D1398" s="674">
        <v>9</v>
      </c>
    </row>
    <row r="1399" spans="1:4">
      <c r="A1399" s="674" t="s">
        <v>4603</v>
      </c>
      <c r="B1399" s="674">
        <v>1</v>
      </c>
      <c r="C1399" s="674">
        <v>5</v>
      </c>
      <c r="D1399" s="674">
        <v>5</v>
      </c>
    </row>
    <row r="1400" spans="1:4">
      <c r="A1400" s="674" t="s">
        <v>4604</v>
      </c>
      <c r="B1400" s="674">
        <v>1</v>
      </c>
      <c r="C1400" s="674">
        <v>1</v>
      </c>
      <c r="D1400" s="674">
        <v>1</v>
      </c>
    </row>
    <row r="1401" spans="1:4">
      <c r="A1401" s="674" t="s">
        <v>4605</v>
      </c>
      <c r="B1401" s="674">
        <v>1</v>
      </c>
      <c r="C1401" s="674">
        <v>1</v>
      </c>
      <c r="D1401" s="674">
        <v>1</v>
      </c>
    </row>
    <row r="1402" spans="1:4">
      <c r="A1402" s="674" t="s">
        <v>4606</v>
      </c>
      <c r="B1402" s="674">
        <v>1</v>
      </c>
      <c r="C1402" s="674">
        <v>1</v>
      </c>
      <c r="D1402" s="674">
        <v>1</v>
      </c>
    </row>
    <row r="1403" spans="1:4">
      <c r="A1403" s="674" t="s">
        <v>4607</v>
      </c>
      <c r="B1403" s="674">
        <v>1</v>
      </c>
      <c r="C1403" s="674">
        <v>8</v>
      </c>
      <c r="D1403" s="674">
        <v>1</v>
      </c>
    </row>
    <row r="1404" spans="1:4">
      <c r="A1404" s="674" t="s">
        <v>4608</v>
      </c>
      <c r="B1404" s="674">
        <v>1</v>
      </c>
      <c r="C1404" s="674">
        <v>1</v>
      </c>
      <c r="D1404" s="674">
        <v>1</v>
      </c>
    </row>
    <row r="1405" spans="1:4">
      <c r="A1405" s="674" t="s">
        <v>4609</v>
      </c>
      <c r="B1405" s="674">
        <v>1</v>
      </c>
      <c r="C1405" s="674">
        <v>1</v>
      </c>
      <c r="D1405" s="674">
        <v>1</v>
      </c>
    </row>
    <row r="1406" spans="1:4">
      <c r="A1406" s="674" t="s">
        <v>4610</v>
      </c>
      <c r="B1406" s="674">
        <v>1</v>
      </c>
      <c r="C1406" s="674">
        <v>3</v>
      </c>
      <c r="D1406" s="674">
        <v>1</v>
      </c>
    </row>
    <row r="1407" spans="1:4">
      <c r="A1407" s="674" t="s">
        <v>4611</v>
      </c>
      <c r="B1407" s="674">
        <v>1</v>
      </c>
      <c r="C1407" s="674">
        <v>1</v>
      </c>
      <c r="D1407" s="674">
        <v>1</v>
      </c>
    </row>
    <row r="1408" spans="1:4">
      <c r="A1408" s="674" t="s">
        <v>4612</v>
      </c>
      <c r="B1408" s="674">
        <v>1</v>
      </c>
      <c r="C1408" s="674">
        <v>1</v>
      </c>
      <c r="D1408" s="674">
        <v>1</v>
      </c>
    </row>
    <row r="1409" spans="1:4">
      <c r="A1409" s="674" t="s">
        <v>4613</v>
      </c>
      <c r="B1409" s="674">
        <v>1</v>
      </c>
      <c r="C1409" s="674">
        <v>1</v>
      </c>
      <c r="D1409" s="674">
        <v>1</v>
      </c>
    </row>
    <row r="1410" spans="1:4">
      <c r="A1410" s="674" t="s">
        <v>4614</v>
      </c>
      <c r="B1410" s="674">
        <v>1</v>
      </c>
      <c r="C1410" s="674">
        <v>1</v>
      </c>
      <c r="D1410" s="674">
        <v>1</v>
      </c>
    </row>
    <row r="1411" spans="1:4">
      <c r="A1411" s="674" t="s">
        <v>4615</v>
      </c>
      <c r="B1411" s="674">
        <v>2</v>
      </c>
      <c r="C1411" s="674">
        <v>3</v>
      </c>
      <c r="D1411" s="674">
        <v>3</v>
      </c>
    </row>
    <row r="1412" spans="1:4">
      <c r="A1412" s="674" t="s">
        <v>4616</v>
      </c>
      <c r="B1412" s="674">
        <v>1</v>
      </c>
      <c r="C1412" s="674">
        <v>3</v>
      </c>
      <c r="D1412" s="674">
        <v>3</v>
      </c>
    </row>
    <row r="1413" spans="1:4">
      <c r="A1413" s="674" t="s">
        <v>4617</v>
      </c>
      <c r="B1413" s="674">
        <v>9</v>
      </c>
      <c r="C1413" s="674">
        <v>6</v>
      </c>
      <c r="D1413" s="674">
        <v>8</v>
      </c>
    </row>
    <row r="1414" spans="1:4">
      <c r="A1414" s="674" t="s">
        <v>4618</v>
      </c>
      <c r="B1414" s="674">
        <v>3</v>
      </c>
      <c r="C1414" s="674">
        <v>5</v>
      </c>
      <c r="D1414" s="674">
        <v>5</v>
      </c>
    </row>
    <row r="1415" spans="1:4">
      <c r="A1415" s="674" t="s">
        <v>4619</v>
      </c>
      <c r="B1415" s="674">
        <v>3</v>
      </c>
      <c r="C1415" s="674">
        <v>5</v>
      </c>
      <c r="D1415" s="674">
        <v>5</v>
      </c>
    </row>
    <row r="1416" spans="1:4">
      <c r="A1416" s="674" t="s">
        <v>4620</v>
      </c>
      <c r="B1416" s="674">
        <v>1</v>
      </c>
      <c r="C1416" s="674">
        <v>3</v>
      </c>
      <c r="D1416" s="674">
        <v>3</v>
      </c>
    </row>
    <row r="1417" spans="1:4">
      <c r="A1417" s="674" t="s">
        <v>4621</v>
      </c>
      <c r="B1417" s="674">
        <v>1</v>
      </c>
      <c r="C1417" s="674">
        <v>3</v>
      </c>
      <c r="D1417" s="674">
        <v>3</v>
      </c>
    </row>
    <row r="1418" spans="1:4">
      <c r="A1418" s="674" t="s">
        <v>4622</v>
      </c>
      <c r="B1418" s="674">
        <v>1</v>
      </c>
      <c r="C1418" s="674">
        <v>1</v>
      </c>
      <c r="D1418" s="674">
        <v>1</v>
      </c>
    </row>
    <row r="1419" spans="1:4">
      <c r="A1419" s="674" t="s">
        <v>4623</v>
      </c>
      <c r="B1419" s="674">
        <v>1</v>
      </c>
      <c r="C1419" s="674">
        <v>1</v>
      </c>
      <c r="D1419" s="674">
        <v>1</v>
      </c>
    </row>
    <row r="1420" spans="1:4">
      <c r="A1420" s="674" t="s">
        <v>4624</v>
      </c>
      <c r="B1420" s="674">
        <v>1</v>
      </c>
      <c r="C1420" s="674">
        <v>1</v>
      </c>
      <c r="D1420" s="674">
        <v>1</v>
      </c>
    </row>
    <row r="1421" spans="1:4">
      <c r="A1421" s="674" t="s">
        <v>4625</v>
      </c>
      <c r="B1421" s="674">
        <v>1</v>
      </c>
      <c r="C1421" s="674">
        <v>1</v>
      </c>
      <c r="D1421" s="674">
        <v>1</v>
      </c>
    </row>
    <row r="1422" spans="1:4">
      <c r="A1422" s="674" t="s">
        <v>4626</v>
      </c>
      <c r="B1422" s="674">
        <v>3</v>
      </c>
      <c r="C1422" s="674">
        <v>5</v>
      </c>
      <c r="D1422" s="674">
        <v>5</v>
      </c>
    </row>
    <row r="1423" spans="1:4">
      <c r="A1423" s="674" t="s">
        <v>4627</v>
      </c>
      <c r="B1423" s="674">
        <v>3</v>
      </c>
      <c r="C1423" s="674">
        <v>3</v>
      </c>
      <c r="D1423" s="674">
        <v>3</v>
      </c>
    </row>
    <row r="1424" spans="1:4">
      <c r="A1424" s="674" t="s">
        <v>4628</v>
      </c>
      <c r="B1424" s="674">
        <v>4</v>
      </c>
      <c r="C1424" s="674">
        <v>5</v>
      </c>
      <c r="D1424" s="674">
        <v>5</v>
      </c>
    </row>
    <row r="1425" spans="1:4">
      <c r="A1425" s="674" t="s">
        <v>4629</v>
      </c>
      <c r="B1425" s="674">
        <v>15</v>
      </c>
      <c r="C1425" s="674">
        <v>10</v>
      </c>
      <c r="D1425" s="674">
        <v>10</v>
      </c>
    </row>
    <row r="1426" spans="1:4">
      <c r="A1426" s="674" t="s">
        <v>4630</v>
      </c>
      <c r="B1426" s="674">
        <v>3</v>
      </c>
      <c r="C1426" s="674">
        <v>5</v>
      </c>
      <c r="D1426" s="674">
        <v>5</v>
      </c>
    </row>
    <row r="1427" spans="1:4">
      <c r="A1427" s="674" t="s">
        <v>4631</v>
      </c>
      <c r="B1427" s="674">
        <v>1</v>
      </c>
      <c r="C1427" s="674">
        <v>5</v>
      </c>
      <c r="D1427" s="674">
        <v>5</v>
      </c>
    </row>
    <row r="1428" spans="1:4">
      <c r="A1428" s="674" t="s">
        <v>4632</v>
      </c>
      <c r="B1428" s="674">
        <v>1</v>
      </c>
      <c r="C1428" s="674">
        <v>4</v>
      </c>
      <c r="D1428" s="674">
        <v>4</v>
      </c>
    </row>
    <row r="1429" spans="1:4">
      <c r="A1429" s="674" t="s">
        <v>4633</v>
      </c>
      <c r="B1429" s="674">
        <v>4</v>
      </c>
      <c r="C1429" s="674">
        <v>4</v>
      </c>
      <c r="D1429" s="674">
        <v>4</v>
      </c>
    </row>
    <row r="1430" spans="1:4">
      <c r="A1430" s="674" t="s">
        <v>4634</v>
      </c>
      <c r="B1430" s="674">
        <v>3</v>
      </c>
      <c r="C1430" s="674">
        <v>3</v>
      </c>
      <c r="D1430" s="674">
        <v>3</v>
      </c>
    </row>
    <row r="1431" spans="1:4">
      <c r="A1431" s="674" t="s">
        <v>4635</v>
      </c>
      <c r="B1431" s="674">
        <v>6</v>
      </c>
      <c r="C1431" s="674">
        <v>6</v>
      </c>
      <c r="D1431" s="674">
        <v>6</v>
      </c>
    </row>
    <row r="1432" spans="1:4">
      <c r="A1432" s="674" t="s">
        <v>4636</v>
      </c>
      <c r="B1432" s="674">
        <v>4</v>
      </c>
      <c r="C1432" s="674">
        <v>6</v>
      </c>
      <c r="D1432" s="674">
        <v>6</v>
      </c>
    </row>
    <row r="1433" spans="1:4">
      <c r="A1433" s="674" t="s">
        <v>4637</v>
      </c>
      <c r="B1433" s="674">
        <v>4</v>
      </c>
      <c r="C1433" s="674">
        <v>4</v>
      </c>
      <c r="D1433" s="674">
        <v>4</v>
      </c>
    </row>
    <row r="1434" spans="1:4">
      <c r="A1434" s="674" t="s">
        <v>4638</v>
      </c>
      <c r="B1434" s="674">
        <v>9</v>
      </c>
      <c r="C1434" s="674">
        <v>7</v>
      </c>
      <c r="D1434" s="674">
        <v>7</v>
      </c>
    </row>
    <row r="1435" spans="1:4">
      <c r="A1435" s="674" t="s">
        <v>4639</v>
      </c>
      <c r="B1435" s="674">
        <v>9</v>
      </c>
      <c r="C1435" s="674">
        <v>6</v>
      </c>
      <c r="D1435" s="674">
        <v>6</v>
      </c>
    </row>
    <row r="1436" spans="1:4">
      <c r="A1436" s="674" t="s">
        <v>4640</v>
      </c>
      <c r="B1436" s="674">
        <v>5</v>
      </c>
      <c r="C1436" s="674">
        <v>6</v>
      </c>
      <c r="D1436" s="674">
        <v>6</v>
      </c>
    </row>
    <row r="1437" spans="1:4">
      <c r="A1437" s="674" t="s">
        <v>4641</v>
      </c>
      <c r="B1437" s="674">
        <v>9</v>
      </c>
      <c r="C1437" s="674">
        <v>7</v>
      </c>
      <c r="D1437" s="674">
        <v>7</v>
      </c>
    </row>
    <row r="1438" spans="1:4">
      <c r="A1438" s="674" t="s">
        <v>4642</v>
      </c>
      <c r="B1438" s="674">
        <v>8</v>
      </c>
      <c r="C1438" s="674">
        <v>6</v>
      </c>
      <c r="D1438" s="674">
        <v>6</v>
      </c>
    </row>
    <row r="1439" spans="1:4">
      <c r="A1439" s="674" t="s">
        <v>4643</v>
      </c>
      <c r="B1439" s="674">
        <v>16</v>
      </c>
      <c r="C1439" s="674">
        <v>4</v>
      </c>
      <c r="D1439" s="674">
        <v>4</v>
      </c>
    </row>
    <row r="1440" spans="1:4">
      <c r="A1440" s="674" t="s">
        <v>4644</v>
      </c>
      <c r="B1440" s="674">
        <v>2</v>
      </c>
      <c r="C1440" s="674">
        <v>7</v>
      </c>
      <c r="D1440" s="674">
        <v>7</v>
      </c>
    </row>
    <row r="1441" spans="1:4">
      <c r="A1441" s="674" t="s">
        <v>4645</v>
      </c>
      <c r="B1441" s="674">
        <v>6</v>
      </c>
      <c r="C1441" s="674">
        <v>5</v>
      </c>
      <c r="D1441" s="674">
        <v>5</v>
      </c>
    </row>
    <row r="1442" spans="1:4">
      <c r="A1442" s="674" t="s">
        <v>4646</v>
      </c>
      <c r="B1442" s="674">
        <v>8</v>
      </c>
      <c r="C1442" s="674">
        <v>5</v>
      </c>
      <c r="D1442" s="674">
        <v>5</v>
      </c>
    </row>
    <row r="1443" spans="1:4">
      <c r="A1443" s="674" t="s">
        <v>4647</v>
      </c>
      <c r="B1443" s="674">
        <v>3</v>
      </c>
      <c r="C1443" s="674">
        <v>6</v>
      </c>
      <c r="D1443" s="674">
        <v>6</v>
      </c>
    </row>
    <row r="1444" spans="1:4">
      <c r="A1444" s="674" t="s">
        <v>4648</v>
      </c>
      <c r="B1444" s="674">
        <v>2</v>
      </c>
      <c r="C1444" s="674">
        <v>6</v>
      </c>
      <c r="D1444" s="674">
        <v>6</v>
      </c>
    </row>
    <row r="1445" spans="1:4">
      <c r="A1445" s="674" t="s">
        <v>4649</v>
      </c>
      <c r="B1445" s="674">
        <v>4</v>
      </c>
      <c r="C1445" s="674">
        <v>4</v>
      </c>
      <c r="D1445" s="674">
        <v>4</v>
      </c>
    </row>
    <row r="1446" spans="1:4">
      <c r="A1446" s="674" t="s">
        <v>4650</v>
      </c>
      <c r="B1446" s="674">
        <v>12</v>
      </c>
      <c r="C1446" s="674">
        <v>7</v>
      </c>
      <c r="D1446" s="674">
        <v>7</v>
      </c>
    </row>
    <row r="1447" spans="1:4">
      <c r="A1447" s="674" t="s">
        <v>4651</v>
      </c>
      <c r="B1447" s="674">
        <v>4</v>
      </c>
      <c r="C1447" s="674">
        <v>5</v>
      </c>
      <c r="D1447" s="674">
        <v>5</v>
      </c>
    </row>
    <row r="1448" spans="1:4">
      <c r="A1448" s="674" t="s">
        <v>4652</v>
      </c>
      <c r="B1448" s="674">
        <v>4</v>
      </c>
      <c r="C1448" s="674">
        <v>6</v>
      </c>
      <c r="D1448" s="674">
        <v>6</v>
      </c>
    </row>
    <row r="1449" spans="1:4">
      <c r="A1449" s="674" t="s">
        <v>4653</v>
      </c>
      <c r="B1449" s="674">
        <v>8</v>
      </c>
      <c r="C1449" s="674">
        <v>10</v>
      </c>
      <c r="D1449" s="674">
        <v>10</v>
      </c>
    </row>
    <row r="1450" spans="1:4">
      <c r="A1450" s="674" t="s">
        <v>4654</v>
      </c>
      <c r="B1450" s="674">
        <v>7</v>
      </c>
      <c r="C1450" s="674">
        <v>7</v>
      </c>
      <c r="D1450" s="674">
        <v>7</v>
      </c>
    </row>
    <row r="1451" spans="1:4">
      <c r="A1451" s="674" t="s">
        <v>4655</v>
      </c>
      <c r="B1451" s="674">
        <v>7</v>
      </c>
      <c r="C1451" s="674">
        <v>5</v>
      </c>
      <c r="D1451" s="674">
        <v>5</v>
      </c>
    </row>
    <row r="1452" spans="1:4">
      <c r="A1452" s="674" t="s">
        <v>4656</v>
      </c>
      <c r="B1452" s="674">
        <v>18</v>
      </c>
      <c r="C1452" s="674">
        <v>10</v>
      </c>
      <c r="D1452" s="674">
        <v>10</v>
      </c>
    </row>
    <row r="1453" spans="1:4">
      <c r="A1453" s="674" t="s">
        <v>4657</v>
      </c>
      <c r="B1453" s="674">
        <v>6</v>
      </c>
      <c r="C1453" s="674">
        <v>7</v>
      </c>
      <c r="D1453" s="674">
        <v>7</v>
      </c>
    </row>
    <row r="1454" spans="1:4">
      <c r="A1454" s="674" t="s">
        <v>4658</v>
      </c>
      <c r="B1454" s="674">
        <v>11</v>
      </c>
      <c r="C1454" s="674">
        <v>5</v>
      </c>
      <c r="D1454" s="674">
        <v>5</v>
      </c>
    </row>
    <row r="1455" spans="1:4">
      <c r="A1455" s="674" t="s">
        <v>4659</v>
      </c>
      <c r="B1455" s="674">
        <v>8</v>
      </c>
      <c r="C1455" s="674">
        <v>9</v>
      </c>
      <c r="D1455" s="674">
        <v>8</v>
      </c>
    </row>
    <row r="1456" spans="1:4">
      <c r="A1456" s="674" t="s">
        <v>4660</v>
      </c>
      <c r="B1456" s="674">
        <v>9</v>
      </c>
      <c r="C1456" s="674">
        <v>7</v>
      </c>
      <c r="D1456" s="674">
        <v>7</v>
      </c>
    </row>
    <row r="1457" spans="1:4">
      <c r="A1457" s="674" t="s">
        <v>4661</v>
      </c>
      <c r="B1457" s="674">
        <v>7</v>
      </c>
      <c r="C1457" s="674">
        <v>7</v>
      </c>
      <c r="D1457" s="674">
        <v>7</v>
      </c>
    </row>
    <row r="1458" spans="1:4">
      <c r="A1458" s="674" t="s">
        <v>4662</v>
      </c>
      <c r="B1458" s="674">
        <v>5</v>
      </c>
      <c r="C1458" s="674">
        <v>10</v>
      </c>
      <c r="D1458" s="674">
        <v>10</v>
      </c>
    </row>
    <row r="1459" spans="1:4">
      <c r="A1459" s="674" t="s">
        <v>4663</v>
      </c>
      <c r="B1459" s="674">
        <v>5</v>
      </c>
      <c r="C1459" s="674">
        <v>5</v>
      </c>
      <c r="D1459" s="674">
        <v>5</v>
      </c>
    </row>
    <row r="1460" spans="1:4">
      <c r="A1460" s="674" t="s">
        <v>4664</v>
      </c>
      <c r="B1460" s="674">
        <v>2</v>
      </c>
      <c r="C1460" s="674">
        <v>5</v>
      </c>
      <c r="D1460" s="674">
        <v>5</v>
      </c>
    </row>
    <row r="1461" spans="1:4">
      <c r="A1461" s="674" t="s">
        <v>4665</v>
      </c>
      <c r="B1461" s="674">
        <v>13</v>
      </c>
      <c r="C1461" s="674">
        <v>13</v>
      </c>
      <c r="D1461" s="674">
        <v>13</v>
      </c>
    </row>
    <row r="1462" spans="1:4">
      <c r="A1462" s="674" t="s">
        <v>4666</v>
      </c>
      <c r="B1462" s="674">
        <v>10</v>
      </c>
      <c r="C1462" s="674">
        <v>8</v>
      </c>
      <c r="D1462" s="674">
        <v>8</v>
      </c>
    </row>
    <row r="1463" spans="1:4">
      <c r="A1463" s="674" t="s">
        <v>4667</v>
      </c>
      <c r="B1463" s="674">
        <v>7</v>
      </c>
      <c r="C1463" s="674">
        <v>7</v>
      </c>
      <c r="D1463" s="674">
        <v>7</v>
      </c>
    </row>
    <row r="1464" spans="1:4">
      <c r="A1464" s="674" t="s">
        <v>4668</v>
      </c>
      <c r="B1464" s="674">
        <v>1</v>
      </c>
      <c r="C1464" s="674">
        <v>10</v>
      </c>
      <c r="D1464" s="674">
        <v>5</v>
      </c>
    </row>
    <row r="1465" spans="1:4">
      <c r="A1465" s="674" t="s">
        <v>4669</v>
      </c>
      <c r="B1465" s="674">
        <v>1</v>
      </c>
      <c r="C1465" s="674">
        <v>3</v>
      </c>
      <c r="D1465" s="674">
        <v>3</v>
      </c>
    </row>
    <row r="1466" spans="1:4">
      <c r="A1466" s="674" t="s">
        <v>4670</v>
      </c>
      <c r="B1466" s="674">
        <v>3</v>
      </c>
      <c r="C1466" s="674">
        <v>5</v>
      </c>
      <c r="D1466" s="674">
        <v>5</v>
      </c>
    </row>
    <row r="1467" spans="1:4">
      <c r="A1467" s="674" t="s">
        <v>4671</v>
      </c>
      <c r="B1467" s="674">
        <v>1</v>
      </c>
      <c r="C1467" s="674">
        <v>3</v>
      </c>
      <c r="D1467" s="674">
        <v>3</v>
      </c>
    </row>
    <row r="1468" spans="1:4">
      <c r="A1468" s="674" t="s">
        <v>4672</v>
      </c>
      <c r="B1468" s="674">
        <v>1</v>
      </c>
      <c r="C1468" s="674">
        <v>5</v>
      </c>
      <c r="D1468" s="674">
        <v>5</v>
      </c>
    </row>
    <row r="1469" spans="1:4">
      <c r="A1469" s="674" t="s">
        <v>4673</v>
      </c>
      <c r="B1469" s="674">
        <v>1</v>
      </c>
      <c r="C1469" s="674">
        <v>3</v>
      </c>
      <c r="D1469" s="674">
        <v>3</v>
      </c>
    </row>
    <row r="1470" spans="1:4">
      <c r="A1470" s="674" t="s">
        <v>4674</v>
      </c>
      <c r="B1470" s="674">
        <v>3</v>
      </c>
      <c r="C1470" s="674">
        <v>5</v>
      </c>
      <c r="D1470" s="674">
        <v>3</v>
      </c>
    </row>
    <row r="1471" spans="1:4">
      <c r="A1471" s="674" t="s">
        <v>4675</v>
      </c>
      <c r="B1471" s="674">
        <v>1</v>
      </c>
      <c r="C1471" s="674">
        <v>3</v>
      </c>
      <c r="D1471" s="674">
        <v>3</v>
      </c>
    </row>
    <row r="1472" spans="1:4">
      <c r="A1472" s="674" t="s">
        <v>4676</v>
      </c>
      <c r="B1472" s="674">
        <v>1</v>
      </c>
      <c r="C1472" s="674">
        <v>1</v>
      </c>
      <c r="D1472" s="674">
        <v>1</v>
      </c>
    </row>
    <row r="1473" spans="1:4">
      <c r="A1473" s="674" t="s">
        <v>4677</v>
      </c>
      <c r="B1473" s="674">
        <v>5</v>
      </c>
      <c r="C1473" s="674">
        <v>10</v>
      </c>
      <c r="D1473" s="674">
        <v>5</v>
      </c>
    </row>
    <row r="1474" spans="1:4">
      <c r="A1474" s="674" t="s">
        <v>4678</v>
      </c>
      <c r="B1474" s="674">
        <v>302</v>
      </c>
      <c r="C1474" s="674">
        <v>34</v>
      </c>
      <c r="D1474" s="674">
        <v>36</v>
      </c>
    </row>
    <row r="1475" spans="1:4">
      <c r="A1475" s="674" t="s">
        <v>4679</v>
      </c>
      <c r="B1475" s="674">
        <v>5</v>
      </c>
      <c r="C1475" s="674">
        <v>9</v>
      </c>
      <c r="D1475" s="674">
        <v>9</v>
      </c>
    </row>
    <row r="1476" spans="1:4">
      <c r="A1476" s="674" t="s">
        <v>4680</v>
      </c>
      <c r="B1476" s="674">
        <v>3</v>
      </c>
      <c r="C1476" s="674">
        <v>3</v>
      </c>
      <c r="D1476" s="674">
        <v>3</v>
      </c>
    </row>
    <row r="1477" spans="1:4">
      <c r="A1477" s="674" t="s">
        <v>4681</v>
      </c>
      <c r="B1477" s="674">
        <v>3</v>
      </c>
      <c r="C1477" s="674">
        <v>3</v>
      </c>
      <c r="D1477" s="674">
        <v>3</v>
      </c>
    </row>
    <row r="1478" spans="1:4">
      <c r="A1478" s="674" t="s">
        <v>4682</v>
      </c>
      <c r="B1478" s="674">
        <v>4</v>
      </c>
      <c r="C1478" s="674">
        <v>5</v>
      </c>
      <c r="D1478" s="674">
        <v>5</v>
      </c>
    </row>
    <row r="1479" spans="1:4">
      <c r="A1479" s="674" t="s">
        <v>4683</v>
      </c>
      <c r="B1479" s="674">
        <v>3</v>
      </c>
      <c r="C1479" s="674">
        <v>5</v>
      </c>
      <c r="D1479" s="674">
        <v>5</v>
      </c>
    </row>
    <row r="1480" spans="1:4">
      <c r="A1480" s="674" t="s">
        <v>4684</v>
      </c>
      <c r="B1480" s="674">
        <v>1</v>
      </c>
      <c r="C1480" s="674">
        <v>3</v>
      </c>
      <c r="D1480" s="674">
        <v>3</v>
      </c>
    </row>
    <row r="1481" spans="1:4">
      <c r="A1481" s="674" t="s">
        <v>4685</v>
      </c>
      <c r="B1481" s="674">
        <v>1</v>
      </c>
      <c r="C1481" s="674">
        <v>5</v>
      </c>
      <c r="D1481" s="674">
        <v>5</v>
      </c>
    </row>
    <row r="1482" spans="1:4">
      <c r="A1482" s="674" t="s">
        <v>4686</v>
      </c>
      <c r="B1482" s="674">
        <v>1</v>
      </c>
      <c r="C1482" s="674">
        <v>1</v>
      </c>
      <c r="D1482" s="674">
        <v>1</v>
      </c>
    </row>
    <row r="1483" spans="1:4">
      <c r="A1483" s="674" t="s">
        <v>4687</v>
      </c>
      <c r="B1483" s="674">
        <v>9</v>
      </c>
      <c r="C1483" s="674">
        <v>11</v>
      </c>
      <c r="D1483" s="674">
        <v>11</v>
      </c>
    </row>
    <row r="1484" spans="1:4">
      <c r="A1484" s="674" t="s">
        <v>4688</v>
      </c>
      <c r="B1484" s="674">
        <v>19</v>
      </c>
      <c r="C1484" s="674">
        <v>19</v>
      </c>
      <c r="D1484" s="674">
        <v>19</v>
      </c>
    </row>
    <row r="1485" spans="1:4">
      <c r="A1485" s="674" t="s">
        <v>4689</v>
      </c>
      <c r="B1485" s="674">
        <v>30</v>
      </c>
      <c r="C1485" s="674">
        <v>35</v>
      </c>
      <c r="D1485" s="674">
        <v>30</v>
      </c>
    </row>
    <row r="1486" spans="1:4">
      <c r="A1486" s="674" t="s">
        <v>4690</v>
      </c>
      <c r="B1486" s="674">
        <v>20</v>
      </c>
      <c r="C1486" s="674">
        <v>12</v>
      </c>
      <c r="D1486" s="674">
        <v>12</v>
      </c>
    </row>
    <row r="1487" spans="1:4">
      <c r="A1487" s="674" t="s">
        <v>4691</v>
      </c>
      <c r="B1487" s="674">
        <v>14</v>
      </c>
      <c r="C1487" s="674">
        <v>6</v>
      </c>
      <c r="D1487" s="674">
        <v>6</v>
      </c>
    </row>
    <row r="1488" spans="1:4">
      <c r="A1488" s="674" t="s">
        <v>4692</v>
      </c>
      <c r="B1488" s="674">
        <v>1</v>
      </c>
      <c r="C1488" s="674">
        <v>1</v>
      </c>
      <c r="D1488" s="674">
        <v>1</v>
      </c>
    </row>
    <row r="1489" spans="1:4">
      <c r="A1489" s="674" t="s">
        <v>4693</v>
      </c>
      <c r="B1489" s="674">
        <v>13</v>
      </c>
      <c r="C1489" s="674">
        <v>14</v>
      </c>
      <c r="D1489" s="674">
        <v>14</v>
      </c>
    </row>
    <row r="1490" spans="1:4">
      <c r="A1490" s="674" t="s">
        <v>4694</v>
      </c>
      <c r="B1490" s="674">
        <v>5</v>
      </c>
      <c r="C1490" s="674">
        <v>5</v>
      </c>
      <c r="D1490" s="674">
        <v>5</v>
      </c>
    </row>
    <row r="1491" spans="1:4">
      <c r="A1491" s="674" t="s">
        <v>4695</v>
      </c>
      <c r="B1491" s="674">
        <v>3</v>
      </c>
      <c r="C1491" s="674">
        <v>9</v>
      </c>
      <c r="D1491" s="674">
        <v>10</v>
      </c>
    </row>
    <row r="1492" spans="1:4">
      <c r="A1492" s="674" t="s">
        <v>4696</v>
      </c>
      <c r="B1492" s="674">
        <v>1</v>
      </c>
      <c r="C1492" s="674">
        <v>5</v>
      </c>
      <c r="D1492" s="674">
        <v>3</v>
      </c>
    </row>
    <row r="1493" spans="1:4">
      <c r="A1493" s="674" t="s">
        <v>4697</v>
      </c>
      <c r="B1493" s="674">
        <v>3</v>
      </c>
      <c r="C1493" s="674">
        <v>6</v>
      </c>
      <c r="D1493" s="674">
        <v>8</v>
      </c>
    </row>
    <row r="1494" spans="1:4">
      <c r="A1494" s="674" t="s">
        <v>4698</v>
      </c>
      <c r="B1494" s="674">
        <v>1</v>
      </c>
      <c r="C1494" s="674">
        <v>5</v>
      </c>
      <c r="D1494" s="674">
        <v>5</v>
      </c>
    </row>
    <row r="1495" spans="1:4">
      <c r="A1495" s="674" t="s">
        <v>4699</v>
      </c>
      <c r="B1495" s="674">
        <v>1</v>
      </c>
      <c r="C1495" s="674">
        <v>5</v>
      </c>
      <c r="D1495" s="674">
        <v>3</v>
      </c>
    </row>
    <row r="1496" spans="1:4">
      <c r="A1496" s="674" t="s">
        <v>4700</v>
      </c>
      <c r="B1496" s="674">
        <v>1</v>
      </c>
      <c r="C1496" s="674">
        <v>3</v>
      </c>
      <c r="D1496" s="674">
        <v>3</v>
      </c>
    </row>
    <row r="1497" spans="1:4">
      <c r="A1497" s="674" t="s">
        <v>4701</v>
      </c>
      <c r="B1497" s="674">
        <v>1</v>
      </c>
      <c r="C1497" s="674">
        <v>3</v>
      </c>
      <c r="D1497" s="674">
        <v>3</v>
      </c>
    </row>
    <row r="1498" spans="1:4">
      <c r="A1498" s="674" t="s">
        <v>4702</v>
      </c>
      <c r="B1498" s="674">
        <v>5</v>
      </c>
      <c r="C1498" s="674">
        <v>5</v>
      </c>
      <c r="D1498" s="674">
        <v>5</v>
      </c>
    </row>
    <row r="1499" spans="1:4">
      <c r="A1499" s="674" t="s">
        <v>4703</v>
      </c>
      <c r="B1499" s="674">
        <v>5</v>
      </c>
      <c r="C1499" s="674">
        <v>8</v>
      </c>
      <c r="D1499" s="674">
        <v>8</v>
      </c>
    </row>
    <row r="1500" spans="1:4">
      <c r="A1500" s="674" t="s">
        <v>4704</v>
      </c>
      <c r="B1500" s="674">
        <v>1</v>
      </c>
      <c r="C1500" s="674">
        <v>3</v>
      </c>
      <c r="D1500" s="674">
        <v>3</v>
      </c>
    </row>
    <row r="1501" spans="1:4">
      <c r="A1501" s="674" t="s">
        <v>4705</v>
      </c>
      <c r="B1501" s="674">
        <v>8</v>
      </c>
      <c r="C1501" s="674">
        <v>5</v>
      </c>
      <c r="D1501" s="674">
        <v>5</v>
      </c>
    </row>
    <row r="1502" spans="1:4">
      <c r="A1502" s="674" t="s">
        <v>4706</v>
      </c>
      <c r="B1502" s="674">
        <v>3</v>
      </c>
      <c r="C1502" s="674">
        <v>3</v>
      </c>
      <c r="D1502" s="674">
        <v>3</v>
      </c>
    </row>
    <row r="1503" spans="1:4">
      <c r="A1503" s="674" t="s">
        <v>4707</v>
      </c>
      <c r="B1503" s="674">
        <v>1</v>
      </c>
      <c r="C1503" s="674">
        <v>3</v>
      </c>
      <c r="D1503" s="674">
        <v>3</v>
      </c>
    </row>
    <row r="1504" spans="1:4">
      <c r="A1504" s="674" t="s">
        <v>4708</v>
      </c>
      <c r="B1504" s="674">
        <v>1</v>
      </c>
      <c r="C1504" s="674">
        <v>16</v>
      </c>
      <c r="D1504" s="674">
        <v>10</v>
      </c>
    </row>
    <row r="1505" spans="1:4">
      <c r="A1505" s="674" t="s">
        <v>4709</v>
      </c>
      <c r="B1505" s="674">
        <v>1</v>
      </c>
      <c r="C1505" s="674">
        <v>5</v>
      </c>
      <c r="D1505" s="674">
        <v>3</v>
      </c>
    </row>
    <row r="1506" spans="1:4">
      <c r="A1506" s="674" t="s">
        <v>4710</v>
      </c>
      <c r="B1506" s="674">
        <v>3</v>
      </c>
      <c r="C1506" s="674">
        <v>3</v>
      </c>
      <c r="D1506" s="674">
        <v>3</v>
      </c>
    </row>
    <row r="1507" spans="1:4">
      <c r="A1507" s="674" t="s">
        <v>4711</v>
      </c>
      <c r="B1507" s="674">
        <v>8</v>
      </c>
      <c r="C1507" s="674">
        <v>13</v>
      </c>
      <c r="D1507" s="674">
        <v>10</v>
      </c>
    </row>
    <row r="1508" spans="1:4">
      <c r="A1508" s="674" t="s">
        <v>4712</v>
      </c>
      <c r="B1508" s="674">
        <v>5</v>
      </c>
      <c r="C1508" s="674">
        <v>5</v>
      </c>
      <c r="D1508" s="674">
        <v>5</v>
      </c>
    </row>
    <row r="1509" spans="1:4">
      <c r="A1509" s="674" t="s">
        <v>4713</v>
      </c>
      <c r="B1509" s="674">
        <v>5</v>
      </c>
      <c r="C1509" s="674">
        <v>5</v>
      </c>
      <c r="D1509" s="674">
        <v>5</v>
      </c>
    </row>
    <row r="1510" spans="1:4">
      <c r="A1510" s="674" t="s">
        <v>4714</v>
      </c>
      <c r="B1510" s="674">
        <v>3</v>
      </c>
      <c r="C1510" s="674">
        <v>3</v>
      </c>
      <c r="D1510" s="674">
        <v>3</v>
      </c>
    </row>
    <row r="1511" spans="1:4">
      <c r="A1511" s="674" t="s">
        <v>4715</v>
      </c>
      <c r="B1511" s="674">
        <v>1</v>
      </c>
      <c r="C1511" s="674">
        <v>14</v>
      </c>
      <c r="D1511" s="674">
        <v>1</v>
      </c>
    </row>
    <row r="1512" spans="1:4">
      <c r="A1512" s="674" t="s">
        <v>4716</v>
      </c>
      <c r="B1512" s="674">
        <v>10</v>
      </c>
      <c r="C1512" s="674">
        <v>5</v>
      </c>
      <c r="D1512" s="674">
        <v>5</v>
      </c>
    </row>
    <row r="1513" spans="1:4">
      <c r="A1513" s="674" t="s">
        <v>4717</v>
      </c>
      <c r="B1513" s="674">
        <v>5</v>
      </c>
      <c r="C1513" s="674">
        <v>3</v>
      </c>
      <c r="D1513" s="674">
        <v>3</v>
      </c>
    </row>
    <row r="1514" spans="1:4">
      <c r="A1514" s="674" t="s">
        <v>4718</v>
      </c>
      <c r="B1514" s="674">
        <v>1</v>
      </c>
      <c r="C1514" s="674">
        <v>3</v>
      </c>
      <c r="D1514" s="674">
        <v>3</v>
      </c>
    </row>
    <row r="1515" spans="1:4">
      <c r="A1515" s="674" t="s">
        <v>4719</v>
      </c>
      <c r="B1515" s="674">
        <v>5</v>
      </c>
      <c r="C1515" s="674">
        <v>14</v>
      </c>
      <c r="D1515" s="674">
        <v>10</v>
      </c>
    </row>
    <row r="1516" spans="1:4">
      <c r="A1516" s="674" t="s">
        <v>4720</v>
      </c>
      <c r="B1516" s="674">
        <v>1</v>
      </c>
      <c r="C1516" s="674">
        <v>5</v>
      </c>
      <c r="D1516" s="674">
        <v>3</v>
      </c>
    </row>
    <row r="1517" spans="1:4">
      <c r="A1517" s="674" t="s">
        <v>4721</v>
      </c>
      <c r="B1517" s="674">
        <v>14</v>
      </c>
      <c r="C1517" s="674">
        <v>24</v>
      </c>
      <c r="D1517" s="674">
        <v>24</v>
      </c>
    </row>
    <row r="1518" spans="1:4">
      <c r="A1518" s="674" t="s">
        <v>4722</v>
      </c>
      <c r="B1518" s="674">
        <v>3</v>
      </c>
      <c r="C1518" s="674">
        <v>3</v>
      </c>
      <c r="D1518" s="674">
        <v>3</v>
      </c>
    </row>
    <row r="1519" spans="1:4">
      <c r="A1519" s="674" t="s">
        <v>4723</v>
      </c>
      <c r="B1519" s="674">
        <v>1</v>
      </c>
      <c r="C1519" s="674">
        <v>3</v>
      </c>
      <c r="D1519" s="674">
        <v>3</v>
      </c>
    </row>
    <row r="1520" spans="1:4">
      <c r="A1520" s="674" t="s">
        <v>4724</v>
      </c>
      <c r="B1520" s="674">
        <v>1</v>
      </c>
      <c r="C1520" s="674">
        <v>5</v>
      </c>
      <c r="D1520" s="674">
        <v>3</v>
      </c>
    </row>
    <row r="1521" spans="1:4">
      <c r="A1521" s="674" t="s">
        <v>4725</v>
      </c>
      <c r="B1521" s="674">
        <v>1</v>
      </c>
      <c r="C1521" s="674">
        <v>3</v>
      </c>
      <c r="D1521" s="674">
        <v>3</v>
      </c>
    </row>
    <row r="1522" spans="1:4">
      <c r="A1522" s="674" t="s">
        <v>4726</v>
      </c>
      <c r="B1522" s="674">
        <v>1</v>
      </c>
      <c r="C1522" s="674">
        <v>8</v>
      </c>
      <c r="D1522" s="674">
        <v>5</v>
      </c>
    </row>
    <row r="1523" spans="1:4">
      <c r="A1523" s="674" t="s">
        <v>4727</v>
      </c>
      <c r="B1523" s="674">
        <v>1</v>
      </c>
      <c r="C1523" s="674">
        <v>3</v>
      </c>
      <c r="D1523" s="674">
        <v>3</v>
      </c>
    </row>
    <row r="1524" spans="1:4">
      <c r="A1524" s="674" t="s">
        <v>4728</v>
      </c>
      <c r="B1524" s="674">
        <v>1</v>
      </c>
      <c r="C1524" s="674">
        <v>8</v>
      </c>
      <c r="D1524" s="674">
        <v>1</v>
      </c>
    </row>
    <row r="1525" spans="1:4">
      <c r="A1525" s="674" t="s">
        <v>4729</v>
      </c>
      <c r="B1525" s="674">
        <v>1</v>
      </c>
      <c r="C1525" s="674">
        <v>1</v>
      </c>
      <c r="D1525" s="674">
        <v>1</v>
      </c>
    </row>
    <row r="1526" spans="1:4">
      <c r="A1526" s="674" t="s">
        <v>4730</v>
      </c>
      <c r="B1526" s="674">
        <v>10</v>
      </c>
      <c r="C1526" s="674">
        <v>11</v>
      </c>
      <c r="D1526" s="674">
        <v>11</v>
      </c>
    </row>
    <row r="1527" spans="1:4">
      <c r="A1527" s="674" t="s">
        <v>4731</v>
      </c>
      <c r="B1527" s="674">
        <v>25</v>
      </c>
      <c r="C1527" s="674">
        <v>22</v>
      </c>
      <c r="D1527" s="674">
        <v>22</v>
      </c>
    </row>
    <row r="1528" spans="1:4">
      <c r="A1528" s="674" t="s">
        <v>4732</v>
      </c>
      <c r="B1528" s="674">
        <v>11</v>
      </c>
      <c r="C1528" s="674">
        <v>14</v>
      </c>
      <c r="D1528" s="674">
        <v>11</v>
      </c>
    </row>
    <row r="1529" spans="1:4">
      <c r="A1529" s="674" t="s">
        <v>4733</v>
      </c>
      <c r="B1529" s="674">
        <v>48</v>
      </c>
      <c r="C1529" s="674">
        <v>36</v>
      </c>
      <c r="D1529" s="674">
        <v>48</v>
      </c>
    </row>
    <row r="1530" spans="1:4">
      <c r="A1530" s="674" t="s">
        <v>4734</v>
      </c>
      <c r="B1530" s="674">
        <v>9</v>
      </c>
      <c r="C1530" s="674">
        <v>9</v>
      </c>
      <c r="D1530" s="674">
        <v>9</v>
      </c>
    </row>
    <row r="1531" spans="1:4">
      <c r="A1531" s="674" t="s">
        <v>4735</v>
      </c>
      <c r="B1531" s="674">
        <v>7</v>
      </c>
      <c r="C1531" s="674">
        <v>15</v>
      </c>
      <c r="D1531" s="674">
        <v>10</v>
      </c>
    </row>
    <row r="1532" spans="1:4">
      <c r="A1532" s="674" t="s">
        <v>4736</v>
      </c>
      <c r="B1532" s="674">
        <v>7</v>
      </c>
      <c r="C1532" s="674">
        <v>10</v>
      </c>
      <c r="D1532" s="674">
        <v>7</v>
      </c>
    </row>
    <row r="1533" spans="1:4">
      <c r="A1533" s="674" t="s">
        <v>4737</v>
      </c>
      <c r="B1533" s="674">
        <v>1</v>
      </c>
      <c r="C1533" s="674">
        <v>1</v>
      </c>
      <c r="D1533" s="674">
        <v>1</v>
      </c>
    </row>
    <row r="1534" spans="1:4">
      <c r="A1534" s="674" t="s">
        <v>4738</v>
      </c>
      <c r="B1534" s="674">
        <v>41</v>
      </c>
      <c r="C1534" s="674">
        <v>12</v>
      </c>
      <c r="D1534" s="674">
        <v>13</v>
      </c>
    </row>
    <row r="1535" spans="1:4">
      <c r="A1535" s="674" t="s">
        <v>4739</v>
      </c>
      <c r="B1535" s="674">
        <v>1</v>
      </c>
      <c r="C1535" s="674">
        <v>1</v>
      </c>
      <c r="D1535" s="674">
        <v>1</v>
      </c>
    </row>
    <row r="1536" spans="1:4">
      <c r="A1536" s="674" t="s">
        <v>4740</v>
      </c>
      <c r="B1536" s="674">
        <v>5</v>
      </c>
      <c r="C1536" s="674">
        <v>9</v>
      </c>
      <c r="D1536" s="674">
        <v>9</v>
      </c>
    </row>
    <row r="1537" spans="1:4">
      <c r="A1537" s="674" t="s">
        <v>4741</v>
      </c>
      <c r="B1537" s="674">
        <v>5</v>
      </c>
      <c r="C1537" s="674">
        <v>11</v>
      </c>
      <c r="D1537" s="674">
        <v>10</v>
      </c>
    </row>
    <row r="1538" spans="1:4">
      <c r="A1538" s="674" t="s">
        <v>4742</v>
      </c>
      <c r="B1538" s="674">
        <v>1</v>
      </c>
      <c r="C1538" s="674">
        <v>5</v>
      </c>
      <c r="D1538" s="674">
        <v>3</v>
      </c>
    </row>
    <row r="1539" spans="1:4">
      <c r="A1539" s="674" t="s">
        <v>4743</v>
      </c>
      <c r="B1539" s="674">
        <v>1</v>
      </c>
      <c r="C1539" s="674">
        <v>3</v>
      </c>
      <c r="D1539" s="674">
        <v>3</v>
      </c>
    </row>
    <row r="1540" spans="1:4">
      <c r="A1540" s="674" t="s">
        <v>4744</v>
      </c>
      <c r="B1540" s="674">
        <v>1</v>
      </c>
      <c r="C1540" s="674">
        <v>3</v>
      </c>
      <c r="D1540" s="674">
        <v>3</v>
      </c>
    </row>
    <row r="1541" spans="1:4">
      <c r="A1541" s="674" t="s">
        <v>4745</v>
      </c>
      <c r="B1541" s="674">
        <v>1</v>
      </c>
      <c r="C1541" s="674">
        <v>5</v>
      </c>
      <c r="D1541" s="674">
        <v>5</v>
      </c>
    </row>
    <row r="1542" spans="1:4">
      <c r="A1542" s="674" t="s">
        <v>4746</v>
      </c>
      <c r="B1542" s="674">
        <v>1</v>
      </c>
      <c r="C1542" s="674">
        <v>3</v>
      </c>
      <c r="D1542" s="674">
        <v>3</v>
      </c>
    </row>
    <row r="1543" spans="1:4">
      <c r="A1543" s="674" t="s">
        <v>4747</v>
      </c>
      <c r="B1543" s="674">
        <v>8</v>
      </c>
      <c r="C1543" s="674">
        <v>7</v>
      </c>
      <c r="D1543" s="674">
        <v>7</v>
      </c>
    </row>
    <row r="1544" spans="1:4">
      <c r="A1544" s="674" t="s">
        <v>4748</v>
      </c>
      <c r="B1544" s="674">
        <v>64</v>
      </c>
      <c r="C1544" s="674">
        <v>37</v>
      </c>
      <c r="D1544" s="674">
        <v>43</v>
      </c>
    </row>
    <row r="1545" spans="1:4">
      <c r="A1545" s="674" t="s">
        <v>4749</v>
      </c>
      <c r="B1545" s="674">
        <v>5</v>
      </c>
      <c r="C1545" s="674">
        <v>10</v>
      </c>
      <c r="D1545" s="674">
        <v>10</v>
      </c>
    </row>
    <row r="1546" spans="1:4">
      <c r="A1546" s="674" t="s">
        <v>4750</v>
      </c>
      <c r="B1546" s="674">
        <v>67</v>
      </c>
      <c r="C1546" s="674">
        <v>50</v>
      </c>
      <c r="D1546" s="674">
        <v>51</v>
      </c>
    </row>
    <row r="1547" spans="1:4">
      <c r="A1547" s="674" t="s">
        <v>4751</v>
      </c>
      <c r="B1547" s="674">
        <v>5</v>
      </c>
      <c r="C1547" s="674">
        <v>5</v>
      </c>
      <c r="D1547" s="674">
        <v>5</v>
      </c>
    </row>
    <row r="1548" spans="1:4">
      <c r="A1548" s="674" t="s">
        <v>4752</v>
      </c>
      <c r="B1548" s="674">
        <v>4</v>
      </c>
      <c r="C1548" s="674">
        <v>4</v>
      </c>
      <c r="D1548" s="674">
        <v>4</v>
      </c>
    </row>
    <row r="1549" spans="1:4">
      <c r="A1549" s="674" t="s">
        <v>4753</v>
      </c>
      <c r="B1549" s="674">
        <v>5</v>
      </c>
      <c r="C1549" s="674">
        <v>3</v>
      </c>
      <c r="D1549" s="674">
        <v>3</v>
      </c>
    </row>
    <row r="1550" spans="1:4">
      <c r="A1550" s="674" t="s">
        <v>4754</v>
      </c>
      <c r="B1550" s="674">
        <v>1</v>
      </c>
      <c r="C1550" s="674">
        <v>3</v>
      </c>
      <c r="D1550" s="674">
        <v>3</v>
      </c>
    </row>
    <row r="1551" spans="1:4">
      <c r="A1551" s="674" t="s">
        <v>4755</v>
      </c>
      <c r="B1551" s="674">
        <v>4</v>
      </c>
      <c r="C1551" s="674">
        <v>4</v>
      </c>
      <c r="D1551" s="674">
        <v>4</v>
      </c>
    </row>
    <row r="1552" spans="1:4">
      <c r="A1552" s="674" t="s">
        <v>4756</v>
      </c>
      <c r="B1552" s="674">
        <v>1</v>
      </c>
      <c r="C1552" s="674">
        <v>1</v>
      </c>
      <c r="D1552" s="674">
        <v>1</v>
      </c>
    </row>
    <row r="1553" spans="1:4">
      <c r="A1553" s="674" t="s">
        <v>4757</v>
      </c>
      <c r="B1553" s="674">
        <v>3</v>
      </c>
      <c r="C1553" s="674">
        <v>29</v>
      </c>
      <c r="D1553" s="674">
        <v>23</v>
      </c>
    </row>
    <row r="1554" spans="1:4">
      <c r="A1554" s="674" t="s">
        <v>4758</v>
      </c>
      <c r="B1554" s="674">
        <v>1</v>
      </c>
      <c r="C1554" s="674">
        <v>5</v>
      </c>
      <c r="D1554" s="674">
        <v>3</v>
      </c>
    </row>
    <row r="1555" spans="1:4">
      <c r="A1555" s="674" t="s">
        <v>4759</v>
      </c>
      <c r="B1555" s="674">
        <v>3</v>
      </c>
      <c r="C1555" s="674">
        <v>13</v>
      </c>
      <c r="D1555" s="674">
        <v>3</v>
      </c>
    </row>
    <row r="1556" spans="1:4">
      <c r="A1556" s="674" t="s">
        <v>4760</v>
      </c>
      <c r="B1556" s="674">
        <v>1</v>
      </c>
      <c r="C1556" s="674">
        <v>3</v>
      </c>
      <c r="D1556" s="674">
        <v>1</v>
      </c>
    </row>
    <row r="1557" spans="1:4">
      <c r="A1557" s="674" t="s">
        <v>4761</v>
      </c>
      <c r="B1557" s="674">
        <v>1</v>
      </c>
      <c r="C1557" s="674">
        <v>9</v>
      </c>
      <c r="D1557" s="674">
        <v>8</v>
      </c>
    </row>
    <row r="1558" spans="1:4">
      <c r="A1558" s="674" t="s">
        <v>4762</v>
      </c>
      <c r="B1558" s="674">
        <v>1</v>
      </c>
      <c r="C1558" s="674">
        <v>4</v>
      </c>
      <c r="D1558" s="674">
        <v>5</v>
      </c>
    </row>
    <row r="1559" spans="1:4">
      <c r="A1559" s="674" t="s">
        <v>4763</v>
      </c>
      <c r="B1559" s="674">
        <v>1</v>
      </c>
      <c r="C1559" s="674">
        <v>10</v>
      </c>
      <c r="D1559" s="674">
        <v>3</v>
      </c>
    </row>
    <row r="1560" spans="1:4">
      <c r="A1560" s="674" t="s">
        <v>4764</v>
      </c>
      <c r="B1560" s="674">
        <v>1</v>
      </c>
      <c r="C1560" s="674">
        <v>5</v>
      </c>
      <c r="D1560" s="674">
        <v>1</v>
      </c>
    </row>
    <row r="1561" spans="1:4">
      <c r="A1561" s="674" t="s">
        <v>4765</v>
      </c>
      <c r="B1561" s="674">
        <v>1</v>
      </c>
      <c r="C1561" s="674">
        <v>3</v>
      </c>
      <c r="D1561" s="674">
        <v>3</v>
      </c>
    </row>
    <row r="1562" spans="1:4">
      <c r="A1562" s="674" t="s">
        <v>4766</v>
      </c>
      <c r="B1562" s="674">
        <v>1</v>
      </c>
      <c r="C1562" s="674">
        <v>1</v>
      </c>
      <c r="D1562" s="674">
        <v>1</v>
      </c>
    </row>
    <row r="1563" spans="1:4">
      <c r="A1563" s="674" t="s">
        <v>4767</v>
      </c>
      <c r="B1563" s="674">
        <v>4</v>
      </c>
      <c r="C1563" s="674">
        <v>4</v>
      </c>
      <c r="D1563" s="674">
        <v>4</v>
      </c>
    </row>
    <row r="1564" spans="1:4">
      <c r="A1564" s="674" t="s">
        <v>4768</v>
      </c>
      <c r="B1564" s="674">
        <v>4</v>
      </c>
      <c r="C1564" s="674">
        <v>4</v>
      </c>
      <c r="D1564" s="674">
        <v>4</v>
      </c>
    </row>
    <row r="1565" spans="1:4">
      <c r="A1565" s="674" t="s">
        <v>4769</v>
      </c>
      <c r="B1565" s="674">
        <v>1</v>
      </c>
      <c r="C1565" s="674">
        <v>1</v>
      </c>
      <c r="D1565" s="674">
        <v>1</v>
      </c>
    </row>
    <row r="1566" spans="1:4">
      <c r="A1566" s="674" t="s">
        <v>4770</v>
      </c>
      <c r="B1566" s="674">
        <v>6</v>
      </c>
      <c r="C1566" s="674">
        <v>6</v>
      </c>
      <c r="D1566" s="674">
        <v>6</v>
      </c>
    </row>
    <row r="1567" spans="1:4">
      <c r="A1567" s="674" t="s">
        <v>4771</v>
      </c>
      <c r="B1567" s="674">
        <v>6</v>
      </c>
      <c r="C1567" s="674">
        <v>6</v>
      </c>
      <c r="D1567" s="674">
        <v>6</v>
      </c>
    </row>
    <row r="1568" spans="1:4">
      <c r="A1568" s="674" t="s">
        <v>4772</v>
      </c>
      <c r="B1568" s="674">
        <v>1</v>
      </c>
      <c r="C1568" s="674">
        <v>1</v>
      </c>
      <c r="D1568" s="674">
        <v>1</v>
      </c>
    </row>
    <row r="1569" spans="1:4">
      <c r="A1569" s="674" t="s">
        <v>4773</v>
      </c>
      <c r="B1569" s="674">
        <v>4</v>
      </c>
      <c r="C1569" s="674">
        <v>9</v>
      </c>
      <c r="D1569" s="674">
        <v>6</v>
      </c>
    </row>
    <row r="1570" spans="1:4">
      <c r="A1570" s="674" t="s">
        <v>4774</v>
      </c>
      <c r="B1570" s="674">
        <v>1</v>
      </c>
      <c r="C1570" s="674">
        <v>1</v>
      </c>
      <c r="D1570" s="674">
        <v>1</v>
      </c>
    </row>
    <row r="1571" spans="1:4">
      <c r="A1571" s="674" t="s">
        <v>4775</v>
      </c>
      <c r="B1571" s="674">
        <v>1</v>
      </c>
      <c r="C1571" s="674">
        <v>3</v>
      </c>
      <c r="D1571" s="674">
        <v>3</v>
      </c>
    </row>
    <row r="1572" spans="1:4">
      <c r="A1572" s="674" t="s">
        <v>4776</v>
      </c>
      <c r="B1572" s="674">
        <v>10</v>
      </c>
      <c r="C1572" s="674">
        <v>6</v>
      </c>
      <c r="D1572" s="674">
        <v>6</v>
      </c>
    </row>
    <row r="1573" spans="1:4">
      <c r="A1573" s="674" t="s">
        <v>4777</v>
      </c>
      <c r="B1573" s="674">
        <v>5</v>
      </c>
      <c r="C1573" s="674">
        <v>5</v>
      </c>
      <c r="D1573" s="674">
        <v>5</v>
      </c>
    </row>
    <row r="1574" spans="1:4">
      <c r="A1574" s="674" t="s">
        <v>4778</v>
      </c>
      <c r="B1574" s="674">
        <v>1</v>
      </c>
      <c r="C1574" s="674">
        <v>9</v>
      </c>
      <c r="D1574" s="674">
        <v>8</v>
      </c>
    </row>
    <row r="1575" spans="1:4">
      <c r="A1575" s="674" t="s">
        <v>4779</v>
      </c>
      <c r="B1575" s="674">
        <v>1</v>
      </c>
      <c r="C1575" s="674">
        <v>3</v>
      </c>
      <c r="D1575" s="674">
        <v>3</v>
      </c>
    </row>
    <row r="1576" spans="1:4">
      <c r="A1576" s="674" t="s">
        <v>4780</v>
      </c>
      <c r="B1576" s="674">
        <v>3</v>
      </c>
      <c r="C1576" s="674">
        <v>9</v>
      </c>
      <c r="D1576" s="674">
        <v>10</v>
      </c>
    </row>
    <row r="1577" spans="1:4">
      <c r="A1577" s="674" t="s">
        <v>4781</v>
      </c>
      <c r="B1577" s="674">
        <v>1</v>
      </c>
      <c r="C1577" s="674">
        <v>9</v>
      </c>
      <c r="D1577" s="674">
        <v>3</v>
      </c>
    </row>
    <row r="1578" spans="1:4">
      <c r="A1578" s="674" t="s">
        <v>4782</v>
      </c>
      <c r="B1578" s="674">
        <v>10</v>
      </c>
      <c r="C1578" s="674">
        <v>14</v>
      </c>
      <c r="D1578" s="674">
        <v>14</v>
      </c>
    </row>
    <row r="1579" spans="1:4">
      <c r="A1579" s="674" t="s">
        <v>4783</v>
      </c>
      <c r="B1579" s="674">
        <v>1</v>
      </c>
      <c r="C1579" s="674">
        <v>14</v>
      </c>
      <c r="D1579" s="674">
        <v>14</v>
      </c>
    </row>
    <row r="1580" spans="1:4">
      <c r="A1580" s="674" t="s">
        <v>4784</v>
      </c>
      <c r="B1580" s="674">
        <v>5</v>
      </c>
      <c r="C1580" s="674">
        <v>4</v>
      </c>
      <c r="D1580" s="674">
        <v>4</v>
      </c>
    </row>
    <row r="1581" spans="1:4">
      <c r="A1581" s="674" t="s">
        <v>4785</v>
      </c>
      <c r="B1581" s="674">
        <v>82</v>
      </c>
      <c r="C1581" s="674">
        <v>88</v>
      </c>
      <c r="D1581" s="674">
        <v>87</v>
      </c>
    </row>
    <row r="1582" spans="1:4">
      <c r="A1582" s="674" t="s">
        <v>4786</v>
      </c>
      <c r="B1582" s="674">
        <v>31</v>
      </c>
      <c r="C1582" s="674">
        <v>49</v>
      </c>
      <c r="D1582" s="674">
        <v>43</v>
      </c>
    </row>
    <row r="1583" spans="1:4">
      <c r="A1583" s="674" t="s">
        <v>4787</v>
      </c>
      <c r="B1583" s="674">
        <v>19</v>
      </c>
      <c r="C1583" s="674">
        <v>35</v>
      </c>
      <c r="D1583" s="674">
        <v>26</v>
      </c>
    </row>
    <row r="1584" spans="1:4">
      <c r="A1584" s="674" t="s">
        <v>4788</v>
      </c>
      <c r="B1584" s="674">
        <v>17</v>
      </c>
      <c r="C1584" s="674">
        <v>27</v>
      </c>
      <c r="D1584" s="674">
        <v>17</v>
      </c>
    </row>
    <row r="1585" spans="1:4">
      <c r="A1585" s="674" t="s">
        <v>4789</v>
      </c>
      <c r="B1585" s="674">
        <v>79</v>
      </c>
      <c r="C1585" s="674">
        <v>105</v>
      </c>
      <c r="D1585" s="674">
        <v>98</v>
      </c>
    </row>
    <row r="1586" spans="1:4">
      <c r="A1586" s="674" t="s">
        <v>4790</v>
      </c>
      <c r="B1586" s="674">
        <v>34</v>
      </c>
      <c r="C1586" s="674">
        <v>58</v>
      </c>
      <c r="D1586" s="674">
        <v>51</v>
      </c>
    </row>
    <row r="1587" spans="1:4">
      <c r="A1587" s="674" t="s">
        <v>4791</v>
      </c>
      <c r="B1587" s="674">
        <v>14</v>
      </c>
      <c r="C1587" s="674">
        <v>35</v>
      </c>
      <c r="D1587" s="674">
        <v>24</v>
      </c>
    </row>
    <row r="1588" spans="1:4">
      <c r="A1588" s="674" t="s">
        <v>4792</v>
      </c>
      <c r="B1588" s="674">
        <v>11</v>
      </c>
      <c r="C1588" s="674">
        <v>25</v>
      </c>
      <c r="D1588" s="674">
        <v>13</v>
      </c>
    </row>
    <row r="1589" spans="1:4">
      <c r="A1589" s="674" t="s">
        <v>4793</v>
      </c>
      <c r="B1589" s="674">
        <v>54</v>
      </c>
      <c r="C1589" s="674">
        <v>71</v>
      </c>
      <c r="D1589" s="674">
        <v>68</v>
      </c>
    </row>
    <row r="1590" spans="1:4">
      <c r="A1590" s="674" t="s">
        <v>4794</v>
      </c>
      <c r="B1590" s="674">
        <v>20</v>
      </c>
      <c r="C1590" s="674">
        <v>50</v>
      </c>
      <c r="D1590" s="674">
        <v>29</v>
      </c>
    </row>
    <row r="1591" spans="1:4">
      <c r="A1591" s="674" t="s">
        <v>4795</v>
      </c>
      <c r="B1591" s="674">
        <v>13</v>
      </c>
      <c r="C1591" s="674">
        <v>56</v>
      </c>
      <c r="D1591" s="674">
        <v>48</v>
      </c>
    </row>
    <row r="1592" spans="1:4">
      <c r="A1592" s="674" t="s">
        <v>4796</v>
      </c>
      <c r="B1592" s="674">
        <v>1</v>
      </c>
      <c r="C1592" s="674">
        <v>27</v>
      </c>
      <c r="D1592" s="674">
        <v>15</v>
      </c>
    </row>
    <row r="1593" spans="1:4">
      <c r="A1593" s="674" t="s">
        <v>4797</v>
      </c>
      <c r="B1593" s="674">
        <v>1</v>
      </c>
      <c r="C1593" s="674">
        <v>19</v>
      </c>
      <c r="D1593" s="674">
        <v>5</v>
      </c>
    </row>
    <row r="1594" spans="1:4">
      <c r="A1594" s="674" t="s">
        <v>4798</v>
      </c>
      <c r="B1594" s="674">
        <v>1</v>
      </c>
      <c r="C1594" s="674">
        <v>10</v>
      </c>
      <c r="D1594" s="674">
        <v>1</v>
      </c>
    </row>
    <row r="1595" spans="1:4">
      <c r="A1595" s="674" t="s">
        <v>4799</v>
      </c>
      <c r="B1595" s="674">
        <v>143</v>
      </c>
      <c r="C1595" s="674">
        <v>136</v>
      </c>
      <c r="D1595" s="674">
        <v>137</v>
      </c>
    </row>
    <row r="1596" spans="1:4">
      <c r="A1596" s="674" t="s">
        <v>4800</v>
      </c>
      <c r="B1596" s="674">
        <v>87</v>
      </c>
      <c r="C1596" s="674">
        <v>99</v>
      </c>
      <c r="D1596" s="674">
        <v>97</v>
      </c>
    </row>
    <row r="1597" spans="1:4">
      <c r="A1597" s="674" t="s">
        <v>4801</v>
      </c>
      <c r="B1597" s="674">
        <v>48</v>
      </c>
      <c r="C1597" s="674">
        <v>68</v>
      </c>
      <c r="D1597" s="674">
        <v>62</v>
      </c>
    </row>
    <row r="1598" spans="1:4">
      <c r="A1598" s="674" t="s">
        <v>4802</v>
      </c>
      <c r="B1598" s="674">
        <v>34</v>
      </c>
      <c r="C1598" s="674">
        <v>59</v>
      </c>
      <c r="D1598" s="674">
        <v>50</v>
      </c>
    </row>
    <row r="1599" spans="1:4">
      <c r="A1599" s="674" t="s">
        <v>4803</v>
      </c>
      <c r="B1599" s="674">
        <v>70</v>
      </c>
      <c r="C1599" s="674">
        <v>93</v>
      </c>
      <c r="D1599" s="674">
        <v>89</v>
      </c>
    </row>
    <row r="1600" spans="1:4">
      <c r="A1600" s="674" t="s">
        <v>4804</v>
      </c>
      <c r="B1600" s="674">
        <v>33</v>
      </c>
      <c r="C1600" s="674">
        <v>52</v>
      </c>
      <c r="D1600" s="674">
        <v>47</v>
      </c>
    </row>
    <row r="1601" spans="1:4">
      <c r="A1601" s="674" t="s">
        <v>4805</v>
      </c>
      <c r="B1601" s="674">
        <v>16</v>
      </c>
      <c r="C1601" s="674">
        <v>39</v>
      </c>
      <c r="D1601" s="674">
        <v>33</v>
      </c>
    </row>
    <row r="1602" spans="1:4">
      <c r="A1602" s="674" t="s">
        <v>4806</v>
      </c>
      <c r="B1602" s="674">
        <v>10</v>
      </c>
      <c r="C1602" s="674">
        <v>28</v>
      </c>
      <c r="D1602" s="674">
        <v>21</v>
      </c>
    </row>
    <row r="1603" spans="1:4">
      <c r="A1603" s="674" t="s">
        <v>4807</v>
      </c>
      <c r="B1603" s="674">
        <v>5</v>
      </c>
      <c r="C1603" s="674">
        <v>19</v>
      </c>
      <c r="D1603" s="674">
        <v>8</v>
      </c>
    </row>
    <row r="1604" spans="1:4">
      <c r="A1604" s="674" t="s">
        <v>4808</v>
      </c>
      <c r="B1604" s="674">
        <v>1</v>
      </c>
      <c r="C1604" s="674">
        <v>8</v>
      </c>
      <c r="D1604" s="674">
        <v>3</v>
      </c>
    </row>
    <row r="1605" spans="1:4">
      <c r="A1605" s="674" t="s">
        <v>4809</v>
      </c>
      <c r="B1605" s="674">
        <v>1</v>
      </c>
      <c r="C1605" s="674">
        <v>3</v>
      </c>
      <c r="D1605" s="674">
        <v>1</v>
      </c>
    </row>
    <row r="1606" spans="1:4">
      <c r="A1606" s="674" t="s">
        <v>4810</v>
      </c>
      <c r="B1606" s="674">
        <v>105</v>
      </c>
      <c r="C1606" s="674">
        <v>94</v>
      </c>
      <c r="D1606" s="674">
        <v>96</v>
      </c>
    </row>
    <row r="1607" spans="1:4">
      <c r="A1607" s="674" t="s">
        <v>4811</v>
      </c>
      <c r="B1607" s="674">
        <v>69</v>
      </c>
      <c r="C1607" s="674">
        <v>66</v>
      </c>
      <c r="D1607" s="674">
        <v>66</v>
      </c>
    </row>
    <row r="1608" spans="1:4">
      <c r="A1608" s="674" t="s">
        <v>4812</v>
      </c>
      <c r="B1608" s="674">
        <v>21</v>
      </c>
      <c r="C1608" s="674">
        <v>46</v>
      </c>
      <c r="D1608" s="674">
        <v>44</v>
      </c>
    </row>
    <row r="1609" spans="1:4">
      <c r="A1609" s="674" t="s">
        <v>4813</v>
      </c>
      <c r="B1609" s="674">
        <v>4</v>
      </c>
      <c r="C1609" s="674">
        <v>32</v>
      </c>
      <c r="D1609" s="674">
        <v>21</v>
      </c>
    </row>
    <row r="1610" spans="1:4">
      <c r="A1610" s="674" t="s">
        <v>4814</v>
      </c>
      <c r="B1610" s="674">
        <v>3</v>
      </c>
      <c r="C1610" s="674">
        <v>25</v>
      </c>
      <c r="D1610" s="674">
        <v>5</v>
      </c>
    </row>
    <row r="1611" spans="1:4">
      <c r="A1611" s="674" t="s">
        <v>4815</v>
      </c>
      <c r="B1611" s="674">
        <v>3</v>
      </c>
      <c r="C1611" s="674">
        <v>19</v>
      </c>
      <c r="D1611" s="674">
        <v>3</v>
      </c>
    </row>
    <row r="1612" spans="1:4">
      <c r="A1612" s="674" t="s">
        <v>4816</v>
      </c>
      <c r="B1612" s="674">
        <v>46</v>
      </c>
      <c r="C1612" s="674">
        <v>75</v>
      </c>
      <c r="D1612" s="674">
        <v>75</v>
      </c>
    </row>
    <row r="1613" spans="1:4">
      <c r="A1613" s="674" t="s">
        <v>4817</v>
      </c>
      <c r="B1613" s="674">
        <v>8</v>
      </c>
      <c r="C1613" s="674">
        <v>39</v>
      </c>
      <c r="D1613" s="674">
        <v>35</v>
      </c>
    </row>
    <row r="1614" spans="1:4">
      <c r="A1614" s="674" t="s">
        <v>4818</v>
      </c>
      <c r="B1614" s="674">
        <v>5</v>
      </c>
      <c r="C1614" s="674">
        <v>26</v>
      </c>
      <c r="D1614" s="674">
        <v>18</v>
      </c>
    </row>
    <row r="1615" spans="1:4">
      <c r="A1615" s="674" t="s">
        <v>4819</v>
      </c>
      <c r="B1615" s="674">
        <v>3</v>
      </c>
      <c r="C1615" s="674">
        <v>20</v>
      </c>
      <c r="D1615" s="674">
        <v>8</v>
      </c>
    </row>
    <row r="1616" spans="1:4">
      <c r="A1616" s="674" t="s">
        <v>4820</v>
      </c>
      <c r="B1616" s="674">
        <v>3</v>
      </c>
      <c r="C1616" s="674">
        <v>16</v>
      </c>
      <c r="D1616" s="674">
        <v>3</v>
      </c>
    </row>
    <row r="1617" spans="1:4">
      <c r="A1617" s="674" t="s">
        <v>4821</v>
      </c>
      <c r="B1617" s="674">
        <v>46</v>
      </c>
      <c r="C1617" s="674">
        <v>78</v>
      </c>
      <c r="D1617" s="674">
        <v>77</v>
      </c>
    </row>
    <row r="1618" spans="1:4">
      <c r="A1618" s="674" t="s">
        <v>4822</v>
      </c>
      <c r="B1618" s="674">
        <v>68</v>
      </c>
      <c r="C1618" s="674">
        <v>59</v>
      </c>
      <c r="D1618" s="674">
        <v>60</v>
      </c>
    </row>
    <row r="1619" spans="1:4">
      <c r="A1619" s="674" t="s">
        <v>4823</v>
      </c>
      <c r="B1619" s="674">
        <v>35</v>
      </c>
      <c r="C1619" s="674">
        <v>37</v>
      </c>
      <c r="D1619" s="674">
        <v>38</v>
      </c>
    </row>
    <row r="1620" spans="1:4">
      <c r="A1620" s="674" t="s">
        <v>4824</v>
      </c>
      <c r="B1620" s="674">
        <v>13</v>
      </c>
      <c r="C1620" s="674">
        <v>26</v>
      </c>
      <c r="D1620" s="674">
        <v>24</v>
      </c>
    </row>
    <row r="1621" spans="1:4">
      <c r="A1621" s="674" t="s">
        <v>4825</v>
      </c>
      <c r="B1621" s="674">
        <v>5</v>
      </c>
      <c r="C1621" s="674">
        <v>13</v>
      </c>
      <c r="D1621" s="674">
        <v>10</v>
      </c>
    </row>
    <row r="1622" spans="1:4">
      <c r="A1622" s="674" t="s">
        <v>4826</v>
      </c>
      <c r="B1622" s="674">
        <v>1</v>
      </c>
      <c r="C1622" s="674">
        <v>5</v>
      </c>
      <c r="D1622" s="674">
        <v>3</v>
      </c>
    </row>
    <row r="1623" spans="1:4">
      <c r="A1623" s="674" t="s">
        <v>4827</v>
      </c>
      <c r="B1623" s="674">
        <v>75</v>
      </c>
      <c r="C1623" s="674">
        <v>8</v>
      </c>
      <c r="D1623" s="674">
        <v>8</v>
      </c>
    </row>
    <row r="1624" spans="1:4">
      <c r="A1624" s="674" t="s">
        <v>4828</v>
      </c>
      <c r="B1624" s="674">
        <v>572</v>
      </c>
      <c r="C1624" s="674">
        <v>79</v>
      </c>
      <c r="D1624" s="674">
        <v>79</v>
      </c>
    </row>
    <row r="1625" spans="1:4">
      <c r="A1625" s="674" t="s">
        <v>4829</v>
      </c>
      <c r="B1625" s="674">
        <v>45</v>
      </c>
      <c r="C1625" s="674">
        <v>39</v>
      </c>
      <c r="D1625" s="674">
        <v>39</v>
      </c>
    </row>
    <row r="1626" spans="1:4">
      <c r="A1626" s="674" t="s">
        <v>4830</v>
      </c>
      <c r="B1626" s="674">
        <v>27</v>
      </c>
      <c r="C1626" s="674">
        <v>31</v>
      </c>
      <c r="D1626" s="674">
        <v>31</v>
      </c>
    </row>
    <row r="1627" spans="1:4">
      <c r="A1627" s="674" t="s">
        <v>4831</v>
      </c>
      <c r="B1627" s="674">
        <v>1</v>
      </c>
      <c r="C1627" s="674">
        <v>13</v>
      </c>
      <c r="D1627" s="674">
        <v>13</v>
      </c>
    </row>
    <row r="1628" spans="1:4">
      <c r="A1628" s="674" t="s">
        <v>4832</v>
      </c>
      <c r="B1628" s="674">
        <v>1</v>
      </c>
      <c r="C1628" s="674">
        <v>3</v>
      </c>
      <c r="D1628" s="674">
        <v>3</v>
      </c>
    </row>
    <row r="1629" spans="1:4">
      <c r="A1629" s="674" t="s">
        <v>4833</v>
      </c>
      <c r="B1629" s="674">
        <v>3</v>
      </c>
      <c r="C1629" s="674">
        <v>3</v>
      </c>
      <c r="D1629" s="674">
        <v>3</v>
      </c>
    </row>
    <row r="1630" spans="1:4">
      <c r="A1630" s="674" t="s">
        <v>4834</v>
      </c>
      <c r="B1630" s="674">
        <v>1</v>
      </c>
      <c r="C1630" s="674">
        <v>2</v>
      </c>
      <c r="D1630" s="674">
        <v>1</v>
      </c>
    </row>
    <row r="1631" spans="1:4">
      <c r="A1631" s="674" t="s">
        <v>4835</v>
      </c>
      <c r="B1631" s="674">
        <v>1</v>
      </c>
      <c r="C1631" s="674">
        <v>19</v>
      </c>
      <c r="D1631" s="674">
        <v>1</v>
      </c>
    </row>
    <row r="1632" spans="1:4">
      <c r="A1632" s="674" t="s">
        <v>4836</v>
      </c>
      <c r="B1632" s="674">
        <v>1</v>
      </c>
      <c r="C1632" s="674">
        <v>5</v>
      </c>
      <c r="D1632" s="674">
        <v>1</v>
      </c>
    </row>
    <row r="1633" spans="1:4">
      <c r="A1633" s="674" t="s">
        <v>4837</v>
      </c>
      <c r="B1633" s="674">
        <v>36</v>
      </c>
      <c r="C1633" s="674">
        <v>65</v>
      </c>
      <c r="D1633" s="674">
        <v>43</v>
      </c>
    </row>
    <row r="1634" spans="1:4">
      <c r="A1634" s="674" t="s">
        <v>4838</v>
      </c>
      <c r="B1634" s="674">
        <v>18</v>
      </c>
      <c r="C1634" s="674">
        <v>51</v>
      </c>
      <c r="D1634" s="674">
        <v>42</v>
      </c>
    </row>
    <row r="1635" spans="1:4">
      <c r="A1635" s="674" t="s">
        <v>4839</v>
      </c>
      <c r="B1635" s="674">
        <v>7</v>
      </c>
      <c r="C1635" s="674">
        <v>24</v>
      </c>
      <c r="D1635" s="674">
        <v>12</v>
      </c>
    </row>
    <row r="1636" spans="1:4">
      <c r="A1636" s="674" t="s">
        <v>4840</v>
      </c>
      <c r="B1636" s="674">
        <v>6</v>
      </c>
      <c r="C1636" s="674">
        <v>18</v>
      </c>
      <c r="D1636" s="674">
        <v>7</v>
      </c>
    </row>
    <row r="1637" spans="1:4">
      <c r="A1637" s="674" t="s">
        <v>4841</v>
      </c>
      <c r="B1637" s="674">
        <v>15</v>
      </c>
      <c r="C1637" s="674">
        <v>30</v>
      </c>
      <c r="D1637" s="674">
        <v>27</v>
      </c>
    </row>
    <row r="1638" spans="1:4">
      <c r="A1638" s="674" t="s">
        <v>4842</v>
      </c>
      <c r="B1638" s="674">
        <v>9</v>
      </c>
      <c r="C1638" s="674">
        <v>15</v>
      </c>
      <c r="D1638" s="674">
        <v>12</v>
      </c>
    </row>
    <row r="1639" spans="1:4">
      <c r="A1639" s="674" t="s">
        <v>4843</v>
      </c>
      <c r="B1639" s="674">
        <v>23</v>
      </c>
      <c r="C1639" s="674">
        <v>1</v>
      </c>
      <c r="D1639" s="674">
        <v>23</v>
      </c>
    </row>
    <row r="1640" spans="1:4">
      <c r="A1640" s="674" t="s">
        <v>4844</v>
      </c>
      <c r="B1640" s="674">
        <v>3</v>
      </c>
      <c r="C1640" s="674">
        <v>31</v>
      </c>
      <c r="D1640" s="674">
        <v>15</v>
      </c>
    </row>
    <row r="1641" spans="1:4">
      <c r="A1641" s="674" t="s">
        <v>4845</v>
      </c>
      <c r="B1641" s="674">
        <v>1</v>
      </c>
      <c r="C1641" s="674">
        <v>1</v>
      </c>
      <c r="D1641" s="674">
        <v>1</v>
      </c>
    </row>
    <row r="1642" spans="1:4">
      <c r="A1642" s="674" t="s">
        <v>4846</v>
      </c>
      <c r="B1642" s="674">
        <v>22</v>
      </c>
      <c r="C1642" s="674">
        <v>45</v>
      </c>
      <c r="D1642" s="674">
        <v>48</v>
      </c>
    </row>
    <row r="1643" spans="1:4">
      <c r="A1643" s="674" t="s">
        <v>4847</v>
      </c>
      <c r="B1643" s="674">
        <v>1</v>
      </c>
      <c r="C1643" s="674">
        <v>10</v>
      </c>
      <c r="D1643" s="674">
        <v>19</v>
      </c>
    </row>
    <row r="1644" spans="1:4">
      <c r="A1644" s="674" t="s">
        <v>4848</v>
      </c>
      <c r="B1644" s="674">
        <v>9</v>
      </c>
      <c r="C1644" s="674">
        <v>30</v>
      </c>
      <c r="D1644" s="674">
        <v>31</v>
      </c>
    </row>
    <row r="1645" spans="1:4">
      <c r="A1645" s="674" t="s">
        <v>4849</v>
      </c>
      <c r="B1645" s="674">
        <v>1</v>
      </c>
      <c r="C1645" s="674">
        <v>20</v>
      </c>
      <c r="D1645" s="674">
        <v>20</v>
      </c>
    </row>
    <row r="1646" spans="1:4">
      <c r="A1646" s="674" t="s">
        <v>4850</v>
      </c>
      <c r="B1646" s="674">
        <v>21</v>
      </c>
      <c r="C1646" s="674">
        <v>28</v>
      </c>
      <c r="D1646" s="674">
        <v>26</v>
      </c>
    </row>
    <row r="1647" spans="1:4">
      <c r="A1647" s="674" t="s">
        <v>4851</v>
      </c>
      <c r="B1647" s="674">
        <v>10</v>
      </c>
      <c r="C1647" s="674">
        <v>20</v>
      </c>
      <c r="D1647" s="674">
        <v>12</v>
      </c>
    </row>
    <row r="1648" spans="1:4">
      <c r="A1648" s="674" t="s">
        <v>4852</v>
      </c>
      <c r="B1648" s="674">
        <v>16</v>
      </c>
      <c r="C1648" s="674">
        <v>1</v>
      </c>
      <c r="D1648" s="674">
        <v>16</v>
      </c>
    </row>
    <row r="1649" spans="1:4">
      <c r="A1649" s="674" t="s">
        <v>4853</v>
      </c>
      <c r="B1649" s="674">
        <v>11</v>
      </c>
      <c r="C1649" s="674">
        <v>39</v>
      </c>
      <c r="D1649" s="674">
        <v>13</v>
      </c>
    </row>
    <row r="1650" spans="1:4">
      <c r="A1650" s="674" t="s">
        <v>4854</v>
      </c>
      <c r="B1650" s="674">
        <v>11</v>
      </c>
      <c r="C1650" s="674">
        <v>32</v>
      </c>
      <c r="D1650" s="674">
        <v>11</v>
      </c>
    </row>
    <row r="1651" spans="1:4">
      <c r="A1651" s="674" t="s">
        <v>4855</v>
      </c>
      <c r="B1651" s="674">
        <v>11</v>
      </c>
      <c r="C1651" s="674">
        <v>23</v>
      </c>
      <c r="D1651" s="674">
        <v>11</v>
      </c>
    </row>
    <row r="1652" spans="1:4">
      <c r="A1652" s="674" t="s">
        <v>4856</v>
      </c>
      <c r="B1652" s="674">
        <v>14</v>
      </c>
      <c r="C1652" s="674">
        <v>52</v>
      </c>
      <c r="D1652" s="674">
        <v>16</v>
      </c>
    </row>
    <row r="1653" spans="1:4">
      <c r="A1653" s="674" t="s">
        <v>4857</v>
      </c>
      <c r="B1653" s="674">
        <v>23</v>
      </c>
      <c r="C1653" s="674">
        <v>9</v>
      </c>
      <c r="D1653" s="674">
        <v>22</v>
      </c>
    </row>
    <row r="1654" spans="1:4">
      <c r="A1654" s="674" t="s">
        <v>4858</v>
      </c>
      <c r="B1654" s="674">
        <v>15</v>
      </c>
      <c r="C1654" s="674">
        <v>30</v>
      </c>
      <c r="D1654" s="674">
        <v>16</v>
      </c>
    </row>
    <row r="1655" spans="1:4">
      <c r="A1655" s="674" t="s">
        <v>4859</v>
      </c>
      <c r="B1655" s="674">
        <v>14</v>
      </c>
      <c r="C1655" s="674">
        <v>61</v>
      </c>
      <c r="D1655" s="674">
        <v>14</v>
      </c>
    </row>
    <row r="1656" spans="1:4">
      <c r="A1656" s="674" t="s">
        <v>4860</v>
      </c>
      <c r="B1656" s="674">
        <v>17</v>
      </c>
      <c r="C1656" s="674">
        <v>40</v>
      </c>
      <c r="D1656" s="674">
        <v>19</v>
      </c>
    </row>
    <row r="1657" spans="1:4">
      <c r="A1657" s="674" t="s">
        <v>4861</v>
      </c>
      <c r="B1657" s="674">
        <v>3</v>
      </c>
      <c r="C1657" s="674">
        <v>43</v>
      </c>
      <c r="D1657" s="674">
        <v>13</v>
      </c>
    </row>
    <row r="1658" spans="1:4">
      <c r="A1658" s="674" t="s">
        <v>4862</v>
      </c>
      <c r="B1658" s="674">
        <v>11</v>
      </c>
      <c r="C1658" s="674">
        <v>31</v>
      </c>
      <c r="D1658" s="674">
        <v>25</v>
      </c>
    </row>
    <row r="1659" spans="1:4">
      <c r="A1659" s="674" t="s">
        <v>4863</v>
      </c>
      <c r="B1659" s="674">
        <v>3</v>
      </c>
      <c r="C1659" s="674">
        <v>47</v>
      </c>
      <c r="D1659" s="674">
        <v>30</v>
      </c>
    </row>
    <row r="1660" spans="1:4">
      <c r="A1660" s="674" t="s">
        <v>4864</v>
      </c>
      <c r="B1660" s="674">
        <v>5</v>
      </c>
      <c r="C1660" s="674">
        <v>31</v>
      </c>
      <c r="D1660" s="674">
        <v>7</v>
      </c>
    </row>
    <row r="1661" spans="1:4">
      <c r="A1661" s="674" t="s">
        <v>4865</v>
      </c>
      <c r="B1661" s="674">
        <v>15</v>
      </c>
      <c r="C1661" s="674">
        <v>44</v>
      </c>
      <c r="D1661" s="674">
        <v>45</v>
      </c>
    </row>
    <row r="1662" spans="1:4">
      <c r="A1662" s="674" t="s">
        <v>4866</v>
      </c>
      <c r="B1662" s="674">
        <v>49</v>
      </c>
      <c r="C1662" s="674">
        <v>57</v>
      </c>
      <c r="D1662" s="674">
        <v>57</v>
      </c>
    </row>
    <row r="1663" spans="1:4">
      <c r="A1663" s="674" t="s">
        <v>4867</v>
      </c>
      <c r="B1663" s="674">
        <v>4</v>
      </c>
      <c r="C1663" s="674">
        <v>6</v>
      </c>
      <c r="D1663" s="674">
        <v>4</v>
      </c>
    </row>
    <row r="1664" spans="1:4">
      <c r="A1664" s="674" t="s">
        <v>4868</v>
      </c>
      <c r="B1664" s="674">
        <v>26</v>
      </c>
      <c r="C1664" s="674">
        <v>33</v>
      </c>
      <c r="D1664" s="674">
        <v>30</v>
      </c>
    </row>
    <row r="1665" spans="1:4">
      <c r="A1665" s="674" t="s">
        <v>4869</v>
      </c>
      <c r="B1665" s="674">
        <v>10</v>
      </c>
      <c r="C1665" s="674">
        <v>31</v>
      </c>
      <c r="D1665" s="674">
        <v>30</v>
      </c>
    </row>
    <row r="1666" spans="1:4">
      <c r="A1666" s="674" t="s">
        <v>4870</v>
      </c>
      <c r="B1666" s="674">
        <v>38</v>
      </c>
      <c r="C1666" s="674">
        <v>33</v>
      </c>
      <c r="D1666" s="674">
        <v>33</v>
      </c>
    </row>
    <row r="1667" spans="1:4">
      <c r="A1667" s="674" t="s">
        <v>4871</v>
      </c>
      <c r="B1667" s="674">
        <v>10</v>
      </c>
      <c r="C1667" s="674">
        <v>22</v>
      </c>
      <c r="D1667" s="674">
        <v>21</v>
      </c>
    </row>
    <row r="1668" spans="1:4">
      <c r="A1668" s="674" t="s">
        <v>4872</v>
      </c>
      <c r="B1668" s="674">
        <v>1</v>
      </c>
      <c r="C1668" s="674">
        <v>14</v>
      </c>
      <c r="D1668" s="674">
        <v>10</v>
      </c>
    </row>
    <row r="1669" spans="1:4">
      <c r="A1669" s="674" t="s">
        <v>4873</v>
      </c>
      <c r="B1669" s="674">
        <v>1</v>
      </c>
      <c r="C1669" s="674">
        <v>10</v>
      </c>
      <c r="D1669" s="674">
        <v>1</v>
      </c>
    </row>
    <row r="1670" spans="1:4">
      <c r="A1670" s="674" t="s">
        <v>4874</v>
      </c>
      <c r="B1670" s="674">
        <v>3</v>
      </c>
      <c r="C1670" s="674">
        <v>29</v>
      </c>
      <c r="D1670" s="674">
        <v>24</v>
      </c>
    </row>
    <row r="1671" spans="1:4">
      <c r="A1671" s="674" t="s">
        <v>4875</v>
      </c>
      <c r="B1671" s="674">
        <v>1</v>
      </c>
      <c r="C1671" s="674">
        <v>10</v>
      </c>
      <c r="D1671" s="674">
        <v>5</v>
      </c>
    </row>
    <row r="1672" spans="1:4">
      <c r="A1672" s="674" t="s">
        <v>4876</v>
      </c>
      <c r="B1672" s="674">
        <v>1</v>
      </c>
      <c r="C1672" s="674">
        <v>1</v>
      </c>
      <c r="D1672" s="674">
        <v>1</v>
      </c>
    </row>
    <row r="1673" spans="1:4">
      <c r="A1673" s="674" t="s">
        <v>4877</v>
      </c>
      <c r="B1673" s="674">
        <v>1</v>
      </c>
      <c r="C1673" s="674">
        <v>21</v>
      </c>
      <c r="D1673" s="674">
        <v>20</v>
      </c>
    </row>
    <row r="1674" spans="1:4">
      <c r="A1674" s="674" t="s">
        <v>4878</v>
      </c>
      <c r="B1674" s="674">
        <v>1</v>
      </c>
      <c r="C1674" s="674">
        <v>11</v>
      </c>
      <c r="D1674" s="674">
        <v>1</v>
      </c>
    </row>
    <row r="1675" spans="1:4">
      <c r="A1675" s="674" t="s">
        <v>4879</v>
      </c>
      <c r="B1675" s="674">
        <v>40</v>
      </c>
      <c r="C1675" s="674">
        <v>55</v>
      </c>
      <c r="D1675" s="674">
        <v>54</v>
      </c>
    </row>
    <row r="1676" spans="1:4">
      <c r="A1676" s="674" t="s">
        <v>4880</v>
      </c>
      <c r="B1676" s="674">
        <v>8</v>
      </c>
      <c r="C1676" s="674">
        <v>30</v>
      </c>
      <c r="D1676" s="674">
        <v>28</v>
      </c>
    </row>
    <row r="1677" spans="1:4">
      <c r="A1677" s="674" t="s">
        <v>4881</v>
      </c>
      <c r="B1677" s="674">
        <v>1</v>
      </c>
      <c r="C1677" s="674">
        <v>20</v>
      </c>
      <c r="D1677" s="674">
        <v>18</v>
      </c>
    </row>
    <row r="1678" spans="1:4">
      <c r="A1678" s="674" t="s">
        <v>4882</v>
      </c>
      <c r="B1678" s="674">
        <v>1</v>
      </c>
      <c r="C1678" s="674">
        <v>9</v>
      </c>
      <c r="D1678" s="674">
        <v>5</v>
      </c>
    </row>
    <row r="1679" spans="1:4">
      <c r="A1679" s="674" t="s">
        <v>4883</v>
      </c>
      <c r="B1679" s="674">
        <v>1</v>
      </c>
      <c r="C1679" s="674">
        <v>5</v>
      </c>
      <c r="D1679" s="674">
        <v>1</v>
      </c>
    </row>
    <row r="1680" spans="1:4">
      <c r="A1680" s="674" t="s">
        <v>4884</v>
      </c>
      <c r="B1680" s="674">
        <v>23</v>
      </c>
      <c r="C1680" s="674">
        <v>33</v>
      </c>
      <c r="D1680" s="674">
        <v>32</v>
      </c>
    </row>
    <row r="1681" spans="1:4">
      <c r="A1681" s="674" t="s">
        <v>4885</v>
      </c>
      <c r="B1681" s="674">
        <v>1</v>
      </c>
      <c r="C1681" s="674">
        <v>17</v>
      </c>
      <c r="D1681" s="674">
        <v>16</v>
      </c>
    </row>
    <row r="1682" spans="1:4">
      <c r="A1682" s="674" t="s">
        <v>4886</v>
      </c>
      <c r="B1682" s="674">
        <v>1</v>
      </c>
      <c r="C1682" s="674">
        <v>9</v>
      </c>
      <c r="D1682" s="674">
        <v>8</v>
      </c>
    </row>
    <row r="1683" spans="1:4">
      <c r="A1683" s="674" t="s">
        <v>4887</v>
      </c>
      <c r="B1683" s="674">
        <v>23</v>
      </c>
      <c r="C1683" s="674">
        <v>48</v>
      </c>
      <c r="D1683" s="674">
        <v>45</v>
      </c>
    </row>
    <row r="1684" spans="1:4">
      <c r="A1684" s="674" t="s">
        <v>4888</v>
      </c>
      <c r="B1684" s="674">
        <v>1</v>
      </c>
      <c r="C1684" s="674">
        <v>22</v>
      </c>
      <c r="D1684" s="674">
        <v>15</v>
      </c>
    </row>
    <row r="1685" spans="1:4">
      <c r="A1685" s="674" t="s">
        <v>4889</v>
      </c>
      <c r="B1685" s="674">
        <v>1</v>
      </c>
      <c r="C1685" s="674">
        <v>11</v>
      </c>
      <c r="D1685" s="674">
        <v>1</v>
      </c>
    </row>
    <row r="1686" spans="1:4">
      <c r="A1686" s="674" t="s">
        <v>4890</v>
      </c>
      <c r="B1686" s="674">
        <v>1</v>
      </c>
      <c r="C1686" s="674">
        <v>8</v>
      </c>
      <c r="D1686" s="674">
        <v>1</v>
      </c>
    </row>
    <row r="1687" spans="1:4">
      <c r="A1687" s="674" t="s">
        <v>4891</v>
      </c>
      <c r="B1687" s="674">
        <v>1</v>
      </c>
      <c r="C1687" s="674">
        <v>48</v>
      </c>
      <c r="D1687" s="674">
        <v>33</v>
      </c>
    </row>
    <row r="1688" spans="1:4">
      <c r="A1688" s="674" t="s">
        <v>4892</v>
      </c>
      <c r="B1688" s="674">
        <v>1</v>
      </c>
      <c r="C1688" s="674">
        <v>18</v>
      </c>
      <c r="D1688" s="674">
        <v>1</v>
      </c>
    </row>
    <row r="1689" spans="1:4">
      <c r="A1689" s="674" t="s">
        <v>4893</v>
      </c>
      <c r="B1689" s="674">
        <v>1</v>
      </c>
      <c r="C1689" s="674">
        <v>3</v>
      </c>
      <c r="D1689" s="674">
        <v>1</v>
      </c>
    </row>
    <row r="1690" spans="1:4">
      <c r="A1690" s="674" t="s">
        <v>4894</v>
      </c>
      <c r="B1690" s="674">
        <v>5</v>
      </c>
      <c r="C1690" s="674">
        <v>28</v>
      </c>
      <c r="D1690" s="674">
        <v>25</v>
      </c>
    </row>
    <row r="1691" spans="1:4">
      <c r="A1691" s="674" t="s">
        <v>4895</v>
      </c>
      <c r="B1691" s="674">
        <v>1</v>
      </c>
      <c r="C1691" s="674">
        <v>14</v>
      </c>
      <c r="D1691" s="674">
        <v>8</v>
      </c>
    </row>
    <row r="1692" spans="1:4">
      <c r="A1692" s="674" t="s">
        <v>4896</v>
      </c>
      <c r="B1692" s="674">
        <v>1</v>
      </c>
      <c r="C1692" s="674">
        <v>8</v>
      </c>
      <c r="D1692" s="674">
        <v>3</v>
      </c>
    </row>
    <row r="1693" spans="1:4">
      <c r="A1693" s="674" t="s">
        <v>4897</v>
      </c>
      <c r="B1693" s="674">
        <v>66</v>
      </c>
      <c r="C1693" s="674">
        <v>51</v>
      </c>
      <c r="D1693" s="674">
        <v>51</v>
      </c>
    </row>
    <row r="1694" spans="1:4">
      <c r="A1694" s="674" t="s">
        <v>4898</v>
      </c>
      <c r="B1694" s="674">
        <v>12</v>
      </c>
      <c r="C1694" s="674">
        <v>28</v>
      </c>
      <c r="D1694" s="674">
        <v>26</v>
      </c>
    </row>
    <row r="1695" spans="1:4">
      <c r="A1695" s="674" t="s">
        <v>4899</v>
      </c>
      <c r="B1695" s="674">
        <v>5</v>
      </c>
      <c r="C1695" s="674">
        <v>17</v>
      </c>
      <c r="D1695" s="674">
        <v>16</v>
      </c>
    </row>
    <row r="1696" spans="1:4">
      <c r="A1696" s="674" t="s">
        <v>4900</v>
      </c>
      <c r="B1696" s="674">
        <v>1</v>
      </c>
      <c r="C1696" s="674">
        <v>9</v>
      </c>
      <c r="D1696" s="674">
        <v>8</v>
      </c>
    </row>
    <row r="1697" spans="1:4">
      <c r="A1697" s="674" t="s">
        <v>4901</v>
      </c>
      <c r="B1697" s="674">
        <v>1</v>
      </c>
      <c r="C1697" s="674">
        <v>5</v>
      </c>
      <c r="D1697" s="674">
        <v>3</v>
      </c>
    </row>
    <row r="1698" spans="1:4">
      <c r="A1698" s="674" t="s">
        <v>4902</v>
      </c>
      <c r="B1698" s="674">
        <v>1</v>
      </c>
      <c r="C1698" s="674">
        <v>3</v>
      </c>
      <c r="D1698" s="674">
        <v>1</v>
      </c>
    </row>
    <row r="1699" spans="1:4">
      <c r="A1699" s="674" t="s">
        <v>4903</v>
      </c>
      <c r="B1699" s="674">
        <v>8</v>
      </c>
      <c r="C1699" s="674">
        <v>38</v>
      </c>
      <c r="D1699" s="674">
        <v>36</v>
      </c>
    </row>
    <row r="1700" spans="1:4">
      <c r="A1700" s="674" t="s">
        <v>4904</v>
      </c>
      <c r="B1700" s="674">
        <v>1</v>
      </c>
      <c r="C1700" s="674">
        <v>16</v>
      </c>
      <c r="D1700" s="674">
        <v>13</v>
      </c>
    </row>
    <row r="1701" spans="1:4">
      <c r="A1701" s="674" t="s">
        <v>4905</v>
      </c>
      <c r="B1701" s="674">
        <v>1</v>
      </c>
      <c r="C1701" s="674">
        <v>11</v>
      </c>
      <c r="D1701" s="674">
        <v>5</v>
      </c>
    </row>
    <row r="1702" spans="1:4">
      <c r="A1702" s="674" t="s">
        <v>4906</v>
      </c>
      <c r="B1702" s="674">
        <v>1</v>
      </c>
      <c r="C1702" s="674">
        <v>8</v>
      </c>
      <c r="D1702" s="674">
        <v>1</v>
      </c>
    </row>
    <row r="1703" spans="1:4">
      <c r="A1703" s="674" t="s">
        <v>4907</v>
      </c>
      <c r="B1703" s="674">
        <v>1</v>
      </c>
      <c r="C1703" s="674">
        <v>3</v>
      </c>
      <c r="D1703" s="674">
        <v>1</v>
      </c>
    </row>
    <row r="1704" spans="1:4">
      <c r="A1704" s="674" t="s">
        <v>4908</v>
      </c>
      <c r="B1704" s="674">
        <v>1</v>
      </c>
      <c r="C1704" s="674">
        <v>3</v>
      </c>
      <c r="D1704" s="674">
        <v>1</v>
      </c>
    </row>
    <row r="1705" spans="1:4">
      <c r="A1705" s="674" t="s">
        <v>4909</v>
      </c>
      <c r="B1705" s="674">
        <v>23</v>
      </c>
      <c r="C1705" s="674">
        <v>51</v>
      </c>
      <c r="D1705" s="674">
        <v>39</v>
      </c>
    </row>
    <row r="1706" spans="1:4">
      <c r="A1706" s="674" t="s">
        <v>4910</v>
      </c>
      <c r="B1706" s="674">
        <v>1</v>
      </c>
      <c r="C1706" s="674">
        <v>63</v>
      </c>
      <c r="D1706" s="674">
        <v>59</v>
      </c>
    </row>
    <row r="1707" spans="1:4">
      <c r="A1707" s="674" t="s">
        <v>4911</v>
      </c>
      <c r="B1707" s="674">
        <v>51</v>
      </c>
      <c r="C1707" s="674">
        <v>92</v>
      </c>
      <c r="D1707" s="674">
        <v>87</v>
      </c>
    </row>
    <row r="1708" spans="1:4">
      <c r="A1708" s="674" t="s">
        <v>4912</v>
      </c>
      <c r="B1708" s="674">
        <v>3</v>
      </c>
      <c r="C1708" s="674">
        <v>31</v>
      </c>
      <c r="D1708" s="674">
        <v>16</v>
      </c>
    </row>
    <row r="1709" spans="1:4">
      <c r="A1709" s="674" t="s">
        <v>4913</v>
      </c>
      <c r="B1709" s="674">
        <v>1</v>
      </c>
      <c r="C1709" s="674">
        <v>3</v>
      </c>
      <c r="D1709" s="674">
        <v>1</v>
      </c>
    </row>
    <row r="1710" spans="1:4">
      <c r="A1710" s="674" t="s">
        <v>4914</v>
      </c>
      <c r="B1710" s="674">
        <v>5</v>
      </c>
      <c r="C1710" s="674">
        <v>6</v>
      </c>
      <c r="D1710" s="674">
        <v>5</v>
      </c>
    </row>
    <row r="1711" spans="1:4">
      <c r="A1711" s="674" t="s">
        <v>4915</v>
      </c>
      <c r="B1711" s="674">
        <v>51</v>
      </c>
      <c r="C1711" s="674">
        <v>47</v>
      </c>
      <c r="D1711" s="674">
        <v>50</v>
      </c>
    </row>
    <row r="1712" spans="1:4">
      <c r="A1712" s="674" t="s">
        <v>4916</v>
      </c>
      <c r="B1712" s="674">
        <v>135</v>
      </c>
      <c r="C1712" s="674">
        <v>83</v>
      </c>
      <c r="D1712" s="674">
        <v>111</v>
      </c>
    </row>
    <row r="1713" spans="1:4">
      <c r="A1713" s="674" t="s">
        <v>4917</v>
      </c>
      <c r="B1713" s="674">
        <v>62</v>
      </c>
      <c r="C1713" s="674">
        <v>160</v>
      </c>
      <c r="D1713" s="674">
        <v>62</v>
      </c>
    </row>
    <row r="1714" spans="1:4">
      <c r="A1714" s="674" t="s">
        <v>4918</v>
      </c>
      <c r="B1714" s="674">
        <v>115</v>
      </c>
      <c r="C1714" s="674">
        <v>267</v>
      </c>
      <c r="D1714" s="674">
        <v>115</v>
      </c>
    </row>
    <row r="1715" spans="1:4">
      <c r="A1715" s="674" t="s">
        <v>4919</v>
      </c>
      <c r="B1715" s="674">
        <v>46</v>
      </c>
      <c r="C1715" s="674">
        <v>22</v>
      </c>
      <c r="D1715" s="674">
        <v>45</v>
      </c>
    </row>
    <row r="1716" spans="1:4">
      <c r="A1716" s="674" t="s">
        <v>4920</v>
      </c>
      <c r="B1716" s="674">
        <v>61</v>
      </c>
      <c r="C1716" s="674">
        <v>47</v>
      </c>
      <c r="D1716" s="674">
        <v>68</v>
      </c>
    </row>
    <row r="1717" spans="1:4">
      <c r="A1717" s="674" t="s">
        <v>4921</v>
      </c>
      <c r="B1717" s="674">
        <v>67</v>
      </c>
      <c r="C1717" s="674">
        <v>3</v>
      </c>
      <c r="D1717" s="674">
        <v>68</v>
      </c>
    </row>
    <row r="1718" spans="1:4">
      <c r="A1718" s="674" t="s">
        <v>4922</v>
      </c>
      <c r="B1718" s="674">
        <v>167</v>
      </c>
      <c r="C1718" s="674">
        <v>221</v>
      </c>
      <c r="D1718" s="674">
        <v>192</v>
      </c>
    </row>
    <row r="1719" spans="1:4">
      <c r="A1719" s="674" t="s">
        <v>4923</v>
      </c>
      <c r="B1719" s="674">
        <v>37</v>
      </c>
      <c r="C1719" s="674">
        <v>202</v>
      </c>
      <c r="D1719" s="674">
        <v>269</v>
      </c>
    </row>
    <row r="1720" spans="1:4">
      <c r="A1720" s="674" t="s">
        <v>4924</v>
      </c>
      <c r="B1720" s="674">
        <v>70</v>
      </c>
      <c r="C1720" s="674">
        <v>79</v>
      </c>
      <c r="D1720" s="674">
        <v>93</v>
      </c>
    </row>
    <row r="1721" spans="1:4">
      <c r="A1721" s="674" t="s">
        <v>4925</v>
      </c>
      <c r="B1721" s="674">
        <v>73</v>
      </c>
      <c r="C1721" s="674">
        <v>79</v>
      </c>
      <c r="D1721" s="674">
        <v>73</v>
      </c>
    </row>
    <row r="1722" spans="1:4">
      <c r="A1722" s="674" t="s">
        <v>4926</v>
      </c>
      <c r="B1722" s="674">
        <v>10</v>
      </c>
      <c r="C1722" s="674">
        <v>25</v>
      </c>
      <c r="D1722" s="674">
        <v>13</v>
      </c>
    </row>
    <row r="1723" spans="1:4">
      <c r="A1723" s="674" t="s">
        <v>4927</v>
      </c>
      <c r="B1723" s="674">
        <v>1</v>
      </c>
      <c r="C1723" s="674">
        <v>8</v>
      </c>
      <c r="D1723" s="674">
        <v>1</v>
      </c>
    </row>
    <row r="1724" spans="1:4">
      <c r="A1724" s="674" t="s">
        <v>4928</v>
      </c>
      <c r="B1724" s="674">
        <v>64</v>
      </c>
      <c r="C1724" s="674">
        <v>75</v>
      </c>
      <c r="D1724" s="674">
        <v>75</v>
      </c>
    </row>
    <row r="1725" spans="1:4">
      <c r="A1725" s="674" t="s">
        <v>4929</v>
      </c>
      <c r="B1725" s="674">
        <v>63</v>
      </c>
      <c r="C1725" s="674">
        <v>61</v>
      </c>
      <c r="D1725" s="674">
        <v>64</v>
      </c>
    </row>
    <row r="1726" spans="1:4">
      <c r="A1726" s="674" t="s">
        <v>4930</v>
      </c>
      <c r="B1726" s="674">
        <v>68</v>
      </c>
      <c r="C1726" s="674">
        <v>48</v>
      </c>
      <c r="D1726" s="674">
        <v>58</v>
      </c>
    </row>
    <row r="1727" spans="1:4">
      <c r="A1727" s="674" t="s">
        <v>4931</v>
      </c>
      <c r="B1727" s="674">
        <v>53</v>
      </c>
      <c r="C1727" s="674">
        <v>31</v>
      </c>
      <c r="D1727" s="674">
        <v>40</v>
      </c>
    </row>
    <row r="1728" spans="1:4">
      <c r="A1728" s="674" t="s">
        <v>4932</v>
      </c>
      <c r="B1728" s="674">
        <v>10</v>
      </c>
      <c r="C1728" s="674">
        <v>21</v>
      </c>
      <c r="D1728" s="674">
        <v>15</v>
      </c>
    </row>
    <row r="1729" spans="1:4">
      <c r="A1729" s="674" t="s">
        <v>4933</v>
      </c>
      <c r="B1729" s="674">
        <v>1</v>
      </c>
      <c r="C1729" s="674">
        <v>10</v>
      </c>
      <c r="D1729" s="674">
        <v>1</v>
      </c>
    </row>
    <row r="1730" spans="1:4">
      <c r="A1730" s="674" t="s">
        <v>4934</v>
      </c>
      <c r="B1730" s="674">
        <v>34</v>
      </c>
      <c r="C1730" s="674">
        <v>33</v>
      </c>
      <c r="D1730" s="674">
        <v>34</v>
      </c>
    </row>
    <row r="1731" spans="1:4">
      <c r="A1731" s="674" t="s">
        <v>4935</v>
      </c>
      <c r="B1731" s="674">
        <v>81</v>
      </c>
      <c r="C1731" s="674">
        <v>79</v>
      </c>
      <c r="D1731" s="674">
        <v>81</v>
      </c>
    </row>
    <row r="1732" spans="1:4">
      <c r="A1732" s="674" t="s">
        <v>4936</v>
      </c>
      <c r="B1732" s="674">
        <v>55</v>
      </c>
      <c r="C1732" s="674">
        <v>78</v>
      </c>
      <c r="D1732" s="674">
        <v>59</v>
      </c>
    </row>
    <row r="1733" spans="1:4">
      <c r="A1733" s="674" t="s">
        <v>4937</v>
      </c>
      <c r="B1733" s="674">
        <v>1</v>
      </c>
      <c r="C1733" s="674">
        <v>82</v>
      </c>
      <c r="D1733" s="674">
        <v>88</v>
      </c>
    </row>
    <row r="1734" spans="1:4">
      <c r="A1734" s="674" t="s">
        <v>4938</v>
      </c>
      <c r="B1734" s="674">
        <v>55</v>
      </c>
      <c r="C1734" s="674">
        <v>78</v>
      </c>
      <c r="D1734" s="674">
        <v>55</v>
      </c>
    </row>
    <row r="1735" spans="1:4">
      <c r="A1735" s="674" t="s">
        <v>4939</v>
      </c>
      <c r="B1735" s="674">
        <v>97</v>
      </c>
      <c r="C1735" s="674">
        <v>112</v>
      </c>
      <c r="D1735" s="674">
        <v>94</v>
      </c>
    </row>
    <row r="1736" spans="1:4">
      <c r="A1736" s="674" t="s">
        <v>4940</v>
      </c>
      <c r="B1736" s="674">
        <v>50</v>
      </c>
      <c r="C1736" s="674">
        <v>63</v>
      </c>
      <c r="D1736" s="674">
        <v>63</v>
      </c>
    </row>
    <row r="1737" spans="1:4">
      <c r="A1737" s="674" t="s">
        <v>4941</v>
      </c>
      <c r="B1737" s="674">
        <v>10</v>
      </c>
      <c r="C1737" s="674">
        <v>40</v>
      </c>
      <c r="D1737" s="674">
        <v>38</v>
      </c>
    </row>
    <row r="1738" spans="1:4">
      <c r="A1738" s="674" t="s">
        <v>4942</v>
      </c>
      <c r="B1738" s="674">
        <v>1</v>
      </c>
      <c r="C1738" s="674">
        <v>31</v>
      </c>
      <c r="D1738" s="674">
        <v>13</v>
      </c>
    </row>
    <row r="1739" spans="1:4">
      <c r="A1739" s="674" t="s">
        <v>4943</v>
      </c>
      <c r="B1739" s="674">
        <v>1</v>
      </c>
      <c r="C1739" s="674">
        <v>18</v>
      </c>
      <c r="D1739" s="674">
        <v>1</v>
      </c>
    </row>
    <row r="1740" spans="1:4">
      <c r="A1740" s="674" t="s">
        <v>4944</v>
      </c>
      <c r="B1740" s="674">
        <v>1</v>
      </c>
      <c r="C1740" s="674">
        <v>3</v>
      </c>
      <c r="D1740" s="674">
        <v>1</v>
      </c>
    </row>
    <row r="1741" spans="1:4">
      <c r="A1741" s="674" t="s">
        <v>4945</v>
      </c>
      <c r="B1741" s="674">
        <v>88</v>
      </c>
      <c r="C1741" s="674">
        <v>82</v>
      </c>
      <c r="D1741" s="674">
        <v>83</v>
      </c>
    </row>
    <row r="1742" spans="1:4">
      <c r="A1742" s="674" t="s">
        <v>4946</v>
      </c>
      <c r="B1742" s="674">
        <v>51</v>
      </c>
      <c r="C1742" s="674">
        <v>53</v>
      </c>
      <c r="D1742" s="674">
        <v>51</v>
      </c>
    </row>
    <row r="1743" spans="1:4">
      <c r="A1743" s="674" t="s">
        <v>4947</v>
      </c>
      <c r="B1743" s="674">
        <v>33</v>
      </c>
      <c r="C1743" s="674">
        <v>34</v>
      </c>
      <c r="D1743" s="674">
        <v>35</v>
      </c>
    </row>
    <row r="1744" spans="1:4">
      <c r="A1744" s="674" t="s">
        <v>4948</v>
      </c>
      <c r="B1744" s="674">
        <v>13</v>
      </c>
      <c r="C1744" s="674">
        <v>25</v>
      </c>
      <c r="D1744" s="674">
        <v>18</v>
      </c>
    </row>
    <row r="1745" spans="1:4">
      <c r="A1745" s="674" t="s">
        <v>4949</v>
      </c>
      <c r="B1745" s="674">
        <v>5</v>
      </c>
      <c r="C1745" s="674">
        <v>16</v>
      </c>
      <c r="D1745" s="674">
        <v>10</v>
      </c>
    </row>
    <row r="1746" spans="1:4">
      <c r="A1746" s="674" t="s">
        <v>4950</v>
      </c>
      <c r="B1746" s="674">
        <v>1</v>
      </c>
      <c r="C1746" s="674">
        <v>13</v>
      </c>
      <c r="D1746" s="674">
        <v>1</v>
      </c>
    </row>
    <row r="1747" spans="1:4">
      <c r="A1747" s="674" t="s">
        <v>4951</v>
      </c>
      <c r="B1747" s="674">
        <v>20</v>
      </c>
      <c r="C1747" s="674">
        <v>43</v>
      </c>
      <c r="D1747" s="674">
        <v>40</v>
      </c>
    </row>
    <row r="1748" spans="1:4">
      <c r="A1748" s="674" t="s">
        <v>4952</v>
      </c>
      <c r="B1748" s="674">
        <v>1</v>
      </c>
      <c r="C1748" s="674">
        <v>26</v>
      </c>
      <c r="D1748" s="674">
        <v>13</v>
      </c>
    </row>
    <row r="1749" spans="1:4">
      <c r="A1749" s="674" t="s">
        <v>4953</v>
      </c>
      <c r="B1749" s="674">
        <v>1</v>
      </c>
      <c r="C1749" s="674">
        <v>16</v>
      </c>
      <c r="D1749" s="674">
        <v>3</v>
      </c>
    </row>
    <row r="1750" spans="1:4">
      <c r="A1750" s="674" t="s">
        <v>4954</v>
      </c>
      <c r="B1750" s="674">
        <v>1</v>
      </c>
      <c r="C1750" s="674">
        <v>8</v>
      </c>
      <c r="D1750" s="674">
        <v>1</v>
      </c>
    </row>
    <row r="1751" spans="1:4">
      <c r="A1751" s="674" t="s">
        <v>4955</v>
      </c>
      <c r="B1751" s="674">
        <v>1</v>
      </c>
      <c r="C1751" s="674">
        <v>1</v>
      </c>
      <c r="D1751" s="674">
        <v>1</v>
      </c>
    </row>
    <row r="1752" spans="1:4">
      <c r="A1752" s="674" t="s">
        <v>4956</v>
      </c>
      <c r="B1752" s="674">
        <v>1</v>
      </c>
      <c r="C1752" s="674">
        <v>14</v>
      </c>
      <c r="D1752" s="674">
        <v>1</v>
      </c>
    </row>
    <row r="1753" spans="1:4">
      <c r="A1753" s="674" t="s">
        <v>4957</v>
      </c>
      <c r="B1753" s="674">
        <v>50</v>
      </c>
      <c r="C1753" s="674">
        <v>47</v>
      </c>
      <c r="D1753" s="674">
        <v>46</v>
      </c>
    </row>
    <row r="1754" spans="1:4">
      <c r="A1754" s="674" t="s">
        <v>4958</v>
      </c>
      <c r="B1754" s="674">
        <v>29</v>
      </c>
      <c r="C1754" s="674">
        <v>28</v>
      </c>
      <c r="D1754" s="674">
        <v>28</v>
      </c>
    </row>
    <row r="1755" spans="1:4">
      <c r="A1755" s="674" t="s">
        <v>4959</v>
      </c>
      <c r="B1755" s="674">
        <v>23</v>
      </c>
      <c r="C1755" s="674">
        <v>17</v>
      </c>
      <c r="D1755" s="674">
        <v>17</v>
      </c>
    </row>
    <row r="1756" spans="1:4">
      <c r="A1756" s="674" t="s">
        <v>4960</v>
      </c>
      <c r="B1756" s="674">
        <v>15</v>
      </c>
      <c r="C1756" s="674">
        <v>11</v>
      </c>
      <c r="D1756" s="674">
        <v>12</v>
      </c>
    </row>
    <row r="1757" spans="1:4">
      <c r="A1757" s="674" t="s">
        <v>4961</v>
      </c>
      <c r="B1757" s="674">
        <v>10</v>
      </c>
      <c r="C1757" s="674">
        <v>10</v>
      </c>
      <c r="D1757" s="674">
        <v>11</v>
      </c>
    </row>
    <row r="1758" spans="1:4">
      <c r="A1758" s="674" t="s">
        <v>4962</v>
      </c>
      <c r="B1758" s="674">
        <v>25</v>
      </c>
      <c r="C1758" s="674">
        <v>24</v>
      </c>
      <c r="D1758" s="674">
        <v>23</v>
      </c>
    </row>
    <row r="1759" spans="1:4">
      <c r="A1759" s="674" t="s">
        <v>4963</v>
      </c>
      <c r="B1759" s="674">
        <v>18</v>
      </c>
      <c r="C1759" s="674">
        <v>14</v>
      </c>
      <c r="D1759" s="674">
        <v>14</v>
      </c>
    </row>
    <row r="1760" spans="1:4">
      <c r="A1760" s="674" t="s">
        <v>4964</v>
      </c>
      <c r="B1760" s="674">
        <v>5</v>
      </c>
      <c r="C1760" s="674">
        <v>8</v>
      </c>
      <c r="D1760" s="674">
        <v>8</v>
      </c>
    </row>
    <row r="1761" spans="1:4">
      <c r="A1761" s="674" t="s">
        <v>4965</v>
      </c>
      <c r="B1761" s="674">
        <v>1</v>
      </c>
      <c r="C1761" s="674">
        <v>5</v>
      </c>
      <c r="D1761" s="674">
        <v>1</v>
      </c>
    </row>
    <row r="1762" spans="1:4">
      <c r="A1762" s="674" t="s">
        <v>4966</v>
      </c>
      <c r="B1762" s="674">
        <v>1</v>
      </c>
      <c r="C1762" s="674">
        <v>1</v>
      </c>
      <c r="D1762" s="674">
        <v>1</v>
      </c>
    </row>
    <row r="1763" spans="1:4">
      <c r="A1763" s="674" t="s">
        <v>4967</v>
      </c>
      <c r="B1763" s="674">
        <v>1</v>
      </c>
      <c r="C1763" s="674">
        <v>1</v>
      </c>
      <c r="D1763" s="674">
        <v>1</v>
      </c>
    </row>
    <row r="1764" spans="1:4">
      <c r="A1764" s="674" t="s">
        <v>4968</v>
      </c>
      <c r="B1764" s="674">
        <v>3</v>
      </c>
      <c r="C1764" s="674">
        <v>30</v>
      </c>
      <c r="D1764" s="674">
        <v>25</v>
      </c>
    </row>
    <row r="1765" spans="1:4">
      <c r="A1765" s="674" t="s">
        <v>4969</v>
      </c>
      <c r="B1765" s="674">
        <v>33</v>
      </c>
      <c r="C1765" s="674">
        <v>5</v>
      </c>
      <c r="D1765" s="674">
        <v>5</v>
      </c>
    </row>
    <row r="1766" spans="1:4">
      <c r="A1766" s="674" t="s">
        <v>4970</v>
      </c>
      <c r="B1766" s="674">
        <v>67</v>
      </c>
      <c r="C1766" s="674">
        <v>19</v>
      </c>
      <c r="D1766" s="674">
        <v>19</v>
      </c>
    </row>
    <row r="1767" spans="1:4">
      <c r="A1767" s="674" t="s">
        <v>4971</v>
      </c>
      <c r="B1767" s="674">
        <v>98</v>
      </c>
      <c r="C1767" s="674">
        <v>36</v>
      </c>
      <c r="D1767" s="674">
        <v>35</v>
      </c>
    </row>
    <row r="1768" spans="1:4">
      <c r="A1768" s="674" t="s">
        <v>4972</v>
      </c>
      <c r="B1768" s="674">
        <v>93</v>
      </c>
      <c r="C1768" s="674">
        <v>61</v>
      </c>
      <c r="D1768" s="674">
        <v>61</v>
      </c>
    </row>
    <row r="1769" spans="1:4">
      <c r="A1769" s="674" t="s">
        <v>4973</v>
      </c>
      <c r="B1769" s="674">
        <v>3</v>
      </c>
      <c r="C1769" s="674">
        <v>8</v>
      </c>
      <c r="D1769" s="674">
        <v>8</v>
      </c>
    </row>
    <row r="1770" spans="1:4">
      <c r="A1770" s="674" t="s">
        <v>4974</v>
      </c>
      <c r="B1770" s="674">
        <v>3</v>
      </c>
      <c r="C1770" s="674">
        <v>16</v>
      </c>
      <c r="D1770" s="674">
        <v>16</v>
      </c>
    </row>
    <row r="1771" spans="1:4">
      <c r="A1771" s="674" t="s">
        <v>4975</v>
      </c>
      <c r="B1771" s="674">
        <v>51</v>
      </c>
      <c r="C1771" s="674">
        <v>32</v>
      </c>
      <c r="D1771" s="674">
        <v>32</v>
      </c>
    </row>
    <row r="1772" spans="1:4">
      <c r="A1772" s="674" t="s">
        <v>4976</v>
      </c>
      <c r="B1772" s="674">
        <v>57</v>
      </c>
      <c r="C1772" s="674">
        <v>68</v>
      </c>
      <c r="D1772" s="674">
        <v>68</v>
      </c>
    </row>
    <row r="1773" spans="1:4">
      <c r="A1773" s="674" t="s">
        <v>4977</v>
      </c>
      <c r="B1773" s="674">
        <v>3</v>
      </c>
      <c r="C1773" s="674">
        <v>20</v>
      </c>
      <c r="D1773" s="674">
        <v>20</v>
      </c>
    </row>
    <row r="1774" spans="1:4">
      <c r="A1774" s="674" t="s">
        <v>4978</v>
      </c>
      <c r="B1774" s="674">
        <v>6</v>
      </c>
      <c r="C1774" s="674">
        <v>34</v>
      </c>
      <c r="D1774" s="674">
        <v>32</v>
      </c>
    </row>
    <row r="1775" spans="1:4">
      <c r="A1775" s="674" t="s">
        <v>4979</v>
      </c>
      <c r="B1775" s="674">
        <v>11</v>
      </c>
      <c r="C1775" s="674">
        <v>47</v>
      </c>
      <c r="D1775" s="674">
        <v>47</v>
      </c>
    </row>
    <row r="1776" spans="1:4">
      <c r="A1776" s="674" t="s">
        <v>4980</v>
      </c>
      <c r="B1776" s="674">
        <v>212</v>
      </c>
      <c r="C1776" s="674">
        <v>80</v>
      </c>
      <c r="D1776" s="674">
        <v>80</v>
      </c>
    </row>
    <row r="1777" spans="1:4">
      <c r="A1777" s="674" t="s">
        <v>4981</v>
      </c>
      <c r="B1777" s="674">
        <v>3</v>
      </c>
      <c r="C1777" s="674">
        <v>17</v>
      </c>
      <c r="D1777" s="674">
        <v>19</v>
      </c>
    </row>
    <row r="1778" spans="1:4">
      <c r="A1778" s="674" t="s">
        <v>4982</v>
      </c>
      <c r="B1778" s="674">
        <v>29</v>
      </c>
      <c r="C1778" s="674">
        <v>28</v>
      </c>
      <c r="D1778" s="674">
        <v>28</v>
      </c>
    </row>
    <row r="1779" spans="1:4">
      <c r="A1779" s="674" t="s">
        <v>4983</v>
      </c>
      <c r="B1779" s="674">
        <v>19</v>
      </c>
      <c r="C1779" s="674">
        <v>44</v>
      </c>
      <c r="D1779" s="674">
        <v>44</v>
      </c>
    </row>
    <row r="1780" spans="1:4">
      <c r="A1780" s="674" t="s">
        <v>4984</v>
      </c>
      <c r="B1780" s="674">
        <v>683</v>
      </c>
      <c r="C1780" s="674">
        <v>80</v>
      </c>
      <c r="D1780" s="674">
        <v>83</v>
      </c>
    </row>
    <row r="1781" spans="1:4">
      <c r="A1781" s="674" t="s">
        <v>4985</v>
      </c>
      <c r="B1781" s="674">
        <v>29</v>
      </c>
      <c r="C1781" s="674">
        <v>21</v>
      </c>
      <c r="D1781" s="674">
        <v>21</v>
      </c>
    </row>
    <row r="1782" spans="1:4">
      <c r="A1782" s="674" t="s">
        <v>4986</v>
      </c>
      <c r="B1782" s="674">
        <v>18</v>
      </c>
      <c r="C1782" s="674">
        <v>32</v>
      </c>
      <c r="D1782" s="674">
        <v>32</v>
      </c>
    </row>
    <row r="1783" spans="1:4">
      <c r="A1783" s="674" t="s">
        <v>4987</v>
      </c>
      <c r="B1783" s="674">
        <v>4</v>
      </c>
      <c r="C1783" s="674">
        <v>47</v>
      </c>
      <c r="D1783" s="674">
        <v>47</v>
      </c>
    </row>
    <row r="1784" spans="1:4">
      <c r="A1784" s="674" t="s">
        <v>4988</v>
      </c>
      <c r="B1784" s="674">
        <v>129</v>
      </c>
      <c r="C1784" s="674">
        <v>95</v>
      </c>
      <c r="D1784" s="674">
        <v>95</v>
      </c>
    </row>
    <row r="1785" spans="1:4">
      <c r="A1785" s="674" t="s">
        <v>4989</v>
      </c>
      <c r="B1785" s="674">
        <v>5</v>
      </c>
      <c r="C1785" s="674">
        <v>33</v>
      </c>
      <c r="D1785" s="674">
        <v>32</v>
      </c>
    </row>
    <row r="1786" spans="1:4">
      <c r="A1786" s="674" t="s">
        <v>4990</v>
      </c>
      <c r="B1786" s="674">
        <v>1</v>
      </c>
      <c r="C1786" s="674">
        <v>49</v>
      </c>
      <c r="D1786" s="674">
        <v>49</v>
      </c>
    </row>
    <row r="1787" spans="1:4">
      <c r="A1787" s="674" t="s">
        <v>4991</v>
      </c>
      <c r="B1787" s="674">
        <v>1</v>
      </c>
      <c r="C1787" s="674">
        <v>72</v>
      </c>
      <c r="D1787" s="674">
        <v>72</v>
      </c>
    </row>
    <row r="1788" spans="1:4">
      <c r="A1788" s="674" t="s">
        <v>4992</v>
      </c>
      <c r="B1788" s="674">
        <v>1</v>
      </c>
      <c r="C1788" s="674">
        <v>119</v>
      </c>
      <c r="D1788" s="674">
        <v>119</v>
      </c>
    </row>
    <row r="1789" spans="1:4">
      <c r="A1789" s="674" t="s">
        <v>4993</v>
      </c>
      <c r="B1789" s="674">
        <v>10</v>
      </c>
      <c r="C1789" s="674">
        <v>27</v>
      </c>
      <c r="D1789" s="674">
        <v>24</v>
      </c>
    </row>
    <row r="1790" spans="1:4">
      <c r="A1790" s="674" t="s">
        <v>4994</v>
      </c>
      <c r="B1790" s="674">
        <v>1</v>
      </c>
      <c r="C1790" s="674">
        <v>14</v>
      </c>
      <c r="D1790" s="674">
        <v>10</v>
      </c>
    </row>
    <row r="1791" spans="1:4">
      <c r="A1791" s="674" t="s">
        <v>4995</v>
      </c>
      <c r="B1791" s="674">
        <v>1</v>
      </c>
      <c r="C1791" s="674">
        <v>5</v>
      </c>
      <c r="D1791" s="674">
        <v>1</v>
      </c>
    </row>
    <row r="1792" spans="1:4">
      <c r="A1792" s="674" t="s">
        <v>4996</v>
      </c>
      <c r="B1792" s="674">
        <v>84</v>
      </c>
      <c r="C1792" s="674">
        <v>61</v>
      </c>
      <c r="D1792" s="674">
        <v>61</v>
      </c>
    </row>
    <row r="1793" spans="1:4">
      <c r="A1793" s="674" t="s">
        <v>4997</v>
      </c>
      <c r="B1793" s="674">
        <v>26</v>
      </c>
      <c r="C1793" s="674">
        <v>35</v>
      </c>
      <c r="D1793" s="674">
        <v>35</v>
      </c>
    </row>
    <row r="1794" spans="1:4">
      <c r="A1794" s="674" t="s">
        <v>4998</v>
      </c>
      <c r="B1794" s="674">
        <v>20</v>
      </c>
      <c r="C1794" s="674">
        <v>21</v>
      </c>
      <c r="D1794" s="674">
        <v>21</v>
      </c>
    </row>
    <row r="1795" spans="1:4">
      <c r="A1795" s="674" t="s">
        <v>4999</v>
      </c>
      <c r="B1795" s="674">
        <v>5</v>
      </c>
      <c r="C1795" s="674">
        <v>5</v>
      </c>
      <c r="D1795" s="674">
        <v>5</v>
      </c>
    </row>
    <row r="1796" spans="1:4">
      <c r="A1796" s="674" t="s">
        <v>5000</v>
      </c>
      <c r="B1796" s="674">
        <v>21</v>
      </c>
      <c r="C1796" s="674">
        <v>18</v>
      </c>
      <c r="D1796" s="674">
        <v>18</v>
      </c>
    </row>
    <row r="1797" spans="1:4">
      <c r="A1797" s="674" t="s">
        <v>5001</v>
      </c>
      <c r="B1797" s="674">
        <v>40</v>
      </c>
      <c r="C1797" s="674">
        <v>22</v>
      </c>
      <c r="D1797" s="674">
        <v>24</v>
      </c>
    </row>
    <row r="1798" spans="1:4">
      <c r="A1798" s="674" t="s">
        <v>5002</v>
      </c>
      <c r="B1798" s="674">
        <v>13</v>
      </c>
      <c r="C1798" s="674">
        <v>8</v>
      </c>
      <c r="D1798" s="674">
        <v>8</v>
      </c>
    </row>
    <row r="1799" spans="1:4">
      <c r="A1799" s="674" t="s">
        <v>5003</v>
      </c>
      <c r="B1799" s="674">
        <v>8</v>
      </c>
      <c r="C1799" s="674">
        <v>5</v>
      </c>
      <c r="D1799" s="674">
        <v>5</v>
      </c>
    </row>
    <row r="1800" spans="1:4">
      <c r="A1800" s="674" t="s">
        <v>5004</v>
      </c>
      <c r="B1800" s="674">
        <v>1</v>
      </c>
      <c r="C1800" s="674">
        <v>35</v>
      </c>
      <c r="D1800" s="674">
        <v>12</v>
      </c>
    </row>
    <row r="1801" spans="1:4">
      <c r="A1801" s="674" t="s">
        <v>5005</v>
      </c>
      <c r="B1801" s="674">
        <v>9</v>
      </c>
      <c r="C1801" s="674">
        <v>6</v>
      </c>
      <c r="D1801" s="674">
        <v>6</v>
      </c>
    </row>
    <row r="1802" spans="1:4">
      <c r="A1802" s="674" t="s">
        <v>5006</v>
      </c>
      <c r="B1802" s="674">
        <v>86</v>
      </c>
      <c r="C1802" s="674">
        <v>52</v>
      </c>
      <c r="D1802" s="674">
        <v>54</v>
      </c>
    </row>
    <row r="1803" spans="1:4">
      <c r="A1803" s="674" t="s">
        <v>5007</v>
      </c>
      <c r="B1803" s="674">
        <v>18</v>
      </c>
      <c r="C1803" s="674">
        <v>26</v>
      </c>
      <c r="D1803" s="674">
        <v>27</v>
      </c>
    </row>
    <row r="1804" spans="1:4">
      <c r="A1804" s="674" t="s">
        <v>5008</v>
      </c>
      <c r="B1804" s="674">
        <v>1</v>
      </c>
      <c r="C1804" s="674">
        <v>14</v>
      </c>
      <c r="D1804" s="674">
        <v>13</v>
      </c>
    </row>
    <row r="1805" spans="1:4">
      <c r="A1805" s="674" t="s">
        <v>5009</v>
      </c>
      <c r="B1805" s="674">
        <v>5</v>
      </c>
      <c r="C1805" s="674">
        <v>9</v>
      </c>
      <c r="D1805" s="674">
        <v>10</v>
      </c>
    </row>
    <row r="1806" spans="1:4">
      <c r="A1806" s="674" t="s">
        <v>5010</v>
      </c>
      <c r="B1806" s="674">
        <v>136</v>
      </c>
      <c r="C1806" s="674">
        <v>37</v>
      </c>
      <c r="D1806" s="674">
        <v>39</v>
      </c>
    </row>
    <row r="1807" spans="1:4">
      <c r="A1807" s="674" t="s">
        <v>5011</v>
      </c>
      <c r="B1807" s="674">
        <v>34</v>
      </c>
      <c r="C1807" s="674">
        <v>8</v>
      </c>
      <c r="D1807" s="674">
        <v>8</v>
      </c>
    </row>
    <row r="1808" spans="1:4">
      <c r="A1808" s="674" t="s">
        <v>5012</v>
      </c>
      <c r="B1808" s="674">
        <v>1</v>
      </c>
      <c r="C1808" s="674">
        <v>3</v>
      </c>
      <c r="D1808" s="674">
        <v>3</v>
      </c>
    </row>
    <row r="1809" spans="1:4">
      <c r="A1809" s="674" t="s">
        <v>5013</v>
      </c>
      <c r="B1809" s="674">
        <v>47</v>
      </c>
      <c r="C1809" s="674">
        <v>53</v>
      </c>
      <c r="D1809" s="674">
        <v>53</v>
      </c>
    </row>
    <row r="1810" spans="1:4">
      <c r="A1810" s="674" t="s">
        <v>5014</v>
      </c>
      <c r="B1810" s="674">
        <v>28</v>
      </c>
      <c r="C1810" s="674">
        <v>25</v>
      </c>
      <c r="D1810" s="674">
        <v>25</v>
      </c>
    </row>
    <row r="1811" spans="1:4">
      <c r="A1811" s="674" t="s">
        <v>5015</v>
      </c>
      <c r="B1811" s="674">
        <v>13</v>
      </c>
      <c r="C1811" s="674">
        <v>16</v>
      </c>
      <c r="D1811" s="674">
        <v>16</v>
      </c>
    </row>
    <row r="1812" spans="1:4">
      <c r="A1812" s="674" t="s">
        <v>5016</v>
      </c>
      <c r="B1812" s="674">
        <v>8</v>
      </c>
      <c r="C1812" s="674">
        <v>8</v>
      </c>
      <c r="D1812" s="674">
        <v>8</v>
      </c>
    </row>
    <row r="1813" spans="1:4">
      <c r="A1813" s="674" t="s">
        <v>5017</v>
      </c>
      <c r="B1813" s="674">
        <v>1</v>
      </c>
      <c r="C1813" s="674">
        <v>3</v>
      </c>
      <c r="D1813" s="674">
        <v>1</v>
      </c>
    </row>
    <row r="1814" spans="1:4">
      <c r="A1814" s="674" t="s">
        <v>5018</v>
      </c>
      <c r="B1814" s="674">
        <v>1</v>
      </c>
      <c r="C1814" s="674">
        <v>1</v>
      </c>
      <c r="D1814" s="674">
        <v>1</v>
      </c>
    </row>
    <row r="1815" spans="1:4">
      <c r="A1815" s="674" t="s">
        <v>5019</v>
      </c>
      <c r="B1815" s="674">
        <v>16</v>
      </c>
      <c r="C1815" s="674">
        <v>64</v>
      </c>
      <c r="D1815" s="674">
        <v>16</v>
      </c>
    </row>
    <row r="1816" spans="1:4">
      <c r="A1816" s="674" t="s">
        <v>5020</v>
      </c>
      <c r="B1816" s="674">
        <v>7</v>
      </c>
      <c r="C1816" s="674">
        <v>9</v>
      </c>
      <c r="D1816" s="674">
        <v>7</v>
      </c>
    </row>
    <row r="1817" spans="1:4">
      <c r="A1817" s="674" t="s">
        <v>5021</v>
      </c>
      <c r="B1817" s="674">
        <v>7</v>
      </c>
      <c r="C1817" s="674">
        <v>6</v>
      </c>
      <c r="D1817" s="674">
        <v>5</v>
      </c>
    </row>
    <row r="1818" spans="1:4">
      <c r="A1818" s="674" t="s">
        <v>5022</v>
      </c>
      <c r="B1818" s="674">
        <v>8</v>
      </c>
      <c r="C1818" s="674">
        <v>5</v>
      </c>
      <c r="D1818" s="674">
        <v>5</v>
      </c>
    </row>
    <row r="1819" spans="1:4">
      <c r="A1819" s="674" t="s">
        <v>5023</v>
      </c>
      <c r="B1819" s="674">
        <v>1</v>
      </c>
      <c r="C1819" s="674">
        <v>3</v>
      </c>
      <c r="D1819" s="674">
        <v>3</v>
      </c>
    </row>
    <row r="1820" spans="1:4">
      <c r="A1820" s="674" t="s">
        <v>5024</v>
      </c>
      <c r="B1820" s="674">
        <v>17</v>
      </c>
      <c r="C1820" s="674">
        <v>102</v>
      </c>
      <c r="D1820" s="674">
        <v>67</v>
      </c>
    </row>
    <row r="1821" spans="1:4">
      <c r="A1821" s="674" t="s">
        <v>5025</v>
      </c>
      <c r="B1821" s="674">
        <v>5</v>
      </c>
      <c r="C1821" s="674">
        <v>45</v>
      </c>
      <c r="D1821" s="674">
        <v>20</v>
      </c>
    </row>
    <row r="1822" spans="1:4">
      <c r="A1822" s="674" t="s">
        <v>5026</v>
      </c>
      <c r="B1822" s="674">
        <v>5</v>
      </c>
      <c r="C1822" s="674">
        <v>28</v>
      </c>
      <c r="D1822" s="674">
        <v>5</v>
      </c>
    </row>
    <row r="1823" spans="1:4">
      <c r="A1823" s="674" t="s">
        <v>5027</v>
      </c>
      <c r="B1823" s="674">
        <v>5</v>
      </c>
      <c r="C1823" s="674">
        <v>8</v>
      </c>
      <c r="D1823" s="674">
        <v>5</v>
      </c>
    </row>
    <row r="1824" spans="1:4">
      <c r="A1824" s="674" t="s">
        <v>5028</v>
      </c>
      <c r="B1824" s="674">
        <v>43</v>
      </c>
      <c r="C1824" s="674">
        <v>56</v>
      </c>
      <c r="D1824" s="674">
        <v>56</v>
      </c>
    </row>
    <row r="1825" spans="1:4">
      <c r="A1825" s="674" t="s">
        <v>5029</v>
      </c>
      <c r="B1825" s="674">
        <v>17</v>
      </c>
      <c r="C1825" s="674">
        <v>29</v>
      </c>
      <c r="D1825" s="674">
        <v>27</v>
      </c>
    </row>
    <row r="1826" spans="1:4">
      <c r="A1826" s="674" t="s">
        <v>5030</v>
      </c>
      <c r="B1826" s="674">
        <v>39</v>
      </c>
      <c r="C1826" s="674">
        <v>69</v>
      </c>
      <c r="D1826" s="674">
        <v>69</v>
      </c>
    </row>
    <row r="1827" spans="1:4">
      <c r="A1827" s="674" t="s">
        <v>5031</v>
      </c>
      <c r="B1827" s="674">
        <v>45</v>
      </c>
      <c r="C1827" s="674">
        <v>42</v>
      </c>
      <c r="D1827" s="674">
        <v>42</v>
      </c>
    </row>
    <row r="1828" spans="1:4">
      <c r="A1828" s="674" t="s">
        <v>5032</v>
      </c>
      <c r="B1828" s="674">
        <v>8</v>
      </c>
      <c r="C1828" s="674">
        <v>16</v>
      </c>
      <c r="D1828" s="674">
        <v>16</v>
      </c>
    </row>
    <row r="1829" spans="1:4">
      <c r="A1829" s="674" t="s">
        <v>5033</v>
      </c>
      <c r="B1829" s="674">
        <v>1</v>
      </c>
      <c r="C1829" s="674">
        <v>8</v>
      </c>
      <c r="D1829" s="674">
        <v>5</v>
      </c>
    </row>
    <row r="1830" spans="1:4">
      <c r="A1830" s="674" t="s">
        <v>5034</v>
      </c>
      <c r="B1830" s="674">
        <v>1</v>
      </c>
      <c r="C1830" s="674">
        <v>8</v>
      </c>
      <c r="D1830" s="674">
        <v>5</v>
      </c>
    </row>
    <row r="1831" spans="1:4">
      <c r="A1831" s="674" t="s">
        <v>5035</v>
      </c>
      <c r="B1831" s="674">
        <v>1</v>
      </c>
      <c r="C1831" s="674">
        <v>3</v>
      </c>
      <c r="D1831" s="674">
        <v>1</v>
      </c>
    </row>
    <row r="1832" spans="1:4">
      <c r="A1832" s="674" t="s">
        <v>5036</v>
      </c>
      <c r="B1832" s="674">
        <v>1</v>
      </c>
      <c r="C1832" s="674">
        <v>5</v>
      </c>
      <c r="D1832" s="674">
        <v>3</v>
      </c>
    </row>
    <row r="1833" spans="1:4">
      <c r="A1833" s="674" t="s">
        <v>5037</v>
      </c>
      <c r="B1833" s="674">
        <v>81</v>
      </c>
      <c r="C1833" s="674">
        <v>74</v>
      </c>
      <c r="D1833" s="674">
        <v>74</v>
      </c>
    </row>
    <row r="1834" spans="1:4">
      <c r="A1834" s="674" t="s">
        <v>5038</v>
      </c>
      <c r="B1834" s="674">
        <v>73</v>
      </c>
      <c r="C1834" s="674">
        <v>51</v>
      </c>
      <c r="D1834" s="674">
        <v>53</v>
      </c>
    </row>
    <row r="1835" spans="1:4">
      <c r="A1835" s="674" t="s">
        <v>5039</v>
      </c>
      <c r="B1835" s="674">
        <v>8</v>
      </c>
      <c r="C1835" s="674">
        <v>18</v>
      </c>
      <c r="D1835" s="674">
        <v>18</v>
      </c>
    </row>
    <row r="1836" spans="1:4">
      <c r="A1836" s="674" t="s">
        <v>5040</v>
      </c>
      <c r="B1836" s="674">
        <v>77</v>
      </c>
      <c r="C1836" s="674">
        <v>70</v>
      </c>
      <c r="D1836" s="674">
        <v>70</v>
      </c>
    </row>
    <row r="1837" spans="1:4">
      <c r="A1837" s="674" t="s">
        <v>5041</v>
      </c>
      <c r="B1837" s="674">
        <v>91</v>
      </c>
      <c r="C1837" s="674">
        <v>42</v>
      </c>
      <c r="D1837" s="674">
        <v>42</v>
      </c>
    </row>
    <row r="1838" spans="1:4">
      <c r="A1838" s="674" t="s">
        <v>5042</v>
      </c>
      <c r="B1838" s="674">
        <v>50</v>
      </c>
      <c r="C1838" s="674">
        <v>19</v>
      </c>
      <c r="D1838" s="674">
        <v>19</v>
      </c>
    </row>
    <row r="1839" spans="1:4">
      <c r="A1839" s="674" t="s">
        <v>5043</v>
      </c>
      <c r="B1839" s="674">
        <v>10</v>
      </c>
      <c r="C1839" s="674">
        <v>47</v>
      </c>
      <c r="D1839" s="674">
        <v>36</v>
      </c>
    </row>
    <row r="1840" spans="1:4">
      <c r="A1840" s="674" t="s">
        <v>5044</v>
      </c>
      <c r="B1840" s="674">
        <v>3</v>
      </c>
      <c r="C1840" s="674">
        <v>25</v>
      </c>
      <c r="D1840" s="674">
        <v>5</v>
      </c>
    </row>
    <row r="1841" spans="1:15">
      <c r="A1841" s="674" t="s">
        <v>5045</v>
      </c>
      <c r="B1841" s="674">
        <v>64</v>
      </c>
      <c r="C1841" s="674">
        <v>49</v>
      </c>
      <c r="D1841" s="674">
        <v>49</v>
      </c>
    </row>
    <row r="1842" spans="1:15">
      <c r="A1842" s="674" t="s">
        <v>5046</v>
      </c>
      <c r="B1842" s="674">
        <v>13</v>
      </c>
      <c r="C1842" s="674">
        <v>5</v>
      </c>
      <c r="D1842" s="674">
        <v>5</v>
      </c>
    </row>
    <row r="1843" spans="1:15">
      <c r="A1843" s="674" t="s">
        <v>5047</v>
      </c>
      <c r="B1843" s="674">
        <v>1</v>
      </c>
      <c r="C1843" s="674">
        <v>3</v>
      </c>
      <c r="D1843" s="674">
        <v>1</v>
      </c>
    </row>
    <row r="1844" spans="1:15">
      <c r="A1844" s="674" t="s">
        <v>5048</v>
      </c>
      <c r="B1844" s="674">
        <v>1</v>
      </c>
      <c r="C1844" s="674">
        <v>85</v>
      </c>
      <c r="D1844" s="674">
        <v>20</v>
      </c>
    </row>
    <row r="1845" spans="1:15">
      <c r="A1845" s="674" t="s">
        <v>5049</v>
      </c>
      <c r="B1845" s="674">
        <v>36</v>
      </c>
      <c r="C1845" s="674">
        <v>64</v>
      </c>
      <c r="D1845" s="674">
        <v>59</v>
      </c>
    </row>
    <row r="1846" spans="1:15">
      <c r="G1846" s="747"/>
      <c r="H1846" s="747"/>
      <c r="I1846" s="747"/>
      <c r="J1846" s="747"/>
      <c r="K1846" s="747"/>
      <c r="L1846" s="747"/>
      <c r="M1846" s="747"/>
      <c r="N1846" s="747"/>
      <c r="O1846" s="747"/>
    </row>
    <row r="1847" spans="1:15">
      <c r="G1847" s="747"/>
      <c r="H1847" s="747"/>
      <c r="I1847" s="747"/>
      <c r="J1847" s="747"/>
      <c r="K1847" s="747"/>
      <c r="L1847" s="747"/>
      <c r="M1847" s="747"/>
      <c r="N1847" s="747"/>
      <c r="O1847" s="747"/>
    </row>
    <row r="1848" spans="1:15">
      <c r="G1848" s="747"/>
      <c r="H1848" s="747"/>
      <c r="I1848" s="747"/>
      <c r="J1848" s="747"/>
      <c r="K1848" s="747"/>
      <c r="L1848" s="747"/>
      <c r="M1848" s="747"/>
      <c r="N1848" s="747"/>
      <c r="O1848" s="747"/>
    </row>
    <row r="1849" spans="1:15">
      <c r="G1849" s="747"/>
      <c r="H1849" s="747"/>
      <c r="I1849" s="747"/>
      <c r="J1849" s="747"/>
      <c r="K1849" s="747"/>
      <c r="L1849" s="747"/>
      <c r="M1849" s="747"/>
      <c r="N1849" s="747"/>
      <c r="O1849" s="747"/>
    </row>
    <row r="1850" spans="1:15">
      <c r="G1850" s="747"/>
      <c r="H1850" s="747"/>
      <c r="I1850" s="747"/>
      <c r="J1850" s="747"/>
      <c r="K1850" s="747"/>
      <c r="L1850" s="747"/>
      <c r="M1850" s="747"/>
      <c r="N1850" s="747"/>
      <c r="O1850" s="747"/>
    </row>
    <row r="1851" spans="1:15">
      <c r="G1851" s="747"/>
      <c r="H1851" s="747"/>
      <c r="I1851" s="747"/>
      <c r="J1851" s="747"/>
      <c r="K1851" s="747"/>
      <c r="L1851" s="747"/>
      <c r="M1851" s="747"/>
      <c r="N1851" s="747"/>
      <c r="O1851" s="747"/>
    </row>
    <row r="1852" spans="1:15">
      <c r="G1852" s="747"/>
      <c r="H1852" s="747"/>
      <c r="I1852" s="747"/>
      <c r="J1852" s="747"/>
      <c r="K1852" s="747"/>
      <c r="L1852" s="747"/>
      <c r="M1852" s="747"/>
      <c r="N1852" s="747"/>
      <c r="O1852" s="747"/>
    </row>
    <row r="1853" spans="1:15">
      <c r="G1853" s="747"/>
      <c r="H1853" s="747"/>
      <c r="I1853" s="747"/>
      <c r="J1853" s="747"/>
      <c r="K1853" s="747"/>
      <c r="L1853" s="747"/>
      <c r="M1853" s="747"/>
      <c r="N1853" s="747"/>
      <c r="O1853" s="747"/>
    </row>
    <row r="1854" spans="1:15">
      <c r="G1854" s="747"/>
      <c r="H1854" s="747"/>
      <c r="I1854" s="747"/>
      <c r="J1854" s="747"/>
      <c r="K1854" s="747"/>
      <c r="L1854" s="747"/>
      <c r="M1854" s="747"/>
      <c r="N1854" s="747"/>
      <c r="O1854" s="747"/>
    </row>
  </sheetData>
  <autoFilter ref="A1:D1845">
    <sortState ref="A238:D1092">
      <sortCondition ref="A1:A1845"/>
    </sortState>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1001"/>
  <sheetViews>
    <sheetView workbookViewId="0"/>
  </sheetViews>
  <sheetFormatPr defaultColWidth="9.140625" defaultRowHeight="15"/>
  <cols>
    <col min="1" max="1" width="7.42578125" style="674" bestFit="1" customWidth="1"/>
    <col min="2" max="2" width="6.140625" style="674" bestFit="1" customWidth="1"/>
    <col min="3" max="3" width="4" style="674" bestFit="1" customWidth="1"/>
    <col min="4" max="4" width="9.42578125" style="674" bestFit="1" customWidth="1"/>
    <col min="5" max="16384" width="9.140625" style="674"/>
  </cols>
  <sheetData>
    <row r="1" spans="1:4">
      <c r="A1" s="674" t="s">
        <v>1630</v>
      </c>
      <c r="B1" s="674" t="s">
        <v>1884</v>
      </c>
      <c r="C1" s="674" t="s">
        <v>1885</v>
      </c>
      <c r="D1" s="674" t="s">
        <v>3205</v>
      </c>
    </row>
    <row r="2" spans="1:4">
      <c r="A2" s="674" t="s">
        <v>5662</v>
      </c>
      <c r="B2" s="674">
        <v>32</v>
      </c>
      <c r="C2" s="674">
        <v>43</v>
      </c>
      <c r="D2" s="674">
        <v>43</v>
      </c>
    </row>
    <row r="3" spans="1:4">
      <c r="A3" s="674" t="s">
        <v>5661</v>
      </c>
      <c r="B3" s="674">
        <v>15</v>
      </c>
      <c r="C3" s="674">
        <v>21</v>
      </c>
      <c r="D3" s="674">
        <v>21</v>
      </c>
    </row>
    <row r="4" spans="1:4">
      <c r="A4" s="674" t="s">
        <v>5660</v>
      </c>
      <c r="B4" s="674">
        <v>24</v>
      </c>
      <c r="C4" s="674">
        <v>28</v>
      </c>
      <c r="D4" s="674">
        <v>28</v>
      </c>
    </row>
    <row r="5" spans="1:4">
      <c r="A5" s="674" t="s">
        <v>5659</v>
      </c>
      <c r="B5" s="674">
        <v>10</v>
      </c>
      <c r="C5" s="674">
        <v>16</v>
      </c>
      <c r="D5" s="674">
        <v>16</v>
      </c>
    </row>
    <row r="6" spans="1:4">
      <c r="A6" s="674" t="s">
        <v>5658</v>
      </c>
      <c r="B6" s="674">
        <v>54</v>
      </c>
      <c r="C6" s="674">
        <v>87</v>
      </c>
      <c r="D6" s="674">
        <v>87</v>
      </c>
    </row>
    <row r="7" spans="1:4">
      <c r="A7" s="674" t="s">
        <v>5657</v>
      </c>
      <c r="B7" s="674">
        <v>13</v>
      </c>
      <c r="C7" s="674">
        <v>61</v>
      </c>
      <c r="D7" s="674">
        <v>61</v>
      </c>
    </row>
    <row r="8" spans="1:4">
      <c r="A8" s="674" t="s">
        <v>5656</v>
      </c>
      <c r="B8" s="674">
        <v>20</v>
      </c>
      <c r="C8" s="674">
        <v>60</v>
      </c>
      <c r="D8" s="674">
        <v>53</v>
      </c>
    </row>
    <row r="9" spans="1:4">
      <c r="A9" s="674" t="s">
        <v>5655</v>
      </c>
      <c r="B9" s="674">
        <v>4</v>
      </c>
      <c r="C9" s="674">
        <v>34</v>
      </c>
      <c r="D9" s="674">
        <v>4</v>
      </c>
    </row>
    <row r="10" spans="1:4">
      <c r="A10" s="674" t="s">
        <v>5654</v>
      </c>
      <c r="B10" s="674">
        <v>18</v>
      </c>
      <c r="C10" s="674">
        <v>42</v>
      </c>
      <c r="D10" s="674">
        <v>29</v>
      </c>
    </row>
    <row r="11" spans="1:4">
      <c r="A11" s="674" t="s">
        <v>5653</v>
      </c>
      <c r="B11" s="674">
        <v>14</v>
      </c>
      <c r="C11" s="674">
        <v>24</v>
      </c>
      <c r="D11" s="674">
        <v>15</v>
      </c>
    </row>
    <row r="12" spans="1:4">
      <c r="A12" s="674" t="s">
        <v>5652</v>
      </c>
      <c r="B12" s="674">
        <v>15</v>
      </c>
      <c r="C12" s="674">
        <v>35</v>
      </c>
      <c r="D12" s="674">
        <v>25</v>
      </c>
    </row>
    <row r="13" spans="1:4">
      <c r="A13" s="674" t="s">
        <v>5651</v>
      </c>
      <c r="B13" s="674">
        <v>10</v>
      </c>
      <c r="C13" s="674">
        <v>22</v>
      </c>
      <c r="D13" s="674">
        <v>14</v>
      </c>
    </row>
    <row r="14" spans="1:4">
      <c r="A14" s="674" t="s">
        <v>5650</v>
      </c>
      <c r="B14" s="674">
        <v>12</v>
      </c>
      <c r="C14" s="674">
        <v>39</v>
      </c>
      <c r="D14" s="674">
        <v>12</v>
      </c>
    </row>
    <row r="15" spans="1:4">
      <c r="A15" s="674" t="s">
        <v>5649</v>
      </c>
      <c r="B15" s="674">
        <v>11</v>
      </c>
      <c r="C15" s="674">
        <v>17</v>
      </c>
      <c r="D15" s="674">
        <v>11</v>
      </c>
    </row>
    <row r="16" spans="1:4">
      <c r="A16" s="674" t="s">
        <v>5648</v>
      </c>
      <c r="B16" s="674">
        <v>8</v>
      </c>
      <c r="C16" s="674">
        <v>51</v>
      </c>
      <c r="D16" s="674">
        <v>23</v>
      </c>
    </row>
    <row r="17" spans="1:4">
      <c r="A17" s="674" t="s">
        <v>5647</v>
      </c>
      <c r="B17" s="674">
        <v>1</v>
      </c>
      <c r="C17" s="674">
        <v>34</v>
      </c>
      <c r="D17" s="674">
        <v>1</v>
      </c>
    </row>
    <row r="18" spans="1:4">
      <c r="A18" s="674" t="s">
        <v>5646</v>
      </c>
      <c r="B18" s="674">
        <v>32</v>
      </c>
      <c r="C18" s="674">
        <v>91</v>
      </c>
      <c r="D18" s="674">
        <v>83</v>
      </c>
    </row>
    <row r="19" spans="1:4">
      <c r="A19" s="674" t="s">
        <v>5645</v>
      </c>
      <c r="B19" s="674">
        <v>19</v>
      </c>
      <c r="C19" s="674">
        <v>39</v>
      </c>
      <c r="D19" s="674">
        <v>36</v>
      </c>
    </row>
    <row r="20" spans="1:4">
      <c r="A20" s="674" t="s">
        <v>5644</v>
      </c>
      <c r="B20" s="674">
        <v>47</v>
      </c>
      <c r="C20" s="674">
        <v>77</v>
      </c>
      <c r="D20" s="674">
        <v>78</v>
      </c>
    </row>
    <row r="21" spans="1:4">
      <c r="A21" s="674" t="s">
        <v>5643</v>
      </c>
      <c r="B21" s="674">
        <v>188</v>
      </c>
      <c r="C21" s="674">
        <v>53</v>
      </c>
      <c r="D21" s="674">
        <v>54</v>
      </c>
    </row>
    <row r="22" spans="1:4">
      <c r="A22" s="674" t="s">
        <v>5642</v>
      </c>
      <c r="B22" s="674">
        <v>13</v>
      </c>
      <c r="C22" s="674">
        <v>29</v>
      </c>
      <c r="D22" s="674">
        <v>22</v>
      </c>
    </row>
    <row r="23" spans="1:4">
      <c r="A23" s="674" t="s">
        <v>5641</v>
      </c>
      <c r="B23" s="674">
        <v>11</v>
      </c>
      <c r="C23" s="674">
        <v>20</v>
      </c>
      <c r="D23" s="674">
        <v>16</v>
      </c>
    </row>
    <row r="24" spans="1:4">
      <c r="A24" s="674" t="s">
        <v>5640</v>
      </c>
      <c r="B24" s="674">
        <v>13</v>
      </c>
      <c r="C24" s="674">
        <v>35</v>
      </c>
      <c r="D24" s="674">
        <v>26</v>
      </c>
    </row>
    <row r="25" spans="1:4">
      <c r="A25" s="674" t="s">
        <v>5639</v>
      </c>
      <c r="B25" s="674">
        <v>10</v>
      </c>
      <c r="C25" s="674">
        <v>21</v>
      </c>
      <c r="D25" s="674">
        <v>15</v>
      </c>
    </row>
    <row r="26" spans="1:4">
      <c r="A26" s="674" t="s">
        <v>5638</v>
      </c>
      <c r="B26" s="674">
        <v>5</v>
      </c>
      <c r="C26" s="674">
        <v>23</v>
      </c>
      <c r="D26" s="674">
        <v>5</v>
      </c>
    </row>
    <row r="27" spans="1:4">
      <c r="A27" s="674" t="s">
        <v>5637</v>
      </c>
      <c r="B27" s="674">
        <v>8</v>
      </c>
      <c r="C27" s="674">
        <v>19</v>
      </c>
      <c r="D27" s="674">
        <v>8</v>
      </c>
    </row>
    <row r="28" spans="1:4">
      <c r="A28" s="674" t="s">
        <v>5636</v>
      </c>
      <c r="B28" s="674">
        <v>16</v>
      </c>
      <c r="C28" s="674">
        <v>55</v>
      </c>
      <c r="D28" s="674">
        <v>32</v>
      </c>
    </row>
    <row r="29" spans="1:4">
      <c r="A29" s="674" t="s">
        <v>5635</v>
      </c>
      <c r="B29" s="674">
        <v>11</v>
      </c>
      <c r="C29" s="674">
        <v>38</v>
      </c>
      <c r="D29" s="674">
        <v>16</v>
      </c>
    </row>
    <row r="30" spans="1:4">
      <c r="A30" s="674" t="s">
        <v>5634</v>
      </c>
      <c r="B30" s="674">
        <v>24</v>
      </c>
      <c r="C30" s="674">
        <v>55</v>
      </c>
      <c r="D30" s="674">
        <v>54</v>
      </c>
    </row>
    <row r="31" spans="1:4">
      <c r="A31" s="674" t="s">
        <v>5633</v>
      </c>
      <c r="B31" s="674">
        <v>6</v>
      </c>
      <c r="C31" s="674">
        <v>41</v>
      </c>
      <c r="D31" s="674">
        <v>33</v>
      </c>
    </row>
    <row r="32" spans="1:4">
      <c r="A32" s="674" t="s">
        <v>5632</v>
      </c>
      <c r="B32" s="674">
        <v>19</v>
      </c>
      <c r="C32" s="674">
        <v>60</v>
      </c>
      <c r="D32" s="674">
        <v>57</v>
      </c>
    </row>
    <row r="33" spans="1:4">
      <c r="A33" s="674" t="s">
        <v>5631</v>
      </c>
      <c r="B33" s="674">
        <v>8</v>
      </c>
      <c r="C33" s="674">
        <v>33</v>
      </c>
      <c r="D33" s="674">
        <v>27</v>
      </c>
    </row>
    <row r="34" spans="1:4">
      <c r="A34" s="674" t="s">
        <v>5630</v>
      </c>
      <c r="B34" s="674">
        <v>11</v>
      </c>
      <c r="C34" s="674">
        <v>28</v>
      </c>
      <c r="D34" s="674">
        <v>22</v>
      </c>
    </row>
    <row r="35" spans="1:4">
      <c r="A35" s="674" t="s">
        <v>5629</v>
      </c>
      <c r="B35" s="674">
        <v>9</v>
      </c>
      <c r="C35" s="674">
        <v>21</v>
      </c>
      <c r="D35" s="674">
        <v>14</v>
      </c>
    </row>
    <row r="36" spans="1:4">
      <c r="A36" s="674" t="s">
        <v>5628</v>
      </c>
      <c r="B36" s="674">
        <v>8</v>
      </c>
      <c r="C36" s="674">
        <v>20</v>
      </c>
      <c r="D36" s="674">
        <v>13</v>
      </c>
    </row>
    <row r="37" spans="1:4">
      <c r="A37" s="674" t="s">
        <v>5627</v>
      </c>
      <c r="B37" s="674">
        <v>5</v>
      </c>
      <c r="C37" s="674">
        <v>11</v>
      </c>
      <c r="D37" s="674">
        <v>8</v>
      </c>
    </row>
    <row r="38" spans="1:4">
      <c r="A38" s="674" t="s">
        <v>5626</v>
      </c>
      <c r="B38" s="674">
        <v>9</v>
      </c>
      <c r="C38" s="674">
        <v>22</v>
      </c>
      <c r="D38" s="674">
        <v>9</v>
      </c>
    </row>
    <row r="39" spans="1:4">
      <c r="A39" s="674" t="s">
        <v>5625</v>
      </c>
      <c r="B39" s="674">
        <v>10</v>
      </c>
      <c r="C39" s="674">
        <v>11</v>
      </c>
      <c r="D39" s="674">
        <v>9</v>
      </c>
    </row>
    <row r="40" spans="1:4">
      <c r="A40" s="674" t="s">
        <v>5624</v>
      </c>
      <c r="B40" s="674">
        <v>5</v>
      </c>
      <c r="C40" s="674">
        <v>38</v>
      </c>
      <c r="D40" s="674">
        <v>10</v>
      </c>
    </row>
    <row r="41" spans="1:4">
      <c r="A41" s="674" t="s">
        <v>5623</v>
      </c>
      <c r="B41" s="674">
        <v>3</v>
      </c>
      <c r="C41" s="674">
        <v>21</v>
      </c>
      <c r="D41" s="674">
        <v>3</v>
      </c>
    </row>
    <row r="42" spans="1:4">
      <c r="A42" s="674" t="s">
        <v>5622</v>
      </c>
      <c r="B42" s="674">
        <v>63</v>
      </c>
      <c r="C42" s="674">
        <v>41</v>
      </c>
      <c r="D42" s="674">
        <v>41</v>
      </c>
    </row>
    <row r="43" spans="1:4">
      <c r="A43" s="674" t="s">
        <v>5621</v>
      </c>
      <c r="B43" s="674">
        <v>1</v>
      </c>
      <c r="C43" s="674">
        <v>16</v>
      </c>
      <c r="D43" s="674">
        <v>16</v>
      </c>
    </row>
    <row r="44" spans="1:4">
      <c r="A44" s="674" t="s">
        <v>5620</v>
      </c>
      <c r="B44" s="674">
        <v>116</v>
      </c>
      <c r="C44" s="674">
        <v>42</v>
      </c>
      <c r="D44" s="674">
        <v>45</v>
      </c>
    </row>
    <row r="45" spans="1:4">
      <c r="A45" s="674" t="s">
        <v>5619</v>
      </c>
      <c r="B45" s="674">
        <v>44</v>
      </c>
      <c r="C45" s="674">
        <v>13</v>
      </c>
      <c r="D45" s="674">
        <v>13</v>
      </c>
    </row>
    <row r="46" spans="1:4">
      <c r="A46" s="674" t="s">
        <v>5618</v>
      </c>
      <c r="B46" s="674">
        <v>5</v>
      </c>
      <c r="C46" s="674">
        <v>32</v>
      </c>
      <c r="D46" s="674">
        <v>29</v>
      </c>
    </row>
    <row r="47" spans="1:4">
      <c r="A47" s="674" t="s">
        <v>5617</v>
      </c>
      <c r="B47" s="674">
        <v>1</v>
      </c>
      <c r="C47" s="674">
        <v>14</v>
      </c>
      <c r="D47" s="674">
        <v>5</v>
      </c>
    </row>
    <row r="48" spans="1:4">
      <c r="A48" s="674" t="s">
        <v>5616</v>
      </c>
      <c r="B48" s="674">
        <v>5</v>
      </c>
      <c r="C48" s="674">
        <v>21</v>
      </c>
      <c r="D48" s="674">
        <v>20</v>
      </c>
    </row>
    <row r="49" spans="1:4">
      <c r="A49" s="674" t="s">
        <v>5615</v>
      </c>
      <c r="B49" s="674">
        <v>1</v>
      </c>
      <c r="C49" s="674">
        <v>8</v>
      </c>
      <c r="D49" s="674">
        <v>3</v>
      </c>
    </row>
    <row r="50" spans="1:4">
      <c r="A50" s="674" t="s">
        <v>5614</v>
      </c>
      <c r="B50" s="674">
        <v>1</v>
      </c>
      <c r="C50" s="674">
        <v>13</v>
      </c>
      <c r="D50" s="674">
        <v>10</v>
      </c>
    </row>
    <row r="51" spans="1:4">
      <c r="A51" s="674" t="s">
        <v>5613</v>
      </c>
      <c r="B51" s="674">
        <v>1</v>
      </c>
      <c r="C51" s="674">
        <v>3</v>
      </c>
      <c r="D51" s="674">
        <v>3</v>
      </c>
    </row>
    <row r="52" spans="1:4">
      <c r="A52" s="674" t="s">
        <v>5612</v>
      </c>
      <c r="B52" s="674">
        <v>83</v>
      </c>
      <c r="C52" s="674">
        <v>55</v>
      </c>
      <c r="D52" s="674">
        <v>55</v>
      </c>
    </row>
    <row r="53" spans="1:4">
      <c r="A53" s="674" t="s">
        <v>5611</v>
      </c>
      <c r="B53" s="674">
        <v>1</v>
      </c>
      <c r="C53" s="674">
        <v>9</v>
      </c>
      <c r="D53" s="674">
        <v>5</v>
      </c>
    </row>
    <row r="54" spans="1:4">
      <c r="A54" s="674" t="s">
        <v>5610</v>
      </c>
      <c r="B54" s="674">
        <v>18</v>
      </c>
      <c r="C54" s="674">
        <v>48</v>
      </c>
      <c r="D54" s="674">
        <v>32</v>
      </c>
    </row>
    <row r="55" spans="1:4">
      <c r="A55" s="674" t="s">
        <v>5609</v>
      </c>
      <c r="B55" s="674">
        <v>10</v>
      </c>
      <c r="C55" s="674">
        <v>19</v>
      </c>
      <c r="D55" s="674">
        <v>10</v>
      </c>
    </row>
    <row r="56" spans="1:4">
      <c r="A56" s="674" t="s">
        <v>5608</v>
      </c>
      <c r="B56" s="674">
        <v>1</v>
      </c>
      <c r="C56" s="674">
        <v>6</v>
      </c>
      <c r="D56" s="674">
        <v>8</v>
      </c>
    </row>
    <row r="57" spans="1:4">
      <c r="A57" s="674" t="s">
        <v>5607</v>
      </c>
      <c r="B57" s="674">
        <v>1</v>
      </c>
      <c r="C57" s="674">
        <v>3</v>
      </c>
      <c r="D57" s="674">
        <v>3</v>
      </c>
    </row>
    <row r="58" spans="1:4">
      <c r="A58" s="674" t="s">
        <v>5606</v>
      </c>
      <c r="B58" s="674">
        <v>1</v>
      </c>
      <c r="C58" s="674">
        <v>35</v>
      </c>
      <c r="D58" s="674">
        <v>13</v>
      </c>
    </row>
    <row r="59" spans="1:4">
      <c r="A59" s="674" t="s">
        <v>5605</v>
      </c>
      <c r="B59" s="674">
        <v>1</v>
      </c>
      <c r="C59" s="674">
        <v>13</v>
      </c>
      <c r="D59" s="674">
        <v>1</v>
      </c>
    </row>
    <row r="60" spans="1:4">
      <c r="A60" s="674" t="s">
        <v>5604</v>
      </c>
      <c r="B60" s="674">
        <v>5</v>
      </c>
      <c r="C60" s="674">
        <v>5</v>
      </c>
      <c r="D60" s="674">
        <v>5</v>
      </c>
    </row>
    <row r="61" spans="1:4">
      <c r="A61" s="674" t="s">
        <v>5603</v>
      </c>
      <c r="B61" s="674">
        <v>1</v>
      </c>
      <c r="C61" s="674">
        <v>3</v>
      </c>
      <c r="D61" s="674">
        <v>3</v>
      </c>
    </row>
    <row r="62" spans="1:4">
      <c r="A62" s="674" t="s">
        <v>3296</v>
      </c>
      <c r="B62" s="674">
        <v>1</v>
      </c>
      <c r="C62" s="674">
        <v>2</v>
      </c>
      <c r="D62" s="674">
        <v>1</v>
      </c>
    </row>
    <row r="63" spans="1:4">
      <c r="A63" s="674" t="s">
        <v>3297</v>
      </c>
      <c r="B63" s="674">
        <v>1</v>
      </c>
      <c r="C63" s="674">
        <v>4</v>
      </c>
      <c r="D63" s="674">
        <v>3</v>
      </c>
    </row>
    <row r="64" spans="1:4">
      <c r="A64" s="674" t="s">
        <v>3298</v>
      </c>
      <c r="B64" s="674">
        <v>1</v>
      </c>
      <c r="C64" s="674">
        <v>4</v>
      </c>
      <c r="D64" s="674">
        <v>3</v>
      </c>
    </row>
    <row r="65" spans="1:4">
      <c r="A65" s="674" t="s">
        <v>5602</v>
      </c>
      <c r="B65" s="674">
        <v>3</v>
      </c>
      <c r="C65" s="674">
        <v>33</v>
      </c>
      <c r="D65" s="674">
        <v>3</v>
      </c>
    </row>
    <row r="66" spans="1:4">
      <c r="A66" s="674" t="s">
        <v>5601</v>
      </c>
      <c r="B66" s="674">
        <v>1</v>
      </c>
      <c r="C66" s="674">
        <v>16</v>
      </c>
      <c r="D66" s="674">
        <v>1</v>
      </c>
    </row>
    <row r="67" spans="1:4">
      <c r="A67" s="674" t="s">
        <v>3310</v>
      </c>
      <c r="B67" s="674">
        <v>1</v>
      </c>
      <c r="C67" s="674">
        <v>52</v>
      </c>
      <c r="D67" s="674">
        <v>1</v>
      </c>
    </row>
    <row r="68" spans="1:4">
      <c r="A68" s="674" t="s">
        <v>3311</v>
      </c>
      <c r="B68" s="674">
        <v>1</v>
      </c>
      <c r="C68" s="674">
        <v>42</v>
      </c>
      <c r="D68" s="674">
        <v>1</v>
      </c>
    </row>
    <row r="69" spans="1:4">
      <c r="A69" s="674" t="s">
        <v>3312</v>
      </c>
      <c r="B69" s="674">
        <v>1</v>
      </c>
      <c r="C69" s="674">
        <v>19</v>
      </c>
      <c r="D69" s="674">
        <v>1</v>
      </c>
    </row>
    <row r="70" spans="1:4">
      <c r="A70" s="674" t="s">
        <v>3313</v>
      </c>
      <c r="B70" s="674">
        <v>1</v>
      </c>
      <c r="C70" s="674">
        <v>31</v>
      </c>
      <c r="D70" s="674">
        <v>1</v>
      </c>
    </row>
    <row r="71" spans="1:4">
      <c r="A71" s="674" t="s">
        <v>3314</v>
      </c>
      <c r="B71" s="674">
        <v>1</v>
      </c>
      <c r="C71" s="674">
        <v>35</v>
      </c>
      <c r="D71" s="674">
        <v>1</v>
      </c>
    </row>
    <row r="72" spans="1:4">
      <c r="A72" s="674" t="s">
        <v>3315</v>
      </c>
      <c r="B72" s="674">
        <v>3</v>
      </c>
      <c r="C72" s="674">
        <v>33</v>
      </c>
      <c r="D72" s="674">
        <v>3</v>
      </c>
    </row>
    <row r="73" spans="1:4">
      <c r="A73" s="674" t="s">
        <v>3316</v>
      </c>
      <c r="B73" s="674">
        <v>1</v>
      </c>
      <c r="C73" s="674">
        <v>27</v>
      </c>
      <c r="D73" s="674">
        <v>1</v>
      </c>
    </row>
    <row r="74" spans="1:4">
      <c r="A74" s="674" t="s">
        <v>3317</v>
      </c>
      <c r="B74" s="674">
        <v>1</v>
      </c>
      <c r="C74" s="674">
        <v>23</v>
      </c>
      <c r="D74" s="674">
        <v>1</v>
      </c>
    </row>
    <row r="75" spans="1:4">
      <c r="A75" s="674" t="s">
        <v>3318</v>
      </c>
      <c r="B75" s="674">
        <v>1</v>
      </c>
      <c r="C75" s="674">
        <v>36</v>
      </c>
      <c r="D75" s="674">
        <v>1</v>
      </c>
    </row>
    <row r="76" spans="1:4">
      <c r="A76" s="674" t="s">
        <v>3319</v>
      </c>
      <c r="B76" s="674">
        <v>1</v>
      </c>
      <c r="C76" s="674">
        <v>14</v>
      </c>
      <c r="D76" s="674">
        <v>1</v>
      </c>
    </row>
    <row r="77" spans="1:4">
      <c r="A77" s="674" t="s">
        <v>5600</v>
      </c>
      <c r="B77" s="674">
        <v>1</v>
      </c>
      <c r="C77" s="674">
        <v>13</v>
      </c>
      <c r="D77" s="674">
        <v>1</v>
      </c>
    </row>
    <row r="78" spans="1:4">
      <c r="A78" s="674" t="s">
        <v>5599</v>
      </c>
      <c r="B78" s="674">
        <v>1</v>
      </c>
      <c r="C78" s="674">
        <v>33</v>
      </c>
      <c r="D78" s="674">
        <v>1</v>
      </c>
    </row>
    <row r="79" spans="1:4">
      <c r="A79" s="674" t="s">
        <v>5598</v>
      </c>
      <c r="B79" s="674">
        <v>1</v>
      </c>
      <c r="C79" s="674">
        <v>5</v>
      </c>
      <c r="D79" s="674">
        <v>1</v>
      </c>
    </row>
    <row r="80" spans="1:4">
      <c r="A80" s="674" t="s">
        <v>5597</v>
      </c>
      <c r="B80" s="674">
        <v>1</v>
      </c>
      <c r="C80" s="674">
        <v>1</v>
      </c>
      <c r="D80" s="674">
        <v>1</v>
      </c>
    </row>
    <row r="81" spans="1:4">
      <c r="A81" s="674" t="s">
        <v>5596</v>
      </c>
      <c r="B81" s="674">
        <v>1</v>
      </c>
      <c r="C81" s="674">
        <v>47</v>
      </c>
      <c r="D81" s="674">
        <v>1</v>
      </c>
    </row>
    <row r="82" spans="1:4">
      <c r="A82" s="674" t="s">
        <v>5595</v>
      </c>
      <c r="B82" s="674">
        <v>1</v>
      </c>
      <c r="C82" s="674">
        <v>5</v>
      </c>
      <c r="D82" s="674">
        <v>1</v>
      </c>
    </row>
    <row r="83" spans="1:4">
      <c r="A83" s="674" t="s">
        <v>3331</v>
      </c>
      <c r="B83" s="674">
        <v>1</v>
      </c>
      <c r="C83" s="674">
        <v>8</v>
      </c>
      <c r="D83" s="674">
        <v>1</v>
      </c>
    </row>
    <row r="84" spans="1:4">
      <c r="A84" s="674" t="s">
        <v>5594</v>
      </c>
      <c r="B84" s="674">
        <v>1</v>
      </c>
      <c r="C84" s="674">
        <v>3</v>
      </c>
      <c r="D84" s="674">
        <v>1</v>
      </c>
    </row>
    <row r="85" spans="1:4">
      <c r="A85" s="674" t="s">
        <v>3334</v>
      </c>
      <c r="B85" s="674">
        <v>1</v>
      </c>
      <c r="C85" s="674">
        <v>3</v>
      </c>
      <c r="D85" s="674">
        <v>1</v>
      </c>
    </row>
    <row r="86" spans="1:4">
      <c r="A86" s="674" t="s">
        <v>5593</v>
      </c>
      <c r="B86" s="674">
        <v>3</v>
      </c>
      <c r="C86" s="674">
        <v>14</v>
      </c>
      <c r="D86" s="674">
        <v>3</v>
      </c>
    </row>
    <row r="87" spans="1:4">
      <c r="A87" s="674" t="s">
        <v>3338</v>
      </c>
      <c r="B87" s="674">
        <v>3</v>
      </c>
      <c r="C87" s="674">
        <v>10</v>
      </c>
      <c r="D87" s="674">
        <v>5</v>
      </c>
    </row>
    <row r="88" spans="1:4">
      <c r="A88" s="674" t="s">
        <v>5592</v>
      </c>
      <c r="B88" s="674">
        <v>3</v>
      </c>
      <c r="C88" s="674">
        <v>16</v>
      </c>
      <c r="D88" s="674">
        <v>3</v>
      </c>
    </row>
    <row r="89" spans="1:4">
      <c r="A89" s="674" t="s">
        <v>3341</v>
      </c>
      <c r="B89" s="674">
        <v>1</v>
      </c>
      <c r="C89" s="674">
        <v>5</v>
      </c>
      <c r="D89" s="674">
        <v>1</v>
      </c>
    </row>
    <row r="90" spans="1:4">
      <c r="A90" s="674" t="s">
        <v>5591</v>
      </c>
      <c r="B90" s="674">
        <v>1</v>
      </c>
      <c r="C90" s="674">
        <v>5</v>
      </c>
      <c r="D90" s="674">
        <v>1</v>
      </c>
    </row>
    <row r="91" spans="1:4">
      <c r="A91" s="674" t="s">
        <v>3344</v>
      </c>
      <c r="B91" s="674">
        <v>1</v>
      </c>
      <c r="C91" s="674">
        <v>8</v>
      </c>
      <c r="D91" s="674">
        <v>1</v>
      </c>
    </row>
    <row r="92" spans="1:4">
      <c r="A92" s="674" t="s">
        <v>5590</v>
      </c>
      <c r="B92" s="674">
        <v>3</v>
      </c>
      <c r="C92" s="674">
        <v>20</v>
      </c>
      <c r="D92" s="674">
        <v>3</v>
      </c>
    </row>
    <row r="93" spans="1:4">
      <c r="A93" s="674" t="s">
        <v>5589</v>
      </c>
      <c r="B93" s="674">
        <v>3</v>
      </c>
      <c r="C93" s="674">
        <v>13</v>
      </c>
      <c r="D93" s="674">
        <v>3</v>
      </c>
    </row>
    <row r="94" spans="1:4">
      <c r="A94" s="674" t="s">
        <v>5588</v>
      </c>
      <c r="B94" s="674">
        <v>1</v>
      </c>
      <c r="C94" s="674">
        <v>13</v>
      </c>
      <c r="D94" s="674">
        <v>1</v>
      </c>
    </row>
    <row r="95" spans="1:4">
      <c r="A95" s="674" t="s">
        <v>3353</v>
      </c>
      <c r="B95" s="674">
        <v>1</v>
      </c>
      <c r="C95" s="674">
        <v>1</v>
      </c>
      <c r="D95" s="674">
        <v>1</v>
      </c>
    </row>
    <row r="96" spans="1:4">
      <c r="A96" s="674" t="s">
        <v>3354</v>
      </c>
      <c r="B96" s="674">
        <v>1</v>
      </c>
      <c r="C96" s="674">
        <v>1</v>
      </c>
      <c r="D96" s="674">
        <v>1</v>
      </c>
    </row>
    <row r="97" spans="1:4">
      <c r="A97" s="674" t="s">
        <v>5587</v>
      </c>
      <c r="B97" s="674">
        <v>1</v>
      </c>
      <c r="C97" s="674">
        <v>11</v>
      </c>
      <c r="D97" s="674">
        <v>1</v>
      </c>
    </row>
    <row r="98" spans="1:4">
      <c r="A98" s="674" t="s">
        <v>3355</v>
      </c>
      <c r="B98" s="674">
        <v>1</v>
      </c>
      <c r="C98" s="674">
        <v>1</v>
      </c>
      <c r="D98" s="674">
        <v>1</v>
      </c>
    </row>
    <row r="99" spans="1:4">
      <c r="A99" s="674" t="s">
        <v>3358</v>
      </c>
      <c r="B99" s="674">
        <v>1</v>
      </c>
      <c r="C99" s="674">
        <v>1</v>
      </c>
      <c r="D99" s="674">
        <v>1</v>
      </c>
    </row>
    <row r="100" spans="1:4">
      <c r="A100" s="674" t="s">
        <v>3359</v>
      </c>
      <c r="B100" s="674">
        <v>1</v>
      </c>
      <c r="C100" s="674">
        <v>1</v>
      </c>
      <c r="D100" s="674">
        <v>1</v>
      </c>
    </row>
    <row r="101" spans="1:4">
      <c r="A101" s="674" t="s">
        <v>5586</v>
      </c>
      <c r="B101" s="674">
        <v>1</v>
      </c>
      <c r="C101" s="674">
        <v>8</v>
      </c>
      <c r="D101" s="674">
        <v>1</v>
      </c>
    </row>
    <row r="102" spans="1:4">
      <c r="A102" s="674" t="s">
        <v>5585</v>
      </c>
      <c r="B102" s="674">
        <v>1</v>
      </c>
      <c r="C102" s="674">
        <v>8</v>
      </c>
      <c r="D102" s="674">
        <v>1</v>
      </c>
    </row>
    <row r="103" spans="1:4">
      <c r="A103" s="674" t="s">
        <v>5584</v>
      </c>
      <c r="B103" s="674">
        <v>1</v>
      </c>
      <c r="C103" s="674">
        <v>5</v>
      </c>
      <c r="D103" s="674">
        <v>1</v>
      </c>
    </row>
    <row r="104" spans="1:4">
      <c r="A104" s="674" t="s">
        <v>5583</v>
      </c>
      <c r="B104" s="674">
        <v>3</v>
      </c>
      <c r="C104" s="674">
        <v>5</v>
      </c>
      <c r="D104" s="674">
        <v>3</v>
      </c>
    </row>
    <row r="105" spans="1:4">
      <c r="A105" s="674" t="s">
        <v>5582</v>
      </c>
      <c r="B105" s="674">
        <v>1</v>
      </c>
      <c r="C105" s="674">
        <v>3</v>
      </c>
      <c r="D105" s="674">
        <v>3</v>
      </c>
    </row>
    <row r="106" spans="1:4">
      <c r="A106" s="674" t="s">
        <v>5581</v>
      </c>
      <c r="B106" s="674">
        <v>1</v>
      </c>
      <c r="C106" s="674">
        <v>5</v>
      </c>
      <c r="D106" s="674">
        <v>1</v>
      </c>
    </row>
    <row r="107" spans="1:4">
      <c r="A107" s="674" t="s">
        <v>3373</v>
      </c>
      <c r="B107" s="674">
        <v>1</v>
      </c>
      <c r="C107" s="674">
        <v>1</v>
      </c>
      <c r="D107" s="674">
        <v>1</v>
      </c>
    </row>
    <row r="108" spans="1:4">
      <c r="A108" s="674" t="s">
        <v>5580</v>
      </c>
      <c r="B108" s="674">
        <v>12</v>
      </c>
      <c r="C108" s="674">
        <v>15</v>
      </c>
      <c r="D108" s="674">
        <v>15</v>
      </c>
    </row>
    <row r="109" spans="1:4">
      <c r="A109" s="674" t="s">
        <v>5579</v>
      </c>
      <c r="B109" s="674">
        <v>1</v>
      </c>
      <c r="C109" s="674">
        <v>3</v>
      </c>
      <c r="D109" s="674">
        <v>1</v>
      </c>
    </row>
    <row r="110" spans="1:4">
      <c r="A110" s="674" t="s">
        <v>3378</v>
      </c>
      <c r="B110" s="674">
        <v>1</v>
      </c>
      <c r="C110" s="674">
        <v>8</v>
      </c>
      <c r="D110" s="674">
        <v>5</v>
      </c>
    </row>
    <row r="111" spans="1:4">
      <c r="A111" s="674" t="s">
        <v>3379</v>
      </c>
      <c r="B111" s="674">
        <v>1</v>
      </c>
      <c r="C111" s="674">
        <v>3</v>
      </c>
      <c r="D111" s="674">
        <v>1</v>
      </c>
    </row>
    <row r="112" spans="1:4">
      <c r="A112" s="674" t="s">
        <v>3380</v>
      </c>
      <c r="B112" s="674">
        <v>1</v>
      </c>
      <c r="C112" s="674">
        <v>11</v>
      </c>
      <c r="D112" s="674">
        <v>8</v>
      </c>
    </row>
    <row r="113" spans="1:4">
      <c r="A113" s="674" t="s">
        <v>3381</v>
      </c>
      <c r="B113" s="674">
        <v>1</v>
      </c>
      <c r="C113" s="674">
        <v>3</v>
      </c>
      <c r="D113" s="674">
        <v>1</v>
      </c>
    </row>
    <row r="114" spans="1:4">
      <c r="A114" s="674" t="s">
        <v>3382</v>
      </c>
      <c r="B114" s="674">
        <v>3</v>
      </c>
      <c r="C114" s="674">
        <v>20</v>
      </c>
      <c r="D114" s="674">
        <v>5</v>
      </c>
    </row>
    <row r="115" spans="1:4">
      <c r="A115" s="674" t="s">
        <v>3383</v>
      </c>
      <c r="B115" s="674">
        <v>1</v>
      </c>
      <c r="C115" s="674">
        <v>5</v>
      </c>
      <c r="D115" s="674">
        <v>3</v>
      </c>
    </row>
    <row r="116" spans="1:4">
      <c r="A116" s="674" t="s">
        <v>3384</v>
      </c>
      <c r="B116" s="674">
        <v>3</v>
      </c>
      <c r="C116" s="674">
        <v>47</v>
      </c>
      <c r="D116" s="674">
        <v>35</v>
      </c>
    </row>
    <row r="117" spans="1:4">
      <c r="A117" s="674" t="s">
        <v>3385</v>
      </c>
      <c r="B117" s="674">
        <v>3</v>
      </c>
      <c r="C117" s="674">
        <v>9</v>
      </c>
      <c r="D117" s="674">
        <v>3</v>
      </c>
    </row>
    <row r="118" spans="1:4">
      <c r="A118" s="674" t="s">
        <v>3386</v>
      </c>
      <c r="B118" s="674">
        <v>1</v>
      </c>
      <c r="C118" s="674">
        <v>5</v>
      </c>
      <c r="D118" s="674">
        <v>1</v>
      </c>
    </row>
    <row r="119" spans="1:4">
      <c r="A119" s="674" t="s">
        <v>3387</v>
      </c>
      <c r="B119" s="674">
        <v>4</v>
      </c>
      <c r="C119" s="674">
        <v>12</v>
      </c>
      <c r="D119" s="674">
        <v>4</v>
      </c>
    </row>
    <row r="120" spans="1:4">
      <c r="A120" s="674" t="s">
        <v>3388</v>
      </c>
      <c r="B120" s="674">
        <v>5</v>
      </c>
      <c r="C120" s="674">
        <v>31</v>
      </c>
      <c r="D120" s="674">
        <v>5</v>
      </c>
    </row>
    <row r="121" spans="1:4">
      <c r="A121" s="674" t="s">
        <v>3389</v>
      </c>
      <c r="B121" s="674">
        <v>3</v>
      </c>
      <c r="C121" s="674">
        <v>10</v>
      </c>
      <c r="D121" s="674">
        <v>3</v>
      </c>
    </row>
    <row r="122" spans="1:4">
      <c r="A122" s="674" t="s">
        <v>3390</v>
      </c>
      <c r="B122" s="674">
        <v>70</v>
      </c>
      <c r="C122" s="674">
        <v>108</v>
      </c>
      <c r="D122" s="674">
        <v>81</v>
      </c>
    </row>
    <row r="123" spans="1:4">
      <c r="A123" s="674" t="s">
        <v>3391</v>
      </c>
      <c r="B123" s="674">
        <v>42</v>
      </c>
      <c r="C123" s="674">
        <v>85</v>
      </c>
      <c r="D123" s="674">
        <v>43</v>
      </c>
    </row>
    <row r="124" spans="1:4">
      <c r="A124" s="674" t="s">
        <v>3392</v>
      </c>
      <c r="B124" s="674">
        <v>35</v>
      </c>
      <c r="C124" s="674">
        <v>60</v>
      </c>
      <c r="D124" s="674">
        <v>36</v>
      </c>
    </row>
    <row r="125" spans="1:4">
      <c r="A125" s="674" t="s">
        <v>3393</v>
      </c>
      <c r="B125" s="674">
        <v>3</v>
      </c>
      <c r="C125" s="674">
        <v>6</v>
      </c>
      <c r="D125" s="674">
        <v>3</v>
      </c>
    </row>
    <row r="126" spans="1:4">
      <c r="A126" s="674" t="s">
        <v>3394</v>
      </c>
      <c r="B126" s="674">
        <v>3</v>
      </c>
      <c r="C126" s="674">
        <v>4</v>
      </c>
      <c r="D126" s="674">
        <v>3</v>
      </c>
    </row>
    <row r="127" spans="1:4">
      <c r="A127" s="674" t="s">
        <v>3395</v>
      </c>
      <c r="B127" s="674">
        <v>3</v>
      </c>
      <c r="C127" s="674">
        <v>4</v>
      </c>
      <c r="D127" s="674">
        <v>3</v>
      </c>
    </row>
    <row r="128" spans="1:4">
      <c r="A128" s="674" t="s">
        <v>3396</v>
      </c>
      <c r="B128" s="674">
        <v>3</v>
      </c>
      <c r="C128" s="674">
        <v>4</v>
      </c>
      <c r="D128" s="674">
        <v>3</v>
      </c>
    </row>
    <row r="129" spans="1:4">
      <c r="A129" s="674" t="s">
        <v>3397</v>
      </c>
      <c r="B129" s="674">
        <v>116</v>
      </c>
      <c r="C129" s="674">
        <v>96</v>
      </c>
      <c r="D129" s="674">
        <v>96</v>
      </c>
    </row>
    <row r="130" spans="1:4">
      <c r="A130" s="674" t="s">
        <v>3398</v>
      </c>
      <c r="B130" s="674">
        <v>21</v>
      </c>
      <c r="C130" s="674">
        <v>60</v>
      </c>
      <c r="D130" s="674">
        <v>54</v>
      </c>
    </row>
    <row r="131" spans="1:4">
      <c r="A131" s="674" t="s">
        <v>3399</v>
      </c>
      <c r="B131" s="674">
        <v>11</v>
      </c>
      <c r="C131" s="674">
        <v>35</v>
      </c>
      <c r="D131" s="674">
        <v>26</v>
      </c>
    </row>
    <row r="132" spans="1:4">
      <c r="A132" s="674" t="s">
        <v>3400</v>
      </c>
      <c r="B132" s="674">
        <v>1</v>
      </c>
      <c r="C132" s="674">
        <v>11</v>
      </c>
      <c r="D132" s="674">
        <v>1</v>
      </c>
    </row>
    <row r="133" spans="1:4">
      <c r="A133" s="674" t="s">
        <v>3401</v>
      </c>
      <c r="B133" s="674">
        <v>1</v>
      </c>
      <c r="C133" s="674">
        <v>5</v>
      </c>
      <c r="D133" s="674">
        <v>1</v>
      </c>
    </row>
    <row r="134" spans="1:4">
      <c r="A134" s="674" t="s">
        <v>3402</v>
      </c>
      <c r="B134" s="674">
        <v>1</v>
      </c>
      <c r="C134" s="674">
        <v>16</v>
      </c>
      <c r="D134" s="674">
        <v>1</v>
      </c>
    </row>
    <row r="135" spans="1:4">
      <c r="A135" s="674" t="s">
        <v>3403</v>
      </c>
      <c r="B135" s="674">
        <v>1</v>
      </c>
      <c r="C135" s="674">
        <v>5</v>
      </c>
      <c r="D135" s="674">
        <v>1</v>
      </c>
    </row>
    <row r="136" spans="1:4">
      <c r="A136" s="674" t="s">
        <v>3404</v>
      </c>
      <c r="B136" s="674">
        <v>1</v>
      </c>
      <c r="C136" s="674">
        <v>8</v>
      </c>
      <c r="D136" s="674">
        <v>1</v>
      </c>
    </row>
    <row r="137" spans="1:4">
      <c r="A137" s="674" t="s">
        <v>3405</v>
      </c>
      <c r="B137" s="674">
        <v>1</v>
      </c>
      <c r="C137" s="674">
        <v>16</v>
      </c>
      <c r="D137" s="674">
        <v>1</v>
      </c>
    </row>
    <row r="138" spans="1:4">
      <c r="A138" s="674" t="s">
        <v>3406</v>
      </c>
      <c r="B138" s="674">
        <v>1</v>
      </c>
      <c r="C138" s="674">
        <v>5</v>
      </c>
      <c r="D138" s="674">
        <v>1</v>
      </c>
    </row>
    <row r="139" spans="1:4">
      <c r="A139" s="674" t="s">
        <v>3407</v>
      </c>
      <c r="B139" s="674">
        <v>3</v>
      </c>
      <c r="C139" s="674">
        <v>13</v>
      </c>
      <c r="D139" s="674">
        <v>3</v>
      </c>
    </row>
    <row r="140" spans="1:4">
      <c r="A140" s="674" t="s">
        <v>3408</v>
      </c>
      <c r="B140" s="674">
        <v>3</v>
      </c>
      <c r="C140" s="674">
        <v>38</v>
      </c>
      <c r="D140" s="674">
        <v>3</v>
      </c>
    </row>
    <row r="141" spans="1:4">
      <c r="A141" s="674" t="s">
        <v>3409</v>
      </c>
      <c r="B141" s="674">
        <v>3</v>
      </c>
      <c r="C141" s="674">
        <v>15</v>
      </c>
      <c r="D141" s="674">
        <v>3</v>
      </c>
    </row>
    <row r="142" spans="1:4">
      <c r="A142" s="674" t="s">
        <v>3410</v>
      </c>
      <c r="B142" s="674">
        <v>5</v>
      </c>
      <c r="C142" s="674">
        <v>25</v>
      </c>
      <c r="D142" s="674">
        <v>5</v>
      </c>
    </row>
    <row r="143" spans="1:4">
      <c r="A143" s="674" t="s">
        <v>3411</v>
      </c>
      <c r="B143" s="674">
        <v>1</v>
      </c>
      <c r="C143" s="674">
        <v>3</v>
      </c>
      <c r="D143" s="674">
        <v>1</v>
      </c>
    </row>
    <row r="144" spans="1:4">
      <c r="A144" s="674" t="s">
        <v>3412</v>
      </c>
      <c r="B144" s="674">
        <v>1</v>
      </c>
      <c r="C144" s="674">
        <v>6</v>
      </c>
      <c r="D144" s="674">
        <v>5</v>
      </c>
    </row>
    <row r="145" spans="1:4">
      <c r="A145" s="674" t="s">
        <v>3413</v>
      </c>
      <c r="B145" s="674">
        <v>1</v>
      </c>
      <c r="C145" s="674">
        <v>5</v>
      </c>
      <c r="D145" s="674">
        <v>1</v>
      </c>
    </row>
    <row r="146" spans="1:4">
      <c r="A146" s="674" t="s">
        <v>3414</v>
      </c>
      <c r="B146" s="674">
        <v>3</v>
      </c>
      <c r="C146" s="674">
        <v>8</v>
      </c>
      <c r="D146" s="674">
        <v>3</v>
      </c>
    </row>
    <row r="147" spans="1:4">
      <c r="A147" s="674" t="s">
        <v>3415</v>
      </c>
      <c r="B147" s="674">
        <v>3</v>
      </c>
      <c r="C147" s="674">
        <v>6</v>
      </c>
      <c r="D147" s="674">
        <v>3</v>
      </c>
    </row>
    <row r="148" spans="1:4">
      <c r="A148" s="674" t="s">
        <v>3416</v>
      </c>
      <c r="B148" s="674">
        <v>3</v>
      </c>
      <c r="C148" s="674">
        <v>4</v>
      </c>
      <c r="D148" s="674">
        <v>3</v>
      </c>
    </row>
    <row r="149" spans="1:4">
      <c r="A149" s="674" t="s">
        <v>3417</v>
      </c>
      <c r="B149" s="674">
        <v>3</v>
      </c>
      <c r="C149" s="674">
        <v>17</v>
      </c>
      <c r="D149" s="674">
        <v>3</v>
      </c>
    </row>
    <row r="150" spans="1:4">
      <c r="A150" s="674" t="s">
        <v>3418</v>
      </c>
      <c r="B150" s="674">
        <v>3</v>
      </c>
      <c r="C150" s="674">
        <v>11</v>
      </c>
      <c r="D150" s="674">
        <v>3</v>
      </c>
    </row>
    <row r="151" spans="1:4">
      <c r="A151" s="674" t="s">
        <v>3419</v>
      </c>
      <c r="B151" s="674">
        <v>3</v>
      </c>
      <c r="C151" s="674">
        <v>9</v>
      </c>
      <c r="D151" s="674">
        <v>3</v>
      </c>
    </row>
    <row r="152" spans="1:4">
      <c r="A152" s="674" t="s">
        <v>3420</v>
      </c>
      <c r="B152" s="674">
        <v>3</v>
      </c>
      <c r="C152" s="674">
        <v>16</v>
      </c>
      <c r="D152" s="674">
        <v>8</v>
      </c>
    </row>
    <row r="153" spans="1:4">
      <c r="A153" s="674" t="s">
        <v>3421</v>
      </c>
      <c r="B153" s="674">
        <v>3</v>
      </c>
      <c r="C153" s="674">
        <v>12</v>
      </c>
      <c r="D153" s="674">
        <v>3</v>
      </c>
    </row>
    <row r="154" spans="1:4">
      <c r="A154" s="674" t="s">
        <v>3422</v>
      </c>
      <c r="B154" s="674">
        <v>3</v>
      </c>
      <c r="C154" s="674">
        <v>4</v>
      </c>
      <c r="D154" s="674">
        <v>3</v>
      </c>
    </row>
    <row r="155" spans="1:4">
      <c r="A155" s="674" t="s">
        <v>3423</v>
      </c>
      <c r="B155" s="674">
        <v>3</v>
      </c>
      <c r="C155" s="674">
        <v>4</v>
      </c>
      <c r="D155" s="674">
        <v>3</v>
      </c>
    </row>
    <row r="156" spans="1:4">
      <c r="A156" s="674" t="s">
        <v>3424</v>
      </c>
      <c r="B156" s="674">
        <v>3</v>
      </c>
      <c r="C156" s="674">
        <v>4</v>
      </c>
      <c r="D156" s="674">
        <v>5</v>
      </c>
    </row>
    <row r="157" spans="1:4">
      <c r="A157" s="674" t="s">
        <v>3425</v>
      </c>
      <c r="B157" s="674">
        <v>5</v>
      </c>
      <c r="C157" s="674">
        <v>9</v>
      </c>
      <c r="D157" s="674">
        <v>8</v>
      </c>
    </row>
    <row r="158" spans="1:4">
      <c r="A158" s="674" t="s">
        <v>3426</v>
      </c>
      <c r="B158" s="674">
        <v>3</v>
      </c>
      <c r="C158" s="674">
        <v>4</v>
      </c>
      <c r="D158" s="674">
        <v>5</v>
      </c>
    </row>
    <row r="159" spans="1:4">
      <c r="A159" s="674" t="s">
        <v>3427</v>
      </c>
      <c r="B159" s="674">
        <v>4</v>
      </c>
      <c r="C159" s="674">
        <v>16</v>
      </c>
      <c r="D159" s="674">
        <v>6</v>
      </c>
    </row>
    <row r="160" spans="1:4">
      <c r="A160" s="674" t="s">
        <v>3428</v>
      </c>
      <c r="B160" s="674">
        <v>4</v>
      </c>
      <c r="C160" s="674">
        <v>10</v>
      </c>
      <c r="D160" s="674">
        <v>4</v>
      </c>
    </row>
    <row r="161" spans="1:4">
      <c r="A161" s="674" t="s">
        <v>3429</v>
      </c>
      <c r="B161" s="674">
        <v>21</v>
      </c>
      <c r="C161" s="674">
        <v>31</v>
      </c>
      <c r="D161" s="674">
        <v>21</v>
      </c>
    </row>
    <row r="162" spans="1:4">
      <c r="A162" s="674" t="s">
        <v>3430</v>
      </c>
      <c r="B162" s="674">
        <v>49</v>
      </c>
      <c r="C162" s="674">
        <v>1</v>
      </c>
      <c r="D162" s="674">
        <v>49</v>
      </c>
    </row>
    <row r="163" spans="1:4">
      <c r="A163" s="674" t="s">
        <v>3431</v>
      </c>
      <c r="B163" s="674">
        <v>5</v>
      </c>
      <c r="C163" s="674">
        <v>3</v>
      </c>
      <c r="D163" s="674">
        <v>3</v>
      </c>
    </row>
    <row r="164" spans="1:4">
      <c r="A164" s="674" t="s">
        <v>3432</v>
      </c>
      <c r="B164" s="674">
        <v>1</v>
      </c>
      <c r="C164" s="674">
        <v>3</v>
      </c>
      <c r="D164" s="674">
        <v>3</v>
      </c>
    </row>
    <row r="165" spans="1:4">
      <c r="A165" s="674" t="s">
        <v>3433</v>
      </c>
      <c r="B165" s="674">
        <v>15</v>
      </c>
      <c r="C165" s="674">
        <v>13</v>
      </c>
      <c r="D165" s="674">
        <v>13</v>
      </c>
    </row>
    <row r="166" spans="1:4">
      <c r="A166" s="674" t="s">
        <v>3434</v>
      </c>
      <c r="B166" s="674">
        <v>8</v>
      </c>
      <c r="C166" s="674">
        <v>5</v>
      </c>
      <c r="D166" s="674">
        <v>5</v>
      </c>
    </row>
    <row r="167" spans="1:4">
      <c r="A167" s="674" t="s">
        <v>3435</v>
      </c>
      <c r="B167" s="674">
        <v>3</v>
      </c>
      <c r="C167" s="674">
        <v>5</v>
      </c>
      <c r="D167" s="674">
        <v>5</v>
      </c>
    </row>
    <row r="168" spans="1:4">
      <c r="A168" s="674" t="s">
        <v>3436</v>
      </c>
      <c r="B168" s="674">
        <v>24</v>
      </c>
      <c r="C168" s="674">
        <v>21</v>
      </c>
      <c r="D168" s="674">
        <v>21</v>
      </c>
    </row>
    <row r="169" spans="1:4">
      <c r="A169" s="674" t="s">
        <v>3437</v>
      </c>
      <c r="B169" s="674">
        <v>10</v>
      </c>
      <c r="C169" s="674">
        <v>8</v>
      </c>
      <c r="D169" s="674">
        <v>8</v>
      </c>
    </row>
    <row r="170" spans="1:4">
      <c r="A170" s="674" t="s">
        <v>3438</v>
      </c>
      <c r="B170" s="674">
        <v>8</v>
      </c>
      <c r="C170" s="674">
        <v>5</v>
      </c>
      <c r="D170" s="674">
        <v>5</v>
      </c>
    </row>
    <row r="171" spans="1:4">
      <c r="A171" s="674" t="s">
        <v>3439</v>
      </c>
      <c r="B171" s="674">
        <v>39</v>
      </c>
      <c r="C171" s="674">
        <v>44</v>
      </c>
      <c r="D171" s="674">
        <v>42</v>
      </c>
    </row>
    <row r="172" spans="1:4">
      <c r="A172" s="674" t="s">
        <v>3440</v>
      </c>
      <c r="B172" s="674">
        <v>11</v>
      </c>
      <c r="C172" s="674">
        <v>20</v>
      </c>
      <c r="D172" s="674">
        <v>11</v>
      </c>
    </row>
    <row r="173" spans="1:4">
      <c r="A173" s="674" t="s">
        <v>3441</v>
      </c>
      <c r="B173" s="674">
        <v>13</v>
      </c>
      <c r="C173" s="674">
        <v>14</v>
      </c>
      <c r="D173" s="674">
        <v>13</v>
      </c>
    </row>
    <row r="174" spans="1:4">
      <c r="A174" s="674" t="s">
        <v>5578</v>
      </c>
      <c r="B174" s="674">
        <v>1</v>
      </c>
      <c r="C174" s="674">
        <v>32</v>
      </c>
      <c r="D174" s="674">
        <v>2</v>
      </c>
    </row>
    <row r="175" spans="1:4">
      <c r="A175" s="674" t="s">
        <v>5577</v>
      </c>
      <c r="B175" s="674">
        <v>1</v>
      </c>
      <c r="C175" s="674">
        <v>1</v>
      </c>
      <c r="D175" s="674">
        <v>1</v>
      </c>
    </row>
    <row r="176" spans="1:4">
      <c r="A176" s="674" t="s">
        <v>3444</v>
      </c>
      <c r="B176" s="674">
        <v>1</v>
      </c>
      <c r="C176" s="674">
        <v>1</v>
      </c>
      <c r="D176" s="674">
        <v>1</v>
      </c>
    </row>
    <row r="177" spans="1:4">
      <c r="A177" s="674" t="s">
        <v>3445</v>
      </c>
      <c r="B177" s="674">
        <v>3</v>
      </c>
      <c r="C177" s="674">
        <v>133</v>
      </c>
      <c r="D177" s="674">
        <v>3</v>
      </c>
    </row>
    <row r="178" spans="1:4">
      <c r="A178" s="674" t="s">
        <v>3446</v>
      </c>
      <c r="B178" s="674">
        <v>1</v>
      </c>
      <c r="C178" s="674">
        <v>3</v>
      </c>
      <c r="D178" s="674">
        <v>1</v>
      </c>
    </row>
    <row r="179" spans="1:4">
      <c r="A179" s="674" t="s">
        <v>3447</v>
      </c>
      <c r="B179" s="674">
        <v>1</v>
      </c>
      <c r="C179" s="674">
        <v>5</v>
      </c>
      <c r="D179" s="674">
        <v>1</v>
      </c>
    </row>
    <row r="180" spans="1:4">
      <c r="A180" s="674" t="s">
        <v>3448</v>
      </c>
      <c r="B180" s="674">
        <v>1</v>
      </c>
      <c r="C180" s="674">
        <v>5</v>
      </c>
      <c r="D180" s="674">
        <v>1</v>
      </c>
    </row>
    <row r="181" spans="1:4">
      <c r="A181" s="674" t="s">
        <v>3449</v>
      </c>
      <c r="B181" s="674">
        <v>1</v>
      </c>
      <c r="C181" s="674">
        <v>1</v>
      </c>
      <c r="D181" s="674">
        <v>1</v>
      </c>
    </row>
    <row r="182" spans="1:4">
      <c r="A182" s="674" t="s">
        <v>3450</v>
      </c>
      <c r="B182" s="674">
        <v>1</v>
      </c>
      <c r="C182" s="674">
        <v>1</v>
      </c>
      <c r="D182" s="674">
        <v>1</v>
      </c>
    </row>
    <row r="183" spans="1:4">
      <c r="A183" s="674" t="s">
        <v>3451</v>
      </c>
      <c r="B183" s="674">
        <v>1</v>
      </c>
      <c r="C183" s="674">
        <v>5</v>
      </c>
      <c r="D183" s="674">
        <v>1</v>
      </c>
    </row>
    <row r="184" spans="1:4">
      <c r="A184" s="674" t="s">
        <v>3452</v>
      </c>
      <c r="B184" s="674">
        <v>1</v>
      </c>
      <c r="C184" s="674">
        <v>3</v>
      </c>
      <c r="D184" s="674">
        <v>1</v>
      </c>
    </row>
    <row r="185" spans="1:4">
      <c r="A185" s="674" t="s">
        <v>3453</v>
      </c>
      <c r="B185" s="674">
        <v>1</v>
      </c>
      <c r="C185" s="674">
        <v>1</v>
      </c>
      <c r="D185" s="674">
        <v>1</v>
      </c>
    </row>
    <row r="186" spans="1:4">
      <c r="A186" s="674" t="s">
        <v>3454</v>
      </c>
      <c r="B186" s="674">
        <v>1</v>
      </c>
      <c r="C186" s="674">
        <v>3</v>
      </c>
      <c r="D186" s="674">
        <v>1</v>
      </c>
    </row>
    <row r="187" spans="1:4">
      <c r="A187" s="674" t="s">
        <v>3455</v>
      </c>
      <c r="B187" s="674">
        <v>1</v>
      </c>
      <c r="C187" s="674">
        <v>4</v>
      </c>
      <c r="D187" s="674">
        <v>1</v>
      </c>
    </row>
    <row r="188" spans="1:4">
      <c r="A188" s="674" t="s">
        <v>3456</v>
      </c>
      <c r="B188" s="674">
        <v>1</v>
      </c>
      <c r="C188" s="674">
        <v>1</v>
      </c>
      <c r="D188" s="674">
        <v>1</v>
      </c>
    </row>
    <row r="189" spans="1:4">
      <c r="A189" s="674" t="s">
        <v>3457</v>
      </c>
      <c r="B189" s="674">
        <v>3</v>
      </c>
      <c r="C189" s="674">
        <v>1</v>
      </c>
      <c r="D189" s="674">
        <v>3</v>
      </c>
    </row>
    <row r="190" spans="1:4">
      <c r="A190" s="674" t="s">
        <v>5576</v>
      </c>
      <c r="B190" s="674">
        <v>1</v>
      </c>
      <c r="C190" s="674">
        <v>5</v>
      </c>
      <c r="D190" s="674">
        <v>1</v>
      </c>
    </row>
    <row r="191" spans="1:4">
      <c r="A191" s="674" t="s">
        <v>5575</v>
      </c>
      <c r="B191" s="674">
        <v>1</v>
      </c>
      <c r="C191" s="674">
        <v>1</v>
      </c>
      <c r="D191" s="674">
        <v>1</v>
      </c>
    </row>
    <row r="192" spans="1:4">
      <c r="A192" s="674" t="s">
        <v>3458</v>
      </c>
      <c r="B192" s="674">
        <v>1</v>
      </c>
      <c r="C192" s="674">
        <v>3</v>
      </c>
      <c r="D192" s="674">
        <v>1</v>
      </c>
    </row>
    <row r="193" spans="1:4">
      <c r="A193" s="674" t="s">
        <v>3459</v>
      </c>
      <c r="B193" s="674">
        <v>1</v>
      </c>
      <c r="C193" s="674">
        <v>4</v>
      </c>
      <c r="D193" s="674">
        <v>1</v>
      </c>
    </row>
    <row r="194" spans="1:4">
      <c r="A194" s="674" t="s">
        <v>3460</v>
      </c>
      <c r="B194" s="674">
        <v>1</v>
      </c>
      <c r="C194" s="674">
        <v>3</v>
      </c>
      <c r="D194" s="674">
        <v>1</v>
      </c>
    </row>
    <row r="195" spans="1:4">
      <c r="A195" s="674" t="s">
        <v>3461</v>
      </c>
      <c r="B195" s="674">
        <v>1</v>
      </c>
      <c r="C195" s="674">
        <v>3</v>
      </c>
      <c r="D195" s="674">
        <v>1</v>
      </c>
    </row>
    <row r="196" spans="1:4">
      <c r="A196" s="674" t="s">
        <v>3462</v>
      </c>
      <c r="B196" s="674">
        <v>1</v>
      </c>
      <c r="C196" s="674">
        <v>3</v>
      </c>
      <c r="D196" s="674">
        <v>1</v>
      </c>
    </row>
    <row r="197" spans="1:4">
      <c r="A197" s="674" t="s">
        <v>3463</v>
      </c>
      <c r="B197" s="674">
        <v>1</v>
      </c>
      <c r="C197" s="674">
        <v>5</v>
      </c>
      <c r="D197" s="674">
        <v>1</v>
      </c>
    </row>
    <row r="198" spans="1:4">
      <c r="A198" s="674" t="s">
        <v>3464</v>
      </c>
      <c r="B198" s="674">
        <v>1</v>
      </c>
      <c r="C198" s="674">
        <v>5</v>
      </c>
      <c r="D198" s="674">
        <v>1</v>
      </c>
    </row>
    <row r="199" spans="1:4">
      <c r="A199" s="674" t="s">
        <v>3465</v>
      </c>
      <c r="B199" s="674">
        <v>1</v>
      </c>
      <c r="C199" s="674">
        <v>4</v>
      </c>
      <c r="D199" s="674">
        <v>1</v>
      </c>
    </row>
    <row r="200" spans="1:4">
      <c r="A200" s="674" t="s">
        <v>3466</v>
      </c>
      <c r="B200" s="674">
        <v>1</v>
      </c>
      <c r="C200" s="674">
        <v>3</v>
      </c>
      <c r="D200" s="674">
        <v>1</v>
      </c>
    </row>
    <row r="201" spans="1:4">
      <c r="A201" s="674" t="s">
        <v>3467</v>
      </c>
      <c r="B201" s="674">
        <v>1</v>
      </c>
      <c r="C201" s="674">
        <v>4</v>
      </c>
      <c r="D201" s="674">
        <v>1</v>
      </c>
    </row>
    <row r="202" spans="1:4">
      <c r="A202" s="674" t="s">
        <v>3468</v>
      </c>
      <c r="B202" s="674">
        <v>1</v>
      </c>
      <c r="C202" s="674">
        <v>3</v>
      </c>
      <c r="D202" s="674">
        <v>1</v>
      </c>
    </row>
    <row r="203" spans="1:4">
      <c r="A203" s="674" t="s">
        <v>3469</v>
      </c>
      <c r="B203" s="674">
        <v>1</v>
      </c>
      <c r="C203" s="674">
        <v>4</v>
      </c>
      <c r="D203" s="674">
        <v>1</v>
      </c>
    </row>
    <row r="204" spans="1:4">
      <c r="A204" s="674" t="s">
        <v>3470</v>
      </c>
      <c r="B204" s="674">
        <v>88</v>
      </c>
      <c r="C204" s="674">
        <v>69</v>
      </c>
      <c r="D204" s="674">
        <v>65</v>
      </c>
    </row>
    <row r="205" spans="1:4">
      <c r="A205" s="674" t="s">
        <v>5574</v>
      </c>
      <c r="B205" s="674">
        <v>26</v>
      </c>
      <c r="C205" s="674">
        <v>48</v>
      </c>
      <c r="D205" s="674">
        <v>29</v>
      </c>
    </row>
    <row r="206" spans="1:4">
      <c r="A206" s="674" t="s">
        <v>5573</v>
      </c>
      <c r="B206" s="674">
        <v>15</v>
      </c>
      <c r="C206" s="674">
        <v>24</v>
      </c>
      <c r="D206" s="674">
        <v>15</v>
      </c>
    </row>
    <row r="207" spans="1:4">
      <c r="A207" s="674" t="s">
        <v>5572</v>
      </c>
      <c r="B207" s="674">
        <v>13</v>
      </c>
      <c r="C207" s="674">
        <v>18</v>
      </c>
      <c r="D207" s="674">
        <v>12</v>
      </c>
    </row>
    <row r="208" spans="1:4">
      <c r="A208" s="674" t="s">
        <v>5571</v>
      </c>
      <c r="B208" s="674">
        <v>10</v>
      </c>
      <c r="C208" s="674">
        <v>46</v>
      </c>
      <c r="D208" s="674">
        <v>15</v>
      </c>
    </row>
    <row r="209" spans="1:4">
      <c r="A209" s="674" t="s">
        <v>5570</v>
      </c>
      <c r="B209" s="674">
        <v>5</v>
      </c>
      <c r="C209" s="674">
        <v>14</v>
      </c>
      <c r="D209" s="674">
        <v>5</v>
      </c>
    </row>
    <row r="210" spans="1:4">
      <c r="A210" s="674" t="s">
        <v>5569</v>
      </c>
      <c r="B210" s="674">
        <v>10</v>
      </c>
      <c r="C210" s="674">
        <v>36</v>
      </c>
      <c r="D210" s="674">
        <v>18</v>
      </c>
    </row>
    <row r="211" spans="1:4">
      <c r="A211" s="674" t="s">
        <v>5568</v>
      </c>
      <c r="B211" s="674">
        <v>3</v>
      </c>
      <c r="C211" s="674">
        <v>20</v>
      </c>
      <c r="D211" s="674">
        <v>5</v>
      </c>
    </row>
    <row r="212" spans="1:4">
      <c r="A212" s="674" t="s">
        <v>3475</v>
      </c>
      <c r="B212" s="674">
        <v>1</v>
      </c>
      <c r="C212" s="674">
        <v>1</v>
      </c>
      <c r="D212" s="674">
        <v>1</v>
      </c>
    </row>
    <row r="213" spans="1:4">
      <c r="A213" s="674" t="s">
        <v>3476</v>
      </c>
      <c r="B213" s="674">
        <v>1</v>
      </c>
      <c r="C213" s="674">
        <v>5</v>
      </c>
      <c r="D213" s="674">
        <v>1</v>
      </c>
    </row>
    <row r="214" spans="1:4">
      <c r="A214" s="674" t="s">
        <v>3477</v>
      </c>
      <c r="B214" s="674">
        <v>1</v>
      </c>
      <c r="C214" s="674">
        <v>1</v>
      </c>
      <c r="D214" s="674">
        <v>1</v>
      </c>
    </row>
    <row r="215" spans="1:4">
      <c r="A215" s="674" t="s">
        <v>3478</v>
      </c>
      <c r="B215" s="674">
        <v>1</v>
      </c>
      <c r="C215" s="674">
        <v>3</v>
      </c>
      <c r="D215" s="674">
        <v>1</v>
      </c>
    </row>
    <row r="216" spans="1:4">
      <c r="A216" s="674" t="s">
        <v>5567</v>
      </c>
      <c r="B216" s="674">
        <v>15</v>
      </c>
      <c r="C216" s="674">
        <v>23</v>
      </c>
      <c r="D216" s="674">
        <v>23</v>
      </c>
    </row>
    <row r="217" spans="1:4">
      <c r="A217" s="674" t="s">
        <v>5566</v>
      </c>
      <c r="B217" s="674">
        <v>8</v>
      </c>
      <c r="C217" s="674">
        <v>17</v>
      </c>
      <c r="D217" s="674">
        <v>17</v>
      </c>
    </row>
    <row r="218" spans="1:4">
      <c r="A218" s="674" t="s">
        <v>5565</v>
      </c>
      <c r="B218" s="674">
        <v>1</v>
      </c>
      <c r="C218" s="674">
        <v>11</v>
      </c>
      <c r="D218" s="674">
        <v>13</v>
      </c>
    </row>
    <row r="219" spans="1:4">
      <c r="A219" s="674" t="s">
        <v>5564</v>
      </c>
      <c r="B219" s="674">
        <v>47</v>
      </c>
      <c r="C219" s="674">
        <v>43</v>
      </c>
      <c r="D219" s="674">
        <v>43</v>
      </c>
    </row>
    <row r="220" spans="1:4">
      <c r="A220" s="674" t="s">
        <v>5563</v>
      </c>
      <c r="B220" s="674">
        <v>21</v>
      </c>
      <c r="C220" s="674">
        <v>30</v>
      </c>
      <c r="D220" s="674">
        <v>29</v>
      </c>
    </row>
    <row r="221" spans="1:4">
      <c r="A221" s="674" t="s">
        <v>5562</v>
      </c>
      <c r="B221" s="674">
        <v>10</v>
      </c>
      <c r="C221" s="674">
        <v>19</v>
      </c>
      <c r="D221" s="674">
        <v>22</v>
      </c>
    </row>
    <row r="222" spans="1:4">
      <c r="A222" s="674" t="s">
        <v>5561</v>
      </c>
      <c r="B222" s="674">
        <v>41</v>
      </c>
      <c r="C222" s="674">
        <v>31</v>
      </c>
      <c r="D222" s="674">
        <v>31</v>
      </c>
    </row>
    <row r="223" spans="1:4">
      <c r="A223" s="674" t="s">
        <v>5560</v>
      </c>
      <c r="B223" s="674">
        <v>25</v>
      </c>
      <c r="C223" s="674">
        <v>20</v>
      </c>
      <c r="D223" s="674">
        <v>20</v>
      </c>
    </row>
    <row r="224" spans="1:4">
      <c r="A224" s="674" t="s">
        <v>5559</v>
      </c>
      <c r="B224" s="674">
        <v>14</v>
      </c>
      <c r="C224" s="674">
        <v>9</v>
      </c>
      <c r="D224" s="674">
        <v>9</v>
      </c>
    </row>
    <row r="225" spans="1:4">
      <c r="A225" s="674" t="s">
        <v>5558</v>
      </c>
      <c r="B225" s="674">
        <v>25</v>
      </c>
      <c r="C225" s="674">
        <v>28</v>
      </c>
      <c r="D225" s="674">
        <v>27</v>
      </c>
    </row>
    <row r="226" spans="1:4">
      <c r="A226" s="674" t="s">
        <v>5557</v>
      </c>
      <c r="B226" s="674">
        <v>1</v>
      </c>
      <c r="C226" s="674">
        <v>15</v>
      </c>
      <c r="D226" s="674">
        <v>8</v>
      </c>
    </row>
    <row r="227" spans="1:4">
      <c r="A227" s="674" t="s">
        <v>3498</v>
      </c>
      <c r="B227" s="674">
        <v>34</v>
      </c>
      <c r="C227" s="674">
        <v>29</v>
      </c>
      <c r="D227" s="674">
        <v>32</v>
      </c>
    </row>
    <row r="228" spans="1:4">
      <c r="A228" s="674" t="s">
        <v>3499</v>
      </c>
      <c r="B228" s="674">
        <v>5</v>
      </c>
      <c r="C228" s="674">
        <v>18</v>
      </c>
      <c r="D228" s="674">
        <v>10</v>
      </c>
    </row>
    <row r="229" spans="1:4">
      <c r="A229" s="674" t="s">
        <v>5556</v>
      </c>
      <c r="B229" s="674">
        <v>18</v>
      </c>
      <c r="C229" s="674">
        <v>30</v>
      </c>
      <c r="D229" s="674">
        <v>31</v>
      </c>
    </row>
    <row r="230" spans="1:4">
      <c r="A230" s="674" t="s">
        <v>5555</v>
      </c>
      <c r="B230" s="674">
        <v>1</v>
      </c>
      <c r="C230" s="674">
        <v>22</v>
      </c>
      <c r="D230" s="674">
        <v>18</v>
      </c>
    </row>
    <row r="231" spans="1:4">
      <c r="A231" s="674" t="s">
        <v>5554</v>
      </c>
      <c r="B231" s="674">
        <v>1</v>
      </c>
      <c r="C231" s="674">
        <v>35</v>
      </c>
      <c r="D231" s="674">
        <v>35</v>
      </c>
    </row>
    <row r="232" spans="1:4">
      <c r="A232" s="674" t="s">
        <v>5553</v>
      </c>
      <c r="B232" s="674">
        <v>67</v>
      </c>
      <c r="C232" s="674">
        <v>22</v>
      </c>
      <c r="D232" s="674">
        <v>22</v>
      </c>
    </row>
    <row r="233" spans="1:4">
      <c r="A233" s="674" t="s">
        <v>5552</v>
      </c>
      <c r="B233" s="674">
        <v>1</v>
      </c>
      <c r="C233" s="674">
        <v>11</v>
      </c>
      <c r="D233" s="674">
        <v>11</v>
      </c>
    </row>
    <row r="234" spans="1:4">
      <c r="A234" s="674" t="s">
        <v>5551</v>
      </c>
      <c r="B234" s="674">
        <v>20</v>
      </c>
      <c r="C234" s="674">
        <v>15</v>
      </c>
      <c r="D234" s="674">
        <v>16</v>
      </c>
    </row>
    <row r="235" spans="1:4">
      <c r="A235" s="674" t="s">
        <v>5550</v>
      </c>
      <c r="B235" s="674">
        <v>7</v>
      </c>
      <c r="C235" s="674">
        <v>11</v>
      </c>
      <c r="D235" s="674">
        <v>11</v>
      </c>
    </row>
    <row r="236" spans="1:4">
      <c r="A236" s="674" t="s">
        <v>5549</v>
      </c>
      <c r="B236" s="674">
        <v>1</v>
      </c>
      <c r="C236" s="674">
        <v>8</v>
      </c>
      <c r="D236" s="674">
        <v>5</v>
      </c>
    </row>
    <row r="237" spans="1:4">
      <c r="A237" s="674" t="s">
        <v>5548</v>
      </c>
      <c r="B237" s="674">
        <v>16</v>
      </c>
      <c r="C237" s="674">
        <v>29</v>
      </c>
      <c r="D237" s="674">
        <v>31</v>
      </c>
    </row>
    <row r="238" spans="1:4">
      <c r="A238" s="674" t="s">
        <v>5547</v>
      </c>
      <c r="B238" s="674">
        <v>11</v>
      </c>
      <c r="C238" s="674">
        <v>20</v>
      </c>
      <c r="D238" s="674">
        <v>17</v>
      </c>
    </row>
    <row r="239" spans="1:4">
      <c r="A239" s="674" t="s">
        <v>5546</v>
      </c>
      <c r="B239" s="674">
        <v>8</v>
      </c>
      <c r="C239" s="674">
        <v>11</v>
      </c>
      <c r="D239" s="674">
        <v>11</v>
      </c>
    </row>
    <row r="240" spans="1:4">
      <c r="A240" s="674" t="s">
        <v>5545</v>
      </c>
      <c r="B240" s="674">
        <v>8</v>
      </c>
      <c r="C240" s="674">
        <v>31</v>
      </c>
      <c r="D240" s="674">
        <v>30</v>
      </c>
    </row>
    <row r="241" spans="1:4">
      <c r="A241" s="674" t="s">
        <v>5544</v>
      </c>
      <c r="B241" s="674">
        <v>5</v>
      </c>
      <c r="C241" s="674">
        <v>19</v>
      </c>
      <c r="D241" s="674">
        <v>13</v>
      </c>
    </row>
    <row r="242" spans="1:4">
      <c r="A242" s="674" t="s">
        <v>5543</v>
      </c>
      <c r="B242" s="674">
        <v>3</v>
      </c>
      <c r="C242" s="674">
        <v>10</v>
      </c>
      <c r="D242" s="674">
        <v>3</v>
      </c>
    </row>
    <row r="243" spans="1:4">
      <c r="A243" s="674" t="s">
        <v>5542</v>
      </c>
      <c r="B243" s="674">
        <v>1</v>
      </c>
      <c r="C243" s="674">
        <v>26</v>
      </c>
      <c r="D243" s="674">
        <v>1</v>
      </c>
    </row>
    <row r="244" spans="1:4">
      <c r="A244" s="674" t="s">
        <v>5541</v>
      </c>
      <c r="B244" s="674">
        <v>8</v>
      </c>
      <c r="C244" s="674">
        <v>15</v>
      </c>
      <c r="D244" s="674">
        <v>13</v>
      </c>
    </row>
    <row r="245" spans="1:4">
      <c r="A245" s="674" t="s">
        <v>5540</v>
      </c>
      <c r="B245" s="674">
        <v>5</v>
      </c>
      <c r="C245" s="674">
        <v>8</v>
      </c>
      <c r="D245" s="674">
        <v>5</v>
      </c>
    </row>
    <row r="246" spans="1:4">
      <c r="A246" s="674" t="s">
        <v>5539</v>
      </c>
      <c r="B246" s="674">
        <v>3</v>
      </c>
      <c r="C246" s="674">
        <v>3</v>
      </c>
      <c r="D246" s="674">
        <v>3</v>
      </c>
    </row>
    <row r="247" spans="1:4">
      <c r="A247" s="674" t="s">
        <v>5538</v>
      </c>
      <c r="B247" s="674">
        <v>28</v>
      </c>
      <c r="C247" s="674">
        <v>19</v>
      </c>
      <c r="D247" s="674">
        <v>19</v>
      </c>
    </row>
    <row r="248" spans="1:4">
      <c r="A248" s="674" t="s">
        <v>3528</v>
      </c>
      <c r="B248" s="674">
        <v>3</v>
      </c>
      <c r="C248" s="674">
        <v>3</v>
      </c>
      <c r="D248" s="674">
        <v>3</v>
      </c>
    </row>
    <row r="249" spans="1:4">
      <c r="A249" s="674" t="s">
        <v>5537</v>
      </c>
      <c r="B249" s="674">
        <v>1</v>
      </c>
      <c r="C249" s="674">
        <v>33</v>
      </c>
      <c r="D249" s="674">
        <v>33</v>
      </c>
    </row>
    <row r="250" spans="1:4">
      <c r="A250" s="674" t="s">
        <v>5536</v>
      </c>
      <c r="B250" s="674">
        <v>7</v>
      </c>
      <c r="C250" s="674">
        <v>21</v>
      </c>
      <c r="D250" s="674">
        <v>21</v>
      </c>
    </row>
    <row r="251" spans="1:4">
      <c r="A251" s="674" t="s">
        <v>5535</v>
      </c>
      <c r="B251" s="674">
        <v>1</v>
      </c>
      <c r="C251" s="674">
        <v>29</v>
      </c>
      <c r="D251" s="674">
        <v>29</v>
      </c>
    </row>
    <row r="252" spans="1:4">
      <c r="A252" s="674" t="s">
        <v>5534</v>
      </c>
      <c r="B252" s="674">
        <v>15</v>
      </c>
      <c r="C252" s="674">
        <v>28</v>
      </c>
      <c r="D252" s="674">
        <v>28</v>
      </c>
    </row>
    <row r="253" spans="1:4">
      <c r="A253" s="674" t="s">
        <v>5533</v>
      </c>
      <c r="B253" s="674">
        <v>21</v>
      </c>
      <c r="C253" s="674">
        <v>22</v>
      </c>
      <c r="D253" s="674">
        <v>22</v>
      </c>
    </row>
    <row r="254" spans="1:4">
      <c r="A254" s="674" t="s">
        <v>5532</v>
      </c>
      <c r="B254" s="674">
        <v>6</v>
      </c>
      <c r="C254" s="674">
        <v>18</v>
      </c>
      <c r="D254" s="674">
        <v>18</v>
      </c>
    </row>
    <row r="255" spans="1:4">
      <c r="A255" s="674" t="s">
        <v>5531</v>
      </c>
      <c r="B255" s="674">
        <v>27</v>
      </c>
      <c r="C255" s="674">
        <v>23</v>
      </c>
      <c r="D255" s="674">
        <v>23</v>
      </c>
    </row>
    <row r="256" spans="1:4">
      <c r="A256" s="674" t="s">
        <v>5530</v>
      </c>
      <c r="B256" s="674">
        <v>23</v>
      </c>
      <c r="C256" s="674">
        <v>16</v>
      </c>
      <c r="D256" s="674">
        <v>16</v>
      </c>
    </row>
    <row r="257" spans="1:4">
      <c r="A257" s="674" t="s">
        <v>5529</v>
      </c>
      <c r="B257" s="674">
        <v>16</v>
      </c>
      <c r="C257" s="674">
        <v>12</v>
      </c>
      <c r="D257" s="674">
        <v>12</v>
      </c>
    </row>
    <row r="258" spans="1:4">
      <c r="A258" s="674" t="s">
        <v>5528</v>
      </c>
      <c r="B258" s="674">
        <v>40</v>
      </c>
      <c r="C258" s="674">
        <v>27</v>
      </c>
      <c r="D258" s="674">
        <v>27</v>
      </c>
    </row>
    <row r="259" spans="1:4">
      <c r="A259" s="674" t="s">
        <v>5527</v>
      </c>
      <c r="B259" s="674">
        <v>26</v>
      </c>
      <c r="C259" s="674">
        <v>14</v>
      </c>
      <c r="D259" s="674">
        <v>14</v>
      </c>
    </row>
    <row r="260" spans="1:4">
      <c r="A260" s="674" t="s">
        <v>5526</v>
      </c>
      <c r="B260" s="674">
        <v>5</v>
      </c>
      <c r="C260" s="674">
        <v>5</v>
      </c>
      <c r="D260" s="674">
        <v>5</v>
      </c>
    </row>
    <row r="261" spans="1:4">
      <c r="A261" s="674" t="s">
        <v>5525</v>
      </c>
      <c r="B261" s="674">
        <v>47</v>
      </c>
      <c r="C261" s="674">
        <v>31</v>
      </c>
      <c r="D261" s="674">
        <v>31</v>
      </c>
    </row>
    <row r="262" spans="1:4">
      <c r="A262" s="674" t="s">
        <v>5524</v>
      </c>
      <c r="B262" s="674">
        <v>39</v>
      </c>
      <c r="C262" s="674">
        <v>20</v>
      </c>
      <c r="D262" s="674">
        <v>20</v>
      </c>
    </row>
    <row r="263" spans="1:4">
      <c r="A263" s="674" t="s">
        <v>5523</v>
      </c>
      <c r="B263" s="674">
        <v>14</v>
      </c>
      <c r="C263" s="674">
        <v>9</v>
      </c>
      <c r="D263" s="674">
        <v>9</v>
      </c>
    </row>
    <row r="264" spans="1:4">
      <c r="A264" s="674" t="s">
        <v>5522</v>
      </c>
      <c r="B264" s="674">
        <v>57</v>
      </c>
      <c r="C264" s="674">
        <v>42</v>
      </c>
      <c r="D264" s="674">
        <v>42</v>
      </c>
    </row>
    <row r="265" spans="1:4">
      <c r="A265" s="674" t="s">
        <v>5521</v>
      </c>
      <c r="B265" s="674">
        <v>17</v>
      </c>
      <c r="C265" s="674">
        <v>31</v>
      </c>
      <c r="D265" s="674">
        <v>31</v>
      </c>
    </row>
    <row r="266" spans="1:4">
      <c r="A266" s="674" t="s">
        <v>5520</v>
      </c>
      <c r="B266" s="674">
        <v>14</v>
      </c>
      <c r="C266" s="674">
        <v>11</v>
      </c>
      <c r="D266" s="674">
        <v>11</v>
      </c>
    </row>
    <row r="267" spans="1:4">
      <c r="A267" s="674" t="s">
        <v>5519</v>
      </c>
      <c r="B267" s="674">
        <v>5</v>
      </c>
      <c r="C267" s="674">
        <v>27</v>
      </c>
      <c r="D267" s="674">
        <v>21</v>
      </c>
    </row>
    <row r="268" spans="1:4">
      <c r="A268" s="674" t="s">
        <v>5518</v>
      </c>
      <c r="B268" s="674">
        <v>3</v>
      </c>
      <c r="C268" s="674">
        <v>12</v>
      </c>
      <c r="D268" s="674">
        <v>5</v>
      </c>
    </row>
    <row r="269" spans="1:4">
      <c r="A269" s="674" t="s">
        <v>5517</v>
      </c>
      <c r="B269" s="674">
        <v>14</v>
      </c>
      <c r="C269" s="674">
        <v>20</v>
      </c>
      <c r="D269" s="674">
        <v>20</v>
      </c>
    </row>
    <row r="270" spans="1:4">
      <c r="A270" s="674" t="s">
        <v>5516</v>
      </c>
      <c r="B270" s="674">
        <v>8</v>
      </c>
      <c r="C270" s="674">
        <v>9</v>
      </c>
      <c r="D270" s="674">
        <v>9</v>
      </c>
    </row>
    <row r="271" spans="1:4">
      <c r="A271" s="674" t="s">
        <v>5515</v>
      </c>
      <c r="B271" s="674">
        <v>53</v>
      </c>
      <c r="C271" s="674">
        <v>40</v>
      </c>
      <c r="D271" s="674">
        <v>40</v>
      </c>
    </row>
    <row r="272" spans="1:4">
      <c r="A272" s="674" t="s">
        <v>5514</v>
      </c>
      <c r="B272" s="674">
        <v>38</v>
      </c>
      <c r="C272" s="674">
        <v>19</v>
      </c>
      <c r="D272" s="674">
        <v>18</v>
      </c>
    </row>
    <row r="273" spans="1:4">
      <c r="A273" s="674" t="s">
        <v>5513</v>
      </c>
      <c r="B273" s="674">
        <v>1</v>
      </c>
      <c r="C273" s="674">
        <v>26</v>
      </c>
      <c r="D273" s="674">
        <v>26</v>
      </c>
    </row>
    <row r="274" spans="1:4">
      <c r="A274" s="674" t="s">
        <v>5512</v>
      </c>
      <c r="B274" s="674">
        <v>1</v>
      </c>
      <c r="C274" s="674">
        <v>32</v>
      </c>
      <c r="D274" s="674">
        <v>30</v>
      </c>
    </row>
    <row r="275" spans="1:4">
      <c r="A275" s="674" t="s">
        <v>5511</v>
      </c>
      <c r="B275" s="674">
        <v>1</v>
      </c>
      <c r="C275" s="674">
        <v>22</v>
      </c>
      <c r="D275" s="674">
        <v>14</v>
      </c>
    </row>
    <row r="276" spans="1:4">
      <c r="A276" s="674" t="s">
        <v>5510</v>
      </c>
      <c r="B276" s="674">
        <v>3</v>
      </c>
      <c r="C276" s="674">
        <v>11</v>
      </c>
      <c r="D276" s="674">
        <v>5</v>
      </c>
    </row>
    <row r="277" spans="1:4">
      <c r="A277" s="674" t="s">
        <v>5509</v>
      </c>
      <c r="B277" s="674">
        <v>10</v>
      </c>
      <c r="C277" s="674">
        <v>3</v>
      </c>
      <c r="D277" s="674">
        <v>3</v>
      </c>
    </row>
    <row r="278" spans="1:4">
      <c r="A278" s="674" t="s">
        <v>5508</v>
      </c>
      <c r="B278" s="674">
        <v>1</v>
      </c>
      <c r="C278" s="674">
        <v>24</v>
      </c>
      <c r="D278" s="674">
        <v>8</v>
      </c>
    </row>
    <row r="279" spans="1:4">
      <c r="A279" s="674" t="s">
        <v>5507</v>
      </c>
      <c r="B279" s="674">
        <v>1</v>
      </c>
      <c r="C279" s="674">
        <v>13</v>
      </c>
      <c r="D279" s="674">
        <v>1</v>
      </c>
    </row>
    <row r="280" spans="1:4">
      <c r="A280" s="674" t="s">
        <v>3572</v>
      </c>
      <c r="B280" s="674">
        <v>1</v>
      </c>
      <c r="C280" s="674">
        <v>1</v>
      </c>
      <c r="D280" s="674">
        <v>1</v>
      </c>
    </row>
    <row r="281" spans="1:4">
      <c r="A281" s="674" t="s">
        <v>3573</v>
      </c>
      <c r="B281" s="674">
        <v>1</v>
      </c>
      <c r="C281" s="674">
        <v>1</v>
      </c>
      <c r="D281" s="674">
        <v>1</v>
      </c>
    </row>
    <row r="282" spans="1:4">
      <c r="A282" s="674" t="s">
        <v>3574</v>
      </c>
      <c r="B282" s="674">
        <v>1</v>
      </c>
      <c r="C282" s="674">
        <v>2</v>
      </c>
      <c r="D282" s="674">
        <v>1</v>
      </c>
    </row>
    <row r="283" spans="1:4">
      <c r="A283" s="674" t="s">
        <v>3575</v>
      </c>
      <c r="B283" s="674">
        <v>1</v>
      </c>
      <c r="C283" s="674">
        <v>8</v>
      </c>
      <c r="D283" s="674">
        <v>8</v>
      </c>
    </row>
    <row r="284" spans="1:4">
      <c r="A284" s="674" t="s">
        <v>3576</v>
      </c>
      <c r="B284" s="674">
        <v>1</v>
      </c>
      <c r="C284" s="674">
        <v>1</v>
      </c>
      <c r="D284" s="674">
        <v>1</v>
      </c>
    </row>
    <row r="285" spans="1:4">
      <c r="A285" s="674" t="s">
        <v>3577</v>
      </c>
      <c r="B285" s="674">
        <v>1</v>
      </c>
      <c r="C285" s="674">
        <v>1</v>
      </c>
      <c r="D285" s="674">
        <v>1</v>
      </c>
    </row>
    <row r="286" spans="1:4">
      <c r="A286" s="674" t="s">
        <v>3578</v>
      </c>
      <c r="B286" s="674">
        <v>1</v>
      </c>
      <c r="C286" s="674">
        <v>1</v>
      </c>
      <c r="D286" s="674">
        <v>1</v>
      </c>
    </row>
    <row r="287" spans="1:4">
      <c r="A287" s="674" t="s">
        <v>3579</v>
      </c>
      <c r="B287" s="674">
        <v>1</v>
      </c>
      <c r="C287" s="674">
        <v>13</v>
      </c>
      <c r="D287" s="674">
        <v>8</v>
      </c>
    </row>
    <row r="288" spans="1:4">
      <c r="A288" s="674" t="s">
        <v>3580</v>
      </c>
      <c r="B288" s="674">
        <v>1</v>
      </c>
      <c r="C288" s="674">
        <v>1</v>
      </c>
      <c r="D288" s="674">
        <v>1</v>
      </c>
    </row>
    <row r="289" spans="1:4">
      <c r="A289" s="674" t="s">
        <v>3581</v>
      </c>
      <c r="B289" s="674">
        <v>1</v>
      </c>
      <c r="C289" s="674">
        <v>11</v>
      </c>
      <c r="D289" s="674">
        <v>1</v>
      </c>
    </row>
    <row r="290" spans="1:4">
      <c r="A290" s="674" t="s">
        <v>3582</v>
      </c>
      <c r="B290" s="674">
        <v>1</v>
      </c>
      <c r="C290" s="674">
        <v>1</v>
      </c>
      <c r="D290" s="674">
        <v>1</v>
      </c>
    </row>
    <row r="291" spans="1:4">
      <c r="A291" s="674" t="s">
        <v>3583</v>
      </c>
      <c r="B291" s="674">
        <v>1</v>
      </c>
      <c r="C291" s="674">
        <v>1</v>
      </c>
      <c r="D291" s="674">
        <v>1</v>
      </c>
    </row>
    <row r="292" spans="1:4">
      <c r="A292" s="674" t="s">
        <v>3584</v>
      </c>
      <c r="B292" s="674">
        <v>1</v>
      </c>
      <c r="C292" s="674">
        <v>1</v>
      </c>
      <c r="D292" s="674">
        <v>1</v>
      </c>
    </row>
    <row r="293" spans="1:4">
      <c r="A293" s="674" t="s">
        <v>3585</v>
      </c>
      <c r="B293" s="674">
        <v>1</v>
      </c>
      <c r="C293" s="674">
        <v>1</v>
      </c>
      <c r="D293" s="674">
        <v>1</v>
      </c>
    </row>
    <row r="294" spans="1:4">
      <c r="A294" s="674" t="s">
        <v>3586</v>
      </c>
      <c r="B294" s="674">
        <v>1</v>
      </c>
      <c r="C294" s="674">
        <v>1</v>
      </c>
      <c r="D294" s="674">
        <v>1</v>
      </c>
    </row>
    <row r="295" spans="1:4">
      <c r="A295" s="674" t="s">
        <v>3587</v>
      </c>
      <c r="B295" s="674">
        <v>1</v>
      </c>
      <c r="C295" s="674">
        <v>1</v>
      </c>
      <c r="D295" s="674">
        <v>1</v>
      </c>
    </row>
    <row r="296" spans="1:4">
      <c r="A296" s="674" t="s">
        <v>3588</v>
      </c>
      <c r="B296" s="674">
        <v>1</v>
      </c>
      <c r="C296" s="674">
        <v>1</v>
      </c>
      <c r="D296" s="674">
        <v>1</v>
      </c>
    </row>
    <row r="297" spans="1:4">
      <c r="A297" s="674" t="s">
        <v>3589</v>
      </c>
      <c r="B297" s="674">
        <v>1</v>
      </c>
      <c r="C297" s="674">
        <v>1</v>
      </c>
      <c r="D297" s="674">
        <v>1</v>
      </c>
    </row>
    <row r="298" spans="1:4">
      <c r="A298" s="674" t="s">
        <v>3590</v>
      </c>
      <c r="B298" s="674">
        <v>139</v>
      </c>
      <c r="C298" s="674">
        <v>103</v>
      </c>
      <c r="D298" s="674">
        <v>105</v>
      </c>
    </row>
    <row r="299" spans="1:4">
      <c r="A299" s="674" t="s">
        <v>3591</v>
      </c>
      <c r="B299" s="674">
        <v>1</v>
      </c>
      <c r="C299" s="674">
        <v>1</v>
      </c>
      <c r="D299" s="674">
        <v>1</v>
      </c>
    </row>
    <row r="300" spans="1:4">
      <c r="A300" s="674" t="s">
        <v>3598</v>
      </c>
      <c r="B300" s="674">
        <v>5</v>
      </c>
      <c r="C300" s="674">
        <v>18</v>
      </c>
      <c r="D300" s="674">
        <v>10</v>
      </c>
    </row>
    <row r="301" spans="1:4">
      <c r="A301" s="674" t="s">
        <v>3599</v>
      </c>
      <c r="B301" s="674">
        <v>1</v>
      </c>
      <c r="C301" s="674">
        <v>154</v>
      </c>
      <c r="D301" s="674">
        <v>163</v>
      </c>
    </row>
    <row r="302" spans="1:4">
      <c r="A302" s="674" t="s">
        <v>5506</v>
      </c>
      <c r="B302" s="674">
        <v>3</v>
      </c>
      <c r="C302" s="674">
        <v>31</v>
      </c>
      <c r="D302" s="674">
        <v>8</v>
      </c>
    </row>
    <row r="303" spans="1:4">
      <c r="A303" s="674" t="s">
        <v>5505</v>
      </c>
      <c r="B303" s="674">
        <v>3</v>
      </c>
      <c r="C303" s="674">
        <v>18</v>
      </c>
      <c r="D303" s="674">
        <v>14</v>
      </c>
    </row>
    <row r="304" spans="1:4">
      <c r="A304" s="674" t="s">
        <v>5504</v>
      </c>
      <c r="B304" s="674">
        <v>4</v>
      </c>
      <c r="C304" s="674">
        <v>42</v>
      </c>
      <c r="D304" s="674">
        <v>9</v>
      </c>
    </row>
    <row r="305" spans="1:4">
      <c r="A305" s="674" t="s">
        <v>5503</v>
      </c>
      <c r="B305" s="674">
        <v>5</v>
      </c>
      <c r="C305" s="674">
        <v>39</v>
      </c>
      <c r="D305" s="674">
        <v>5</v>
      </c>
    </row>
    <row r="306" spans="1:4">
      <c r="A306" s="674" t="s">
        <v>5502</v>
      </c>
      <c r="B306" s="674">
        <v>4</v>
      </c>
      <c r="C306" s="674">
        <v>40</v>
      </c>
      <c r="D306" s="674">
        <v>14</v>
      </c>
    </row>
    <row r="307" spans="1:4">
      <c r="A307" s="674" t="s">
        <v>5501</v>
      </c>
      <c r="B307" s="674">
        <v>5</v>
      </c>
      <c r="C307" s="674">
        <v>26</v>
      </c>
      <c r="D307" s="674">
        <v>10</v>
      </c>
    </row>
    <row r="308" spans="1:4">
      <c r="A308" s="674" t="s">
        <v>5500</v>
      </c>
      <c r="B308" s="674">
        <v>3</v>
      </c>
      <c r="C308" s="674">
        <v>32</v>
      </c>
      <c r="D308" s="674">
        <v>16</v>
      </c>
    </row>
    <row r="309" spans="1:4">
      <c r="A309" s="674" t="s">
        <v>5499</v>
      </c>
      <c r="B309" s="674">
        <v>14</v>
      </c>
      <c r="C309" s="674">
        <v>33</v>
      </c>
      <c r="D309" s="674">
        <v>24</v>
      </c>
    </row>
    <row r="310" spans="1:4">
      <c r="A310" s="674" t="s">
        <v>5498</v>
      </c>
      <c r="B310" s="674">
        <v>16</v>
      </c>
      <c r="C310" s="674">
        <v>37</v>
      </c>
      <c r="D310" s="674">
        <v>25</v>
      </c>
    </row>
    <row r="311" spans="1:4">
      <c r="A311" s="674" t="s">
        <v>5497</v>
      </c>
      <c r="B311" s="674">
        <v>17</v>
      </c>
      <c r="C311" s="674">
        <v>55</v>
      </c>
      <c r="D311" s="674">
        <v>22</v>
      </c>
    </row>
    <row r="312" spans="1:4">
      <c r="A312" s="674" t="s">
        <v>5496</v>
      </c>
      <c r="B312" s="674">
        <v>20</v>
      </c>
      <c r="C312" s="674">
        <v>50</v>
      </c>
      <c r="D312" s="674">
        <v>25</v>
      </c>
    </row>
    <row r="313" spans="1:4">
      <c r="A313" s="674" t="s">
        <v>5495</v>
      </c>
      <c r="B313" s="674">
        <v>25</v>
      </c>
      <c r="C313" s="674">
        <v>54</v>
      </c>
      <c r="D313" s="674">
        <v>35</v>
      </c>
    </row>
    <row r="314" spans="1:4">
      <c r="A314" s="674" t="s">
        <v>3636</v>
      </c>
      <c r="B314" s="674">
        <v>22</v>
      </c>
      <c r="C314" s="674">
        <v>53</v>
      </c>
      <c r="D314" s="674">
        <v>28</v>
      </c>
    </row>
    <row r="315" spans="1:4">
      <c r="A315" s="674" t="s">
        <v>5494</v>
      </c>
      <c r="B315" s="674">
        <v>37</v>
      </c>
      <c r="C315" s="674">
        <v>75</v>
      </c>
      <c r="D315" s="674">
        <v>51</v>
      </c>
    </row>
    <row r="316" spans="1:4">
      <c r="A316" s="674" t="s">
        <v>5493</v>
      </c>
      <c r="B316" s="674">
        <v>19</v>
      </c>
      <c r="C316" s="674">
        <v>49</v>
      </c>
      <c r="D316" s="674">
        <v>29</v>
      </c>
    </row>
    <row r="317" spans="1:4">
      <c r="A317" s="674" t="s">
        <v>5492</v>
      </c>
      <c r="B317" s="674">
        <v>17</v>
      </c>
      <c r="C317" s="674">
        <v>46</v>
      </c>
      <c r="D317" s="674">
        <v>25</v>
      </c>
    </row>
    <row r="318" spans="1:4">
      <c r="A318" s="674" t="s">
        <v>5491</v>
      </c>
      <c r="B318" s="674">
        <v>14</v>
      </c>
      <c r="C318" s="674">
        <v>38</v>
      </c>
      <c r="D318" s="674">
        <v>16</v>
      </c>
    </row>
    <row r="319" spans="1:4">
      <c r="A319" s="674" t="s">
        <v>5490</v>
      </c>
      <c r="B319" s="674">
        <v>4</v>
      </c>
      <c r="C319" s="674">
        <v>18</v>
      </c>
      <c r="D319" s="674">
        <v>4</v>
      </c>
    </row>
    <row r="320" spans="1:4">
      <c r="A320" s="674" t="s">
        <v>5489</v>
      </c>
      <c r="B320" s="674">
        <v>3</v>
      </c>
      <c r="C320" s="674">
        <v>7</v>
      </c>
      <c r="D320" s="674">
        <v>9</v>
      </c>
    </row>
    <row r="321" spans="1:4">
      <c r="A321" s="674" t="s">
        <v>5488</v>
      </c>
      <c r="B321" s="674">
        <v>1</v>
      </c>
      <c r="C321" s="674">
        <v>16</v>
      </c>
      <c r="D321" s="674">
        <v>5</v>
      </c>
    </row>
    <row r="322" spans="1:4">
      <c r="A322" s="674" t="s">
        <v>5487</v>
      </c>
      <c r="B322" s="674">
        <v>1</v>
      </c>
      <c r="C322" s="674">
        <v>17</v>
      </c>
      <c r="D322" s="674">
        <v>5</v>
      </c>
    </row>
    <row r="323" spans="1:4">
      <c r="A323" s="674" t="s">
        <v>5486</v>
      </c>
      <c r="B323" s="674">
        <v>5</v>
      </c>
      <c r="C323" s="674">
        <v>28</v>
      </c>
      <c r="D323" s="674">
        <v>4</v>
      </c>
    </row>
    <row r="324" spans="1:4">
      <c r="A324" s="674" t="s">
        <v>5485</v>
      </c>
      <c r="B324" s="674">
        <v>5</v>
      </c>
      <c r="C324" s="674">
        <v>31</v>
      </c>
      <c r="D324" s="674">
        <v>11</v>
      </c>
    </row>
    <row r="325" spans="1:4">
      <c r="A325" s="674" t="s">
        <v>3657</v>
      </c>
      <c r="B325" s="674">
        <v>18</v>
      </c>
      <c r="C325" s="674">
        <v>35</v>
      </c>
      <c r="D325" s="674">
        <v>27</v>
      </c>
    </row>
    <row r="326" spans="1:4">
      <c r="A326" s="674" t="s">
        <v>3658</v>
      </c>
      <c r="B326" s="674">
        <v>79</v>
      </c>
      <c r="C326" s="674">
        <v>127</v>
      </c>
      <c r="D326" s="674">
        <v>114</v>
      </c>
    </row>
    <row r="327" spans="1:4">
      <c r="A327" s="674" t="s">
        <v>5484</v>
      </c>
      <c r="B327" s="674">
        <v>1</v>
      </c>
      <c r="C327" s="674">
        <v>26</v>
      </c>
      <c r="D327" s="674">
        <v>15</v>
      </c>
    </row>
    <row r="328" spans="1:4">
      <c r="A328" s="674" t="s">
        <v>3661</v>
      </c>
      <c r="B328" s="674">
        <v>1</v>
      </c>
      <c r="C328" s="674">
        <v>3</v>
      </c>
      <c r="D328" s="674">
        <v>1</v>
      </c>
    </row>
    <row r="329" spans="1:4">
      <c r="A329" s="674" t="s">
        <v>3662</v>
      </c>
      <c r="B329" s="674">
        <v>1</v>
      </c>
      <c r="C329" s="674">
        <v>1</v>
      </c>
      <c r="D329" s="674">
        <v>1</v>
      </c>
    </row>
    <row r="330" spans="1:4">
      <c r="A330" s="674" t="s">
        <v>3663</v>
      </c>
      <c r="B330" s="674">
        <v>6</v>
      </c>
      <c r="C330" s="674">
        <v>26</v>
      </c>
      <c r="D330" s="674">
        <v>24</v>
      </c>
    </row>
    <row r="331" spans="1:4">
      <c r="A331" s="674" t="s">
        <v>5483</v>
      </c>
      <c r="B331" s="674">
        <v>3</v>
      </c>
      <c r="C331" s="674">
        <v>12</v>
      </c>
      <c r="D331" s="674">
        <v>9</v>
      </c>
    </row>
    <row r="332" spans="1:4">
      <c r="A332" s="674" t="s">
        <v>5482</v>
      </c>
      <c r="B332" s="674">
        <v>25</v>
      </c>
      <c r="C332" s="674">
        <v>55</v>
      </c>
      <c r="D332" s="674">
        <v>33</v>
      </c>
    </row>
    <row r="333" spans="1:4">
      <c r="A333" s="674" t="s">
        <v>5481</v>
      </c>
      <c r="B333" s="674">
        <v>31</v>
      </c>
      <c r="C333" s="674">
        <v>70</v>
      </c>
      <c r="D333" s="674">
        <v>42</v>
      </c>
    </row>
    <row r="334" spans="1:4">
      <c r="A334" s="674" t="s">
        <v>3675</v>
      </c>
      <c r="B334" s="674">
        <v>20</v>
      </c>
      <c r="C334" s="674">
        <v>58</v>
      </c>
      <c r="D334" s="674">
        <v>26</v>
      </c>
    </row>
    <row r="335" spans="1:4">
      <c r="A335" s="674" t="s">
        <v>5480</v>
      </c>
      <c r="B335" s="674">
        <v>3</v>
      </c>
      <c r="C335" s="674">
        <v>20</v>
      </c>
      <c r="D335" s="674">
        <v>3</v>
      </c>
    </row>
    <row r="336" spans="1:4">
      <c r="A336" s="674" t="s">
        <v>5479</v>
      </c>
      <c r="B336" s="674">
        <v>3</v>
      </c>
      <c r="C336" s="674">
        <v>17</v>
      </c>
      <c r="D336" s="674">
        <v>3</v>
      </c>
    </row>
    <row r="337" spans="1:4">
      <c r="A337" s="674" t="s">
        <v>5478</v>
      </c>
      <c r="B337" s="674">
        <v>4</v>
      </c>
      <c r="C337" s="674">
        <v>35</v>
      </c>
      <c r="D337" s="674">
        <v>16</v>
      </c>
    </row>
    <row r="338" spans="1:4">
      <c r="A338" s="674" t="s">
        <v>5477</v>
      </c>
      <c r="B338" s="674">
        <v>1</v>
      </c>
      <c r="C338" s="674">
        <v>3</v>
      </c>
      <c r="D338" s="674">
        <v>3</v>
      </c>
    </row>
    <row r="339" spans="1:4">
      <c r="A339" s="674" t="s">
        <v>5476</v>
      </c>
      <c r="B339" s="674">
        <v>1</v>
      </c>
      <c r="C339" s="674">
        <v>74</v>
      </c>
      <c r="D339" s="674">
        <v>74</v>
      </c>
    </row>
    <row r="340" spans="1:4">
      <c r="A340" s="674" t="s">
        <v>5475</v>
      </c>
      <c r="B340" s="674">
        <v>38</v>
      </c>
      <c r="C340" s="674">
        <v>33</v>
      </c>
      <c r="D340" s="674">
        <v>33</v>
      </c>
    </row>
    <row r="341" spans="1:4">
      <c r="A341" s="674" t="s">
        <v>5474</v>
      </c>
      <c r="B341" s="674">
        <v>15</v>
      </c>
      <c r="C341" s="674">
        <v>19</v>
      </c>
      <c r="D341" s="674">
        <v>19</v>
      </c>
    </row>
    <row r="342" spans="1:4">
      <c r="A342" s="674" t="s">
        <v>5473</v>
      </c>
      <c r="B342" s="674">
        <v>3</v>
      </c>
      <c r="C342" s="674">
        <v>26</v>
      </c>
      <c r="D342" s="674">
        <v>27</v>
      </c>
    </row>
    <row r="343" spans="1:4">
      <c r="A343" s="674" t="s">
        <v>5472</v>
      </c>
      <c r="B343" s="674">
        <v>1</v>
      </c>
      <c r="C343" s="674">
        <v>14</v>
      </c>
      <c r="D343" s="674">
        <v>14</v>
      </c>
    </row>
    <row r="344" spans="1:4">
      <c r="A344" s="674" t="s">
        <v>5471</v>
      </c>
      <c r="B344" s="674">
        <v>33</v>
      </c>
      <c r="C344" s="674">
        <v>10</v>
      </c>
      <c r="D344" s="674">
        <v>10</v>
      </c>
    </row>
    <row r="345" spans="1:4">
      <c r="A345" s="674" t="s">
        <v>5470</v>
      </c>
      <c r="B345" s="674">
        <v>8</v>
      </c>
      <c r="C345" s="674">
        <v>27</v>
      </c>
      <c r="D345" s="674">
        <v>26</v>
      </c>
    </row>
    <row r="346" spans="1:4">
      <c r="A346" s="674" t="s">
        <v>5469</v>
      </c>
      <c r="B346" s="674">
        <v>1</v>
      </c>
      <c r="C346" s="674">
        <v>14</v>
      </c>
      <c r="D346" s="674">
        <v>11</v>
      </c>
    </row>
    <row r="347" spans="1:4">
      <c r="A347" s="674" t="s">
        <v>5468</v>
      </c>
      <c r="B347" s="674">
        <v>1</v>
      </c>
      <c r="C347" s="674">
        <v>5</v>
      </c>
      <c r="D347" s="674">
        <v>5</v>
      </c>
    </row>
    <row r="348" spans="1:4">
      <c r="A348" s="674" t="s">
        <v>5467</v>
      </c>
      <c r="B348" s="674">
        <v>12</v>
      </c>
      <c r="C348" s="674">
        <v>14</v>
      </c>
      <c r="D348" s="674">
        <v>14</v>
      </c>
    </row>
    <row r="349" spans="1:4">
      <c r="A349" s="674" t="s">
        <v>5466</v>
      </c>
      <c r="B349" s="674">
        <v>1</v>
      </c>
      <c r="C349" s="674">
        <v>5</v>
      </c>
      <c r="D349" s="674">
        <v>5</v>
      </c>
    </row>
    <row r="350" spans="1:4">
      <c r="A350" s="674" t="s">
        <v>5465</v>
      </c>
      <c r="B350" s="674">
        <v>1</v>
      </c>
      <c r="C350" s="674">
        <v>16</v>
      </c>
      <c r="D350" s="674">
        <v>1</v>
      </c>
    </row>
    <row r="351" spans="1:4">
      <c r="A351" s="674" t="s">
        <v>5464</v>
      </c>
      <c r="B351" s="674">
        <v>21</v>
      </c>
      <c r="C351" s="674">
        <v>20</v>
      </c>
      <c r="D351" s="674">
        <v>20</v>
      </c>
    </row>
    <row r="352" spans="1:4">
      <c r="A352" s="674" t="s">
        <v>5463</v>
      </c>
      <c r="B352" s="674">
        <v>24</v>
      </c>
      <c r="C352" s="674">
        <v>45</v>
      </c>
      <c r="D352" s="674">
        <v>43</v>
      </c>
    </row>
    <row r="353" spans="1:4">
      <c r="A353" s="674" t="s">
        <v>5462</v>
      </c>
      <c r="B353" s="674">
        <v>13</v>
      </c>
      <c r="C353" s="674">
        <v>27</v>
      </c>
      <c r="D353" s="674">
        <v>21</v>
      </c>
    </row>
    <row r="354" spans="1:4">
      <c r="A354" s="674" t="s">
        <v>5461</v>
      </c>
      <c r="B354" s="674">
        <v>5</v>
      </c>
      <c r="C354" s="674">
        <v>17</v>
      </c>
      <c r="D354" s="674">
        <v>15</v>
      </c>
    </row>
    <row r="355" spans="1:4">
      <c r="A355" s="674" t="s">
        <v>5460</v>
      </c>
      <c r="B355" s="674">
        <v>15</v>
      </c>
      <c r="C355" s="674">
        <v>23</v>
      </c>
      <c r="D355" s="674">
        <v>23</v>
      </c>
    </row>
    <row r="356" spans="1:4">
      <c r="A356" s="674" t="s">
        <v>5459</v>
      </c>
      <c r="B356" s="674">
        <v>8</v>
      </c>
      <c r="C356" s="674">
        <v>16</v>
      </c>
      <c r="D356" s="674">
        <v>16</v>
      </c>
    </row>
    <row r="357" spans="1:4">
      <c r="A357" s="674" t="s">
        <v>5458</v>
      </c>
      <c r="B357" s="674">
        <v>44</v>
      </c>
      <c r="C357" s="674">
        <v>69</v>
      </c>
      <c r="D357" s="674">
        <v>69</v>
      </c>
    </row>
    <row r="358" spans="1:4">
      <c r="A358" s="674" t="s">
        <v>5457</v>
      </c>
      <c r="B358" s="674">
        <v>10</v>
      </c>
      <c r="C358" s="674">
        <v>56</v>
      </c>
      <c r="D358" s="674">
        <v>54</v>
      </c>
    </row>
    <row r="359" spans="1:4">
      <c r="A359" s="674" t="s">
        <v>3751</v>
      </c>
      <c r="B359" s="674">
        <v>1</v>
      </c>
      <c r="C359" s="674">
        <v>3</v>
      </c>
      <c r="D359" s="674">
        <v>3</v>
      </c>
    </row>
    <row r="360" spans="1:4">
      <c r="A360" s="674" t="s">
        <v>3752</v>
      </c>
      <c r="B360" s="674">
        <v>1</v>
      </c>
      <c r="C360" s="674">
        <v>3</v>
      </c>
      <c r="D360" s="674">
        <v>3</v>
      </c>
    </row>
    <row r="361" spans="1:4">
      <c r="A361" s="674" t="s">
        <v>5456</v>
      </c>
      <c r="B361" s="674">
        <v>19</v>
      </c>
      <c r="C361" s="674">
        <v>33</v>
      </c>
      <c r="D361" s="674">
        <v>22</v>
      </c>
    </row>
    <row r="362" spans="1:4">
      <c r="A362" s="674" t="s">
        <v>5455</v>
      </c>
      <c r="B362" s="674">
        <v>9</v>
      </c>
      <c r="C362" s="674">
        <v>15</v>
      </c>
      <c r="D362" s="674">
        <v>9</v>
      </c>
    </row>
    <row r="363" spans="1:4">
      <c r="A363" s="674" t="s">
        <v>5454</v>
      </c>
      <c r="B363" s="674">
        <v>5</v>
      </c>
      <c r="C363" s="674">
        <v>10</v>
      </c>
      <c r="D363" s="674">
        <v>5</v>
      </c>
    </row>
    <row r="364" spans="1:4">
      <c r="A364" s="674" t="s">
        <v>3753</v>
      </c>
      <c r="B364" s="674">
        <v>1</v>
      </c>
      <c r="C364" s="674">
        <v>6</v>
      </c>
      <c r="D364" s="674">
        <v>1</v>
      </c>
    </row>
    <row r="365" spans="1:4">
      <c r="A365" s="674" t="s">
        <v>5453</v>
      </c>
      <c r="B365" s="674">
        <v>3</v>
      </c>
      <c r="C365" s="674">
        <v>28</v>
      </c>
      <c r="D365" s="674">
        <v>13</v>
      </c>
    </row>
    <row r="366" spans="1:4">
      <c r="A366" s="674" t="s">
        <v>5452</v>
      </c>
      <c r="B366" s="674">
        <v>3</v>
      </c>
      <c r="C366" s="674">
        <v>9</v>
      </c>
      <c r="D366" s="674">
        <v>5</v>
      </c>
    </row>
    <row r="367" spans="1:4">
      <c r="A367" s="674" t="s">
        <v>5451</v>
      </c>
      <c r="B367" s="674">
        <v>1</v>
      </c>
      <c r="C367" s="674">
        <v>6</v>
      </c>
      <c r="D367" s="674">
        <v>1</v>
      </c>
    </row>
    <row r="368" spans="1:4">
      <c r="A368" s="674" t="s">
        <v>3757</v>
      </c>
      <c r="B368" s="674">
        <v>1</v>
      </c>
      <c r="C368" s="674">
        <v>4</v>
      </c>
      <c r="D368" s="674">
        <v>1</v>
      </c>
    </row>
    <row r="369" spans="1:4">
      <c r="A369" s="674" t="s">
        <v>3758</v>
      </c>
      <c r="B369" s="674">
        <v>3</v>
      </c>
      <c r="C369" s="674">
        <v>6</v>
      </c>
      <c r="D369" s="674">
        <v>3</v>
      </c>
    </row>
    <row r="370" spans="1:4">
      <c r="A370" s="674" t="s">
        <v>3763</v>
      </c>
      <c r="B370" s="674">
        <v>1</v>
      </c>
      <c r="C370" s="674">
        <v>5</v>
      </c>
      <c r="D370" s="674">
        <v>1</v>
      </c>
    </row>
    <row r="371" spans="1:4">
      <c r="A371" s="674" t="s">
        <v>3764</v>
      </c>
      <c r="B371" s="674">
        <v>3</v>
      </c>
      <c r="C371" s="674">
        <v>6</v>
      </c>
      <c r="D371" s="674">
        <v>3</v>
      </c>
    </row>
    <row r="372" spans="1:4">
      <c r="A372" s="674" t="s">
        <v>5450</v>
      </c>
      <c r="B372" s="674">
        <v>5</v>
      </c>
      <c r="C372" s="674">
        <v>12</v>
      </c>
      <c r="D372" s="674">
        <v>12</v>
      </c>
    </row>
    <row r="373" spans="1:4">
      <c r="A373" s="674" t="s">
        <v>5449</v>
      </c>
      <c r="B373" s="674">
        <v>5</v>
      </c>
      <c r="C373" s="674">
        <v>7</v>
      </c>
      <c r="D373" s="674">
        <v>7</v>
      </c>
    </row>
    <row r="374" spans="1:4">
      <c r="A374" s="674" t="s">
        <v>5448</v>
      </c>
      <c r="B374" s="674">
        <v>4</v>
      </c>
      <c r="C374" s="674">
        <v>10</v>
      </c>
      <c r="D374" s="674">
        <v>10</v>
      </c>
    </row>
    <row r="375" spans="1:4">
      <c r="A375" s="674" t="s">
        <v>5447</v>
      </c>
      <c r="B375" s="674">
        <v>4</v>
      </c>
      <c r="C375" s="674">
        <v>5</v>
      </c>
      <c r="D375" s="674">
        <v>5</v>
      </c>
    </row>
    <row r="376" spans="1:4">
      <c r="A376" s="674" t="s">
        <v>5446</v>
      </c>
      <c r="B376" s="674">
        <v>1</v>
      </c>
      <c r="C376" s="674">
        <v>6</v>
      </c>
      <c r="D376" s="674">
        <v>3</v>
      </c>
    </row>
    <row r="377" spans="1:4">
      <c r="A377" s="674" t="s">
        <v>3772</v>
      </c>
      <c r="B377" s="674">
        <v>8</v>
      </c>
      <c r="C377" s="674">
        <v>9</v>
      </c>
      <c r="D377" s="674">
        <v>8</v>
      </c>
    </row>
    <row r="378" spans="1:4">
      <c r="A378" s="674" t="s">
        <v>5445</v>
      </c>
      <c r="B378" s="674">
        <v>1</v>
      </c>
      <c r="C378" s="674">
        <v>4</v>
      </c>
      <c r="D378" s="674">
        <v>3</v>
      </c>
    </row>
    <row r="379" spans="1:4">
      <c r="A379" s="674" t="s">
        <v>3775</v>
      </c>
      <c r="B379" s="674">
        <v>1</v>
      </c>
      <c r="C379" s="674">
        <v>4</v>
      </c>
      <c r="D379" s="674">
        <v>3</v>
      </c>
    </row>
    <row r="380" spans="1:4">
      <c r="A380" s="674" t="s">
        <v>3779</v>
      </c>
      <c r="B380" s="674">
        <v>1</v>
      </c>
      <c r="C380" s="674">
        <v>3</v>
      </c>
      <c r="D380" s="674">
        <v>1</v>
      </c>
    </row>
    <row r="381" spans="1:4">
      <c r="A381" s="674" t="s">
        <v>3780</v>
      </c>
      <c r="B381" s="674">
        <v>1</v>
      </c>
      <c r="C381" s="674">
        <v>3</v>
      </c>
      <c r="D381" s="674">
        <v>1</v>
      </c>
    </row>
    <row r="382" spans="1:4">
      <c r="A382" s="484" t="s">
        <v>5074</v>
      </c>
      <c r="B382" s="484">
        <v>3</v>
      </c>
      <c r="C382" s="484">
        <v>36</v>
      </c>
      <c r="D382" s="484">
        <v>13</v>
      </c>
    </row>
    <row r="383" spans="1:4">
      <c r="A383" s="484" t="s">
        <v>5075</v>
      </c>
      <c r="B383" s="484">
        <v>1</v>
      </c>
      <c r="C383" s="484">
        <v>11</v>
      </c>
      <c r="D383" s="484">
        <v>3</v>
      </c>
    </row>
    <row r="384" spans="1:4">
      <c r="A384" s="674" t="s">
        <v>5444</v>
      </c>
      <c r="B384" s="674">
        <v>1</v>
      </c>
      <c r="C384" s="674">
        <v>4</v>
      </c>
      <c r="D384" s="674">
        <v>1</v>
      </c>
    </row>
    <row r="385" spans="1:4">
      <c r="A385" s="674" t="s">
        <v>3781</v>
      </c>
      <c r="B385" s="674">
        <v>1</v>
      </c>
      <c r="C385" s="674">
        <v>3</v>
      </c>
      <c r="D385" s="674">
        <v>3</v>
      </c>
    </row>
    <row r="386" spans="1:4">
      <c r="A386" s="674" t="s">
        <v>3782</v>
      </c>
      <c r="B386" s="674">
        <v>3</v>
      </c>
      <c r="C386" s="674">
        <v>3</v>
      </c>
      <c r="D386" s="674">
        <v>3</v>
      </c>
    </row>
    <row r="387" spans="1:4">
      <c r="A387" s="674" t="s">
        <v>5443</v>
      </c>
      <c r="B387" s="674">
        <v>5</v>
      </c>
      <c r="C387" s="674">
        <v>33</v>
      </c>
      <c r="D387" s="674">
        <v>24</v>
      </c>
    </row>
    <row r="388" spans="1:4">
      <c r="A388" s="674" t="s">
        <v>5442</v>
      </c>
      <c r="B388" s="674">
        <v>5</v>
      </c>
      <c r="C388" s="674">
        <v>22</v>
      </c>
      <c r="D388" s="674">
        <v>10</v>
      </c>
    </row>
    <row r="389" spans="1:4">
      <c r="A389" s="674" t="s">
        <v>5441</v>
      </c>
      <c r="B389" s="674">
        <v>3</v>
      </c>
      <c r="C389" s="674">
        <v>10</v>
      </c>
      <c r="D389" s="674">
        <v>5</v>
      </c>
    </row>
    <row r="390" spans="1:4">
      <c r="A390" s="674" t="s">
        <v>3786</v>
      </c>
      <c r="B390" s="674">
        <v>1</v>
      </c>
      <c r="C390" s="674">
        <v>11</v>
      </c>
      <c r="D390" s="674">
        <v>3</v>
      </c>
    </row>
    <row r="391" spans="1:4">
      <c r="A391" s="674" t="s">
        <v>5440</v>
      </c>
      <c r="B391" s="674">
        <v>32</v>
      </c>
      <c r="C391" s="674">
        <v>40</v>
      </c>
      <c r="D391" s="674">
        <v>40</v>
      </c>
    </row>
    <row r="392" spans="1:4">
      <c r="A392" s="674" t="s">
        <v>5439</v>
      </c>
      <c r="B392" s="674">
        <v>12</v>
      </c>
      <c r="C392" s="674">
        <v>16</v>
      </c>
      <c r="D392" s="674">
        <v>15</v>
      </c>
    </row>
    <row r="393" spans="1:4">
      <c r="A393" s="674" t="s">
        <v>5438</v>
      </c>
      <c r="B393" s="674">
        <v>1</v>
      </c>
      <c r="C393" s="674">
        <v>3</v>
      </c>
      <c r="D393" s="674">
        <v>3</v>
      </c>
    </row>
    <row r="394" spans="1:4">
      <c r="A394" s="674" t="s">
        <v>5437</v>
      </c>
      <c r="B394" s="674">
        <v>20</v>
      </c>
      <c r="C394" s="674">
        <v>29</v>
      </c>
      <c r="D394" s="674">
        <v>29</v>
      </c>
    </row>
    <row r="395" spans="1:4">
      <c r="A395" s="674" t="s">
        <v>5436</v>
      </c>
      <c r="B395" s="674">
        <v>15</v>
      </c>
      <c r="C395" s="674">
        <v>16</v>
      </c>
      <c r="D395" s="674">
        <v>16</v>
      </c>
    </row>
    <row r="396" spans="1:4">
      <c r="A396" s="674" t="s">
        <v>5435</v>
      </c>
      <c r="B396" s="674">
        <v>1</v>
      </c>
      <c r="C396" s="674">
        <v>3</v>
      </c>
      <c r="D396" s="674">
        <v>3</v>
      </c>
    </row>
    <row r="397" spans="1:4">
      <c r="A397" s="674" t="s">
        <v>5434</v>
      </c>
      <c r="B397" s="674">
        <v>46</v>
      </c>
      <c r="C397" s="674">
        <v>39</v>
      </c>
      <c r="D397" s="674">
        <v>39</v>
      </c>
    </row>
    <row r="398" spans="1:4">
      <c r="A398" s="674" t="s">
        <v>5433</v>
      </c>
      <c r="B398" s="674">
        <v>24</v>
      </c>
      <c r="C398" s="674">
        <v>13</v>
      </c>
      <c r="D398" s="674">
        <v>13</v>
      </c>
    </row>
    <row r="399" spans="1:4">
      <c r="A399" s="674" t="s">
        <v>5432</v>
      </c>
      <c r="B399" s="674">
        <v>1</v>
      </c>
      <c r="C399" s="674">
        <v>3</v>
      </c>
      <c r="D399" s="674">
        <v>3</v>
      </c>
    </row>
    <row r="400" spans="1:4">
      <c r="A400" s="674" t="s">
        <v>5431</v>
      </c>
      <c r="B400" s="674">
        <v>1</v>
      </c>
      <c r="C400" s="674">
        <v>3</v>
      </c>
      <c r="D400" s="674">
        <v>1</v>
      </c>
    </row>
    <row r="401" spans="1:4">
      <c r="A401" s="674" t="s">
        <v>5430</v>
      </c>
      <c r="B401" s="674">
        <v>22</v>
      </c>
      <c r="C401" s="674">
        <v>42</v>
      </c>
      <c r="D401" s="674">
        <v>44</v>
      </c>
    </row>
    <row r="402" spans="1:4">
      <c r="A402" s="674" t="s">
        <v>5429</v>
      </c>
      <c r="B402" s="674">
        <v>18</v>
      </c>
      <c r="C402" s="674">
        <v>18</v>
      </c>
      <c r="D402" s="674">
        <v>18</v>
      </c>
    </row>
    <row r="403" spans="1:4">
      <c r="A403" s="674" t="s">
        <v>5428</v>
      </c>
      <c r="B403" s="674">
        <v>15</v>
      </c>
      <c r="C403" s="674">
        <v>22</v>
      </c>
      <c r="D403" s="674">
        <v>19</v>
      </c>
    </row>
    <row r="404" spans="1:4">
      <c r="A404" s="674" t="s">
        <v>5427</v>
      </c>
      <c r="B404" s="674">
        <v>13</v>
      </c>
      <c r="C404" s="674">
        <v>12</v>
      </c>
      <c r="D404" s="674">
        <v>12</v>
      </c>
    </row>
    <row r="405" spans="1:4">
      <c r="A405" s="674" t="s">
        <v>5426</v>
      </c>
      <c r="B405" s="674">
        <v>30</v>
      </c>
      <c r="C405" s="674">
        <v>27</v>
      </c>
      <c r="D405" s="674">
        <v>27</v>
      </c>
    </row>
    <row r="406" spans="1:4">
      <c r="A406" s="674" t="s">
        <v>5425</v>
      </c>
      <c r="B406" s="674">
        <v>10</v>
      </c>
      <c r="C406" s="674">
        <v>12</v>
      </c>
      <c r="D406" s="674">
        <v>12</v>
      </c>
    </row>
    <row r="407" spans="1:4">
      <c r="A407" s="674" t="s">
        <v>5424</v>
      </c>
      <c r="B407" s="674">
        <v>1</v>
      </c>
      <c r="C407" s="674">
        <v>3</v>
      </c>
      <c r="D407" s="674">
        <v>3</v>
      </c>
    </row>
    <row r="408" spans="1:4">
      <c r="A408" s="674" t="s">
        <v>5423</v>
      </c>
      <c r="B408" s="674">
        <v>23</v>
      </c>
      <c r="C408" s="674">
        <v>29</v>
      </c>
      <c r="D408" s="674">
        <v>29</v>
      </c>
    </row>
    <row r="409" spans="1:4">
      <c r="A409" s="674" t="s">
        <v>5422</v>
      </c>
      <c r="B409" s="674">
        <v>12</v>
      </c>
      <c r="C409" s="674">
        <v>12</v>
      </c>
      <c r="D409" s="674">
        <v>12</v>
      </c>
    </row>
    <row r="410" spans="1:4">
      <c r="A410" s="674" t="s">
        <v>5421</v>
      </c>
      <c r="B410" s="674">
        <v>1</v>
      </c>
      <c r="C410" s="674">
        <v>3</v>
      </c>
      <c r="D410" s="674">
        <v>3</v>
      </c>
    </row>
    <row r="411" spans="1:4">
      <c r="A411" s="674" t="s">
        <v>5420</v>
      </c>
      <c r="B411" s="674">
        <v>7</v>
      </c>
      <c r="C411" s="674">
        <v>11</v>
      </c>
      <c r="D411" s="674">
        <v>11</v>
      </c>
    </row>
    <row r="412" spans="1:4">
      <c r="A412" s="674" t="s">
        <v>5419</v>
      </c>
      <c r="B412" s="674">
        <v>1</v>
      </c>
      <c r="C412" s="674">
        <v>3</v>
      </c>
      <c r="D412" s="674">
        <v>3</v>
      </c>
    </row>
    <row r="413" spans="1:4">
      <c r="A413" s="674" t="s">
        <v>5418</v>
      </c>
      <c r="B413" s="674">
        <v>23</v>
      </c>
      <c r="C413" s="674">
        <v>28</v>
      </c>
      <c r="D413" s="674">
        <v>28</v>
      </c>
    </row>
    <row r="414" spans="1:4">
      <c r="A414" s="674" t="s">
        <v>5417</v>
      </c>
      <c r="B414" s="674">
        <v>10</v>
      </c>
      <c r="C414" s="674">
        <v>10</v>
      </c>
      <c r="D414" s="674">
        <v>10</v>
      </c>
    </row>
    <row r="415" spans="1:4">
      <c r="A415" s="674" t="s">
        <v>5416</v>
      </c>
      <c r="B415" s="674">
        <v>1</v>
      </c>
      <c r="C415" s="674">
        <v>3</v>
      </c>
      <c r="D415" s="674">
        <v>3</v>
      </c>
    </row>
    <row r="416" spans="1:4">
      <c r="A416" s="674" t="s">
        <v>3815</v>
      </c>
      <c r="B416" s="674">
        <v>1</v>
      </c>
      <c r="C416" s="674">
        <v>1</v>
      </c>
      <c r="D416" s="674">
        <v>1</v>
      </c>
    </row>
    <row r="417" spans="1:4">
      <c r="A417" s="674" t="s">
        <v>3816</v>
      </c>
      <c r="B417" s="674">
        <v>1</v>
      </c>
      <c r="C417" s="674">
        <v>1</v>
      </c>
      <c r="D417" s="674">
        <v>1</v>
      </c>
    </row>
    <row r="418" spans="1:4">
      <c r="A418" s="674" t="s">
        <v>5415</v>
      </c>
      <c r="B418" s="674">
        <v>26</v>
      </c>
      <c r="C418" s="674">
        <v>26</v>
      </c>
      <c r="D418" s="674">
        <v>26</v>
      </c>
    </row>
    <row r="419" spans="1:4">
      <c r="A419" s="674" t="s">
        <v>5414</v>
      </c>
      <c r="B419" s="674">
        <v>12</v>
      </c>
      <c r="C419" s="674">
        <v>12</v>
      </c>
      <c r="D419" s="674">
        <v>12</v>
      </c>
    </row>
    <row r="420" spans="1:4">
      <c r="A420" s="674" t="s">
        <v>5413</v>
      </c>
      <c r="B420" s="674">
        <v>1</v>
      </c>
      <c r="C420" s="674">
        <v>3</v>
      </c>
      <c r="D420" s="674">
        <v>3</v>
      </c>
    </row>
    <row r="421" spans="1:4">
      <c r="A421" s="674" t="s">
        <v>5412</v>
      </c>
      <c r="B421" s="674">
        <v>25</v>
      </c>
      <c r="C421" s="674">
        <v>33</v>
      </c>
      <c r="D421" s="674">
        <v>33</v>
      </c>
    </row>
    <row r="422" spans="1:4">
      <c r="A422" s="674" t="s">
        <v>5411</v>
      </c>
      <c r="B422" s="674">
        <v>10</v>
      </c>
      <c r="C422" s="674">
        <v>18</v>
      </c>
      <c r="D422" s="674">
        <v>16</v>
      </c>
    </row>
    <row r="423" spans="1:4">
      <c r="A423" s="674" t="s">
        <v>5410</v>
      </c>
      <c r="B423" s="674">
        <v>3</v>
      </c>
      <c r="C423" s="674">
        <v>3</v>
      </c>
      <c r="D423" s="674">
        <v>3</v>
      </c>
    </row>
    <row r="424" spans="1:4">
      <c r="A424" s="674" t="s">
        <v>5409</v>
      </c>
      <c r="B424" s="674">
        <v>17</v>
      </c>
      <c r="C424" s="674">
        <v>28</v>
      </c>
      <c r="D424" s="674">
        <v>26</v>
      </c>
    </row>
    <row r="425" spans="1:4">
      <c r="A425" s="674" t="s">
        <v>5408</v>
      </c>
      <c r="B425" s="674">
        <v>7</v>
      </c>
      <c r="C425" s="674">
        <v>12</v>
      </c>
      <c r="D425" s="674">
        <v>12</v>
      </c>
    </row>
    <row r="426" spans="1:4">
      <c r="A426" s="674" t="s">
        <v>5407</v>
      </c>
      <c r="B426" s="674">
        <v>1</v>
      </c>
      <c r="C426" s="674">
        <v>3</v>
      </c>
      <c r="D426" s="674">
        <v>3</v>
      </c>
    </row>
    <row r="427" spans="1:4">
      <c r="A427" s="674" t="s">
        <v>5406</v>
      </c>
      <c r="B427" s="674">
        <v>25</v>
      </c>
      <c r="C427" s="674">
        <v>38</v>
      </c>
      <c r="D427" s="674">
        <v>37</v>
      </c>
    </row>
    <row r="428" spans="1:4">
      <c r="A428" s="674" t="s">
        <v>5405</v>
      </c>
      <c r="B428" s="674">
        <v>7</v>
      </c>
      <c r="C428" s="674">
        <v>21</v>
      </c>
      <c r="D428" s="674">
        <v>15</v>
      </c>
    </row>
    <row r="429" spans="1:4">
      <c r="A429" s="674" t="s">
        <v>5404</v>
      </c>
      <c r="B429" s="674">
        <v>1</v>
      </c>
      <c r="C429" s="674">
        <v>3</v>
      </c>
      <c r="D429" s="674">
        <v>1</v>
      </c>
    </row>
    <row r="430" spans="1:4">
      <c r="A430" s="674" t="s">
        <v>5403</v>
      </c>
      <c r="B430" s="674">
        <v>22</v>
      </c>
      <c r="C430" s="674">
        <v>23</v>
      </c>
      <c r="D430" s="674">
        <v>23</v>
      </c>
    </row>
    <row r="431" spans="1:4">
      <c r="A431" s="674" t="s">
        <v>5402</v>
      </c>
      <c r="B431" s="674">
        <v>10</v>
      </c>
      <c r="C431" s="674">
        <v>10</v>
      </c>
      <c r="D431" s="674">
        <v>10</v>
      </c>
    </row>
    <row r="432" spans="1:4">
      <c r="A432" s="674" t="s">
        <v>5401</v>
      </c>
      <c r="B432" s="674">
        <v>1</v>
      </c>
      <c r="C432" s="674">
        <v>3</v>
      </c>
      <c r="D432" s="674">
        <v>3</v>
      </c>
    </row>
    <row r="433" spans="1:4">
      <c r="A433" s="674" t="s">
        <v>5400</v>
      </c>
      <c r="B433" s="674">
        <v>16</v>
      </c>
      <c r="C433" s="674">
        <v>29</v>
      </c>
      <c r="D433" s="674">
        <v>27</v>
      </c>
    </row>
    <row r="434" spans="1:4">
      <c r="A434" s="674" t="s">
        <v>5399</v>
      </c>
      <c r="B434" s="674">
        <v>7</v>
      </c>
      <c r="C434" s="674">
        <v>15</v>
      </c>
      <c r="D434" s="674">
        <v>12</v>
      </c>
    </row>
    <row r="435" spans="1:4">
      <c r="A435" s="674" t="s">
        <v>5398</v>
      </c>
      <c r="B435" s="674">
        <v>1</v>
      </c>
      <c r="C435" s="674">
        <v>3</v>
      </c>
      <c r="D435" s="674">
        <v>3</v>
      </c>
    </row>
    <row r="436" spans="1:4">
      <c r="A436" s="674" t="s">
        <v>5397</v>
      </c>
      <c r="B436" s="674">
        <v>46</v>
      </c>
      <c r="C436" s="674">
        <v>45</v>
      </c>
      <c r="D436" s="674">
        <v>45</v>
      </c>
    </row>
    <row r="437" spans="1:4">
      <c r="A437" s="674" t="s">
        <v>5396</v>
      </c>
      <c r="B437" s="674">
        <v>20</v>
      </c>
      <c r="C437" s="674">
        <v>27</v>
      </c>
      <c r="D437" s="674">
        <v>26</v>
      </c>
    </row>
    <row r="438" spans="1:4">
      <c r="A438" s="674" t="s">
        <v>5395</v>
      </c>
      <c r="B438" s="674">
        <v>1</v>
      </c>
      <c r="C438" s="674">
        <v>3</v>
      </c>
      <c r="D438" s="674">
        <v>1</v>
      </c>
    </row>
    <row r="439" spans="1:4">
      <c r="A439" s="674" t="s">
        <v>3822</v>
      </c>
      <c r="B439" s="674">
        <v>1</v>
      </c>
      <c r="C439" s="674">
        <v>3</v>
      </c>
      <c r="D439" s="674">
        <v>1</v>
      </c>
    </row>
    <row r="440" spans="1:4">
      <c r="A440" s="674" t="s">
        <v>3823</v>
      </c>
      <c r="B440" s="674">
        <v>1</v>
      </c>
      <c r="C440" s="674">
        <v>3</v>
      </c>
      <c r="D440" s="674">
        <v>1</v>
      </c>
    </row>
    <row r="441" spans="1:4">
      <c r="A441" s="674" t="s">
        <v>3824</v>
      </c>
      <c r="B441" s="674">
        <v>1</v>
      </c>
      <c r="C441" s="674">
        <v>3</v>
      </c>
      <c r="D441" s="674">
        <v>1</v>
      </c>
    </row>
    <row r="442" spans="1:4">
      <c r="A442" s="674" t="s">
        <v>3825</v>
      </c>
      <c r="B442" s="674">
        <v>1</v>
      </c>
      <c r="C442" s="674">
        <v>3</v>
      </c>
      <c r="D442" s="674">
        <v>1</v>
      </c>
    </row>
    <row r="443" spans="1:4">
      <c r="A443" s="674" t="s">
        <v>3826</v>
      </c>
      <c r="B443" s="674">
        <v>1</v>
      </c>
      <c r="C443" s="674">
        <v>3</v>
      </c>
      <c r="D443" s="674">
        <v>1</v>
      </c>
    </row>
    <row r="444" spans="1:4">
      <c r="A444" s="674" t="s">
        <v>3827</v>
      </c>
      <c r="B444" s="674">
        <v>1</v>
      </c>
      <c r="C444" s="674">
        <v>3</v>
      </c>
      <c r="D444" s="674">
        <v>1</v>
      </c>
    </row>
    <row r="445" spans="1:4">
      <c r="A445" s="674" t="s">
        <v>3828</v>
      </c>
      <c r="B445" s="674">
        <v>1</v>
      </c>
      <c r="C445" s="674">
        <v>3</v>
      </c>
      <c r="D445" s="674">
        <v>1</v>
      </c>
    </row>
    <row r="446" spans="1:4">
      <c r="A446" s="674" t="s">
        <v>3829</v>
      </c>
      <c r="B446" s="674">
        <v>1</v>
      </c>
      <c r="C446" s="674">
        <v>3</v>
      </c>
      <c r="D446" s="674">
        <v>1</v>
      </c>
    </row>
    <row r="447" spans="1:4">
      <c r="A447" s="674" t="s">
        <v>3830</v>
      </c>
      <c r="B447" s="674">
        <v>1</v>
      </c>
      <c r="C447" s="674">
        <v>3</v>
      </c>
      <c r="D447" s="674">
        <v>1</v>
      </c>
    </row>
    <row r="448" spans="1:4">
      <c r="A448" s="674" t="s">
        <v>3831</v>
      </c>
      <c r="B448" s="674">
        <v>1</v>
      </c>
      <c r="C448" s="674">
        <v>3</v>
      </c>
      <c r="D448" s="674">
        <v>2</v>
      </c>
    </row>
    <row r="449" spans="1:4">
      <c r="A449" s="674" t="s">
        <v>3832</v>
      </c>
      <c r="B449" s="674">
        <v>1</v>
      </c>
      <c r="C449" s="674">
        <v>3</v>
      </c>
      <c r="D449" s="674">
        <v>1</v>
      </c>
    </row>
    <row r="450" spans="1:4">
      <c r="A450" s="674" t="s">
        <v>3833</v>
      </c>
      <c r="B450" s="674">
        <v>1</v>
      </c>
      <c r="C450" s="674">
        <v>3</v>
      </c>
      <c r="D450" s="674">
        <v>1</v>
      </c>
    </row>
    <row r="451" spans="1:4">
      <c r="A451" s="674" t="s">
        <v>3834</v>
      </c>
      <c r="B451" s="674">
        <v>1</v>
      </c>
      <c r="C451" s="674">
        <v>3</v>
      </c>
      <c r="D451" s="674">
        <v>1</v>
      </c>
    </row>
    <row r="452" spans="1:4">
      <c r="A452" s="674" t="s">
        <v>3835</v>
      </c>
      <c r="B452" s="674">
        <v>1</v>
      </c>
      <c r="C452" s="674">
        <v>3</v>
      </c>
      <c r="D452" s="674">
        <v>1</v>
      </c>
    </row>
    <row r="453" spans="1:4">
      <c r="A453" s="674" t="s">
        <v>3836</v>
      </c>
      <c r="B453" s="674">
        <v>3</v>
      </c>
      <c r="C453" s="674">
        <v>3</v>
      </c>
      <c r="D453" s="674">
        <v>3</v>
      </c>
    </row>
    <row r="454" spans="1:4">
      <c r="A454" s="674" t="s">
        <v>3837</v>
      </c>
      <c r="B454" s="674">
        <v>1</v>
      </c>
      <c r="C454" s="674">
        <v>3</v>
      </c>
      <c r="D454" s="674">
        <v>1</v>
      </c>
    </row>
    <row r="455" spans="1:4">
      <c r="A455" s="674" t="s">
        <v>3838</v>
      </c>
      <c r="B455" s="674">
        <v>1</v>
      </c>
      <c r="C455" s="674">
        <v>3</v>
      </c>
      <c r="D455" s="674">
        <v>1</v>
      </c>
    </row>
    <row r="456" spans="1:4">
      <c r="A456" s="674" t="s">
        <v>3839</v>
      </c>
      <c r="B456" s="674">
        <v>1</v>
      </c>
      <c r="C456" s="674">
        <v>3</v>
      </c>
      <c r="D456" s="674">
        <v>1</v>
      </c>
    </row>
    <row r="457" spans="1:4">
      <c r="A457" s="674" t="s">
        <v>3840</v>
      </c>
      <c r="B457" s="674">
        <v>1</v>
      </c>
      <c r="C457" s="674">
        <v>9</v>
      </c>
      <c r="D457" s="674">
        <v>1</v>
      </c>
    </row>
    <row r="458" spans="1:4">
      <c r="A458" s="674" t="s">
        <v>5394</v>
      </c>
      <c r="B458" s="674">
        <v>30</v>
      </c>
      <c r="C458" s="674">
        <v>52</v>
      </c>
      <c r="D458" s="674">
        <v>47</v>
      </c>
    </row>
    <row r="459" spans="1:4">
      <c r="A459" s="674" t="s">
        <v>5393</v>
      </c>
      <c r="B459" s="674">
        <v>12</v>
      </c>
      <c r="C459" s="674">
        <v>23</v>
      </c>
      <c r="D459" s="674">
        <v>18</v>
      </c>
    </row>
    <row r="460" spans="1:4">
      <c r="A460" s="674" t="s">
        <v>5392</v>
      </c>
      <c r="B460" s="674">
        <v>16</v>
      </c>
      <c r="C460" s="674">
        <v>51</v>
      </c>
      <c r="D460" s="674">
        <v>28</v>
      </c>
    </row>
    <row r="461" spans="1:4">
      <c r="A461" s="674" t="s">
        <v>5391</v>
      </c>
      <c r="B461" s="674">
        <v>12</v>
      </c>
      <c r="C461" s="674">
        <v>22</v>
      </c>
      <c r="D461" s="674">
        <v>15</v>
      </c>
    </row>
    <row r="462" spans="1:4">
      <c r="A462" s="674" t="s">
        <v>5390</v>
      </c>
      <c r="B462" s="674">
        <v>27</v>
      </c>
      <c r="C462" s="674">
        <v>33</v>
      </c>
      <c r="D462" s="674">
        <v>35</v>
      </c>
    </row>
    <row r="463" spans="1:4">
      <c r="A463" s="674" t="s">
        <v>5389</v>
      </c>
      <c r="B463" s="674">
        <v>12</v>
      </c>
      <c r="C463" s="674">
        <v>13</v>
      </c>
      <c r="D463" s="674">
        <v>15</v>
      </c>
    </row>
    <row r="464" spans="1:4">
      <c r="A464" s="674" t="s">
        <v>5388</v>
      </c>
      <c r="B464" s="674">
        <v>30</v>
      </c>
      <c r="C464" s="674">
        <v>137</v>
      </c>
      <c r="D464" s="674">
        <v>120</v>
      </c>
    </row>
    <row r="465" spans="1:4">
      <c r="A465" s="674" t="s">
        <v>5387</v>
      </c>
      <c r="B465" s="674">
        <v>14</v>
      </c>
      <c r="C465" s="674">
        <v>32</v>
      </c>
      <c r="D465" s="674">
        <v>25</v>
      </c>
    </row>
    <row r="466" spans="1:4">
      <c r="A466" s="674" t="s">
        <v>5386</v>
      </c>
      <c r="B466" s="674">
        <v>64</v>
      </c>
      <c r="C466" s="674">
        <v>112</v>
      </c>
      <c r="D466" s="674">
        <v>100</v>
      </c>
    </row>
    <row r="467" spans="1:4">
      <c r="A467" s="674" t="s">
        <v>3854</v>
      </c>
      <c r="B467" s="674">
        <v>98</v>
      </c>
      <c r="C467" s="674">
        <v>221</v>
      </c>
      <c r="D467" s="674">
        <v>219</v>
      </c>
    </row>
    <row r="468" spans="1:4">
      <c r="A468" s="674" t="s">
        <v>3858</v>
      </c>
      <c r="B468" s="674">
        <v>1</v>
      </c>
      <c r="C468" s="674">
        <v>3</v>
      </c>
      <c r="D468" s="674">
        <v>1</v>
      </c>
    </row>
    <row r="469" spans="1:4">
      <c r="A469" s="674" t="s">
        <v>5385</v>
      </c>
      <c r="B469" s="674">
        <v>32</v>
      </c>
      <c r="C469" s="674">
        <v>51</v>
      </c>
      <c r="D469" s="674">
        <v>50</v>
      </c>
    </row>
    <row r="470" spans="1:4">
      <c r="A470" s="674" t="s">
        <v>5384</v>
      </c>
      <c r="B470" s="674">
        <v>12</v>
      </c>
      <c r="C470" s="674">
        <v>24</v>
      </c>
      <c r="D470" s="674">
        <v>21</v>
      </c>
    </row>
    <row r="471" spans="1:4">
      <c r="A471" s="674" t="s">
        <v>5383</v>
      </c>
      <c r="B471" s="674">
        <v>3</v>
      </c>
      <c r="C471" s="674">
        <v>3</v>
      </c>
      <c r="D471" s="674">
        <v>3</v>
      </c>
    </row>
    <row r="472" spans="1:4">
      <c r="A472" s="674" t="s">
        <v>3863</v>
      </c>
      <c r="B472" s="674">
        <v>1</v>
      </c>
      <c r="C472" s="674">
        <v>1</v>
      </c>
      <c r="D472" s="674">
        <v>1</v>
      </c>
    </row>
    <row r="473" spans="1:4">
      <c r="A473" s="674" t="s">
        <v>5382</v>
      </c>
      <c r="B473" s="674">
        <v>64</v>
      </c>
      <c r="C473" s="674">
        <v>86</v>
      </c>
      <c r="D473" s="674">
        <v>76</v>
      </c>
    </row>
    <row r="474" spans="1:4">
      <c r="A474" s="674" t="s">
        <v>5381</v>
      </c>
      <c r="B474" s="674">
        <v>24</v>
      </c>
      <c r="C474" s="674">
        <v>38</v>
      </c>
      <c r="D474" s="674">
        <v>27</v>
      </c>
    </row>
    <row r="475" spans="1:4">
      <c r="A475" s="674" t="s">
        <v>5380</v>
      </c>
      <c r="B475" s="674">
        <v>35</v>
      </c>
      <c r="C475" s="674">
        <v>59</v>
      </c>
      <c r="D475" s="674">
        <v>47</v>
      </c>
    </row>
    <row r="476" spans="1:4">
      <c r="A476" s="674" t="s">
        <v>5379</v>
      </c>
      <c r="B476" s="674">
        <v>15</v>
      </c>
      <c r="C476" s="674">
        <v>33</v>
      </c>
      <c r="D476" s="674">
        <v>20</v>
      </c>
    </row>
    <row r="477" spans="1:4">
      <c r="A477" s="674" t="s">
        <v>5378</v>
      </c>
      <c r="B477" s="674">
        <v>24</v>
      </c>
      <c r="C477" s="674">
        <v>44</v>
      </c>
      <c r="D477" s="674">
        <v>32</v>
      </c>
    </row>
    <row r="478" spans="1:4">
      <c r="A478" s="674" t="s">
        <v>5377</v>
      </c>
      <c r="B478" s="674">
        <v>14</v>
      </c>
      <c r="C478" s="674">
        <v>22</v>
      </c>
      <c r="D478" s="674">
        <v>17</v>
      </c>
    </row>
    <row r="479" spans="1:4">
      <c r="A479" s="674" t="s">
        <v>5376</v>
      </c>
      <c r="B479" s="674">
        <v>23</v>
      </c>
      <c r="C479" s="674">
        <v>48</v>
      </c>
      <c r="D479" s="674">
        <v>28</v>
      </c>
    </row>
    <row r="480" spans="1:4">
      <c r="A480" s="674" t="s">
        <v>5375</v>
      </c>
      <c r="B480" s="674">
        <v>13</v>
      </c>
      <c r="C480" s="674">
        <v>25</v>
      </c>
      <c r="D480" s="674">
        <v>13</v>
      </c>
    </row>
    <row r="481" spans="1:4">
      <c r="A481" s="674" t="s">
        <v>5374</v>
      </c>
      <c r="B481" s="674">
        <v>17</v>
      </c>
      <c r="C481" s="674">
        <v>47</v>
      </c>
      <c r="D481" s="674">
        <v>31</v>
      </c>
    </row>
    <row r="482" spans="1:4">
      <c r="A482" s="674" t="s">
        <v>5373</v>
      </c>
      <c r="B482" s="674">
        <v>9</v>
      </c>
      <c r="C482" s="674">
        <v>26</v>
      </c>
      <c r="D482" s="674">
        <v>11</v>
      </c>
    </row>
    <row r="483" spans="1:4">
      <c r="A483" s="674" t="s">
        <v>3880</v>
      </c>
      <c r="B483" s="674">
        <v>17</v>
      </c>
      <c r="C483" s="674">
        <v>44</v>
      </c>
      <c r="D483" s="674">
        <v>29</v>
      </c>
    </row>
    <row r="484" spans="1:4">
      <c r="A484" s="674" t="s">
        <v>3881</v>
      </c>
      <c r="B484" s="674">
        <v>13</v>
      </c>
      <c r="C484" s="674">
        <v>22</v>
      </c>
      <c r="D484" s="674">
        <v>14</v>
      </c>
    </row>
    <row r="485" spans="1:4">
      <c r="A485" s="674" t="s">
        <v>3882</v>
      </c>
      <c r="B485" s="674">
        <v>13</v>
      </c>
      <c r="C485" s="674">
        <v>83</v>
      </c>
      <c r="D485" s="674">
        <v>65</v>
      </c>
    </row>
    <row r="486" spans="1:4">
      <c r="A486" s="674" t="s">
        <v>3883</v>
      </c>
      <c r="B486" s="674">
        <v>11</v>
      </c>
      <c r="C486" s="674">
        <v>23</v>
      </c>
      <c r="D486" s="674">
        <v>21</v>
      </c>
    </row>
    <row r="487" spans="1:4">
      <c r="A487" s="674" t="s">
        <v>5372</v>
      </c>
      <c r="B487" s="674">
        <v>56</v>
      </c>
      <c r="C487" s="674">
        <v>77</v>
      </c>
      <c r="D487" s="674">
        <v>76</v>
      </c>
    </row>
    <row r="488" spans="1:4">
      <c r="A488" s="674" t="s">
        <v>5371</v>
      </c>
      <c r="B488" s="674">
        <v>13</v>
      </c>
      <c r="C488" s="674">
        <v>42</v>
      </c>
      <c r="D488" s="674">
        <v>34</v>
      </c>
    </row>
    <row r="489" spans="1:4">
      <c r="A489" s="674" t="s">
        <v>5370</v>
      </c>
      <c r="B489" s="674">
        <v>60</v>
      </c>
      <c r="C489" s="674">
        <v>99</v>
      </c>
      <c r="D489" s="674">
        <v>73</v>
      </c>
    </row>
    <row r="490" spans="1:4">
      <c r="A490" s="674" t="s">
        <v>5369</v>
      </c>
      <c r="B490" s="674">
        <v>23</v>
      </c>
      <c r="C490" s="674">
        <v>53</v>
      </c>
      <c r="D490" s="674">
        <v>26</v>
      </c>
    </row>
    <row r="491" spans="1:4">
      <c r="A491" s="674" t="s">
        <v>5368</v>
      </c>
      <c r="B491" s="674">
        <v>41</v>
      </c>
      <c r="C491" s="674">
        <v>66</v>
      </c>
      <c r="D491" s="674">
        <v>50</v>
      </c>
    </row>
    <row r="492" spans="1:4">
      <c r="A492" s="674" t="s">
        <v>5367</v>
      </c>
      <c r="B492" s="674">
        <v>22</v>
      </c>
      <c r="C492" s="674">
        <v>36</v>
      </c>
      <c r="D492" s="674">
        <v>25</v>
      </c>
    </row>
    <row r="493" spans="1:4">
      <c r="A493" s="674" t="s">
        <v>5366</v>
      </c>
      <c r="B493" s="674">
        <v>46</v>
      </c>
      <c r="C493" s="674">
        <v>127</v>
      </c>
      <c r="D493" s="674">
        <v>98</v>
      </c>
    </row>
    <row r="494" spans="1:4">
      <c r="A494" s="674" t="s">
        <v>5365</v>
      </c>
      <c r="B494" s="674">
        <v>12</v>
      </c>
      <c r="C494" s="674">
        <v>41</v>
      </c>
      <c r="D494" s="674">
        <v>37</v>
      </c>
    </row>
    <row r="495" spans="1:4">
      <c r="A495" s="674" t="s">
        <v>5364</v>
      </c>
      <c r="B495" s="674">
        <v>17</v>
      </c>
      <c r="C495" s="674">
        <v>36</v>
      </c>
      <c r="D495" s="674">
        <v>30</v>
      </c>
    </row>
    <row r="496" spans="1:4">
      <c r="A496" s="674" t="s">
        <v>5363</v>
      </c>
      <c r="B496" s="674">
        <v>6</v>
      </c>
      <c r="C496" s="674">
        <v>16</v>
      </c>
      <c r="D496" s="674">
        <v>6</v>
      </c>
    </row>
    <row r="497" spans="1:4">
      <c r="A497" s="674" t="s">
        <v>3895</v>
      </c>
      <c r="B497" s="674">
        <v>13</v>
      </c>
      <c r="C497" s="674">
        <v>72</v>
      </c>
      <c r="D497" s="674">
        <v>19</v>
      </c>
    </row>
    <row r="498" spans="1:4">
      <c r="A498" s="674" t="s">
        <v>3896</v>
      </c>
      <c r="B498" s="674">
        <v>10</v>
      </c>
      <c r="C498" s="674">
        <v>16</v>
      </c>
      <c r="D498" s="674">
        <v>12</v>
      </c>
    </row>
    <row r="499" spans="1:4">
      <c r="A499" s="674" t="s">
        <v>3897</v>
      </c>
      <c r="B499" s="674">
        <v>22</v>
      </c>
      <c r="C499" s="674">
        <v>66</v>
      </c>
      <c r="D499" s="674">
        <v>54</v>
      </c>
    </row>
    <row r="500" spans="1:4">
      <c r="A500" s="674" t="s">
        <v>3898</v>
      </c>
      <c r="B500" s="674">
        <v>11</v>
      </c>
      <c r="C500" s="674">
        <v>8</v>
      </c>
      <c r="D500" s="674">
        <v>8</v>
      </c>
    </row>
    <row r="501" spans="1:4">
      <c r="A501" s="674" t="s">
        <v>3903</v>
      </c>
      <c r="B501" s="674">
        <v>5</v>
      </c>
      <c r="C501" s="674">
        <v>10</v>
      </c>
      <c r="D501" s="674">
        <v>5</v>
      </c>
    </row>
    <row r="502" spans="1:4">
      <c r="A502" s="674" t="s">
        <v>3904</v>
      </c>
      <c r="B502" s="674">
        <v>5</v>
      </c>
      <c r="C502" s="674">
        <v>6</v>
      </c>
      <c r="D502" s="674">
        <v>5</v>
      </c>
    </row>
    <row r="503" spans="1:4">
      <c r="A503" s="674" t="s">
        <v>3905</v>
      </c>
      <c r="B503" s="674">
        <v>4</v>
      </c>
      <c r="C503" s="674">
        <v>16</v>
      </c>
      <c r="D503" s="674">
        <v>4</v>
      </c>
    </row>
    <row r="504" spans="1:4">
      <c r="A504" s="674" t="s">
        <v>5362</v>
      </c>
      <c r="B504" s="674">
        <v>14</v>
      </c>
      <c r="C504" s="674">
        <v>35</v>
      </c>
      <c r="D504" s="674">
        <v>24</v>
      </c>
    </row>
    <row r="505" spans="1:4">
      <c r="A505" s="674" t="s">
        <v>5361</v>
      </c>
      <c r="B505" s="674">
        <v>11</v>
      </c>
      <c r="C505" s="674">
        <v>17</v>
      </c>
      <c r="D505" s="674">
        <v>14</v>
      </c>
    </row>
    <row r="506" spans="1:4">
      <c r="A506" s="674" t="s">
        <v>5360</v>
      </c>
      <c r="B506" s="674">
        <v>3</v>
      </c>
      <c r="C506" s="674">
        <v>17</v>
      </c>
      <c r="D506" s="674">
        <v>3</v>
      </c>
    </row>
    <row r="507" spans="1:4">
      <c r="A507" s="674" t="s">
        <v>3910</v>
      </c>
      <c r="B507" s="674">
        <v>3</v>
      </c>
      <c r="C507" s="674">
        <v>3</v>
      </c>
      <c r="D507" s="674">
        <v>3</v>
      </c>
    </row>
    <row r="508" spans="1:4">
      <c r="A508" s="674" t="s">
        <v>3911</v>
      </c>
      <c r="B508" s="674">
        <v>3</v>
      </c>
      <c r="C508" s="674">
        <v>3</v>
      </c>
      <c r="D508" s="674">
        <v>3</v>
      </c>
    </row>
    <row r="509" spans="1:4">
      <c r="A509" s="484" t="s">
        <v>3912</v>
      </c>
      <c r="B509" s="484">
        <v>1</v>
      </c>
      <c r="C509" s="484">
        <v>43</v>
      </c>
      <c r="D509" s="484">
        <v>1</v>
      </c>
    </row>
    <row r="510" spans="1:4">
      <c r="A510" s="674" t="s">
        <v>3937</v>
      </c>
      <c r="B510" s="674">
        <v>81</v>
      </c>
      <c r="C510" s="674">
        <v>43</v>
      </c>
      <c r="D510" s="674">
        <v>90</v>
      </c>
    </row>
    <row r="511" spans="1:4">
      <c r="A511" s="674" t="s">
        <v>3938</v>
      </c>
      <c r="B511" s="674">
        <v>7</v>
      </c>
      <c r="C511" s="674">
        <v>4</v>
      </c>
      <c r="D511" s="674">
        <v>12</v>
      </c>
    </row>
    <row r="512" spans="1:4">
      <c r="A512" s="674" t="s">
        <v>3939</v>
      </c>
      <c r="B512" s="674">
        <v>11</v>
      </c>
      <c r="C512" s="674">
        <v>49</v>
      </c>
      <c r="D512" s="674">
        <v>41</v>
      </c>
    </row>
    <row r="513" spans="1:4">
      <c r="A513" s="674" t="s">
        <v>5359</v>
      </c>
      <c r="B513" s="674">
        <v>39</v>
      </c>
      <c r="C513" s="674">
        <v>63</v>
      </c>
      <c r="D513" s="674">
        <v>49</v>
      </c>
    </row>
    <row r="514" spans="1:4">
      <c r="A514" s="674" t="s">
        <v>5358</v>
      </c>
      <c r="B514" s="674">
        <v>27</v>
      </c>
      <c r="C514" s="674">
        <v>34</v>
      </c>
      <c r="D514" s="674">
        <v>27</v>
      </c>
    </row>
    <row r="515" spans="1:4">
      <c r="A515" s="674" t="s">
        <v>5357</v>
      </c>
      <c r="B515" s="674">
        <v>25</v>
      </c>
      <c r="C515" s="674">
        <v>70</v>
      </c>
      <c r="D515" s="674">
        <v>30</v>
      </c>
    </row>
    <row r="516" spans="1:4">
      <c r="A516" s="674" t="s">
        <v>5356</v>
      </c>
      <c r="B516" s="674">
        <v>14</v>
      </c>
      <c r="C516" s="674">
        <v>37</v>
      </c>
      <c r="D516" s="674">
        <v>14</v>
      </c>
    </row>
    <row r="517" spans="1:4">
      <c r="A517" s="674" t="s">
        <v>5355</v>
      </c>
      <c r="B517" s="674">
        <v>19</v>
      </c>
      <c r="C517" s="674">
        <v>47</v>
      </c>
      <c r="D517" s="674">
        <v>26</v>
      </c>
    </row>
    <row r="518" spans="1:4">
      <c r="A518" s="674" t="s">
        <v>5354</v>
      </c>
      <c r="B518" s="674">
        <v>14</v>
      </c>
      <c r="C518" s="674">
        <v>24</v>
      </c>
      <c r="D518" s="674">
        <v>14</v>
      </c>
    </row>
    <row r="519" spans="1:4">
      <c r="A519" s="674" t="s">
        <v>5353</v>
      </c>
      <c r="B519" s="674">
        <v>20</v>
      </c>
      <c r="C519" s="674">
        <v>43</v>
      </c>
      <c r="D519" s="674">
        <v>29</v>
      </c>
    </row>
    <row r="520" spans="1:4">
      <c r="A520" s="674" t="s">
        <v>5352</v>
      </c>
      <c r="B520" s="674">
        <v>15</v>
      </c>
      <c r="C520" s="674">
        <v>20</v>
      </c>
      <c r="D520" s="674">
        <v>18</v>
      </c>
    </row>
    <row r="521" spans="1:4">
      <c r="A521" s="674" t="s">
        <v>5351</v>
      </c>
      <c r="B521" s="674">
        <v>16</v>
      </c>
      <c r="C521" s="674">
        <v>35</v>
      </c>
      <c r="D521" s="674">
        <v>22</v>
      </c>
    </row>
    <row r="522" spans="1:4">
      <c r="A522" s="674" t="s">
        <v>5350</v>
      </c>
      <c r="B522" s="674">
        <v>9</v>
      </c>
      <c r="C522" s="674">
        <v>17</v>
      </c>
      <c r="D522" s="674">
        <v>11</v>
      </c>
    </row>
    <row r="523" spans="1:4">
      <c r="A523" s="674" t="s">
        <v>5349</v>
      </c>
      <c r="B523" s="674">
        <v>9</v>
      </c>
      <c r="C523" s="674">
        <v>15</v>
      </c>
      <c r="D523" s="674">
        <v>11</v>
      </c>
    </row>
    <row r="524" spans="1:4">
      <c r="A524" s="674" t="s">
        <v>5348</v>
      </c>
      <c r="B524" s="674">
        <v>1</v>
      </c>
      <c r="C524" s="674">
        <v>11</v>
      </c>
      <c r="D524" s="674">
        <v>4</v>
      </c>
    </row>
    <row r="525" spans="1:4">
      <c r="A525" s="674" t="s">
        <v>5347</v>
      </c>
      <c r="B525" s="674">
        <v>1</v>
      </c>
      <c r="C525" s="674">
        <v>1</v>
      </c>
      <c r="D525" s="674">
        <v>1</v>
      </c>
    </row>
    <row r="526" spans="1:4">
      <c r="A526" s="674" t="s">
        <v>5346</v>
      </c>
      <c r="B526" s="674">
        <v>5</v>
      </c>
      <c r="C526" s="674">
        <v>22</v>
      </c>
      <c r="D526" s="674">
        <v>6</v>
      </c>
    </row>
    <row r="527" spans="1:4">
      <c r="A527" s="674" t="s">
        <v>3952</v>
      </c>
      <c r="B527" s="674">
        <v>3</v>
      </c>
      <c r="C527" s="674">
        <v>13</v>
      </c>
      <c r="D527" s="674">
        <v>5</v>
      </c>
    </row>
    <row r="528" spans="1:4">
      <c r="A528" s="674" t="s">
        <v>3959</v>
      </c>
      <c r="B528" s="674">
        <v>37</v>
      </c>
      <c r="C528" s="674">
        <v>157</v>
      </c>
      <c r="D528" s="674">
        <v>118</v>
      </c>
    </row>
    <row r="529" spans="1:4">
      <c r="A529" s="674" t="s">
        <v>3960</v>
      </c>
      <c r="B529" s="674">
        <v>164</v>
      </c>
      <c r="C529" s="674">
        <v>39</v>
      </c>
      <c r="D529" s="674">
        <v>55</v>
      </c>
    </row>
    <row r="530" spans="1:4">
      <c r="A530" s="674" t="s">
        <v>3961</v>
      </c>
      <c r="B530" s="674">
        <v>8</v>
      </c>
      <c r="C530" s="674">
        <v>26</v>
      </c>
      <c r="D530" s="674">
        <v>11</v>
      </c>
    </row>
    <row r="531" spans="1:4">
      <c r="A531" s="674" t="s">
        <v>3962</v>
      </c>
      <c r="B531" s="674">
        <v>3</v>
      </c>
      <c r="C531" s="674">
        <v>18</v>
      </c>
      <c r="D531" s="674">
        <v>5</v>
      </c>
    </row>
    <row r="532" spans="1:4">
      <c r="A532" s="674" t="s">
        <v>5345</v>
      </c>
      <c r="B532" s="674">
        <v>32</v>
      </c>
      <c r="C532" s="674">
        <v>60</v>
      </c>
      <c r="D532" s="674">
        <v>57</v>
      </c>
    </row>
    <row r="533" spans="1:4">
      <c r="A533" s="674" t="s">
        <v>5344</v>
      </c>
      <c r="B533" s="674">
        <v>6</v>
      </c>
      <c r="C533" s="674">
        <v>32</v>
      </c>
      <c r="D533" s="674">
        <v>27</v>
      </c>
    </row>
    <row r="534" spans="1:4">
      <c r="A534" s="674" t="s">
        <v>5343</v>
      </c>
      <c r="B534" s="674">
        <v>12</v>
      </c>
      <c r="C534" s="674">
        <v>53</v>
      </c>
      <c r="D534" s="674">
        <v>50</v>
      </c>
    </row>
    <row r="535" spans="1:4">
      <c r="A535" s="674" t="s">
        <v>5342</v>
      </c>
      <c r="B535" s="674">
        <v>6</v>
      </c>
      <c r="C535" s="674">
        <v>33</v>
      </c>
      <c r="D535" s="674">
        <v>16</v>
      </c>
    </row>
    <row r="536" spans="1:4">
      <c r="A536" s="674" t="s">
        <v>5341</v>
      </c>
      <c r="B536" s="674">
        <v>5</v>
      </c>
      <c r="C536" s="674">
        <v>24</v>
      </c>
      <c r="D536" s="674">
        <v>8</v>
      </c>
    </row>
    <row r="537" spans="1:4">
      <c r="A537" s="674" t="s">
        <v>5340</v>
      </c>
      <c r="B537" s="674">
        <v>1</v>
      </c>
      <c r="C537" s="674">
        <v>24</v>
      </c>
      <c r="D537" s="674">
        <v>20</v>
      </c>
    </row>
    <row r="538" spans="1:4">
      <c r="A538" s="674" t="s">
        <v>5339</v>
      </c>
      <c r="B538" s="674">
        <v>1</v>
      </c>
      <c r="C538" s="674">
        <v>11</v>
      </c>
      <c r="D538" s="674">
        <v>1</v>
      </c>
    </row>
    <row r="539" spans="1:4">
      <c r="A539" s="674" t="s">
        <v>3974</v>
      </c>
      <c r="B539" s="674">
        <v>1</v>
      </c>
      <c r="C539" s="674">
        <v>3</v>
      </c>
      <c r="D539" s="674">
        <v>1</v>
      </c>
    </row>
    <row r="540" spans="1:4">
      <c r="A540" s="674" t="s">
        <v>3975</v>
      </c>
      <c r="B540" s="674">
        <v>3</v>
      </c>
      <c r="C540" s="674">
        <v>23</v>
      </c>
      <c r="D540" s="674">
        <v>3</v>
      </c>
    </row>
    <row r="541" spans="1:4">
      <c r="A541" s="674" t="s">
        <v>5338</v>
      </c>
      <c r="B541" s="674">
        <v>37</v>
      </c>
      <c r="C541" s="674">
        <v>55</v>
      </c>
      <c r="D541" s="674">
        <v>54</v>
      </c>
    </row>
    <row r="542" spans="1:4">
      <c r="A542" s="674" t="s">
        <v>5337</v>
      </c>
      <c r="B542" s="674">
        <v>22</v>
      </c>
      <c r="C542" s="674">
        <v>27</v>
      </c>
      <c r="D542" s="674">
        <v>26</v>
      </c>
    </row>
    <row r="543" spans="1:4">
      <c r="A543" s="674" t="s">
        <v>5336</v>
      </c>
      <c r="B543" s="674">
        <v>3</v>
      </c>
      <c r="C543" s="674">
        <v>5</v>
      </c>
      <c r="D543" s="674">
        <v>3</v>
      </c>
    </row>
    <row r="544" spans="1:4">
      <c r="A544" s="674" t="s">
        <v>5335</v>
      </c>
      <c r="B544" s="674">
        <v>30</v>
      </c>
      <c r="C544" s="674">
        <v>42</v>
      </c>
      <c r="D544" s="674">
        <v>43</v>
      </c>
    </row>
    <row r="545" spans="1:4">
      <c r="A545" s="674" t="s">
        <v>5334</v>
      </c>
      <c r="B545" s="674">
        <v>16</v>
      </c>
      <c r="C545" s="674">
        <v>21</v>
      </c>
      <c r="D545" s="674">
        <v>21</v>
      </c>
    </row>
    <row r="546" spans="1:4">
      <c r="A546" s="674" t="s">
        <v>5333</v>
      </c>
      <c r="B546" s="674">
        <v>11</v>
      </c>
      <c r="C546" s="674">
        <v>18</v>
      </c>
      <c r="D546" s="674">
        <v>15</v>
      </c>
    </row>
    <row r="547" spans="1:4">
      <c r="A547" s="674" t="s">
        <v>5332</v>
      </c>
      <c r="B547" s="674">
        <v>3</v>
      </c>
      <c r="C547" s="674">
        <v>4</v>
      </c>
      <c r="D547" s="674">
        <v>3</v>
      </c>
    </row>
    <row r="548" spans="1:4">
      <c r="A548" s="674" t="s">
        <v>3983</v>
      </c>
      <c r="B548" s="674">
        <v>3</v>
      </c>
      <c r="C548" s="674">
        <v>5</v>
      </c>
      <c r="D548" s="674">
        <v>3</v>
      </c>
    </row>
    <row r="549" spans="1:4">
      <c r="A549" s="674" t="s">
        <v>5331</v>
      </c>
      <c r="B549" s="674">
        <v>59</v>
      </c>
      <c r="C549" s="674">
        <v>86</v>
      </c>
      <c r="D549" s="674">
        <v>80</v>
      </c>
    </row>
    <row r="550" spans="1:4">
      <c r="A550" s="674" t="s">
        <v>5330</v>
      </c>
      <c r="B550" s="674">
        <v>41</v>
      </c>
      <c r="C550" s="674">
        <v>50</v>
      </c>
      <c r="D550" s="674">
        <v>50</v>
      </c>
    </row>
    <row r="551" spans="1:4">
      <c r="A551" s="674" t="s">
        <v>5329</v>
      </c>
      <c r="B551" s="674">
        <v>45</v>
      </c>
      <c r="C551" s="674">
        <v>53</v>
      </c>
      <c r="D551" s="674">
        <v>50</v>
      </c>
    </row>
    <row r="552" spans="1:4">
      <c r="A552" s="674" t="s">
        <v>5328</v>
      </c>
      <c r="B552" s="674">
        <v>24</v>
      </c>
      <c r="C552" s="674">
        <v>27</v>
      </c>
      <c r="D552" s="674">
        <v>29</v>
      </c>
    </row>
    <row r="553" spans="1:4">
      <c r="A553" s="674" t="s">
        <v>5327</v>
      </c>
      <c r="B553" s="674">
        <v>3</v>
      </c>
      <c r="C553" s="674">
        <v>5</v>
      </c>
      <c r="D553" s="674">
        <v>3</v>
      </c>
    </row>
    <row r="554" spans="1:4">
      <c r="A554" s="674" t="s">
        <v>5326</v>
      </c>
      <c r="B554" s="674">
        <v>31</v>
      </c>
      <c r="C554" s="674">
        <v>44</v>
      </c>
      <c r="D554" s="674">
        <v>41</v>
      </c>
    </row>
    <row r="555" spans="1:4">
      <c r="A555" s="674" t="s">
        <v>5325</v>
      </c>
      <c r="B555" s="674">
        <v>14</v>
      </c>
      <c r="C555" s="674">
        <v>20</v>
      </c>
      <c r="D555" s="674">
        <v>20</v>
      </c>
    </row>
    <row r="556" spans="1:4">
      <c r="A556" s="674" t="s">
        <v>5324</v>
      </c>
      <c r="B556" s="674">
        <v>16</v>
      </c>
      <c r="C556" s="674">
        <v>29</v>
      </c>
      <c r="D556" s="674">
        <v>27</v>
      </c>
    </row>
    <row r="557" spans="1:4">
      <c r="A557" s="674" t="s">
        <v>5323</v>
      </c>
      <c r="B557" s="674">
        <v>1</v>
      </c>
      <c r="C557" s="674">
        <v>3</v>
      </c>
      <c r="D557" s="674">
        <v>1</v>
      </c>
    </row>
    <row r="558" spans="1:4">
      <c r="A558" s="674" t="s">
        <v>5322</v>
      </c>
      <c r="B558" s="674">
        <v>54</v>
      </c>
      <c r="C558" s="674">
        <v>59</v>
      </c>
      <c r="D558" s="674">
        <v>59</v>
      </c>
    </row>
    <row r="559" spans="1:4">
      <c r="A559" s="674" t="s">
        <v>5321</v>
      </c>
      <c r="B559" s="674">
        <v>26</v>
      </c>
      <c r="C559" s="674">
        <v>41</v>
      </c>
      <c r="D559" s="674">
        <v>43</v>
      </c>
    </row>
    <row r="560" spans="1:4">
      <c r="A560" s="674" t="s">
        <v>5320</v>
      </c>
      <c r="B560" s="674">
        <v>15</v>
      </c>
      <c r="C560" s="674">
        <v>29</v>
      </c>
      <c r="D560" s="674">
        <v>28</v>
      </c>
    </row>
    <row r="561" spans="1:4">
      <c r="A561" s="674" t="s">
        <v>5319</v>
      </c>
      <c r="B561" s="674">
        <v>5</v>
      </c>
      <c r="C561" s="674">
        <v>17</v>
      </c>
      <c r="D561" s="674">
        <v>18</v>
      </c>
    </row>
    <row r="562" spans="1:4">
      <c r="A562" s="674" t="s">
        <v>5318</v>
      </c>
      <c r="B562" s="674">
        <v>61</v>
      </c>
      <c r="C562" s="674">
        <v>55</v>
      </c>
      <c r="D562" s="674">
        <v>55</v>
      </c>
    </row>
    <row r="563" spans="1:4">
      <c r="A563" s="674" t="s">
        <v>5317</v>
      </c>
      <c r="B563" s="674">
        <v>31</v>
      </c>
      <c r="C563" s="674">
        <v>28</v>
      </c>
      <c r="D563" s="674">
        <v>29</v>
      </c>
    </row>
    <row r="564" spans="1:4">
      <c r="A564" s="674" t="s">
        <v>5316</v>
      </c>
      <c r="B564" s="674">
        <v>13</v>
      </c>
      <c r="C564" s="674">
        <v>17</v>
      </c>
      <c r="D564" s="674">
        <v>17</v>
      </c>
    </row>
    <row r="565" spans="1:4">
      <c r="A565" s="674" t="s">
        <v>5315</v>
      </c>
      <c r="B565" s="674">
        <v>5</v>
      </c>
      <c r="C565" s="674">
        <v>11</v>
      </c>
      <c r="D565" s="674">
        <v>11</v>
      </c>
    </row>
    <row r="566" spans="1:4">
      <c r="A566" s="674" t="s">
        <v>4011</v>
      </c>
      <c r="B566" s="674">
        <v>55</v>
      </c>
      <c r="C566" s="674">
        <v>102</v>
      </c>
      <c r="D566" s="674">
        <v>100</v>
      </c>
    </row>
    <row r="567" spans="1:4">
      <c r="A567" s="674" t="s">
        <v>4012</v>
      </c>
      <c r="B567" s="674">
        <v>31</v>
      </c>
      <c r="C567" s="674">
        <v>54</v>
      </c>
      <c r="D567" s="674">
        <v>53</v>
      </c>
    </row>
    <row r="568" spans="1:4">
      <c r="A568" s="674" t="s">
        <v>4013</v>
      </c>
      <c r="B568" s="674">
        <v>16</v>
      </c>
      <c r="C568" s="674">
        <v>32</v>
      </c>
      <c r="D568" s="674">
        <v>30</v>
      </c>
    </row>
    <row r="569" spans="1:4">
      <c r="A569" s="674" t="s">
        <v>4014</v>
      </c>
      <c r="B569" s="674">
        <v>34</v>
      </c>
      <c r="C569" s="674">
        <v>51</v>
      </c>
      <c r="D569" s="674">
        <v>53</v>
      </c>
    </row>
    <row r="570" spans="1:4">
      <c r="A570" s="674" t="s">
        <v>4015</v>
      </c>
      <c r="B570" s="674">
        <v>17</v>
      </c>
      <c r="C570" s="674">
        <v>30</v>
      </c>
      <c r="D570" s="674">
        <v>30</v>
      </c>
    </row>
    <row r="571" spans="1:4">
      <c r="A571" s="674" t="s">
        <v>4016</v>
      </c>
      <c r="B571" s="674">
        <v>39</v>
      </c>
      <c r="C571" s="674">
        <v>62</v>
      </c>
      <c r="D571" s="674">
        <v>62</v>
      </c>
    </row>
    <row r="572" spans="1:4">
      <c r="A572" s="674" t="s">
        <v>4017</v>
      </c>
      <c r="B572" s="674">
        <v>18</v>
      </c>
      <c r="C572" s="674">
        <v>38</v>
      </c>
      <c r="D572" s="674">
        <v>38</v>
      </c>
    </row>
    <row r="573" spans="1:4">
      <c r="A573" s="674" t="s">
        <v>4018</v>
      </c>
      <c r="B573" s="674">
        <v>11</v>
      </c>
      <c r="C573" s="674">
        <v>31</v>
      </c>
      <c r="D573" s="674">
        <v>31</v>
      </c>
    </row>
    <row r="574" spans="1:4">
      <c r="A574" s="674" t="s">
        <v>4019</v>
      </c>
      <c r="B574" s="674">
        <v>35</v>
      </c>
      <c r="C574" s="674">
        <v>65</v>
      </c>
      <c r="D574" s="674">
        <v>62</v>
      </c>
    </row>
    <row r="575" spans="1:4">
      <c r="A575" s="674" t="s">
        <v>4020</v>
      </c>
      <c r="B575" s="674">
        <v>15</v>
      </c>
      <c r="C575" s="674">
        <v>24</v>
      </c>
      <c r="D575" s="674">
        <v>22</v>
      </c>
    </row>
    <row r="576" spans="1:4">
      <c r="A576" s="674" t="s">
        <v>4021</v>
      </c>
      <c r="B576" s="674">
        <v>8</v>
      </c>
      <c r="C576" s="674">
        <v>17</v>
      </c>
      <c r="D576" s="674">
        <v>14</v>
      </c>
    </row>
    <row r="577" spans="1:4">
      <c r="A577" s="674" t="s">
        <v>4022</v>
      </c>
      <c r="B577" s="674">
        <v>1</v>
      </c>
      <c r="C577" s="674">
        <v>1</v>
      </c>
      <c r="D577" s="674">
        <v>3</v>
      </c>
    </row>
    <row r="578" spans="1:4">
      <c r="A578" s="674" t="s">
        <v>4023</v>
      </c>
      <c r="B578" s="674">
        <v>39</v>
      </c>
      <c r="C578" s="674">
        <v>65</v>
      </c>
      <c r="D578" s="674">
        <v>66</v>
      </c>
    </row>
    <row r="579" spans="1:4">
      <c r="A579" s="674" t="s">
        <v>4024</v>
      </c>
      <c r="B579" s="674">
        <v>6</v>
      </c>
      <c r="C579" s="674">
        <v>21</v>
      </c>
      <c r="D579" s="674">
        <v>20</v>
      </c>
    </row>
    <row r="580" spans="1:4">
      <c r="A580" s="674" t="s">
        <v>4025</v>
      </c>
      <c r="B580" s="674">
        <v>15</v>
      </c>
      <c r="C580" s="674">
        <v>59</v>
      </c>
      <c r="D580" s="674">
        <v>60</v>
      </c>
    </row>
    <row r="581" spans="1:4">
      <c r="A581" s="674" t="s">
        <v>4026</v>
      </c>
      <c r="B581" s="674">
        <v>5</v>
      </c>
      <c r="C581" s="674">
        <v>17</v>
      </c>
      <c r="D581" s="674">
        <v>16</v>
      </c>
    </row>
    <row r="582" spans="1:4">
      <c r="A582" s="674" t="s">
        <v>4027</v>
      </c>
      <c r="B582" s="674">
        <v>10</v>
      </c>
      <c r="C582" s="674">
        <v>48</v>
      </c>
      <c r="D582" s="674">
        <v>43</v>
      </c>
    </row>
    <row r="583" spans="1:4">
      <c r="A583" s="674" t="s">
        <v>4028</v>
      </c>
      <c r="B583" s="674">
        <v>3</v>
      </c>
      <c r="C583" s="674">
        <v>11</v>
      </c>
      <c r="D583" s="674">
        <v>8</v>
      </c>
    </row>
    <row r="584" spans="1:4">
      <c r="A584" s="674" t="s">
        <v>4029</v>
      </c>
      <c r="B584" s="674">
        <v>10</v>
      </c>
      <c r="C584" s="674">
        <v>36</v>
      </c>
      <c r="D584" s="674">
        <v>24</v>
      </c>
    </row>
    <row r="585" spans="1:4">
      <c r="A585" s="674" t="s">
        <v>4030</v>
      </c>
      <c r="B585" s="674">
        <v>10</v>
      </c>
      <c r="C585" s="674">
        <v>48</v>
      </c>
      <c r="D585" s="674">
        <v>45</v>
      </c>
    </row>
    <row r="586" spans="1:4">
      <c r="A586" s="674" t="s">
        <v>4031</v>
      </c>
      <c r="B586" s="674">
        <v>3</v>
      </c>
      <c r="C586" s="674">
        <v>16</v>
      </c>
      <c r="D586" s="674">
        <v>8</v>
      </c>
    </row>
    <row r="587" spans="1:4">
      <c r="A587" s="674" t="s">
        <v>4032</v>
      </c>
      <c r="B587" s="674">
        <v>8</v>
      </c>
      <c r="C587" s="674">
        <v>17</v>
      </c>
      <c r="D587" s="674">
        <v>16</v>
      </c>
    </row>
    <row r="588" spans="1:4">
      <c r="A588" s="674" t="s">
        <v>4033</v>
      </c>
      <c r="B588" s="674">
        <v>5</v>
      </c>
      <c r="C588" s="674">
        <v>6</v>
      </c>
      <c r="D588" s="674">
        <v>5</v>
      </c>
    </row>
    <row r="589" spans="1:4">
      <c r="A589" s="674" t="s">
        <v>4034</v>
      </c>
      <c r="B589" s="674">
        <v>3</v>
      </c>
      <c r="C589" s="674">
        <v>3</v>
      </c>
      <c r="D589" s="674">
        <v>3</v>
      </c>
    </row>
    <row r="590" spans="1:4">
      <c r="A590" s="674" t="s">
        <v>4035</v>
      </c>
      <c r="B590" s="674">
        <v>9</v>
      </c>
      <c r="C590" s="674">
        <v>39</v>
      </c>
      <c r="D590" s="674">
        <v>36</v>
      </c>
    </row>
    <row r="591" spans="1:4">
      <c r="A591" s="674" t="s">
        <v>4036</v>
      </c>
      <c r="B591" s="674">
        <v>5</v>
      </c>
      <c r="C591" s="674">
        <v>12</v>
      </c>
      <c r="D591" s="674">
        <v>11</v>
      </c>
    </row>
    <row r="592" spans="1:4">
      <c r="A592" s="674" t="s">
        <v>4037</v>
      </c>
      <c r="B592" s="674">
        <v>6</v>
      </c>
      <c r="C592" s="674">
        <v>26</v>
      </c>
      <c r="D592" s="674">
        <v>22</v>
      </c>
    </row>
    <row r="593" spans="1:4">
      <c r="A593" s="674" t="s">
        <v>4038</v>
      </c>
      <c r="B593" s="674">
        <v>4</v>
      </c>
      <c r="C593" s="674">
        <v>15</v>
      </c>
      <c r="D593" s="674">
        <v>12</v>
      </c>
    </row>
    <row r="594" spans="1:4">
      <c r="A594" s="674" t="s">
        <v>4039</v>
      </c>
      <c r="B594" s="674">
        <v>3</v>
      </c>
      <c r="C594" s="674">
        <v>10</v>
      </c>
      <c r="D594" s="674">
        <v>11</v>
      </c>
    </row>
    <row r="595" spans="1:4">
      <c r="A595" s="674" t="s">
        <v>4040</v>
      </c>
      <c r="B595" s="674">
        <v>3</v>
      </c>
      <c r="C595" s="674">
        <v>9</v>
      </c>
      <c r="D595" s="674">
        <v>6</v>
      </c>
    </row>
    <row r="596" spans="1:4">
      <c r="A596" s="674" t="s">
        <v>4041</v>
      </c>
      <c r="B596" s="674">
        <v>1</v>
      </c>
      <c r="C596" s="674">
        <v>3</v>
      </c>
      <c r="D596" s="674">
        <v>3</v>
      </c>
    </row>
    <row r="597" spans="1:4">
      <c r="A597" s="674" t="s">
        <v>4042</v>
      </c>
      <c r="B597" s="674">
        <v>1</v>
      </c>
      <c r="C597" s="674">
        <v>5</v>
      </c>
      <c r="D597" s="674">
        <v>3</v>
      </c>
    </row>
    <row r="598" spans="1:4">
      <c r="A598" s="674" t="s">
        <v>4043</v>
      </c>
      <c r="B598" s="674">
        <v>1</v>
      </c>
      <c r="C598" s="674">
        <v>5</v>
      </c>
      <c r="D598" s="674">
        <v>3</v>
      </c>
    </row>
    <row r="599" spans="1:4">
      <c r="A599" s="674" t="s">
        <v>4044</v>
      </c>
      <c r="B599" s="674">
        <v>1</v>
      </c>
      <c r="C599" s="674">
        <v>3</v>
      </c>
      <c r="D599" s="674">
        <v>3</v>
      </c>
    </row>
    <row r="600" spans="1:4">
      <c r="A600" s="674" t="s">
        <v>4045</v>
      </c>
      <c r="B600" s="674">
        <v>1</v>
      </c>
      <c r="C600" s="674">
        <v>3</v>
      </c>
      <c r="D600" s="674">
        <v>3</v>
      </c>
    </row>
    <row r="601" spans="1:4">
      <c r="A601" s="674" t="s">
        <v>4046</v>
      </c>
      <c r="B601" s="674">
        <v>1</v>
      </c>
      <c r="C601" s="674">
        <v>3</v>
      </c>
      <c r="D601" s="674">
        <v>3</v>
      </c>
    </row>
    <row r="602" spans="1:4">
      <c r="A602" s="674" t="s">
        <v>4047</v>
      </c>
      <c r="B602" s="674">
        <v>1</v>
      </c>
      <c r="C602" s="674">
        <v>3</v>
      </c>
      <c r="D602" s="674">
        <v>3</v>
      </c>
    </row>
    <row r="603" spans="1:4">
      <c r="A603" s="674" t="s">
        <v>4048</v>
      </c>
      <c r="B603" s="674">
        <v>1</v>
      </c>
      <c r="C603" s="674">
        <v>3</v>
      </c>
      <c r="D603" s="674">
        <v>3</v>
      </c>
    </row>
    <row r="604" spans="1:4">
      <c r="A604" s="674" t="s">
        <v>4049</v>
      </c>
      <c r="B604" s="674">
        <v>1</v>
      </c>
      <c r="C604" s="674">
        <v>3</v>
      </c>
      <c r="D604" s="674">
        <v>1</v>
      </c>
    </row>
    <row r="605" spans="1:4">
      <c r="A605" s="674" t="s">
        <v>4050</v>
      </c>
      <c r="B605" s="674">
        <v>11</v>
      </c>
      <c r="C605" s="674">
        <v>42</v>
      </c>
      <c r="D605" s="674">
        <v>32</v>
      </c>
    </row>
    <row r="606" spans="1:4">
      <c r="A606" s="674" t="s">
        <v>4051</v>
      </c>
      <c r="B606" s="674">
        <v>4</v>
      </c>
      <c r="C606" s="674">
        <v>9</v>
      </c>
      <c r="D606" s="674">
        <v>4</v>
      </c>
    </row>
    <row r="607" spans="1:4">
      <c r="A607" s="674" t="s">
        <v>4052</v>
      </c>
      <c r="B607" s="674">
        <v>3</v>
      </c>
      <c r="C607" s="674">
        <v>6</v>
      </c>
      <c r="D607" s="674">
        <v>4</v>
      </c>
    </row>
    <row r="608" spans="1:4">
      <c r="A608" s="674" t="s">
        <v>4053</v>
      </c>
      <c r="B608" s="674">
        <v>3</v>
      </c>
      <c r="C608" s="674">
        <v>5</v>
      </c>
      <c r="D608" s="674">
        <v>5</v>
      </c>
    </row>
    <row r="609" spans="1:4">
      <c r="A609" s="674" t="s">
        <v>4054</v>
      </c>
      <c r="B609" s="674">
        <v>1</v>
      </c>
      <c r="C609" s="674">
        <v>3</v>
      </c>
      <c r="D609" s="674">
        <v>3</v>
      </c>
    </row>
    <row r="610" spans="1:4">
      <c r="A610" s="674" t="s">
        <v>4055</v>
      </c>
      <c r="B610" s="674">
        <v>5</v>
      </c>
      <c r="C610" s="674">
        <v>20</v>
      </c>
      <c r="D610" s="674">
        <v>14</v>
      </c>
    </row>
    <row r="611" spans="1:4">
      <c r="A611" s="674" t="s">
        <v>4056</v>
      </c>
      <c r="B611" s="674">
        <v>3</v>
      </c>
      <c r="C611" s="674">
        <v>4</v>
      </c>
      <c r="D611" s="674">
        <v>4</v>
      </c>
    </row>
    <row r="612" spans="1:4">
      <c r="A612" s="674" t="s">
        <v>4057</v>
      </c>
      <c r="B612" s="674">
        <v>3</v>
      </c>
      <c r="C612" s="674">
        <v>4</v>
      </c>
      <c r="D612" s="674">
        <v>5</v>
      </c>
    </row>
    <row r="613" spans="1:4">
      <c r="A613" s="674" t="s">
        <v>4058</v>
      </c>
      <c r="B613" s="674">
        <v>1</v>
      </c>
      <c r="C613" s="674">
        <v>3</v>
      </c>
      <c r="D613" s="674">
        <v>3</v>
      </c>
    </row>
    <row r="614" spans="1:4">
      <c r="A614" s="674" t="s">
        <v>4059</v>
      </c>
      <c r="B614" s="674">
        <v>1</v>
      </c>
      <c r="C614" s="674">
        <v>5</v>
      </c>
      <c r="D614" s="674">
        <v>5</v>
      </c>
    </row>
    <row r="615" spans="1:4">
      <c r="A615" s="674" t="s">
        <v>4060</v>
      </c>
      <c r="B615" s="674">
        <v>1</v>
      </c>
      <c r="C615" s="674">
        <v>3</v>
      </c>
      <c r="D615" s="674">
        <v>3</v>
      </c>
    </row>
    <row r="616" spans="1:4">
      <c r="A616" s="674" t="s">
        <v>4061</v>
      </c>
      <c r="B616" s="674">
        <v>50</v>
      </c>
      <c r="C616" s="674">
        <v>31</v>
      </c>
      <c r="D616" s="674">
        <v>31</v>
      </c>
    </row>
    <row r="617" spans="1:4">
      <c r="A617" s="674" t="s">
        <v>4062</v>
      </c>
      <c r="B617" s="674">
        <v>18</v>
      </c>
      <c r="C617" s="674">
        <v>8</v>
      </c>
      <c r="D617" s="674">
        <v>10</v>
      </c>
    </row>
    <row r="618" spans="1:4">
      <c r="A618" s="674" t="s">
        <v>4063</v>
      </c>
      <c r="B618" s="674">
        <v>3</v>
      </c>
      <c r="C618" s="674">
        <v>5</v>
      </c>
      <c r="D618" s="674">
        <v>5</v>
      </c>
    </row>
    <row r="619" spans="1:4">
      <c r="A619" s="674" t="s">
        <v>4064</v>
      </c>
      <c r="B619" s="674">
        <v>73</v>
      </c>
      <c r="C619" s="674">
        <v>16</v>
      </c>
      <c r="D619" s="674">
        <v>16</v>
      </c>
    </row>
    <row r="620" spans="1:4">
      <c r="A620" s="674" t="s">
        <v>4065</v>
      </c>
      <c r="B620" s="674">
        <v>35</v>
      </c>
      <c r="C620" s="674">
        <v>3</v>
      </c>
      <c r="D620" s="674">
        <v>3</v>
      </c>
    </row>
    <row r="621" spans="1:4">
      <c r="A621" s="674" t="s">
        <v>4066</v>
      </c>
      <c r="B621" s="674">
        <v>13</v>
      </c>
      <c r="C621" s="674">
        <v>3</v>
      </c>
      <c r="D621" s="674">
        <v>3</v>
      </c>
    </row>
    <row r="622" spans="1:4">
      <c r="A622" s="674" t="s">
        <v>4067</v>
      </c>
      <c r="B622" s="674">
        <v>78</v>
      </c>
      <c r="C622" s="674">
        <v>53</v>
      </c>
      <c r="D622" s="674">
        <v>57</v>
      </c>
    </row>
    <row r="623" spans="1:4">
      <c r="A623" s="674" t="s">
        <v>4068</v>
      </c>
      <c r="B623" s="674">
        <v>87</v>
      </c>
      <c r="C623" s="674">
        <v>36</v>
      </c>
      <c r="D623" s="674">
        <v>39</v>
      </c>
    </row>
    <row r="624" spans="1:4">
      <c r="A624" s="674" t="s">
        <v>4069</v>
      </c>
      <c r="B624" s="674">
        <v>43</v>
      </c>
      <c r="C624" s="674">
        <v>16</v>
      </c>
      <c r="D624" s="674">
        <v>16</v>
      </c>
    </row>
    <row r="625" spans="1:4">
      <c r="A625" s="674" t="s">
        <v>4070</v>
      </c>
      <c r="B625" s="674">
        <v>25</v>
      </c>
      <c r="C625" s="674">
        <v>18</v>
      </c>
      <c r="D625" s="674">
        <v>20</v>
      </c>
    </row>
    <row r="626" spans="1:4">
      <c r="A626" s="674" t="s">
        <v>4071</v>
      </c>
      <c r="B626" s="674">
        <v>1</v>
      </c>
      <c r="C626" s="674">
        <v>3</v>
      </c>
      <c r="D626" s="674">
        <v>3</v>
      </c>
    </row>
    <row r="627" spans="1:4">
      <c r="A627" s="674" t="s">
        <v>4072</v>
      </c>
      <c r="B627" s="674">
        <v>39</v>
      </c>
      <c r="C627" s="674">
        <v>35</v>
      </c>
      <c r="D627" s="674">
        <v>35</v>
      </c>
    </row>
    <row r="628" spans="1:4">
      <c r="A628" s="674" t="s">
        <v>4073</v>
      </c>
      <c r="B628" s="674">
        <v>45</v>
      </c>
      <c r="C628" s="674">
        <v>16</v>
      </c>
      <c r="D628" s="674">
        <v>16</v>
      </c>
    </row>
    <row r="629" spans="1:4">
      <c r="A629" s="674" t="s">
        <v>4074</v>
      </c>
      <c r="B629" s="674">
        <v>5</v>
      </c>
      <c r="C629" s="674">
        <v>37</v>
      </c>
      <c r="D629" s="674">
        <v>20</v>
      </c>
    </row>
    <row r="630" spans="1:4">
      <c r="A630" s="674" t="s">
        <v>4075</v>
      </c>
      <c r="B630" s="674">
        <v>40</v>
      </c>
      <c r="C630" s="674">
        <v>110</v>
      </c>
      <c r="D630" s="674">
        <v>66</v>
      </c>
    </row>
    <row r="631" spans="1:4">
      <c r="A631" s="674" t="s">
        <v>4076</v>
      </c>
      <c r="B631" s="674">
        <v>12</v>
      </c>
      <c r="C631" s="674">
        <v>38</v>
      </c>
      <c r="D631" s="674">
        <v>14</v>
      </c>
    </row>
    <row r="632" spans="1:4">
      <c r="A632" s="674" t="s">
        <v>4077</v>
      </c>
      <c r="B632" s="674">
        <v>11</v>
      </c>
      <c r="C632" s="674">
        <v>49</v>
      </c>
      <c r="D632" s="674">
        <v>11</v>
      </c>
    </row>
    <row r="633" spans="1:4">
      <c r="A633" s="674" t="s">
        <v>4078</v>
      </c>
      <c r="B633" s="674">
        <v>26</v>
      </c>
      <c r="C633" s="674">
        <v>72</v>
      </c>
      <c r="D633" s="674">
        <v>36</v>
      </c>
    </row>
    <row r="634" spans="1:4">
      <c r="A634" s="674" t="s">
        <v>4079</v>
      </c>
      <c r="B634" s="674">
        <v>12</v>
      </c>
      <c r="C634" s="674">
        <v>41</v>
      </c>
      <c r="D634" s="674">
        <v>14</v>
      </c>
    </row>
    <row r="635" spans="1:4">
      <c r="A635" s="674" t="s">
        <v>4080</v>
      </c>
      <c r="B635" s="674">
        <v>8</v>
      </c>
      <c r="C635" s="674">
        <v>33</v>
      </c>
      <c r="D635" s="674">
        <v>11</v>
      </c>
    </row>
    <row r="636" spans="1:4">
      <c r="A636" s="674" t="s">
        <v>4081</v>
      </c>
      <c r="B636" s="674">
        <v>5</v>
      </c>
      <c r="C636" s="674">
        <v>48</v>
      </c>
      <c r="D636" s="674">
        <v>15</v>
      </c>
    </row>
    <row r="637" spans="1:4">
      <c r="A637" s="674" t="s">
        <v>4082</v>
      </c>
      <c r="B637" s="674">
        <v>10</v>
      </c>
      <c r="C637" s="674">
        <v>35</v>
      </c>
      <c r="D637" s="674">
        <v>26</v>
      </c>
    </row>
    <row r="638" spans="1:4">
      <c r="A638" s="674" t="s">
        <v>4083</v>
      </c>
      <c r="B638" s="674">
        <v>3</v>
      </c>
      <c r="C638" s="674">
        <v>11</v>
      </c>
      <c r="D638" s="674">
        <v>5</v>
      </c>
    </row>
    <row r="639" spans="1:4">
      <c r="A639" s="674" t="s">
        <v>4084</v>
      </c>
      <c r="B639" s="674">
        <v>5</v>
      </c>
      <c r="C639" s="674">
        <v>60</v>
      </c>
      <c r="D639" s="674">
        <v>40</v>
      </c>
    </row>
    <row r="640" spans="1:4">
      <c r="A640" s="674" t="s">
        <v>4085</v>
      </c>
      <c r="B640" s="674">
        <v>1</v>
      </c>
      <c r="C640" s="674">
        <v>16</v>
      </c>
      <c r="D640" s="674">
        <v>3</v>
      </c>
    </row>
    <row r="641" spans="1:4">
      <c r="A641" s="674" t="s">
        <v>4086</v>
      </c>
      <c r="B641" s="674">
        <v>3</v>
      </c>
      <c r="C641" s="674">
        <v>47</v>
      </c>
      <c r="D641" s="674">
        <v>20</v>
      </c>
    </row>
    <row r="642" spans="1:4">
      <c r="A642" s="674" t="s">
        <v>4087</v>
      </c>
      <c r="B642" s="674">
        <v>3</v>
      </c>
      <c r="C642" s="674">
        <v>14</v>
      </c>
      <c r="D642" s="674">
        <v>3</v>
      </c>
    </row>
    <row r="643" spans="1:4">
      <c r="A643" s="674" t="s">
        <v>4088</v>
      </c>
      <c r="B643" s="674">
        <v>5</v>
      </c>
      <c r="C643" s="674">
        <v>65</v>
      </c>
      <c r="D643" s="674">
        <v>50</v>
      </c>
    </row>
    <row r="644" spans="1:4">
      <c r="A644" s="674" t="s">
        <v>4089</v>
      </c>
      <c r="B644" s="674">
        <v>1</v>
      </c>
      <c r="C644" s="674">
        <v>30</v>
      </c>
      <c r="D644" s="674">
        <v>3</v>
      </c>
    </row>
    <row r="645" spans="1:4">
      <c r="A645" s="674" t="s">
        <v>4090</v>
      </c>
      <c r="B645" s="674">
        <v>1</v>
      </c>
      <c r="C645" s="674">
        <v>3</v>
      </c>
      <c r="D645" s="674">
        <v>1</v>
      </c>
    </row>
    <row r="646" spans="1:4">
      <c r="A646" s="674" t="s">
        <v>4091</v>
      </c>
      <c r="B646" s="674">
        <v>25</v>
      </c>
      <c r="C646" s="674">
        <v>82</v>
      </c>
      <c r="D646" s="674">
        <v>26</v>
      </c>
    </row>
    <row r="647" spans="1:4">
      <c r="A647" s="674" t="s">
        <v>4092</v>
      </c>
      <c r="B647" s="674">
        <v>12</v>
      </c>
      <c r="C647" s="674">
        <v>43</v>
      </c>
      <c r="D647" s="674">
        <v>12</v>
      </c>
    </row>
    <row r="648" spans="1:4">
      <c r="A648" s="674" t="s">
        <v>4093</v>
      </c>
      <c r="B648" s="674">
        <v>8</v>
      </c>
      <c r="C648" s="674">
        <v>42</v>
      </c>
      <c r="D648" s="674">
        <v>8</v>
      </c>
    </row>
    <row r="649" spans="1:4">
      <c r="A649" s="674" t="s">
        <v>4094</v>
      </c>
      <c r="B649" s="674">
        <v>5</v>
      </c>
      <c r="C649" s="674">
        <v>71</v>
      </c>
      <c r="D649" s="674">
        <v>20</v>
      </c>
    </row>
    <row r="650" spans="1:4">
      <c r="A650" s="674" t="s">
        <v>4095</v>
      </c>
      <c r="B650" s="674">
        <v>3</v>
      </c>
      <c r="C650" s="674">
        <v>26</v>
      </c>
      <c r="D650" s="674">
        <v>3</v>
      </c>
    </row>
    <row r="651" spans="1:4">
      <c r="A651" s="674" t="s">
        <v>4096</v>
      </c>
      <c r="B651" s="674">
        <v>3</v>
      </c>
      <c r="C651" s="674">
        <v>51</v>
      </c>
      <c r="D651" s="674">
        <v>10</v>
      </c>
    </row>
    <row r="652" spans="1:4">
      <c r="A652" s="674" t="s">
        <v>4097</v>
      </c>
      <c r="B652" s="674">
        <v>1</v>
      </c>
      <c r="C652" s="674">
        <v>16</v>
      </c>
      <c r="D652" s="674">
        <v>1</v>
      </c>
    </row>
    <row r="653" spans="1:4">
      <c r="A653" s="674" t="s">
        <v>4098</v>
      </c>
      <c r="B653" s="674">
        <v>3</v>
      </c>
      <c r="C653" s="674">
        <v>46</v>
      </c>
      <c r="D653" s="674">
        <v>36</v>
      </c>
    </row>
    <row r="654" spans="1:4">
      <c r="A654" s="674" t="s">
        <v>4099</v>
      </c>
      <c r="B654" s="674">
        <v>1</v>
      </c>
      <c r="C654" s="674">
        <v>11</v>
      </c>
      <c r="D654" s="674">
        <v>3</v>
      </c>
    </row>
    <row r="655" spans="1:4">
      <c r="A655" s="674" t="s">
        <v>4100</v>
      </c>
      <c r="B655" s="674">
        <v>20</v>
      </c>
      <c r="C655" s="674">
        <v>52</v>
      </c>
      <c r="D655" s="674">
        <v>46</v>
      </c>
    </row>
    <row r="656" spans="1:4">
      <c r="A656" s="674" t="s">
        <v>4101</v>
      </c>
      <c r="B656" s="674">
        <v>3</v>
      </c>
      <c r="C656" s="674">
        <v>22</v>
      </c>
      <c r="D656" s="674">
        <v>5</v>
      </c>
    </row>
    <row r="657" spans="1:4">
      <c r="A657" s="674" t="s">
        <v>4102</v>
      </c>
      <c r="B657" s="674">
        <v>1</v>
      </c>
      <c r="C657" s="674">
        <v>14</v>
      </c>
      <c r="D657" s="674">
        <v>3</v>
      </c>
    </row>
    <row r="658" spans="1:4">
      <c r="A658" s="674" t="s">
        <v>4103</v>
      </c>
      <c r="B658" s="674">
        <v>3</v>
      </c>
      <c r="C658" s="674">
        <v>24</v>
      </c>
      <c r="D658" s="674">
        <v>23</v>
      </c>
    </row>
    <row r="659" spans="1:4">
      <c r="A659" s="674" t="s">
        <v>4104</v>
      </c>
      <c r="B659" s="674">
        <v>3</v>
      </c>
      <c r="C659" s="674">
        <v>1</v>
      </c>
      <c r="D659" s="674">
        <v>3</v>
      </c>
    </row>
    <row r="660" spans="1:4">
      <c r="A660" s="674" t="s">
        <v>4105</v>
      </c>
      <c r="B660" s="674">
        <v>1</v>
      </c>
      <c r="C660" s="674">
        <v>14</v>
      </c>
      <c r="D660" s="674">
        <v>1</v>
      </c>
    </row>
    <row r="661" spans="1:4">
      <c r="A661" s="674" t="s">
        <v>4106</v>
      </c>
      <c r="B661" s="674">
        <v>1</v>
      </c>
      <c r="C661" s="674">
        <v>3</v>
      </c>
      <c r="D661" s="674">
        <v>1</v>
      </c>
    </row>
    <row r="662" spans="1:4">
      <c r="A662" s="674" t="s">
        <v>4107</v>
      </c>
      <c r="B662" s="674">
        <v>5</v>
      </c>
      <c r="C662" s="674">
        <v>71</v>
      </c>
      <c r="D662" s="674">
        <v>5</v>
      </c>
    </row>
    <row r="663" spans="1:4">
      <c r="A663" s="674" t="s">
        <v>4108</v>
      </c>
      <c r="B663" s="674">
        <v>3</v>
      </c>
      <c r="C663" s="674">
        <v>46</v>
      </c>
      <c r="D663" s="674">
        <v>3</v>
      </c>
    </row>
    <row r="664" spans="1:4">
      <c r="A664" s="674" t="s">
        <v>4109</v>
      </c>
      <c r="B664" s="674">
        <v>5</v>
      </c>
      <c r="C664" s="674">
        <v>26</v>
      </c>
      <c r="D664" s="674">
        <v>5</v>
      </c>
    </row>
    <row r="665" spans="1:4">
      <c r="A665" s="674" t="s">
        <v>4110</v>
      </c>
      <c r="B665" s="674">
        <v>5</v>
      </c>
      <c r="C665" s="674">
        <v>67</v>
      </c>
      <c r="D665" s="674">
        <v>13</v>
      </c>
    </row>
    <row r="666" spans="1:4">
      <c r="A666" s="674" t="s">
        <v>4111</v>
      </c>
      <c r="B666" s="674">
        <v>3</v>
      </c>
      <c r="C666" s="674">
        <v>23</v>
      </c>
      <c r="D666" s="674">
        <v>3</v>
      </c>
    </row>
    <row r="667" spans="1:4">
      <c r="A667" s="674" t="s">
        <v>4112</v>
      </c>
      <c r="B667" s="674">
        <v>5</v>
      </c>
      <c r="C667" s="674">
        <v>37</v>
      </c>
      <c r="D667" s="674">
        <v>12</v>
      </c>
    </row>
    <row r="668" spans="1:4">
      <c r="A668" s="674" t="s">
        <v>4113</v>
      </c>
      <c r="B668" s="674">
        <v>3</v>
      </c>
      <c r="C668" s="674">
        <v>19</v>
      </c>
      <c r="D668" s="674">
        <v>3</v>
      </c>
    </row>
    <row r="669" spans="1:4">
      <c r="A669" s="674" t="s">
        <v>4114</v>
      </c>
      <c r="B669" s="674">
        <v>3</v>
      </c>
      <c r="C669" s="674">
        <v>48</v>
      </c>
      <c r="D669" s="674">
        <v>15</v>
      </c>
    </row>
    <row r="670" spans="1:4">
      <c r="A670" s="674" t="s">
        <v>4115</v>
      </c>
      <c r="B670" s="674">
        <v>1</v>
      </c>
      <c r="C670" s="674">
        <v>8</v>
      </c>
      <c r="D670" s="674">
        <v>1</v>
      </c>
    </row>
    <row r="671" spans="1:4">
      <c r="A671" s="674" t="s">
        <v>4116</v>
      </c>
      <c r="B671" s="674">
        <v>3</v>
      </c>
      <c r="C671" s="674">
        <v>28</v>
      </c>
      <c r="D671" s="674">
        <v>8</v>
      </c>
    </row>
    <row r="672" spans="1:4">
      <c r="A672" s="674" t="s">
        <v>4117</v>
      </c>
      <c r="B672" s="674">
        <v>1</v>
      </c>
      <c r="C672" s="674">
        <v>8</v>
      </c>
      <c r="D672" s="674">
        <v>1</v>
      </c>
    </row>
    <row r="673" spans="1:4">
      <c r="A673" s="674" t="s">
        <v>4118</v>
      </c>
      <c r="B673" s="674">
        <v>3</v>
      </c>
      <c r="C673" s="674">
        <v>42</v>
      </c>
      <c r="D673" s="674">
        <v>30</v>
      </c>
    </row>
    <row r="674" spans="1:4">
      <c r="A674" s="674" t="s">
        <v>4119</v>
      </c>
      <c r="B674" s="674">
        <v>1</v>
      </c>
      <c r="C674" s="674">
        <v>9</v>
      </c>
      <c r="D674" s="674">
        <v>1</v>
      </c>
    </row>
    <row r="675" spans="1:4">
      <c r="A675" s="674" t="s">
        <v>4120</v>
      </c>
      <c r="B675" s="674">
        <v>1</v>
      </c>
      <c r="C675" s="674">
        <v>2</v>
      </c>
      <c r="D675" s="674">
        <v>1</v>
      </c>
    </row>
    <row r="676" spans="1:4">
      <c r="A676" s="674" t="s">
        <v>4121</v>
      </c>
      <c r="B676" s="674">
        <v>3</v>
      </c>
      <c r="C676" s="674">
        <v>6</v>
      </c>
      <c r="D676" s="674">
        <v>3</v>
      </c>
    </row>
    <row r="677" spans="1:4">
      <c r="A677" s="674" t="s">
        <v>4122</v>
      </c>
      <c r="B677" s="674">
        <v>3</v>
      </c>
      <c r="C677" s="674">
        <v>45</v>
      </c>
      <c r="D677" s="674">
        <v>5</v>
      </c>
    </row>
    <row r="678" spans="1:4">
      <c r="A678" s="674" t="s">
        <v>4123</v>
      </c>
      <c r="B678" s="674">
        <v>3</v>
      </c>
      <c r="C678" s="674">
        <v>3</v>
      </c>
      <c r="D678" s="674">
        <v>3</v>
      </c>
    </row>
    <row r="679" spans="1:4">
      <c r="A679" s="674" t="s">
        <v>4124</v>
      </c>
      <c r="B679" s="674">
        <v>1</v>
      </c>
      <c r="C679" s="674">
        <v>10</v>
      </c>
      <c r="D679" s="674">
        <v>1</v>
      </c>
    </row>
    <row r="680" spans="1:4">
      <c r="A680" s="674" t="s">
        <v>4125</v>
      </c>
      <c r="B680" s="674">
        <v>1</v>
      </c>
      <c r="C680" s="674">
        <v>26</v>
      </c>
      <c r="D680" s="674">
        <v>5</v>
      </c>
    </row>
    <row r="681" spans="1:4">
      <c r="A681" s="674" t="s">
        <v>4126</v>
      </c>
      <c r="B681" s="674">
        <v>1</v>
      </c>
      <c r="C681" s="674">
        <v>8</v>
      </c>
      <c r="D681" s="674">
        <v>1</v>
      </c>
    </row>
    <row r="682" spans="1:4">
      <c r="A682" s="674" t="s">
        <v>4127</v>
      </c>
      <c r="B682" s="674">
        <v>1</v>
      </c>
      <c r="C682" s="674">
        <v>25</v>
      </c>
      <c r="D682" s="674">
        <v>1</v>
      </c>
    </row>
    <row r="683" spans="1:4">
      <c r="A683" s="674" t="s">
        <v>4128</v>
      </c>
      <c r="B683" s="674">
        <v>1</v>
      </c>
      <c r="C683" s="674">
        <v>8</v>
      </c>
      <c r="D683" s="674">
        <v>1</v>
      </c>
    </row>
    <row r="684" spans="1:4">
      <c r="A684" s="674" t="s">
        <v>4129</v>
      </c>
      <c r="B684" s="674">
        <v>1</v>
      </c>
      <c r="C684" s="674">
        <v>26</v>
      </c>
      <c r="D684" s="674">
        <v>10</v>
      </c>
    </row>
    <row r="685" spans="1:4">
      <c r="A685" s="674" t="s">
        <v>4130</v>
      </c>
      <c r="B685" s="674">
        <v>1</v>
      </c>
      <c r="C685" s="674">
        <v>8</v>
      </c>
      <c r="D685" s="674">
        <v>1</v>
      </c>
    </row>
    <row r="686" spans="1:4">
      <c r="A686" s="674" t="s">
        <v>4131</v>
      </c>
      <c r="B686" s="674">
        <v>1</v>
      </c>
      <c r="C686" s="674">
        <v>1</v>
      </c>
      <c r="D686" s="674">
        <v>1</v>
      </c>
    </row>
    <row r="687" spans="1:4">
      <c r="A687" s="674" t="s">
        <v>4132</v>
      </c>
      <c r="B687" s="674">
        <v>5</v>
      </c>
      <c r="C687" s="674">
        <v>48</v>
      </c>
      <c r="D687" s="674">
        <v>5</v>
      </c>
    </row>
    <row r="688" spans="1:4">
      <c r="A688" s="674" t="s">
        <v>4133</v>
      </c>
      <c r="B688" s="674">
        <v>3</v>
      </c>
      <c r="C688" s="674">
        <v>14</v>
      </c>
      <c r="D688" s="674">
        <v>3</v>
      </c>
    </row>
    <row r="689" spans="1:4">
      <c r="A689" s="674" t="s">
        <v>4134</v>
      </c>
      <c r="B689" s="674">
        <v>3</v>
      </c>
      <c r="C689" s="674">
        <v>65</v>
      </c>
      <c r="D689" s="674">
        <v>3</v>
      </c>
    </row>
    <row r="690" spans="1:4">
      <c r="A690" s="674" t="s">
        <v>4135</v>
      </c>
      <c r="B690" s="674">
        <v>1</v>
      </c>
      <c r="C690" s="674">
        <v>6</v>
      </c>
      <c r="D690" s="674">
        <v>1</v>
      </c>
    </row>
    <row r="691" spans="1:4">
      <c r="A691" s="674" t="s">
        <v>4136</v>
      </c>
      <c r="B691" s="674">
        <v>1</v>
      </c>
      <c r="C691" s="674">
        <v>34</v>
      </c>
      <c r="D691" s="674">
        <v>3</v>
      </c>
    </row>
    <row r="692" spans="1:4">
      <c r="A692" s="674" t="s">
        <v>4137</v>
      </c>
      <c r="B692" s="674">
        <v>1</v>
      </c>
      <c r="C692" s="674">
        <v>3</v>
      </c>
      <c r="D692" s="674">
        <v>1</v>
      </c>
    </row>
    <row r="693" spans="1:4">
      <c r="A693" s="674" t="s">
        <v>4138</v>
      </c>
      <c r="B693" s="674">
        <v>11</v>
      </c>
      <c r="C693" s="674">
        <v>57</v>
      </c>
      <c r="D693" s="674">
        <v>14</v>
      </c>
    </row>
    <row r="694" spans="1:4">
      <c r="A694" s="674" t="s">
        <v>4139</v>
      </c>
      <c r="B694" s="674">
        <v>5</v>
      </c>
      <c r="C694" s="674">
        <v>4</v>
      </c>
      <c r="D694" s="674">
        <v>5</v>
      </c>
    </row>
    <row r="695" spans="1:4">
      <c r="A695" s="674" t="s">
        <v>4140</v>
      </c>
      <c r="B695" s="674">
        <v>1</v>
      </c>
      <c r="C695" s="674">
        <v>16</v>
      </c>
      <c r="D695" s="674">
        <v>1</v>
      </c>
    </row>
    <row r="696" spans="1:4">
      <c r="A696" s="674" t="s">
        <v>4141</v>
      </c>
      <c r="B696" s="674">
        <v>1</v>
      </c>
      <c r="C696" s="674">
        <v>16</v>
      </c>
      <c r="D696" s="674">
        <v>1</v>
      </c>
    </row>
    <row r="697" spans="1:4">
      <c r="A697" s="674" t="s">
        <v>4142</v>
      </c>
      <c r="B697" s="674">
        <v>1</v>
      </c>
      <c r="C697" s="674">
        <v>3</v>
      </c>
      <c r="D697" s="674">
        <v>1</v>
      </c>
    </row>
    <row r="698" spans="1:4">
      <c r="A698" s="674" t="s">
        <v>4143</v>
      </c>
      <c r="B698" s="674">
        <v>20</v>
      </c>
      <c r="C698" s="674">
        <v>24</v>
      </c>
      <c r="D698" s="674">
        <v>24</v>
      </c>
    </row>
    <row r="699" spans="1:4">
      <c r="A699" s="674" t="s">
        <v>4144</v>
      </c>
      <c r="B699" s="674">
        <v>3</v>
      </c>
      <c r="C699" s="674">
        <v>42</v>
      </c>
      <c r="D699" s="674">
        <v>5</v>
      </c>
    </row>
    <row r="700" spans="1:4">
      <c r="A700" s="674" t="s">
        <v>5314</v>
      </c>
      <c r="B700" s="674">
        <v>12</v>
      </c>
      <c r="C700" s="674">
        <v>47</v>
      </c>
      <c r="D700" s="674">
        <v>15</v>
      </c>
    </row>
    <row r="701" spans="1:4">
      <c r="A701" s="674" t="s">
        <v>5313</v>
      </c>
      <c r="B701" s="674">
        <v>22</v>
      </c>
      <c r="C701" s="674">
        <v>58</v>
      </c>
      <c r="D701" s="674">
        <v>44</v>
      </c>
    </row>
    <row r="702" spans="1:4">
      <c r="A702" s="674" t="s">
        <v>5312</v>
      </c>
      <c r="B702" s="674">
        <v>9</v>
      </c>
      <c r="C702" s="674">
        <v>27</v>
      </c>
      <c r="D702" s="674">
        <v>12</v>
      </c>
    </row>
    <row r="703" spans="1:4">
      <c r="A703" s="674" t="s">
        <v>5311</v>
      </c>
      <c r="B703" s="674">
        <v>15</v>
      </c>
      <c r="C703" s="674">
        <v>61</v>
      </c>
      <c r="D703" s="674">
        <v>30</v>
      </c>
    </row>
    <row r="704" spans="1:4">
      <c r="A704" s="674" t="s">
        <v>5310</v>
      </c>
      <c r="B704" s="674">
        <v>6</v>
      </c>
      <c r="C704" s="674">
        <v>23</v>
      </c>
      <c r="D704" s="674">
        <v>9</v>
      </c>
    </row>
    <row r="705" spans="1:4">
      <c r="A705" s="674" t="s">
        <v>5309</v>
      </c>
      <c r="B705" s="674">
        <v>11</v>
      </c>
      <c r="C705" s="674">
        <v>41</v>
      </c>
      <c r="D705" s="674">
        <v>17</v>
      </c>
    </row>
    <row r="706" spans="1:4">
      <c r="A706" s="674" t="s">
        <v>5308</v>
      </c>
      <c r="B706" s="674">
        <v>6</v>
      </c>
      <c r="C706" s="674">
        <v>17</v>
      </c>
      <c r="D706" s="674">
        <v>6</v>
      </c>
    </row>
    <row r="707" spans="1:4">
      <c r="A707" s="674" t="s">
        <v>5307</v>
      </c>
      <c r="B707" s="674">
        <v>5</v>
      </c>
      <c r="C707" s="674">
        <v>73</v>
      </c>
      <c r="D707" s="674">
        <v>50</v>
      </c>
    </row>
    <row r="708" spans="1:4">
      <c r="A708" s="674" t="s">
        <v>5306</v>
      </c>
      <c r="B708" s="674">
        <v>1</v>
      </c>
      <c r="C708" s="674">
        <v>47</v>
      </c>
      <c r="D708" s="674">
        <v>3</v>
      </c>
    </row>
    <row r="709" spans="1:4">
      <c r="A709" s="674" t="s">
        <v>4160</v>
      </c>
      <c r="B709" s="674">
        <v>1</v>
      </c>
      <c r="C709" s="674">
        <v>20</v>
      </c>
      <c r="D709" s="674">
        <v>1</v>
      </c>
    </row>
    <row r="710" spans="1:4">
      <c r="A710" s="674" t="s">
        <v>5305</v>
      </c>
      <c r="B710" s="674">
        <v>16</v>
      </c>
      <c r="C710" s="674">
        <v>42</v>
      </c>
      <c r="D710" s="674">
        <v>23</v>
      </c>
    </row>
    <row r="711" spans="1:4">
      <c r="A711" s="674" t="s">
        <v>5304</v>
      </c>
      <c r="B711" s="674">
        <v>18</v>
      </c>
      <c r="C711" s="674">
        <v>79</v>
      </c>
      <c r="D711" s="674">
        <v>55</v>
      </c>
    </row>
    <row r="712" spans="1:4">
      <c r="A712" s="674" t="s">
        <v>4163</v>
      </c>
      <c r="B712" s="674">
        <v>5</v>
      </c>
      <c r="C712" s="674">
        <v>60</v>
      </c>
      <c r="D712" s="674">
        <v>33</v>
      </c>
    </row>
    <row r="713" spans="1:4">
      <c r="A713" s="674" t="s">
        <v>4164</v>
      </c>
      <c r="B713" s="674">
        <v>8</v>
      </c>
      <c r="C713" s="674">
        <v>38</v>
      </c>
      <c r="D713" s="674">
        <v>20</v>
      </c>
    </row>
    <row r="714" spans="1:4">
      <c r="A714" s="674" t="s">
        <v>4165</v>
      </c>
      <c r="B714" s="674">
        <v>1</v>
      </c>
      <c r="C714" s="674">
        <v>1</v>
      </c>
      <c r="D714" s="674">
        <v>1</v>
      </c>
    </row>
    <row r="715" spans="1:4">
      <c r="A715" s="674" t="s">
        <v>5303</v>
      </c>
      <c r="B715" s="674">
        <v>68</v>
      </c>
      <c r="C715" s="674">
        <v>46</v>
      </c>
      <c r="D715" s="674">
        <v>46</v>
      </c>
    </row>
    <row r="716" spans="1:4">
      <c r="A716" s="674" t="s">
        <v>5302</v>
      </c>
      <c r="B716" s="674">
        <v>53</v>
      </c>
      <c r="C716" s="674">
        <v>21</v>
      </c>
      <c r="D716" s="674">
        <v>21</v>
      </c>
    </row>
    <row r="717" spans="1:4">
      <c r="A717" s="674" t="s">
        <v>5301</v>
      </c>
      <c r="B717" s="674">
        <v>261</v>
      </c>
      <c r="C717" s="674">
        <v>143</v>
      </c>
      <c r="D717" s="674">
        <v>147</v>
      </c>
    </row>
    <row r="718" spans="1:4">
      <c r="A718" s="674" t="s">
        <v>5300</v>
      </c>
      <c r="B718" s="674">
        <v>26</v>
      </c>
      <c r="C718" s="674">
        <v>29</v>
      </c>
      <c r="D718" s="674">
        <v>29</v>
      </c>
    </row>
    <row r="719" spans="1:4">
      <c r="A719" s="674" t="s">
        <v>5299</v>
      </c>
      <c r="B719" s="674">
        <v>1</v>
      </c>
      <c r="C719" s="674">
        <v>40</v>
      </c>
      <c r="D719" s="674">
        <v>24</v>
      </c>
    </row>
    <row r="720" spans="1:4">
      <c r="A720" s="674" t="s">
        <v>5298</v>
      </c>
      <c r="B720" s="674">
        <v>1</v>
      </c>
      <c r="C720" s="674">
        <v>19</v>
      </c>
      <c r="D720" s="674">
        <v>3</v>
      </c>
    </row>
    <row r="721" spans="1:4">
      <c r="A721" s="674" t="s">
        <v>5297</v>
      </c>
      <c r="B721" s="674">
        <v>1</v>
      </c>
      <c r="C721" s="674">
        <v>24</v>
      </c>
      <c r="D721" s="674">
        <v>18</v>
      </c>
    </row>
    <row r="722" spans="1:4">
      <c r="A722" s="674" t="s">
        <v>5296</v>
      </c>
      <c r="B722" s="674">
        <v>1</v>
      </c>
      <c r="C722" s="674">
        <v>8</v>
      </c>
      <c r="D722" s="674">
        <v>3</v>
      </c>
    </row>
    <row r="723" spans="1:4">
      <c r="A723" s="674" t="s">
        <v>5295</v>
      </c>
      <c r="B723" s="674">
        <v>30</v>
      </c>
      <c r="C723" s="674">
        <v>52</v>
      </c>
      <c r="D723" s="674">
        <v>48</v>
      </c>
    </row>
    <row r="724" spans="1:4">
      <c r="A724" s="674" t="s">
        <v>5294</v>
      </c>
      <c r="B724" s="674">
        <v>8</v>
      </c>
      <c r="C724" s="674">
        <v>32</v>
      </c>
      <c r="D724" s="674">
        <v>28</v>
      </c>
    </row>
    <row r="725" spans="1:4">
      <c r="A725" s="674" t="s">
        <v>5293</v>
      </c>
      <c r="B725" s="674">
        <v>1</v>
      </c>
      <c r="C725" s="674">
        <v>5</v>
      </c>
      <c r="D725" s="674">
        <v>1</v>
      </c>
    </row>
    <row r="726" spans="1:4">
      <c r="A726" s="674" t="s">
        <v>5292</v>
      </c>
      <c r="B726" s="674">
        <v>18</v>
      </c>
      <c r="C726" s="674">
        <v>44</v>
      </c>
      <c r="D726" s="674">
        <v>40</v>
      </c>
    </row>
    <row r="727" spans="1:4">
      <c r="A727" s="674" t="s">
        <v>5291</v>
      </c>
      <c r="B727" s="674">
        <v>10</v>
      </c>
      <c r="C727" s="674">
        <v>31</v>
      </c>
      <c r="D727" s="674">
        <v>20</v>
      </c>
    </row>
    <row r="728" spans="1:4">
      <c r="A728" s="674" t="s">
        <v>5290</v>
      </c>
      <c r="B728" s="674">
        <v>49</v>
      </c>
      <c r="C728" s="674">
        <v>94</v>
      </c>
      <c r="D728" s="674">
        <v>96</v>
      </c>
    </row>
    <row r="729" spans="1:4">
      <c r="A729" s="674" t="s">
        <v>5289</v>
      </c>
      <c r="B729" s="674">
        <v>1</v>
      </c>
      <c r="C729" s="674">
        <v>53</v>
      </c>
      <c r="D729" s="674">
        <v>38</v>
      </c>
    </row>
    <row r="730" spans="1:4">
      <c r="A730" s="674" t="s">
        <v>5288</v>
      </c>
      <c r="B730" s="674">
        <v>1</v>
      </c>
      <c r="C730" s="674">
        <v>16</v>
      </c>
      <c r="D730" s="674">
        <v>18</v>
      </c>
    </row>
    <row r="731" spans="1:4">
      <c r="A731" s="674" t="s">
        <v>5287</v>
      </c>
      <c r="B731" s="674">
        <v>1</v>
      </c>
      <c r="C731" s="674">
        <v>5</v>
      </c>
      <c r="D731" s="674">
        <v>5</v>
      </c>
    </row>
    <row r="732" spans="1:4">
      <c r="A732" s="674" t="s">
        <v>5286</v>
      </c>
      <c r="B732" s="674">
        <v>8</v>
      </c>
      <c r="C732" s="674">
        <v>15</v>
      </c>
      <c r="D732" s="674">
        <v>15</v>
      </c>
    </row>
    <row r="733" spans="1:4">
      <c r="A733" s="674" t="s">
        <v>5285</v>
      </c>
      <c r="B733" s="674">
        <v>1</v>
      </c>
      <c r="C733" s="674">
        <v>3</v>
      </c>
      <c r="D733" s="674">
        <v>3</v>
      </c>
    </row>
    <row r="734" spans="1:4">
      <c r="A734" s="674" t="s">
        <v>5284</v>
      </c>
      <c r="B734" s="674">
        <v>1</v>
      </c>
      <c r="C734" s="674">
        <v>1</v>
      </c>
      <c r="D734" s="674">
        <v>1</v>
      </c>
    </row>
    <row r="735" spans="1:4">
      <c r="A735" s="674" t="s">
        <v>5283</v>
      </c>
      <c r="B735" s="674">
        <v>1</v>
      </c>
      <c r="C735" s="674">
        <v>32</v>
      </c>
      <c r="D735" s="674">
        <v>25</v>
      </c>
    </row>
    <row r="736" spans="1:4">
      <c r="A736" s="674" t="s">
        <v>5282</v>
      </c>
      <c r="B736" s="674">
        <v>1</v>
      </c>
      <c r="C736" s="674">
        <v>10</v>
      </c>
      <c r="D736" s="674">
        <v>1</v>
      </c>
    </row>
    <row r="737" spans="1:4">
      <c r="A737" s="674" t="s">
        <v>5281</v>
      </c>
      <c r="B737" s="674">
        <v>1</v>
      </c>
      <c r="C737" s="674">
        <v>5</v>
      </c>
      <c r="D737" s="674">
        <v>1</v>
      </c>
    </row>
    <row r="738" spans="1:4">
      <c r="A738" s="674" t="s">
        <v>5280</v>
      </c>
      <c r="B738" s="674">
        <v>5</v>
      </c>
      <c r="C738" s="674">
        <v>45</v>
      </c>
      <c r="D738" s="674">
        <v>39</v>
      </c>
    </row>
    <row r="739" spans="1:4">
      <c r="A739" s="674" t="s">
        <v>5279</v>
      </c>
      <c r="B739" s="674">
        <v>1</v>
      </c>
      <c r="C739" s="674">
        <v>15</v>
      </c>
      <c r="D739" s="674">
        <v>3</v>
      </c>
    </row>
    <row r="740" spans="1:4">
      <c r="A740" s="674" t="s">
        <v>5278</v>
      </c>
      <c r="B740" s="674">
        <v>1</v>
      </c>
      <c r="C740" s="674">
        <v>3</v>
      </c>
      <c r="D740" s="674">
        <v>1</v>
      </c>
    </row>
    <row r="741" spans="1:4">
      <c r="A741" s="674" t="s">
        <v>5277</v>
      </c>
      <c r="B741" s="674">
        <v>8</v>
      </c>
      <c r="C741" s="674">
        <v>48</v>
      </c>
      <c r="D741" s="674">
        <v>48</v>
      </c>
    </row>
    <row r="742" spans="1:4">
      <c r="A742" s="674" t="s">
        <v>5276</v>
      </c>
      <c r="B742" s="674">
        <v>1</v>
      </c>
      <c r="C742" s="674">
        <v>21</v>
      </c>
      <c r="D742" s="674">
        <v>15</v>
      </c>
    </row>
    <row r="743" spans="1:4">
      <c r="A743" s="674" t="s">
        <v>5275</v>
      </c>
      <c r="B743" s="674">
        <v>1</v>
      </c>
      <c r="C743" s="674">
        <v>15</v>
      </c>
      <c r="D743" s="674">
        <v>10</v>
      </c>
    </row>
    <row r="744" spans="1:4">
      <c r="A744" s="674" t="s">
        <v>5274</v>
      </c>
      <c r="B744" s="674">
        <v>52</v>
      </c>
      <c r="C744" s="674">
        <v>31</v>
      </c>
      <c r="D744" s="674">
        <v>31</v>
      </c>
    </row>
    <row r="745" spans="1:4">
      <c r="A745" s="674" t="s">
        <v>5273</v>
      </c>
      <c r="B745" s="674">
        <v>8</v>
      </c>
      <c r="C745" s="674">
        <v>8</v>
      </c>
      <c r="D745" s="674">
        <v>8</v>
      </c>
    </row>
    <row r="746" spans="1:4">
      <c r="A746" s="674" t="s">
        <v>5272</v>
      </c>
      <c r="B746" s="674">
        <v>1</v>
      </c>
      <c r="C746" s="674">
        <v>3</v>
      </c>
      <c r="D746" s="674">
        <v>3</v>
      </c>
    </row>
    <row r="747" spans="1:4">
      <c r="A747" s="674" t="s">
        <v>5271</v>
      </c>
      <c r="B747" s="674">
        <v>33</v>
      </c>
      <c r="C747" s="674">
        <v>52</v>
      </c>
      <c r="D747" s="674">
        <v>51</v>
      </c>
    </row>
    <row r="748" spans="1:4">
      <c r="A748" s="674" t="s">
        <v>5270</v>
      </c>
      <c r="B748" s="674">
        <v>1</v>
      </c>
      <c r="C748" s="674">
        <v>32</v>
      </c>
      <c r="D748" s="674">
        <v>18</v>
      </c>
    </row>
    <row r="749" spans="1:4">
      <c r="A749" s="674" t="s">
        <v>5269</v>
      </c>
      <c r="B749" s="674">
        <v>1</v>
      </c>
      <c r="C749" s="674">
        <v>19</v>
      </c>
      <c r="D749" s="674">
        <v>1</v>
      </c>
    </row>
    <row r="750" spans="1:4">
      <c r="A750" s="674" t="s">
        <v>5268</v>
      </c>
      <c r="B750" s="674">
        <v>13</v>
      </c>
      <c r="C750" s="674">
        <v>34</v>
      </c>
      <c r="D750" s="674">
        <v>35</v>
      </c>
    </row>
    <row r="751" spans="1:4">
      <c r="A751" s="674" t="s">
        <v>5267</v>
      </c>
      <c r="B751" s="674">
        <v>1</v>
      </c>
      <c r="C751" s="674">
        <v>16</v>
      </c>
      <c r="D751" s="674">
        <v>1</v>
      </c>
    </row>
    <row r="752" spans="1:4">
      <c r="A752" s="674" t="s">
        <v>5266</v>
      </c>
      <c r="B752" s="674">
        <v>1</v>
      </c>
      <c r="C752" s="674">
        <v>11</v>
      </c>
      <c r="D752" s="674">
        <v>1</v>
      </c>
    </row>
    <row r="753" spans="1:4">
      <c r="A753" s="674" t="s">
        <v>5265</v>
      </c>
      <c r="B753" s="674">
        <v>35</v>
      </c>
      <c r="C753" s="674">
        <v>66</v>
      </c>
      <c r="D753" s="674">
        <v>38</v>
      </c>
    </row>
    <row r="754" spans="1:4">
      <c r="A754" s="674" t="s">
        <v>5264</v>
      </c>
      <c r="B754" s="674">
        <v>15</v>
      </c>
      <c r="C754" s="674">
        <v>42</v>
      </c>
      <c r="D754" s="674">
        <v>15</v>
      </c>
    </row>
    <row r="755" spans="1:4">
      <c r="A755" s="674" t="s">
        <v>5263</v>
      </c>
      <c r="B755" s="674">
        <v>12</v>
      </c>
      <c r="C755" s="674">
        <v>47</v>
      </c>
      <c r="D755" s="674">
        <v>35</v>
      </c>
    </row>
    <row r="756" spans="1:4">
      <c r="A756" s="674" t="s">
        <v>5262</v>
      </c>
      <c r="B756" s="674">
        <v>16</v>
      </c>
      <c r="C756" s="674">
        <v>78</v>
      </c>
      <c r="D756" s="674">
        <v>31</v>
      </c>
    </row>
    <row r="757" spans="1:4">
      <c r="A757" s="674" t="s">
        <v>5261</v>
      </c>
      <c r="B757" s="674">
        <v>29</v>
      </c>
      <c r="C757" s="674">
        <v>95</v>
      </c>
      <c r="D757" s="674">
        <v>46</v>
      </c>
    </row>
    <row r="758" spans="1:4">
      <c r="A758" s="674" t="s">
        <v>5260</v>
      </c>
      <c r="B758" s="674">
        <v>14</v>
      </c>
      <c r="C758" s="674">
        <v>45</v>
      </c>
      <c r="D758" s="674">
        <v>17</v>
      </c>
    </row>
    <row r="759" spans="1:4">
      <c r="A759" s="674" t="s">
        <v>5259</v>
      </c>
      <c r="B759" s="674">
        <v>13</v>
      </c>
      <c r="C759" s="674">
        <v>60</v>
      </c>
      <c r="D759" s="674">
        <v>18</v>
      </c>
    </row>
    <row r="760" spans="1:4">
      <c r="A760" s="674" t="s">
        <v>5258</v>
      </c>
      <c r="B760" s="674">
        <v>3</v>
      </c>
      <c r="C760" s="674">
        <v>20</v>
      </c>
      <c r="D760" s="674">
        <v>9</v>
      </c>
    </row>
    <row r="761" spans="1:4">
      <c r="A761" s="674" t="s">
        <v>5257</v>
      </c>
      <c r="B761" s="674">
        <v>5</v>
      </c>
      <c r="C761" s="674">
        <v>6</v>
      </c>
      <c r="D761" s="674">
        <v>4</v>
      </c>
    </row>
    <row r="762" spans="1:4">
      <c r="A762" s="674" t="s">
        <v>5256</v>
      </c>
      <c r="B762" s="674">
        <v>1</v>
      </c>
      <c r="C762" s="674">
        <v>27</v>
      </c>
      <c r="D762" s="674">
        <v>20</v>
      </c>
    </row>
    <row r="763" spans="1:4">
      <c r="A763" s="674" t="s">
        <v>5255</v>
      </c>
      <c r="B763" s="674">
        <v>1</v>
      </c>
      <c r="C763" s="674">
        <v>8</v>
      </c>
      <c r="D763" s="674">
        <v>1</v>
      </c>
    </row>
    <row r="764" spans="1:4">
      <c r="A764" s="674" t="s">
        <v>5254</v>
      </c>
      <c r="B764" s="674">
        <v>1</v>
      </c>
      <c r="C764" s="674">
        <v>3</v>
      </c>
      <c r="D764" s="674">
        <v>1</v>
      </c>
    </row>
    <row r="765" spans="1:4">
      <c r="A765" s="674" t="s">
        <v>5253</v>
      </c>
      <c r="B765" s="674">
        <v>5</v>
      </c>
      <c r="C765" s="674">
        <v>5</v>
      </c>
      <c r="D765" s="674">
        <v>5</v>
      </c>
    </row>
    <row r="766" spans="1:4">
      <c r="A766" s="674" t="s">
        <v>4255</v>
      </c>
      <c r="B766" s="674">
        <v>10</v>
      </c>
      <c r="C766" s="674">
        <v>15</v>
      </c>
      <c r="D766" s="674">
        <v>10</v>
      </c>
    </row>
    <row r="767" spans="1:4">
      <c r="A767" s="674" t="s">
        <v>5252</v>
      </c>
      <c r="B767" s="674">
        <v>3</v>
      </c>
      <c r="C767" s="674">
        <v>34</v>
      </c>
      <c r="D767" s="674">
        <v>26</v>
      </c>
    </row>
    <row r="768" spans="1:4">
      <c r="A768" s="674" t="s">
        <v>5251</v>
      </c>
      <c r="B768" s="674">
        <v>1</v>
      </c>
      <c r="C768" s="674">
        <v>9</v>
      </c>
      <c r="D768" s="674">
        <v>5</v>
      </c>
    </row>
    <row r="769" spans="1:4">
      <c r="A769" s="674" t="s">
        <v>5250</v>
      </c>
      <c r="B769" s="674">
        <v>1</v>
      </c>
      <c r="C769" s="674">
        <v>5</v>
      </c>
      <c r="D769" s="674">
        <v>1</v>
      </c>
    </row>
    <row r="770" spans="1:4">
      <c r="A770" s="674" t="s">
        <v>4257</v>
      </c>
      <c r="B770" s="674">
        <v>1</v>
      </c>
      <c r="C770" s="674">
        <v>51</v>
      </c>
      <c r="D770" s="674">
        <v>1</v>
      </c>
    </row>
    <row r="771" spans="1:4">
      <c r="A771" s="674" t="s">
        <v>5249</v>
      </c>
      <c r="B771" s="674">
        <v>5</v>
      </c>
      <c r="C771" s="674">
        <v>51</v>
      </c>
      <c r="D771" s="674">
        <v>5</v>
      </c>
    </row>
    <row r="772" spans="1:4">
      <c r="A772" s="674" t="s">
        <v>5248</v>
      </c>
      <c r="B772" s="674">
        <v>5</v>
      </c>
      <c r="C772" s="674">
        <v>14</v>
      </c>
      <c r="D772" s="674">
        <v>5</v>
      </c>
    </row>
    <row r="773" spans="1:4">
      <c r="A773" s="674" t="s">
        <v>5247</v>
      </c>
      <c r="B773" s="674">
        <v>3</v>
      </c>
      <c r="C773" s="674">
        <v>10</v>
      </c>
      <c r="D773" s="674">
        <v>3</v>
      </c>
    </row>
    <row r="774" spans="1:4">
      <c r="A774" s="674" t="s">
        <v>4261</v>
      </c>
      <c r="B774" s="674">
        <v>6</v>
      </c>
      <c r="C774" s="674">
        <v>49</v>
      </c>
      <c r="D774" s="674">
        <v>6</v>
      </c>
    </row>
    <row r="775" spans="1:4">
      <c r="A775" s="674" t="s">
        <v>4262</v>
      </c>
      <c r="B775" s="674">
        <v>4</v>
      </c>
      <c r="C775" s="674">
        <v>17</v>
      </c>
      <c r="D775" s="674">
        <v>4</v>
      </c>
    </row>
    <row r="776" spans="1:4">
      <c r="A776" s="674" t="s">
        <v>5246</v>
      </c>
      <c r="B776" s="674">
        <v>3</v>
      </c>
      <c r="C776" s="674">
        <v>44</v>
      </c>
      <c r="D776" s="674">
        <v>10</v>
      </c>
    </row>
    <row r="777" spans="1:4">
      <c r="A777" s="674" t="s">
        <v>5245</v>
      </c>
      <c r="B777" s="674">
        <v>3</v>
      </c>
      <c r="C777" s="674">
        <v>20</v>
      </c>
      <c r="D777" s="674">
        <v>3</v>
      </c>
    </row>
    <row r="778" spans="1:4">
      <c r="A778" s="674" t="s">
        <v>5244</v>
      </c>
      <c r="B778" s="674">
        <v>1</v>
      </c>
      <c r="C778" s="674">
        <v>11</v>
      </c>
      <c r="D778" s="674">
        <v>1</v>
      </c>
    </row>
    <row r="779" spans="1:4">
      <c r="A779" s="674" t="s">
        <v>4266</v>
      </c>
      <c r="B779" s="674">
        <v>3</v>
      </c>
      <c r="C779" s="674">
        <v>15</v>
      </c>
      <c r="D779" s="674">
        <v>3</v>
      </c>
    </row>
    <row r="780" spans="1:4">
      <c r="A780" s="674" t="s">
        <v>5243</v>
      </c>
      <c r="B780" s="674">
        <v>6</v>
      </c>
      <c r="C780" s="674">
        <v>38</v>
      </c>
      <c r="D780" s="674">
        <v>6</v>
      </c>
    </row>
    <row r="781" spans="1:4">
      <c r="A781" s="674" t="s">
        <v>4270</v>
      </c>
      <c r="B781" s="674">
        <v>11</v>
      </c>
      <c r="C781" s="674">
        <v>26</v>
      </c>
      <c r="D781" s="674">
        <v>11</v>
      </c>
    </row>
    <row r="782" spans="1:4">
      <c r="A782" s="674" t="s">
        <v>4271</v>
      </c>
      <c r="B782" s="674">
        <v>11</v>
      </c>
      <c r="C782" s="674">
        <v>5</v>
      </c>
      <c r="D782" s="674">
        <v>11</v>
      </c>
    </row>
    <row r="783" spans="1:4">
      <c r="A783" s="674" t="s">
        <v>4272</v>
      </c>
      <c r="B783" s="674">
        <v>11</v>
      </c>
      <c r="C783" s="674">
        <v>13</v>
      </c>
      <c r="D783" s="674">
        <v>11</v>
      </c>
    </row>
    <row r="784" spans="1:4">
      <c r="A784" s="674" t="s">
        <v>4273</v>
      </c>
      <c r="B784" s="674">
        <v>15</v>
      </c>
      <c r="C784" s="674">
        <v>1</v>
      </c>
      <c r="D784" s="674">
        <v>15</v>
      </c>
    </row>
    <row r="785" spans="1:4">
      <c r="A785" s="674" t="s">
        <v>5242</v>
      </c>
      <c r="B785" s="674">
        <v>32</v>
      </c>
      <c r="C785" s="674">
        <v>54</v>
      </c>
      <c r="D785" s="674">
        <v>53</v>
      </c>
    </row>
    <row r="786" spans="1:4">
      <c r="A786" s="674" t="s">
        <v>5241</v>
      </c>
      <c r="B786" s="674">
        <v>1</v>
      </c>
      <c r="C786" s="674">
        <v>3</v>
      </c>
      <c r="D786" s="674">
        <v>3</v>
      </c>
    </row>
    <row r="787" spans="1:4">
      <c r="A787" s="674" t="s">
        <v>5240</v>
      </c>
      <c r="B787" s="674">
        <v>41</v>
      </c>
      <c r="C787" s="674">
        <v>33</v>
      </c>
      <c r="D787" s="674">
        <v>33</v>
      </c>
    </row>
    <row r="788" spans="1:4">
      <c r="A788" s="674" t="s">
        <v>5239</v>
      </c>
      <c r="B788" s="674">
        <v>26</v>
      </c>
      <c r="C788" s="674">
        <v>70</v>
      </c>
      <c r="D788" s="674">
        <v>69</v>
      </c>
    </row>
    <row r="789" spans="1:4">
      <c r="A789" s="674" t="s">
        <v>5238</v>
      </c>
      <c r="B789" s="674">
        <v>5</v>
      </c>
      <c r="C789" s="674">
        <v>49</v>
      </c>
      <c r="D789" s="674">
        <v>40</v>
      </c>
    </row>
    <row r="790" spans="1:4">
      <c r="A790" s="674" t="s">
        <v>5237</v>
      </c>
      <c r="B790" s="674">
        <v>15</v>
      </c>
      <c r="C790" s="674">
        <v>48</v>
      </c>
      <c r="D790" s="674">
        <v>41</v>
      </c>
    </row>
    <row r="791" spans="1:4">
      <c r="A791" s="674" t="s">
        <v>5236</v>
      </c>
      <c r="B791" s="674">
        <v>5</v>
      </c>
      <c r="C791" s="674">
        <v>22</v>
      </c>
      <c r="D791" s="674">
        <v>15</v>
      </c>
    </row>
    <row r="792" spans="1:4">
      <c r="A792" s="674" t="s">
        <v>5235</v>
      </c>
      <c r="B792" s="674">
        <v>1</v>
      </c>
      <c r="C792" s="674">
        <v>20</v>
      </c>
      <c r="D792" s="674">
        <v>15</v>
      </c>
    </row>
    <row r="793" spans="1:4">
      <c r="A793" s="674" t="s">
        <v>5234</v>
      </c>
      <c r="B793" s="674">
        <v>1</v>
      </c>
      <c r="C793" s="674">
        <v>5</v>
      </c>
      <c r="D793" s="674">
        <v>3</v>
      </c>
    </row>
    <row r="794" spans="1:4">
      <c r="A794" s="674" t="s">
        <v>5233</v>
      </c>
      <c r="B794" s="674">
        <v>36</v>
      </c>
      <c r="C794" s="674">
        <v>20</v>
      </c>
      <c r="D794" s="674">
        <v>20</v>
      </c>
    </row>
    <row r="795" spans="1:4">
      <c r="A795" s="674" t="s">
        <v>5232</v>
      </c>
      <c r="B795" s="674">
        <v>3</v>
      </c>
      <c r="C795" s="674">
        <v>3</v>
      </c>
      <c r="D795" s="674">
        <v>3</v>
      </c>
    </row>
    <row r="796" spans="1:4">
      <c r="A796" s="674" t="s">
        <v>5231</v>
      </c>
      <c r="B796" s="674">
        <v>39</v>
      </c>
      <c r="C796" s="674">
        <v>57</v>
      </c>
      <c r="D796" s="674">
        <v>55</v>
      </c>
    </row>
    <row r="797" spans="1:4">
      <c r="A797" s="674" t="s">
        <v>5230</v>
      </c>
      <c r="B797" s="674">
        <v>17</v>
      </c>
      <c r="C797" s="674">
        <v>29</v>
      </c>
      <c r="D797" s="674">
        <v>27</v>
      </c>
    </row>
    <row r="798" spans="1:4">
      <c r="A798" s="674" t="s">
        <v>5229</v>
      </c>
      <c r="B798" s="674">
        <v>3</v>
      </c>
      <c r="C798" s="674">
        <v>16</v>
      </c>
      <c r="D798" s="674">
        <v>13</v>
      </c>
    </row>
    <row r="799" spans="1:4">
      <c r="A799" s="674" t="s">
        <v>5228</v>
      </c>
      <c r="B799" s="674">
        <v>22</v>
      </c>
      <c r="C799" s="674">
        <v>39</v>
      </c>
      <c r="D799" s="674">
        <v>30</v>
      </c>
    </row>
    <row r="800" spans="1:4">
      <c r="A800" s="674" t="s">
        <v>5227</v>
      </c>
      <c r="B800" s="674">
        <v>14</v>
      </c>
      <c r="C800" s="674">
        <v>33</v>
      </c>
      <c r="D800" s="674">
        <v>16</v>
      </c>
    </row>
    <row r="801" spans="1:4">
      <c r="A801" s="674" t="s">
        <v>5226</v>
      </c>
      <c r="B801" s="674">
        <v>11</v>
      </c>
      <c r="C801" s="674">
        <v>14</v>
      </c>
      <c r="D801" s="674">
        <v>11</v>
      </c>
    </row>
    <row r="802" spans="1:4">
      <c r="A802" s="674" t="s">
        <v>5225</v>
      </c>
      <c r="B802" s="674">
        <v>18</v>
      </c>
      <c r="C802" s="674">
        <v>39</v>
      </c>
      <c r="D802" s="674">
        <v>35</v>
      </c>
    </row>
    <row r="803" spans="1:4">
      <c r="A803" s="674" t="s">
        <v>5224</v>
      </c>
      <c r="B803" s="674">
        <v>5</v>
      </c>
      <c r="C803" s="674">
        <v>14</v>
      </c>
      <c r="D803" s="674">
        <v>13</v>
      </c>
    </row>
    <row r="804" spans="1:4">
      <c r="A804" s="674" t="s">
        <v>5223</v>
      </c>
      <c r="B804" s="674">
        <v>3</v>
      </c>
      <c r="C804" s="674">
        <v>6</v>
      </c>
      <c r="D804" s="674">
        <v>5</v>
      </c>
    </row>
    <row r="805" spans="1:4">
      <c r="A805" s="674" t="s">
        <v>5222</v>
      </c>
      <c r="B805" s="674">
        <v>5</v>
      </c>
      <c r="C805" s="674">
        <v>29</v>
      </c>
      <c r="D805" s="674">
        <v>21</v>
      </c>
    </row>
    <row r="806" spans="1:4">
      <c r="A806" s="674" t="s">
        <v>5221</v>
      </c>
      <c r="B806" s="674">
        <v>3</v>
      </c>
      <c r="C806" s="674">
        <v>9</v>
      </c>
      <c r="D806" s="674">
        <v>5</v>
      </c>
    </row>
    <row r="807" spans="1:4">
      <c r="A807" s="674" t="s">
        <v>5220</v>
      </c>
      <c r="B807" s="674">
        <v>1</v>
      </c>
      <c r="C807" s="674">
        <v>4</v>
      </c>
      <c r="D807" s="674">
        <v>3</v>
      </c>
    </row>
    <row r="808" spans="1:4">
      <c r="A808" s="674" t="s">
        <v>5219</v>
      </c>
      <c r="B808" s="674">
        <v>3</v>
      </c>
      <c r="C808" s="674">
        <v>3</v>
      </c>
      <c r="D808" s="674">
        <v>3</v>
      </c>
    </row>
    <row r="809" spans="1:4">
      <c r="A809" s="674" t="s">
        <v>5218</v>
      </c>
      <c r="B809" s="674">
        <v>3</v>
      </c>
      <c r="C809" s="674">
        <v>3</v>
      </c>
      <c r="D809" s="674">
        <v>3</v>
      </c>
    </row>
    <row r="810" spans="1:4">
      <c r="A810" s="674" t="s">
        <v>5217</v>
      </c>
      <c r="B810" s="674">
        <v>3</v>
      </c>
      <c r="C810" s="674">
        <v>3</v>
      </c>
      <c r="D810" s="674">
        <v>3</v>
      </c>
    </row>
    <row r="811" spans="1:4">
      <c r="A811" s="674" t="s">
        <v>5216</v>
      </c>
      <c r="B811" s="674">
        <v>1</v>
      </c>
      <c r="C811" s="674">
        <v>1</v>
      </c>
      <c r="D811" s="674">
        <v>1</v>
      </c>
    </row>
    <row r="812" spans="1:4">
      <c r="A812" s="674" t="s">
        <v>5215</v>
      </c>
      <c r="B812" s="674">
        <v>1</v>
      </c>
      <c r="C812" s="674">
        <v>1</v>
      </c>
      <c r="D812" s="674">
        <v>1</v>
      </c>
    </row>
    <row r="813" spans="1:4">
      <c r="A813" s="674" t="s">
        <v>5214</v>
      </c>
      <c r="B813" s="674">
        <v>1</v>
      </c>
      <c r="C813" s="674">
        <v>1</v>
      </c>
      <c r="D813" s="674">
        <v>1</v>
      </c>
    </row>
    <row r="814" spans="1:4">
      <c r="A814" s="674" t="s">
        <v>5213</v>
      </c>
      <c r="B814" s="674">
        <v>1</v>
      </c>
      <c r="C814" s="674">
        <v>1</v>
      </c>
      <c r="D814" s="674">
        <v>1</v>
      </c>
    </row>
    <row r="815" spans="1:4">
      <c r="A815" s="674" t="s">
        <v>5212</v>
      </c>
      <c r="B815" s="674">
        <v>1</v>
      </c>
      <c r="C815" s="674">
        <v>1</v>
      </c>
      <c r="D815" s="674">
        <v>1</v>
      </c>
    </row>
    <row r="816" spans="1:4">
      <c r="A816" s="674" t="s">
        <v>5211</v>
      </c>
      <c r="B816" s="674">
        <v>1</v>
      </c>
      <c r="C816" s="674">
        <v>1</v>
      </c>
      <c r="D816" s="674">
        <v>1</v>
      </c>
    </row>
    <row r="817" spans="1:4">
      <c r="A817" s="674" t="s">
        <v>5210</v>
      </c>
      <c r="B817" s="674">
        <v>1</v>
      </c>
      <c r="C817" s="674">
        <v>1</v>
      </c>
      <c r="D817" s="674">
        <v>1</v>
      </c>
    </row>
    <row r="818" spans="1:4">
      <c r="A818" s="674" t="s">
        <v>5209</v>
      </c>
      <c r="B818" s="674">
        <v>1</v>
      </c>
      <c r="C818" s="674">
        <v>1</v>
      </c>
      <c r="D818" s="674">
        <v>1</v>
      </c>
    </row>
    <row r="819" spans="1:4">
      <c r="A819" s="674" t="s">
        <v>5208</v>
      </c>
      <c r="B819" s="674">
        <v>1</v>
      </c>
      <c r="C819" s="674">
        <v>1</v>
      </c>
      <c r="D819" s="674">
        <v>1</v>
      </c>
    </row>
    <row r="820" spans="1:4">
      <c r="A820" s="674" t="s">
        <v>5207</v>
      </c>
      <c r="B820" s="674">
        <v>1</v>
      </c>
      <c r="C820" s="674">
        <v>1</v>
      </c>
      <c r="D820" s="674">
        <v>1</v>
      </c>
    </row>
    <row r="821" spans="1:4">
      <c r="A821" s="674" t="s">
        <v>5206</v>
      </c>
      <c r="B821" s="674">
        <v>1</v>
      </c>
      <c r="C821" s="674">
        <v>1</v>
      </c>
      <c r="D821" s="674">
        <v>1</v>
      </c>
    </row>
    <row r="822" spans="1:4">
      <c r="A822" s="674" t="s">
        <v>5205</v>
      </c>
      <c r="B822" s="674">
        <v>1</v>
      </c>
      <c r="C822" s="674">
        <v>1</v>
      </c>
      <c r="D822" s="674">
        <v>1</v>
      </c>
    </row>
    <row r="823" spans="1:4">
      <c r="A823" s="674" t="s">
        <v>5204</v>
      </c>
      <c r="B823" s="674">
        <v>1</v>
      </c>
      <c r="C823" s="674">
        <v>1</v>
      </c>
      <c r="D823" s="674">
        <v>1</v>
      </c>
    </row>
    <row r="824" spans="1:4">
      <c r="A824" s="674" t="s">
        <v>5203</v>
      </c>
      <c r="B824" s="674">
        <v>1</v>
      </c>
      <c r="C824" s="674">
        <v>1</v>
      </c>
      <c r="D824" s="674">
        <v>1</v>
      </c>
    </row>
    <row r="825" spans="1:4">
      <c r="A825" s="674" t="s">
        <v>5202</v>
      </c>
      <c r="B825" s="674">
        <v>1</v>
      </c>
      <c r="C825" s="674">
        <v>1</v>
      </c>
      <c r="D825" s="674">
        <v>1</v>
      </c>
    </row>
    <row r="826" spans="1:4">
      <c r="A826" s="674" t="s">
        <v>5201</v>
      </c>
      <c r="B826" s="674">
        <v>1</v>
      </c>
      <c r="C826" s="674">
        <v>1</v>
      </c>
      <c r="D826" s="674">
        <v>1</v>
      </c>
    </row>
    <row r="827" spans="1:4">
      <c r="A827" s="674" t="s">
        <v>5200</v>
      </c>
      <c r="B827" s="674">
        <v>1</v>
      </c>
      <c r="C827" s="674">
        <v>1</v>
      </c>
      <c r="D827" s="674">
        <v>1</v>
      </c>
    </row>
    <row r="828" spans="1:4">
      <c r="A828" s="674" t="s">
        <v>5199</v>
      </c>
      <c r="B828" s="674">
        <v>1</v>
      </c>
      <c r="C828" s="674">
        <v>1</v>
      </c>
      <c r="D828" s="674">
        <v>1</v>
      </c>
    </row>
    <row r="829" spans="1:4">
      <c r="A829" s="674" t="s">
        <v>4295</v>
      </c>
      <c r="B829" s="674">
        <v>1</v>
      </c>
      <c r="C829" s="674">
        <v>1</v>
      </c>
      <c r="D829" s="674">
        <v>1</v>
      </c>
    </row>
    <row r="830" spans="1:4">
      <c r="A830" s="674" t="s">
        <v>5198</v>
      </c>
      <c r="B830" s="674">
        <v>1</v>
      </c>
      <c r="C830" s="674">
        <v>1</v>
      </c>
      <c r="D830" s="674">
        <v>1</v>
      </c>
    </row>
    <row r="831" spans="1:4">
      <c r="A831" s="674" t="s">
        <v>5197</v>
      </c>
      <c r="B831" s="674">
        <v>40</v>
      </c>
      <c r="C831" s="674">
        <v>41</v>
      </c>
      <c r="D831" s="674">
        <v>41</v>
      </c>
    </row>
    <row r="832" spans="1:4">
      <c r="A832" s="674" t="s">
        <v>5196</v>
      </c>
      <c r="B832" s="674">
        <v>25</v>
      </c>
      <c r="C832" s="674">
        <v>21</v>
      </c>
      <c r="D832" s="674">
        <v>23</v>
      </c>
    </row>
    <row r="833" spans="1:4">
      <c r="A833" s="674" t="s">
        <v>5195</v>
      </c>
      <c r="B833" s="674">
        <v>1</v>
      </c>
      <c r="C833" s="674">
        <v>13</v>
      </c>
      <c r="D833" s="674">
        <v>8</v>
      </c>
    </row>
    <row r="834" spans="1:4">
      <c r="A834" s="674" t="s">
        <v>5194</v>
      </c>
      <c r="B834" s="674">
        <v>30</v>
      </c>
      <c r="C834" s="674">
        <v>42</v>
      </c>
      <c r="D834" s="674">
        <v>36</v>
      </c>
    </row>
    <row r="835" spans="1:4">
      <c r="A835" s="674" t="s">
        <v>5193</v>
      </c>
      <c r="B835" s="674">
        <v>30</v>
      </c>
      <c r="C835" s="674">
        <v>26</v>
      </c>
      <c r="D835" s="674">
        <v>30</v>
      </c>
    </row>
    <row r="836" spans="1:4">
      <c r="A836" s="674" t="s">
        <v>5192</v>
      </c>
      <c r="B836" s="674">
        <v>1</v>
      </c>
      <c r="C836" s="674">
        <v>19</v>
      </c>
      <c r="D836" s="674">
        <v>1</v>
      </c>
    </row>
    <row r="837" spans="1:4">
      <c r="A837" s="674" t="s">
        <v>5191</v>
      </c>
      <c r="B837" s="674">
        <v>18</v>
      </c>
      <c r="C837" s="674">
        <v>30</v>
      </c>
      <c r="D837" s="674">
        <v>27</v>
      </c>
    </row>
    <row r="838" spans="1:4">
      <c r="A838" s="674" t="s">
        <v>5190</v>
      </c>
      <c r="B838" s="674">
        <v>8</v>
      </c>
      <c r="C838" s="674">
        <v>14</v>
      </c>
      <c r="D838" s="674">
        <v>11</v>
      </c>
    </row>
    <row r="839" spans="1:4">
      <c r="A839" s="674" t="s">
        <v>5189</v>
      </c>
      <c r="B839" s="674">
        <v>5</v>
      </c>
      <c r="C839" s="674">
        <v>8</v>
      </c>
      <c r="D839" s="674">
        <v>8</v>
      </c>
    </row>
    <row r="840" spans="1:4">
      <c r="A840" s="674" t="s">
        <v>5188</v>
      </c>
      <c r="B840" s="674">
        <v>10</v>
      </c>
      <c r="C840" s="674">
        <v>15</v>
      </c>
      <c r="D840" s="674">
        <v>16</v>
      </c>
    </row>
    <row r="841" spans="1:4">
      <c r="A841" s="674" t="s">
        <v>5187</v>
      </c>
      <c r="B841" s="674">
        <v>5</v>
      </c>
      <c r="C841" s="674">
        <v>9</v>
      </c>
      <c r="D841" s="674">
        <v>10</v>
      </c>
    </row>
    <row r="842" spans="1:4">
      <c r="A842" s="674" t="s">
        <v>5186</v>
      </c>
      <c r="B842" s="674">
        <v>1</v>
      </c>
      <c r="C842" s="674">
        <v>5</v>
      </c>
      <c r="D842" s="674">
        <v>5</v>
      </c>
    </row>
    <row r="843" spans="1:4">
      <c r="A843" s="674" t="s">
        <v>5185</v>
      </c>
      <c r="B843" s="674">
        <v>10</v>
      </c>
      <c r="C843" s="674">
        <v>10</v>
      </c>
      <c r="D843" s="674">
        <v>10</v>
      </c>
    </row>
    <row r="844" spans="1:4">
      <c r="A844" s="674" t="s">
        <v>5184</v>
      </c>
      <c r="B844" s="674">
        <v>5</v>
      </c>
      <c r="C844" s="674">
        <v>5</v>
      </c>
      <c r="D844" s="674">
        <v>5</v>
      </c>
    </row>
    <row r="845" spans="1:4">
      <c r="A845" s="674" t="s">
        <v>5183</v>
      </c>
      <c r="B845" s="674">
        <v>3</v>
      </c>
      <c r="C845" s="674">
        <v>3</v>
      </c>
      <c r="D845" s="674">
        <v>3</v>
      </c>
    </row>
    <row r="846" spans="1:4">
      <c r="A846" s="674" t="s">
        <v>5182</v>
      </c>
      <c r="B846" s="674">
        <v>8</v>
      </c>
      <c r="C846" s="674">
        <v>8</v>
      </c>
      <c r="D846" s="674">
        <v>8</v>
      </c>
    </row>
    <row r="847" spans="1:4">
      <c r="A847" s="674" t="s">
        <v>5181</v>
      </c>
      <c r="B847" s="674">
        <v>1</v>
      </c>
      <c r="C847" s="674">
        <v>3</v>
      </c>
      <c r="D847" s="674">
        <v>3</v>
      </c>
    </row>
    <row r="848" spans="1:4">
      <c r="A848" s="674" t="s">
        <v>5180</v>
      </c>
      <c r="B848" s="674">
        <v>4</v>
      </c>
      <c r="C848" s="674">
        <v>51</v>
      </c>
      <c r="D848" s="674">
        <v>4</v>
      </c>
    </row>
    <row r="849" spans="1:4">
      <c r="A849" s="674" t="s">
        <v>5179</v>
      </c>
      <c r="B849" s="674">
        <v>1</v>
      </c>
      <c r="C849" s="674">
        <v>51</v>
      </c>
      <c r="D849" s="674">
        <v>1</v>
      </c>
    </row>
    <row r="850" spans="1:4">
      <c r="A850" s="674" t="s">
        <v>5178</v>
      </c>
      <c r="B850" s="674">
        <v>14</v>
      </c>
      <c r="C850" s="674">
        <v>50</v>
      </c>
      <c r="D850" s="674">
        <v>16</v>
      </c>
    </row>
    <row r="851" spans="1:4">
      <c r="A851" s="674" t="s">
        <v>5177</v>
      </c>
      <c r="B851" s="674">
        <v>1</v>
      </c>
      <c r="C851" s="674">
        <v>20</v>
      </c>
      <c r="D851" s="674">
        <v>1</v>
      </c>
    </row>
    <row r="852" spans="1:4">
      <c r="A852" s="674" t="s">
        <v>5176</v>
      </c>
      <c r="B852" s="674">
        <v>1</v>
      </c>
      <c r="C852" s="674">
        <v>8</v>
      </c>
      <c r="D852" s="674">
        <v>1</v>
      </c>
    </row>
    <row r="853" spans="1:4">
      <c r="A853" s="674" t="s">
        <v>5175</v>
      </c>
      <c r="B853" s="674">
        <v>8</v>
      </c>
      <c r="C853" s="674">
        <v>30</v>
      </c>
      <c r="D853" s="674">
        <v>13</v>
      </c>
    </row>
    <row r="854" spans="1:4">
      <c r="A854" s="674" t="s">
        <v>5174</v>
      </c>
      <c r="B854" s="674">
        <v>8</v>
      </c>
      <c r="C854" s="674">
        <v>6</v>
      </c>
      <c r="D854" s="674">
        <v>8</v>
      </c>
    </row>
    <row r="855" spans="1:4">
      <c r="A855" s="674" t="s">
        <v>5173</v>
      </c>
      <c r="B855" s="674">
        <v>1</v>
      </c>
      <c r="C855" s="674">
        <v>13</v>
      </c>
      <c r="D855" s="674">
        <v>5</v>
      </c>
    </row>
    <row r="856" spans="1:4">
      <c r="A856" s="674" t="s">
        <v>5172</v>
      </c>
      <c r="B856" s="674">
        <v>1</v>
      </c>
      <c r="C856" s="674">
        <v>11</v>
      </c>
      <c r="D856" s="674">
        <v>5</v>
      </c>
    </row>
    <row r="857" spans="1:4">
      <c r="A857" s="674" t="s">
        <v>5171</v>
      </c>
      <c r="B857" s="674">
        <v>6</v>
      </c>
      <c r="C857" s="674">
        <v>49</v>
      </c>
      <c r="D857" s="674">
        <v>9</v>
      </c>
    </row>
    <row r="858" spans="1:4">
      <c r="A858" s="674" t="s">
        <v>5170</v>
      </c>
      <c r="B858" s="674">
        <v>4</v>
      </c>
      <c r="C858" s="674">
        <v>14</v>
      </c>
      <c r="D858" s="674">
        <v>4</v>
      </c>
    </row>
    <row r="859" spans="1:4">
      <c r="A859" s="674" t="s">
        <v>5169</v>
      </c>
      <c r="B859" s="674">
        <v>16</v>
      </c>
      <c r="C859" s="674">
        <v>19</v>
      </c>
      <c r="D859" s="674">
        <v>19</v>
      </c>
    </row>
    <row r="860" spans="1:4">
      <c r="A860" s="674" t="s">
        <v>5168</v>
      </c>
      <c r="B860" s="674">
        <v>8</v>
      </c>
      <c r="C860" s="674">
        <v>8</v>
      </c>
      <c r="D860" s="674">
        <v>8</v>
      </c>
    </row>
    <row r="861" spans="1:4">
      <c r="A861" s="674" t="s">
        <v>5167</v>
      </c>
      <c r="B861" s="674">
        <v>44</v>
      </c>
      <c r="C861" s="674">
        <v>33</v>
      </c>
      <c r="D861" s="674">
        <v>33</v>
      </c>
    </row>
    <row r="862" spans="1:4">
      <c r="A862" s="674" t="s">
        <v>5166</v>
      </c>
      <c r="B862" s="674">
        <v>1</v>
      </c>
      <c r="C862" s="674">
        <v>16</v>
      </c>
      <c r="D862" s="674">
        <v>16</v>
      </c>
    </row>
    <row r="863" spans="1:4">
      <c r="A863" s="674" t="s">
        <v>5165</v>
      </c>
      <c r="B863" s="674">
        <v>1</v>
      </c>
      <c r="C863" s="674">
        <v>10</v>
      </c>
      <c r="D863" s="674">
        <v>5</v>
      </c>
    </row>
    <row r="864" spans="1:4">
      <c r="A864" s="674" t="s">
        <v>5164</v>
      </c>
      <c r="B864" s="674">
        <v>10</v>
      </c>
      <c r="C864" s="674">
        <v>17</v>
      </c>
      <c r="D864" s="674">
        <v>17</v>
      </c>
    </row>
    <row r="865" spans="1:4">
      <c r="A865" s="674" t="s">
        <v>5163</v>
      </c>
      <c r="B865" s="674">
        <v>1</v>
      </c>
      <c r="C865" s="674">
        <v>9</v>
      </c>
      <c r="D865" s="674">
        <v>9</v>
      </c>
    </row>
    <row r="866" spans="1:4">
      <c r="A866" s="674" t="s">
        <v>5162</v>
      </c>
      <c r="B866" s="674">
        <v>1</v>
      </c>
      <c r="C866" s="674">
        <v>5</v>
      </c>
      <c r="D866" s="674">
        <v>5</v>
      </c>
    </row>
    <row r="867" spans="1:4">
      <c r="A867" s="674" t="s">
        <v>5161</v>
      </c>
      <c r="B867" s="674">
        <v>29</v>
      </c>
      <c r="C867" s="674">
        <v>45</v>
      </c>
      <c r="D867" s="674">
        <v>43</v>
      </c>
    </row>
    <row r="868" spans="1:4">
      <c r="A868" s="674" t="s">
        <v>5160</v>
      </c>
      <c r="B868" s="674">
        <v>8</v>
      </c>
      <c r="C868" s="674">
        <v>21</v>
      </c>
      <c r="D868" s="674">
        <v>21</v>
      </c>
    </row>
    <row r="869" spans="1:4">
      <c r="A869" s="674" t="s">
        <v>4337</v>
      </c>
      <c r="B869" s="674">
        <v>1</v>
      </c>
      <c r="C869" s="674">
        <v>14</v>
      </c>
      <c r="D869" s="674">
        <v>5</v>
      </c>
    </row>
    <row r="870" spans="1:4">
      <c r="A870" s="674" t="s">
        <v>5159</v>
      </c>
      <c r="B870" s="674">
        <v>1</v>
      </c>
      <c r="C870" s="674">
        <v>13</v>
      </c>
      <c r="D870" s="674">
        <v>1</v>
      </c>
    </row>
    <row r="871" spans="1:4">
      <c r="A871" s="674" t="s">
        <v>5158</v>
      </c>
      <c r="B871" s="674">
        <v>25</v>
      </c>
      <c r="C871" s="674">
        <v>36</v>
      </c>
      <c r="D871" s="674">
        <v>36</v>
      </c>
    </row>
    <row r="872" spans="1:4">
      <c r="A872" s="674" t="s">
        <v>5157</v>
      </c>
      <c r="B872" s="674">
        <v>1</v>
      </c>
      <c r="C872" s="674">
        <v>16</v>
      </c>
      <c r="D872" s="674">
        <v>16</v>
      </c>
    </row>
    <row r="873" spans="1:4">
      <c r="A873" s="674" t="s">
        <v>5156</v>
      </c>
      <c r="B873" s="674">
        <v>1</v>
      </c>
      <c r="C873" s="674">
        <v>8</v>
      </c>
      <c r="D873" s="674">
        <v>3</v>
      </c>
    </row>
    <row r="874" spans="1:4">
      <c r="A874" s="674" t="s">
        <v>5155</v>
      </c>
      <c r="B874" s="674">
        <v>8</v>
      </c>
      <c r="C874" s="674">
        <v>25</v>
      </c>
      <c r="D874" s="674">
        <v>24</v>
      </c>
    </row>
    <row r="875" spans="1:4">
      <c r="A875" s="674" t="s">
        <v>5154</v>
      </c>
      <c r="B875" s="674">
        <v>1</v>
      </c>
      <c r="C875" s="674">
        <v>9</v>
      </c>
      <c r="D875" s="674">
        <v>8</v>
      </c>
    </row>
    <row r="876" spans="1:4">
      <c r="A876" s="674" t="s">
        <v>5153</v>
      </c>
      <c r="B876" s="674">
        <v>1</v>
      </c>
      <c r="C876" s="674">
        <v>3</v>
      </c>
      <c r="D876" s="674">
        <v>3</v>
      </c>
    </row>
    <row r="877" spans="1:4">
      <c r="A877" s="674" t="s">
        <v>4347</v>
      </c>
      <c r="B877" s="674">
        <v>34</v>
      </c>
      <c r="C877" s="674">
        <v>31</v>
      </c>
      <c r="D877" s="674">
        <v>31</v>
      </c>
    </row>
    <row r="878" spans="1:4">
      <c r="A878" s="674" t="s">
        <v>4348</v>
      </c>
      <c r="B878" s="674">
        <v>1</v>
      </c>
      <c r="C878" s="674">
        <v>20</v>
      </c>
      <c r="D878" s="674">
        <v>20</v>
      </c>
    </row>
    <row r="879" spans="1:4">
      <c r="A879" s="674" t="s">
        <v>4349</v>
      </c>
      <c r="B879" s="674">
        <v>22</v>
      </c>
      <c r="C879" s="674">
        <v>20</v>
      </c>
      <c r="D879" s="674">
        <v>20</v>
      </c>
    </row>
    <row r="880" spans="1:4">
      <c r="A880" s="674" t="s">
        <v>4350</v>
      </c>
      <c r="B880" s="674">
        <v>34</v>
      </c>
      <c r="C880" s="674">
        <v>22</v>
      </c>
      <c r="D880" s="674">
        <v>26</v>
      </c>
    </row>
    <row r="881" spans="1:4">
      <c r="A881" s="674" t="s">
        <v>4351</v>
      </c>
      <c r="B881" s="674">
        <v>20</v>
      </c>
      <c r="C881" s="674">
        <v>22</v>
      </c>
      <c r="D881" s="674">
        <v>20</v>
      </c>
    </row>
    <row r="882" spans="1:4">
      <c r="A882" s="674" t="s">
        <v>4352</v>
      </c>
      <c r="B882" s="674">
        <v>40</v>
      </c>
      <c r="C882" s="674">
        <v>20</v>
      </c>
      <c r="D882" s="674">
        <v>39</v>
      </c>
    </row>
    <row r="883" spans="1:4">
      <c r="A883" s="674" t="s">
        <v>5152</v>
      </c>
      <c r="B883" s="674">
        <v>64</v>
      </c>
      <c r="C883" s="674">
        <v>43</v>
      </c>
      <c r="D883" s="674">
        <v>43</v>
      </c>
    </row>
    <row r="884" spans="1:4">
      <c r="A884" s="674" t="s">
        <v>5151</v>
      </c>
      <c r="B884" s="674">
        <v>15</v>
      </c>
      <c r="C884" s="674">
        <v>18</v>
      </c>
      <c r="D884" s="674">
        <v>18</v>
      </c>
    </row>
    <row r="885" spans="1:4">
      <c r="A885" s="674" t="s">
        <v>5150</v>
      </c>
      <c r="B885" s="674">
        <v>10</v>
      </c>
      <c r="C885" s="674">
        <v>10</v>
      </c>
      <c r="D885" s="674">
        <v>10</v>
      </c>
    </row>
    <row r="886" spans="1:4">
      <c r="A886" s="674" t="s">
        <v>5149</v>
      </c>
      <c r="B886" s="674">
        <v>1</v>
      </c>
      <c r="C886" s="674">
        <v>3</v>
      </c>
      <c r="D886" s="674">
        <v>3</v>
      </c>
    </row>
    <row r="887" spans="1:4">
      <c r="A887" s="674" t="s">
        <v>4363</v>
      </c>
      <c r="B887" s="674">
        <v>3</v>
      </c>
      <c r="C887" s="674">
        <v>1</v>
      </c>
      <c r="D887" s="674">
        <v>3</v>
      </c>
    </row>
    <row r="888" spans="1:4">
      <c r="A888" s="674" t="s">
        <v>5148</v>
      </c>
      <c r="B888" s="674">
        <v>10</v>
      </c>
      <c r="C888" s="674">
        <v>14</v>
      </c>
      <c r="D888" s="674">
        <v>14</v>
      </c>
    </row>
    <row r="889" spans="1:4">
      <c r="A889" s="674" t="s">
        <v>5147</v>
      </c>
      <c r="B889" s="674">
        <v>54</v>
      </c>
      <c r="C889" s="674">
        <v>54</v>
      </c>
      <c r="D889" s="674">
        <v>54</v>
      </c>
    </row>
    <row r="890" spans="1:4">
      <c r="A890" s="674" t="s">
        <v>5146</v>
      </c>
      <c r="B890" s="674">
        <v>45</v>
      </c>
      <c r="C890" s="674">
        <v>34</v>
      </c>
      <c r="D890" s="674">
        <v>34</v>
      </c>
    </row>
    <row r="891" spans="1:4">
      <c r="A891" s="674" t="s">
        <v>5145</v>
      </c>
      <c r="B891" s="674">
        <v>28</v>
      </c>
      <c r="C891" s="674">
        <v>31</v>
      </c>
      <c r="D891" s="674">
        <v>31</v>
      </c>
    </row>
    <row r="892" spans="1:4">
      <c r="A892" s="674" t="s">
        <v>5144</v>
      </c>
      <c r="B892" s="674">
        <v>15</v>
      </c>
      <c r="C892" s="674">
        <v>17</v>
      </c>
      <c r="D892" s="674">
        <v>17</v>
      </c>
    </row>
    <row r="893" spans="1:4">
      <c r="A893" s="674" t="s">
        <v>5143</v>
      </c>
      <c r="B893" s="674">
        <v>25</v>
      </c>
      <c r="C893" s="674">
        <v>38</v>
      </c>
      <c r="D893" s="674">
        <v>37</v>
      </c>
    </row>
    <row r="894" spans="1:4">
      <c r="A894" s="674" t="s">
        <v>5142</v>
      </c>
      <c r="B894" s="674">
        <v>7</v>
      </c>
      <c r="C894" s="674">
        <v>18</v>
      </c>
      <c r="D894" s="674">
        <v>15</v>
      </c>
    </row>
    <row r="895" spans="1:4">
      <c r="A895" s="674" t="s">
        <v>5141</v>
      </c>
      <c r="B895" s="674">
        <v>5</v>
      </c>
      <c r="C895" s="674">
        <v>15</v>
      </c>
      <c r="D895" s="674">
        <v>10</v>
      </c>
    </row>
    <row r="896" spans="1:4">
      <c r="A896" s="674" t="s">
        <v>5140</v>
      </c>
      <c r="B896" s="674">
        <v>1</v>
      </c>
      <c r="C896" s="674">
        <v>1</v>
      </c>
      <c r="D896" s="674">
        <v>1</v>
      </c>
    </row>
    <row r="897" spans="1:4">
      <c r="A897" s="674" t="s">
        <v>5139</v>
      </c>
      <c r="B897" s="674">
        <v>1</v>
      </c>
      <c r="C897" s="674">
        <v>3</v>
      </c>
      <c r="D897" s="674">
        <v>1</v>
      </c>
    </row>
    <row r="898" spans="1:4">
      <c r="A898" s="674" t="s">
        <v>5138</v>
      </c>
      <c r="B898" s="674">
        <v>27</v>
      </c>
      <c r="C898" s="674">
        <v>27</v>
      </c>
      <c r="D898" s="674">
        <v>27</v>
      </c>
    </row>
    <row r="899" spans="1:4">
      <c r="A899" s="674" t="s">
        <v>5137</v>
      </c>
      <c r="B899" s="674">
        <v>10</v>
      </c>
      <c r="C899" s="674">
        <v>11</v>
      </c>
      <c r="D899" s="674">
        <v>12</v>
      </c>
    </row>
    <row r="900" spans="1:4">
      <c r="A900" s="674" t="s">
        <v>5136</v>
      </c>
      <c r="B900" s="674">
        <v>7</v>
      </c>
      <c r="C900" s="674">
        <v>7</v>
      </c>
      <c r="D900" s="674">
        <v>7</v>
      </c>
    </row>
    <row r="901" spans="1:4">
      <c r="A901" s="674" t="s">
        <v>5135</v>
      </c>
      <c r="B901" s="674">
        <v>1</v>
      </c>
      <c r="C901" s="674">
        <v>3</v>
      </c>
      <c r="D901" s="674">
        <v>3</v>
      </c>
    </row>
    <row r="902" spans="1:4">
      <c r="A902" s="674" t="s">
        <v>4386</v>
      </c>
      <c r="B902" s="674">
        <v>1</v>
      </c>
      <c r="C902" s="674">
        <v>1</v>
      </c>
      <c r="D902" s="674">
        <v>1</v>
      </c>
    </row>
    <row r="903" spans="1:4">
      <c r="A903" s="674" t="s">
        <v>4387</v>
      </c>
      <c r="B903" s="674">
        <v>2</v>
      </c>
      <c r="C903" s="674">
        <v>1</v>
      </c>
      <c r="D903" s="674">
        <v>2</v>
      </c>
    </row>
    <row r="904" spans="1:4">
      <c r="A904" s="674" t="s">
        <v>4388</v>
      </c>
      <c r="B904" s="674">
        <v>3</v>
      </c>
      <c r="C904" s="674">
        <v>1</v>
      </c>
      <c r="D904" s="674">
        <v>1</v>
      </c>
    </row>
    <row r="905" spans="1:4">
      <c r="A905" s="674" t="s">
        <v>5134</v>
      </c>
      <c r="B905" s="674">
        <v>14</v>
      </c>
      <c r="C905" s="674">
        <v>34</v>
      </c>
      <c r="D905" s="674">
        <v>32</v>
      </c>
    </row>
    <row r="906" spans="1:4">
      <c r="A906" s="674" t="s">
        <v>5133</v>
      </c>
      <c r="B906" s="674">
        <v>10</v>
      </c>
      <c r="C906" s="674">
        <v>16</v>
      </c>
      <c r="D906" s="674">
        <v>14</v>
      </c>
    </row>
    <row r="907" spans="1:4">
      <c r="A907" s="674" t="s">
        <v>5132</v>
      </c>
      <c r="B907" s="674">
        <v>16</v>
      </c>
      <c r="C907" s="674">
        <v>38</v>
      </c>
      <c r="D907" s="674">
        <v>31</v>
      </c>
    </row>
    <row r="908" spans="1:4">
      <c r="A908" s="674" t="s">
        <v>5131</v>
      </c>
      <c r="B908" s="674">
        <v>5</v>
      </c>
      <c r="C908" s="674">
        <v>16</v>
      </c>
      <c r="D908" s="674">
        <v>8</v>
      </c>
    </row>
    <row r="909" spans="1:4">
      <c r="A909" s="674" t="s">
        <v>5130</v>
      </c>
      <c r="B909" s="674">
        <v>8</v>
      </c>
      <c r="C909" s="674">
        <v>9</v>
      </c>
      <c r="D909" s="674">
        <v>8</v>
      </c>
    </row>
    <row r="910" spans="1:4">
      <c r="A910" s="674" t="s">
        <v>4391</v>
      </c>
      <c r="B910" s="674">
        <v>5</v>
      </c>
      <c r="C910" s="674">
        <v>15</v>
      </c>
      <c r="D910" s="674">
        <v>8</v>
      </c>
    </row>
    <row r="911" spans="1:4">
      <c r="A911" s="674" t="s">
        <v>5129</v>
      </c>
      <c r="B911" s="674">
        <v>34</v>
      </c>
      <c r="C911" s="674">
        <v>39</v>
      </c>
      <c r="D911" s="674">
        <v>40</v>
      </c>
    </row>
    <row r="912" spans="1:4">
      <c r="A912" s="674" t="s">
        <v>5128</v>
      </c>
      <c r="B912" s="674">
        <v>7</v>
      </c>
      <c r="C912" s="674">
        <v>21</v>
      </c>
      <c r="D912" s="674">
        <v>17</v>
      </c>
    </row>
    <row r="913" spans="1:4">
      <c r="A913" s="674" t="s">
        <v>5127</v>
      </c>
      <c r="B913" s="674">
        <v>5</v>
      </c>
      <c r="C913" s="674">
        <v>13</v>
      </c>
      <c r="D913" s="674">
        <v>7</v>
      </c>
    </row>
    <row r="914" spans="1:4">
      <c r="A914" s="674" t="s">
        <v>5126</v>
      </c>
      <c r="B914" s="674">
        <v>1</v>
      </c>
      <c r="C914" s="674">
        <v>3</v>
      </c>
      <c r="D914" s="674">
        <v>1</v>
      </c>
    </row>
    <row r="915" spans="1:4">
      <c r="A915" s="674" t="s">
        <v>4405</v>
      </c>
      <c r="B915" s="674">
        <v>1</v>
      </c>
      <c r="C915" s="674">
        <v>1</v>
      </c>
      <c r="D915" s="674">
        <v>1</v>
      </c>
    </row>
    <row r="916" spans="1:4">
      <c r="A916" s="674" t="s">
        <v>4406</v>
      </c>
      <c r="B916" s="674">
        <v>1</v>
      </c>
      <c r="C916" s="674">
        <v>1</v>
      </c>
      <c r="D916" s="674">
        <v>1</v>
      </c>
    </row>
    <row r="917" spans="1:4">
      <c r="A917" s="674" t="s">
        <v>5125</v>
      </c>
      <c r="B917" s="674">
        <v>25</v>
      </c>
      <c r="C917" s="674">
        <v>16</v>
      </c>
      <c r="D917" s="674">
        <v>25</v>
      </c>
    </row>
    <row r="918" spans="1:4">
      <c r="A918" s="674" t="s">
        <v>4407</v>
      </c>
      <c r="B918" s="674">
        <v>16</v>
      </c>
      <c r="C918" s="674">
        <v>25</v>
      </c>
      <c r="D918" s="674">
        <v>19</v>
      </c>
    </row>
    <row r="919" spans="1:4">
      <c r="A919" s="674" t="s">
        <v>4410</v>
      </c>
      <c r="B919" s="674">
        <v>9</v>
      </c>
      <c r="C919" s="674">
        <v>27</v>
      </c>
      <c r="D919" s="674">
        <v>11</v>
      </c>
    </row>
    <row r="920" spans="1:4">
      <c r="A920" s="674" t="s">
        <v>5124</v>
      </c>
      <c r="B920" s="674">
        <v>4</v>
      </c>
      <c r="C920" s="674">
        <v>41</v>
      </c>
      <c r="D920" s="674">
        <v>6</v>
      </c>
    </row>
    <row r="921" spans="1:4">
      <c r="A921" s="674" t="s">
        <v>5123</v>
      </c>
      <c r="B921" s="674">
        <v>4</v>
      </c>
      <c r="C921" s="674">
        <v>17</v>
      </c>
      <c r="D921" s="674">
        <v>4</v>
      </c>
    </row>
    <row r="922" spans="1:4">
      <c r="A922" s="674" t="s">
        <v>4415</v>
      </c>
      <c r="B922" s="674">
        <v>1</v>
      </c>
      <c r="C922" s="674">
        <v>3</v>
      </c>
      <c r="D922" s="674">
        <v>1</v>
      </c>
    </row>
    <row r="923" spans="1:4">
      <c r="A923" s="674" t="s">
        <v>4416</v>
      </c>
      <c r="B923" s="674">
        <v>1</v>
      </c>
      <c r="C923" s="674">
        <v>3</v>
      </c>
      <c r="D923" s="674">
        <v>1</v>
      </c>
    </row>
    <row r="924" spans="1:4">
      <c r="A924" s="674" t="s">
        <v>4417</v>
      </c>
      <c r="B924" s="674">
        <v>1</v>
      </c>
      <c r="C924" s="674">
        <v>3</v>
      </c>
      <c r="D924" s="674">
        <v>1</v>
      </c>
    </row>
    <row r="925" spans="1:4">
      <c r="A925" s="674" t="s">
        <v>5122</v>
      </c>
      <c r="B925" s="674">
        <v>18</v>
      </c>
      <c r="C925" s="674">
        <v>22</v>
      </c>
      <c r="D925" s="674">
        <v>22</v>
      </c>
    </row>
    <row r="926" spans="1:4">
      <c r="A926" s="674" t="s">
        <v>5121</v>
      </c>
      <c r="B926" s="674">
        <v>8</v>
      </c>
      <c r="C926" s="674">
        <v>9</v>
      </c>
      <c r="D926" s="674">
        <v>9</v>
      </c>
    </row>
    <row r="927" spans="1:4">
      <c r="A927" s="674" t="s">
        <v>5120</v>
      </c>
      <c r="B927" s="674">
        <v>3</v>
      </c>
      <c r="C927" s="674">
        <v>8</v>
      </c>
      <c r="D927" s="674">
        <v>5</v>
      </c>
    </row>
    <row r="928" spans="1:4">
      <c r="A928" s="674" t="s">
        <v>4425</v>
      </c>
      <c r="B928" s="674">
        <v>1</v>
      </c>
      <c r="C928" s="674">
        <v>1</v>
      </c>
      <c r="D928" s="674">
        <v>1</v>
      </c>
    </row>
    <row r="929" spans="1:4">
      <c r="A929" s="674" t="s">
        <v>4426</v>
      </c>
      <c r="B929" s="674">
        <v>1</v>
      </c>
      <c r="C929" s="674">
        <v>3</v>
      </c>
      <c r="D929" s="674">
        <v>1</v>
      </c>
    </row>
    <row r="930" spans="1:4">
      <c r="A930" s="674" t="s">
        <v>5119</v>
      </c>
      <c r="B930" s="674">
        <v>8</v>
      </c>
      <c r="C930" s="674">
        <v>17</v>
      </c>
      <c r="D930" s="674">
        <v>11</v>
      </c>
    </row>
    <row r="931" spans="1:4">
      <c r="A931" s="674" t="s">
        <v>5118</v>
      </c>
      <c r="B931" s="674">
        <v>5</v>
      </c>
      <c r="C931" s="674">
        <v>8</v>
      </c>
      <c r="D931" s="674">
        <v>5</v>
      </c>
    </row>
    <row r="932" spans="1:4">
      <c r="A932" s="674" t="s">
        <v>5117</v>
      </c>
      <c r="B932" s="674">
        <v>9</v>
      </c>
      <c r="C932" s="674">
        <v>13</v>
      </c>
      <c r="D932" s="674">
        <v>13</v>
      </c>
    </row>
    <row r="933" spans="1:4">
      <c r="A933" s="674" t="s">
        <v>5116</v>
      </c>
      <c r="B933" s="674">
        <v>5</v>
      </c>
      <c r="C933" s="674">
        <v>5</v>
      </c>
      <c r="D933" s="674">
        <v>5</v>
      </c>
    </row>
    <row r="934" spans="1:4">
      <c r="A934" s="674" t="s">
        <v>5115</v>
      </c>
      <c r="B934" s="674">
        <v>10</v>
      </c>
      <c r="C934" s="674">
        <v>27</v>
      </c>
      <c r="D934" s="674">
        <v>10</v>
      </c>
    </row>
    <row r="935" spans="1:4">
      <c r="A935" s="674" t="s">
        <v>4439</v>
      </c>
      <c r="B935" s="674">
        <v>5</v>
      </c>
      <c r="C935" s="674">
        <v>5</v>
      </c>
      <c r="D935" s="674">
        <v>5</v>
      </c>
    </row>
    <row r="936" spans="1:4">
      <c r="A936" s="674" t="s">
        <v>5114</v>
      </c>
      <c r="B936" s="674">
        <v>12</v>
      </c>
      <c r="C936" s="674">
        <v>48</v>
      </c>
      <c r="D936" s="674">
        <v>15</v>
      </c>
    </row>
    <row r="937" spans="1:4">
      <c r="A937" s="674" t="s">
        <v>5113</v>
      </c>
      <c r="B937" s="674">
        <v>5</v>
      </c>
      <c r="C937" s="674">
        <v>23</v>
      </c>
      <c r="D937" s="674">
        <v>5</v>
      </c>
    </row>
    <row r="938" spans="1:4">
      <c r="A938" s="674" t="s">
        <v>5112</v>
      </c>
      <c r="B938" s="674">
        <v>5</v>
      </c>
      <c r="C938" s="674">
        <v>15</v>
      </c>
      <c r="D938" s="674">
        <v>5</v>
      </c>
    </row>
    <row r="939" spans="1:4">
      <c r="A939" s="674" t="s">
        <v>5111</v>
      </c>
      <c r="B939" s="674">
        <v>5</v>
      </c>
      <c r="C939" s="674">
        <v>20</v>
      </c>
      <c r="D939" s="674">
        <v>5</v>
      </c>
    </row>
    <row r="940" spans="1:4">
      <c r="A940" s="674" t="s">
        <v>4445</v>
      </c>
      <c r="B940" s="674">
        <v>1</v>
      </c>
      <c r="C940" s="674">
        <v>3</v>
      </c>
      <c r="D940" s="674">
        <v>1</v>
      </c>
    </row>
    <row r="941" spans="1:4">
      <c r="A941" s="674" t="s">
        <v>5110</v>
      </c>
      <c r="B941" s="674">
        <v>8</v>
      </c>
      <c r="C941" s="674">
        <v>12</v>
      </c>
      <c r="D941" s="674">
        <v>10</v>
      </c>
    </row>
    <row r="942" spans="1:4">
      <c r="A942" s="674" t="s">
        <v>5109</v>
      </c>
      <c r="B942" s="674">
        <v>5</v>
      </c>
      <c r="C942" s="674">
        <v>6</v>
      </c>
      <c r="D942" s="674">
        <v>8</v>
      </c>
    </row>
    <row r="943" spans="1:4">
      <c r="A943" s="674" t="s">
        <v>4451</v>
      </c>
      <c r="B943" s="674">
        <v>6</v>
      </c>
      <c r="C943" s="674">
        <v>9</v>
      </c>
      <c r="D943" s="674">
        <v>6</v>
      </c>
    </row>
    <row r="944" spans="1:4">
      <c r="A944" s="674" t="s">
        <v>4452</v>
      </c>
      <c r="B944" s="674">
        <v>3</v>
      </c>
      <c r="C944" s="674">
        <v>6</v>
      </c>
      <c r="D944" s="674">
        <v>3</v>
      </c>
    </row>
    <row r="945" spans="1:4">
      <c r="A945" s="674" t="s">
        <v>4453</v>
      </c>
      <c r="B945" s="674">
        <v>3</v>
      </c>
      <c r="C945" s="674">
        <v>23</v>
      </c>
      <c r="D945" s="674">
        <v>3</v>
      </c>
    </row>
    <row r="946" spans="1:4">
      <c r="A946" s="674" t="s">
        <v>4454</v>
      </c>
      <c r="B946" s="674">
        <v>1</v>
      </c>
      <c r="C946" s="674">
        <v>3</v>
      </c>
      <c r="D946" s="674">
        <v>1</v>
      </c>
    </row>
    <row r="947" spans="1:4">
      <c r="A947" s="674" t="s">
        <v>5108</v>
      </c>
      <c r="B947" s="674">
        <v>9</v>
      </c>
      <c r="C947" s="674">
        <v>10</v>
      </c>
      <c r="D947" s="674">
        <v>9</v>
      </c>
    </row>
    <row r="948" spans="1:4">
      <c r="A948" s="674" t="s">
        <v>5107</v>
      </c>
      <c r="B948" s="674">
        <v>8</v>
      </c>
      <c r="C948" s="674">
        <v>3</v>
      </c>
      <c r="D948" s="674">
        <v>5</v>
      </c>
    </row>
    <row r="949" spans="1:4">
      <c r="A949" s="674" t="s">
        <v>4461</v>
      </c>
      <c r="B949" s="674">
        <v>1</v>
      </c>
      <c r="C949" s="674">
        <v>3</v>
      </c>
      <c r="D949" s="674">
        <v>1</v>
      </c>
    </row>
    <row r="950" spans="1:4">
      <c r="A950" s="674" t="s">
        <v>5106</v>
      </c>
      <c r="B950" s="674">
        <v>5</v>
      </c>
      <c r="C950" s="674">
        <v>8</v>
      </c>
      <c r="D950" s="674">
        <v>8</v>
      </c>
    </row>
    <row r="951" spans="1:4">
      <c r="A951" s="674" t="s">
        <v>5105</v>
      </c>
      <c r="B951" s="674">
        <v>1</v>
      </c>
      <c r="C951" s="674">
        <v>3</v>
      </c>
      <c r="D951" s="674">
        <v>3</v>
      </c>
    </row>
    <row r="952" spans="1:4">
      <c r="A952" s="674" t="s">
        <v>5104</v>
      </c>
      <c r="B952" s="674">
        <v>15</v>
      </c>
      <c r="C952" s="674">
        <v>20</v>
      </c>
      <c r="D952" s="674">
        <v>20</v>
      </c>
    </row>
    <row r="953" spans="1:4">
      <c r="A953" s="674" t="s">
        <v>5103</v>
      </c>
      <c r="B953" s="674">
        <v>5</v>
      </c>
      <c r="C953" s="674">
        <v>8</v>
      </c>
      <c r="D953" s="674">
        <v>8</v>
      </c>
    </row>
    <row r="954" spans="1:4">
      <c r="A954" s="674" t="s">
        <v>5102</v>
      </c>
      <c r="B954" s="674">
        <v>28</v>
      </c>
      <c r="C954" s="674">
        <v>48</v>
      </c>
      <c r="D954" s="674">
        <v>28</v>
      </c>
    </row>
    <row r="955" spans="1:4">
      <c r="A955" s="674" t="s">
        <v>5101</v>
      </c>
      <c r="B955" s="674">
        <v>21</v>
      </c>
      <c r="C955" s="674">
        <v>25</v>
      </c>
      <c r="D955" s="674">
        <v>22</v>
      </c>
    </row>
    <row r="956" spans="1:4">
      <c r="A956" s="674" t="s">
        <v>5100</v>
      </c>
      <c r="B956" s="674">
        <v>8</v>
      </c>
      <c r="C956" s="674">
        <v>6</v>
      </c>
      <c r="D956" s="674">
        <v>6</v>
      </c>
    </row>
    <row r="957" spans="1:4">
      <c r="A957" s="674" t="s">
        <v>5099</v>
      </c>
      <c r="B957" s="674">
        <v>5</v>
      </c>
      <c r="C957" s="674">
        <v>5</v>
      </c>
      <c r="D957" s="674">
        <v>5</v>
      </c>
    </row>
    <row r="958" spans="1:4">
      <c r="A958" s="674" t="s">
        <v>4478</v>
      </c>
      <c r="B958" s="674">
        <v>1</v>
      </c>
      <c r="C958" s="674">
        <v>3</v>
      </c>
      <c r="D958" s="674">
        <v>1</v>
      </c>
    </row>
    <row r="959" spans="1:4">
      <c r="A959" s="674" t="s">
        <v>4479</v>
      </c>
      <c r="B959" s="674">
        <v>1</v>
      </c>
      <c r="C959" s="674">
        <v>2</v>
      </c>
      <c r="D959" s="674">
        <v>1</v>
      </c>
    </row>
    <row r="960" spans="1:4">
      <c r="A960" s="674" t="s">
        <v>4480</v>
      </c>
      <c r="B960" s="674">
        <v>1</v>
      </c>
      <c r="C960" s="674">
        <v>1</v>
      </c>
      <c r="D960" s="674">
        <v>1</v>
      </c>
    </row>
    <row r="961" spans="1:4">
      <c r="A961" s="674" t="s">
        <v>4481</v>
      </c>
      <c r="B961" s="674">
        <v>3</v>
      </c>
      <c r="C961" s="674">
        <v>3</v>
      </c>
      <c r="D961" s="674">
        <v>3</v>
      </c>
    </row>
    <row r="962" spans="1:4">
      <c r="A962" s="674" t="s">
        <v>4482</v>
      </c>
      <c r="B962" s="674">
        <v>9</v>
      </c>
      <c r="C962" s="674">
        <v>11</v>
      </c>
      <c r="D962" s="674">
        <v>9</v>
      </c>
    </row>
    <row r="963" spans="1:4">
      <c r="A963" s="674" t="s">
        <v>4483</v>
      </c>
      <c r="B963" s="674">
        <v>11</v>
      </c>
      <c r="C963" s="674">
        <v>6</v>
      </c>
      <c r="D963" s="674">
        <v>11</v>
      </c>
    </row>
    <row r="964" spans="1:4">
      <c r="A964" s="674" t="s">
        <v>4484</v>
      </c>
      <c r="B964" s="674">
        <v>3</v>
      </c>
      <c r="C964" s="674">
        <v>16</v>
      </c>
      <c r="D964" s="674">
        <v>3</v>
      </c>
    </row>
    <row r="965" spans="1:4">
      <c r="A965" s="674" t="s">
        <v>4485</v>
      </c>
      <c r="B965" s="674">
        <v>3</v>
      </c>
      <c r="C965" s="674">
        <v>45</v>
      </c>
      <c r="D965" s="674">
        <v>3</v>
      </c>
    </row>
    <row r="966" spans="1:4">
      <c r="A966" s="674" t="s">
        <v>4486</v>
      </c>
      <c r="B966" s="674">
        <v>4</v>
      </c>
      <c r="C966" s="674">
        <v>20</v>
      </c>
      <c r="D966" s="674">
        <v>4</v>
      </c>
    </row>
    <row r="967" spans="1:4">
      <c r="A967" s="674" t="s">
        <v>5098</v>
      </c>
      <c r="B967" s="674">
        <v>3</v>
      </c>
      <c r="C967" s="674">
        <v>6</v>
      </c>
      <c r="D967" s="674">
        <v>3</v>
      </c>
    </row>
    <row r="968" spans="1:4">
      <c r="A968" s="674" t="s">
        <v>5097</v>
      </c>
      <c r="B968" s="674">
        <v>3</v>
      </c>
      <c r="C968" s="674">
        <v>16</v>
      </c>
      <c r="D968" s="674">
        <v>3</v>
      </c>
    </row>
    <row r="969" spans="1:4">
      <c r="A969" s="674" t="s">
        <v>5096</v>
      </c>
      <c r="B969" s="674">
        <v>3</v>
      </c>
      <c r="C969" s="674">
        <v>11</v>
      </c>
      <c r="D969" s="674">
        <v>3</v>
      </c>
    </row>
    <row r="970" spans="1:4">
      <c r="A970" s="674" t="s">
        <v>4491</v>
      </c>
      <c r="B970" s="674">
        <v>1</v>
      </c>
      <c r="C970" s="674">
        <v>1</v>
      </c>
      <c r="D970" s="674">
        <v>3</v>
      </c>
    </row>
    <row r="971" spans="1:4">
      <c r="A971" s="674" t="s">
        <v>4494</v>
      </c>
      <c r="B971" s="674">
        <v>1</v>
      </c>
      <c r="C971" s="674">
        <v>3</v>
      </c>
      <c r="D971" s="674">
        <v>1</v>
      </c>
    </row>
    <row r="972" spans="1:4">
      <c r="A972" s="674" t="s">
        <v>4495</v>
      </c>
      <c r="B972" s="674">
        <v>1</v>
      </c>
      <c r="C972" s="674">
        <v>3</v>
      </c>
      <c r="D972" s="674">
        <v>3</v>
      </c>
    </row>
    <row r="973" spans="1:4">
      <c r="A973" s="674" t="s">
        <v>4496</v>
      </c>
      <c r="B973" s="674">
        <v>1</v>
      </c>
      <c r="C973" s="674">
        <v>3</v>
      </c>
      <c r="D973" s="674">
        <v>1</v>
      </c>
    </row>
    <row r="974" spans="1:4">
      <c r="A974" s="674" t="s">
        <v>4497</v>
      </c>
      <c r="B974" s="674">
        <v>1</v>
      </c>
      <c r="C974" s="674">
        <v>3</v>
      </c>
      <c r="D974" s="674">
        <v>1</v>
      </c>
    </row>
    <row r="975" spans="1:4">
      <c r="A975" s="674" t="s">
        <v>4498</v>
      </c>
      <c r="B975" s="674">
        <v>1</v>
      </c>
      <c r="C975" s="674">
        <v>3</v>
      </c>
      <c r="D975" s="674">
        <v>1</v>
      </c>
    </row>
    <row r="976" spans="1:4">
      <c r="A976" s="674" t="s">
        <v>4499</v>
      </c>
      <c r="B976" s="674">
        <v>1</v>
      </c>
      <c r="C976" s="674">
        <v>3</v>
      </c>
      <c r="D976" s="674">
        <v>1</v>
      </c>
    </row>
    <row r="977" spans="1:4">
      <c r="A977" s="674" t="s">
        <v>4500</v>
      </c>
      <c r="B977" s="674">
        <v>1</v>
      </c>
      <c r="C977" s="674">
        <v>3</v>
      </c>
      <c r="D977" s="674">
        <v>1</v>
      </c>
    </row>
    <row r="978" spans="1:4">
      <c r="A978" s="674" t="s">
        <v>4501</v>
      </c>
      <c r="B978" s="674">
        <v>1</v>
      </c>
      <c r="C978" s="674">
        <v>3</v>
      </c>
      <c r="D978" s="674">
        <v>1</v>
      </c>
    </row>
    <row r="979" spans="1:4">
      <c r="A979" s="674" t="s">
        <v>5095</v>
      </c>
      <c r="B979" s="674">
        <v>5</v>
      </c>
      <c r="C979" s="674">
        <v>15</v>
      </c>
      <c r="D979" s="674">
        <v>7</v>
      </c>
    </row>
    <row r="980" spans="1:4">
      <c r="A980" s="674" t="s">
        <v>5094</v>
      </c>
      <c r="B980" s="674">
        <v>5</v>
      </c>
      <c r="C980" s="674">
        <v>8</v>
      </c>
      <c r="D980" s="674">
        <v>5</v>
      </c>
    </row>
    <row r="981" spans="1:4">
      <c r="A981" s="674" t="s">
        <v>5093</v>
      </c>
      <c r="B981" s="674">
        <v>8</v>
      </c>
      <c r="C981" s="674">
        <v>10</v>
      </c>
      <c r="D981" s="674">
        <v>8</v>
      </c>
    </row>
    <row r="982" spans="1:4">
      <c r="A982" s="674" t="s">
        <v>5092</v>
      </c>
      <c r="B982" s="674">
        <v>5</v>
      </c>
      <c r="C982" s="674">
        <v>3</v>
      </c>
      <c r="D982" s="674">
        <v>5</v>
      </c>
    </row>
    <row r="983" spans="1:4">
      <c r="A983" s="674" t="s">
        <v>4506</v>
      </c>
      <c r="B983" s="674">
        <v>11</v>
      </c>
      <c r="C983" s="674">
        <v>35</v>
      </c>
      <c r="D983" s="674">
        <v>11</v>
      </c>
    </row>
    <row r="984" spans="1:4">
      <c r="A984" s="674" t="s">
        <v>5091</v>
      </c>
      <c r="B984" s="674">
        <v>43</v>
      </c>
      <c r="C984" s="674">
        <v>58</v>
      </c>
      <c r="D984" s="674">
        <v>56</v>
      </c>
    </row>
    <row r="985" spans="1:4">
      <c r="A985" s="674" t="s">
        <v>5090</v>
      </c>
      <c r="B985" s="674">
        <v>16</v>
      </c>
      <c r="C985" s="674">
        <v>33</v>
      </c>
      <c r="D985" s="674">
        <v>22</v>
      </c>
    </row>
    <row r="986" spans="1:4">
      <c r="A986" s="674" t="s">
        <v>5089</v>
      </c>
      <c r="B986" s="674">
        <v>26</v>
      </c>
      <c r="C986" s="674">
        <v>54</v>
      </c>
      <c r="D986" s="674">
        <v>40</v>
      </c>
    </row>
    <row r="987" spans="1:4">
      <c r="A987" s="674" t="s">
        <v>5088</v>
      </c>
      <c r="B987" s="674">
        <v>15</v>
      </c>
      <c r="C987" s="674">
        <v>26</v>
      </c>
      <c r="D987" s="674">
        <v>15</v>
      </c>
    </row>
    <row r="988" spans="1:4">
      <c r="A988" s="674" t="s">
        <v>5087</v>
      </c>
      <c r="B988" s="674">
        <v>11</v>
      </c>
      <c r="C988" s="674">
        <v>49</v>
      </c>
      <c r="D988" s="674">
        <v>11</v>
      </c>
    </row>
    <row r="989" spans="1:4">
      <c r="A989" s="674" t="s">
        <v>5086</v>
      </c>
      <c r="B989" s="674">
        <v>7</v>
      </c>
      <c r="C989" s="674">
        <v>18</v>
      </c>
      <c r="D989" s="674">
        <v>7</v>
      </c>
    </row>
    <row r="990" spans="1:4">
      <c r="A990" s="674" t="s">
        <v>5085</v>
      </c>
      <c r="B990" s="674">
        <v>10</v>
      </c>
      <c r="C990" s="674">
        <v>54</v>
      </c>
      <c r="D990" s="674">
        <v>17</v>
      </c>
    </row>
    <row r="991" spans="1:4">
      <c r="A991" s="674" t="s">
        <v>5084</v>
      </c>
      <c r="B991" s="674">
        <v>5</v>
      </c>
      <c r="C991" s="674">
        <v>16</v>
      </c>
      <c r="D991" s="674">
        <v>5</v>
      </c>
    </row>
    <row r="992" spans="1:4">
      <c r="A992" s="674" t="s">
        <v>5083</v>
      </c>
      <c r="B992" s="674">
        <v>17</v>
      </c>
      <c r="C992" s="674">
        <v>46</v>
      </c>
      <c r="D992" s="674">
        <v>31</v>
      </c>
    </row>
    <row r="993" spans="1:4">
      <c r="A993" s="674" t="s">
        <v>5082</v>
      </c>
      <c r="B993" s="674">
        <v>5</v>
      </c>
      <c r="C993" s="674">
        <v>12</v>
      </c>
      <c r="D993" s="674">
        <v>4</v>
      </c>
    </row>
    <row r="994" spans="1:4">
      <c r="A994" s="674" t="s">
        <v>5081</v>
      </c>
      <c r="B994" s="674">
        <v>14</v>
      </c>
      <c r="C994" s="674">
        <v>34</v>
      </c>
      <c r="D994" s="674">
        <v>25</v>
      </c>
    </row>
    <row r="995" spans="1:4">
      <c r="A995" s="674" t="s">
        <v>5080</v>
      </c>
      <c r="B995" s="674">
        <v>3</v>
      </c>
      <c r="C995" s="674">
        <v>10</v>
      </c>
      <c r="D995" s="674">
        <v>5</v>
      </c>
    </row>
    <row r="996" spans="1:4">
      <c r="A996" s="674" t="s">
        <v>4526</v>
      </c>
      <c r="B996" s="674">
        <v>5</v>
      </c>
      <c r="C996" s="674">
        <v>9</v>
      </c>
      <c r="D996" s="674">
        <v>8</v>
      </c>
    </row>
    <row r="997" spans="1:4">
      <c r="A997" s="674" t="s">
        <v>5079</v>
      </c>
      <c r="B997" s="674">
        <v>59</v>
      </c>
      <c r="C997" s="674">
        <v>100</v>
      </c>
      <c r="D997" s="674">
        <v>64</v>
      </c>
    </row>
    <row r="998" spans="1:4">
      <c r="A998" s="674" t="s">
        <v>5078</v>
      </c>
      <c r="B998" s="674">
        <v>25</v>
      </c>
      <c r="C998" s="674">
        <v>51</v>
      </c>
      <c r="D998" s="674">
        <v>25</v>
      </c>
    </row>
    <row r="999" spans="1:4">
      <c r="A999" s="674" t="s">
        <v>5077</v>
      </c>
      <c r="B999" s="674">
        <v>6</v>
      </c>
      <c r="C999" s="674">
        <v>36</v>
      </c>
      <c r="D999" s="674">
        <v>16</v>
      </c>
    </row>
    <row r="1000" spans="1:4">
      <c r="A1000" s="674" t="s">
        <v>4531</v>
      </c>
      <c r="B1000" s="674">
        <v>6</v>
      </c>
      <c r="C1000" s="674">
        <v>6</v>
      </c>
      <c r="D1000" s="674">
        <v>6</v>
      </c>
    </row>
    <row r="1001" spans="1:4">
      <c r="A1001" s="674" t="s">
        <v>5076</v>
      </c>
      <c r="B1001" s="674">
        <v>7</v>
      </c>
      <c r="C1001" s="674">
        <v>40</v>
      </c>
      <c r="D1001" s="674">
        <v>7</v>
      </c>
    </row>
  </sheetData>
  <autoFilter ref="A1:D100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B1:AE447"/>
  <sheetViews>
    <sheetView workbookViewId="0"/>
  </sheetViews>
  <sheetFormatPr defaultColWidth="9.140625" defaultRowHeight="11.25"/>
  <cols>
    <col min="1" max="1" width="0.7109375" style="253" customWidth="1"/>
    <col min="2" max="2" width="11.42578125" style="253" customWidth="1"/>
    <col min="3" max="3" width="0.7109375" style="254" customWidth="1"/>
    <col min="4" max="5" width="11.42578125" style="253" customWidth="1"/>
    <col min="6" max="6" width="11.42578125" style="254" customWidth="1"/>
    <col min="7" max="7" width="3" style="254" customWidth="1"/>
    <col min="8" max="8" width="15.5703125" style="254" customWidth="1"/>
    <col min="9" max="9" width="15.5703125" style="253" customWidth="1"/>
    <col min="10" max="10" width="0.7109375" style="253" customWidth="1"/>
    <col min="11" max="11" width="15.5703125" style="253" customWidth="1"/>
    <col min="12" max="12" width="14.28515625" style="253" customWidth="1"/>
    <col min="13" max="13" width="13.28515625" style="253" customWidth="1"/>
    <col min="14" max="14" width="22.42578125" style="253" customWidth="1"/>
    <col min="15" max="15" width="13.7109375" style="342" customWidth="1"/>
    <col min="16" max="16" width="1.140625" style="253" customWidth="1"/>
    <col min="17" max="17" width="14.85546875" style="253" customWidth="1"/>
    <col min="18" max="18" width="1.140625" style="253" customWidth="1"/>
    <col min="19" max="19" width="14.85546875" style="253" customWidth="1"/>
    <col min="20" max="20" width="1.140625" style="253" customWidth="1"/>
    <col min="21" max="21" width="14.85546875" style="253" customWidth="1"/>
    <col min="22" max="22" width="1.140625" style="253" customWidth="1"/>
    <col min="23" max="23" width="14.85546875" style="253" customWidth="1"/>
    <col min="24" max="24" width="1.140625" style="253" customWidth="1"/>
    <col min="25" max="25" width="14.85546875" style="253" customWidth="1"/>
    <col min="26" max="26" width="1.140625" style="253" customWidth="1"/>
    <col min="27" max="27" width="14.85546875" style="253" customWidth="1"/>
    <col min="28" max="28" width="1.140625" style="253" customWidth="1"/>
    <col min="29" max="29" width="14.85546875" style="253" customWidth="1"/>
    <col min="30" max="30" width="9.140625" style="253"/>
    <col min="31" max="31" width="12" style="272" customWidth="1"/>
    <col min="32" max="16384" width="9.140625" style="253"/>
  </cols>
  <sheetData>
    <row r="1" spans="2:31" ht="18">
      <c r="B1" s="271" t="s">
        <v>1821</v>
      </c>
      <c r="O1" s="253"/>
    </row>
    <row r="2" spans="2:31">
      <c r="C2" s="253"/>
      <c r="F2" s="253"/>
      <c r="G2" s="253"/>
      <c r="H2" s="253"/>
      <c r="I2" s="272"/>
      <c r="J2" s="272"/>
      <c r="K2" s="272"/>
      <c r="L2" s="272"/>
      <c r="M2" s="272"/>
      <c r="N2" s="272"/>
      <c r="O2" s="253"/>
    </row>
    <row r="3" spans="2:31">
      <c r="C3" s="253"/>
      <c r="F3" s="253"/>
      <c r="G3" s="253"/>
      <c r="H3" s="253"/>
      <c r="I3" s="272"/>
      <c r="J3" s="425"/>
      <c r="K3" s="272"/>
      <c r="L3" s="272"/>
      <c r="M3" s="272"/>
      <c r="N3" s="272"/>
      <c r="O3" s="253"/>
    </row>
    <row r="4" spans="2:31">
      <c r="I4" s="272"/>
      <c r="J4" s="425"/>
      <c r="K4" s="272"/>
      <c r="L4" s="272"/>
      <c r="M4" s="272"/>
      <c r="N4" s="272"/>
      <c r="O4" s="253"/>
    </row>
    <row r="5" spans="2:31" ht="18.75">
      <c r="B5" s="426" t="s">
        <v>1646</v>
      </c>
      <c r="I5" s="272"/>
      <c r="J5" s="272"/>
      <c r="K5" s="272"/>
      <c r="L5" s="272"/>
      <c r="M5" s="272"/>
      <c r="N5" s="272"/>
      <c r="O5" s="253"/>
    </row>
    <row r="6" spans="2:31">
      <c r="B6" s="273"/>
      <c r="I6" s="272"/>
      <c r="J6" s="272"/>
      <c r="K6" s="272"/>
      <c r="L6" s="272"/>
      <c r="M6" s="272"/>
      <c r="N6" s="272"/>
      <c r="O6" s="253"/>
    </row>
    <row r="7" spans="2:31">
      <c r="B7" s="273"/>
      <c r="O7" s="253"/>
    </row>
    <row r="8" spans="2:31" ht="14.25">
      <c r="B8" s="274" t="s">
        <v>1647</v>
      </c>
      <c r="O8" s="253"/>
    </row>
    <row r="9" spans="2:31" ht="6" customHeight="1" thickBot="1">
      <c r="B9" s="273"/>
      <c r="O9" s="253"/>
    </row>
    <row r="10" spans="2:31" ht="12" thickBot="1">
      <c r="B10" s="1820" t="s">
        <v>1648</v>
      </c>
      <c r="C10" s="1821"/>
      <c r="D10" s="1821"/>
      <c r="E10" s="1821"/>
      <c r="F10" s="1822"/>
      <c r="H10" s="427"/>
      <c r="I10" s="428"/>
      <c r="J10" s="428"/>
      <c r="K10" s="428"/>
      <c r="O10" s="253"/>
    </row>
    <row r="11" spans="2:31" ht="31.5" customHeight="1" thickBot="1">
      <c r="B11" s="275" t="s">
        <v>1649</v>
      </c>
      <c r="D11" s="276" t="s">
        <v>1650</v>
      </c>
      <c r="E11" s="277" t="s">
        <v>1651</v>
      </c>
      <c r="F11" s="278" t="s">
        <v>1652</v>
      </c>
      <c r="H11" s="427"/>
      <c r="I11" s="428"/>
      <c r="J11" s="428"/>
      <c r="K11" s="428"/>
      <c r="O11" s="253"/>
    </row>
    <row r="12" spans="2:31">
      <c r="B12" s="279">
        <v>130</v>
      </c>
      <c r="C12" s="280"/>
      <c r="D12" s="281" t="s">
        <v>21</v>
      </c>
      <c r="E12" s="282">
        <f>VLOOKUP(B12,'Output for non-mandatory'!A5:F7,3,FALSE)</f>
        <v>117.16741466159486</v>
      </c>
      <c r="F12" s="283">
        <f>VLOOKUP(B12,'Output for non-mandatory'!A5:F7,5,FALSE)</f>
        <v>66.237346618573298</v>
      </c>
      <c r="H12" s="429"/>
      <c r="I12" s="430"/>
      <c r="J12" s="428"/>
      <c r="K12" s="428"/>
      <c r="O12" s="253"/>
    </row>
    <row r="13" spans="2:31" ht="13.5" customHeight="1">
      <c r="B13" s="284" t="s">
        <v>84</v>
      </c>
      <c r="C13" s="280"/>
      <c r="D13" s="285">
        <f>VLOOKUP(B13,'APC Model - Linked sheet'!$A:$C,3,FALSE)</f>
        <v>716.13678636036434</v>
      </c>
      <c r="E13" s="286" t="s">
        <v>21</v>
      </c>
      <c r="F13" s="287" t="s">
        <v>21</v>
      </c>
      <c r="H13" s="429"/>
      <c r="I13" s="430"/>
      <c r="J13" s="428"/>
      <c r="K13" s="428"/>
      <c r="O13" s="253"/>
    </row>
    <row r="14" spans="2:31" ht="11.25" customHeight="1" thickBot="1">
      <c r="B14" s="288" t="s">
        <v>82</v>
      </c>
      <c r="C14" s="289"/>
      <c r="D14" s="290">
        <f>VLOOKUP(B14,'APC Model - Linked sheet'!$A:$C,3,FALSE)</f>
        <v>908.51800531835431</v>
      </c>
      <c r="E14" s="290" t="s">
        <v>21</v>
      </c>
      <c r="F14" s="291" t="s">
        <v>21</v>
      </c>
      <c r="G14" s="253"/>
      <c r="H14" s="429"/>
      <c r="I14" s="430"/>
      <c r="J14" s="428"/>
      <c r="K14" s="428"/>
      <c r="O14" s="253"/>
    </row>
    <row r="15" spans="2:31" ht="27" thickBot="1">
      <c r="C15" s="253"/>
      <c r="E15" s="254"/>
      <c r="F15" s="253"/>
      <c r="G15" s="253"/>
      <c r="H15" s="253"/>
      <c r="L15" s="292" t="s">
        <v>1550</v>
      </c>
      <c r="O15" s="253"/>
      <c r="AE15" s="431"/>
    </row>
    <row r="16" spans="2:31" ht="13.5" thickBot="1">
      <c r="B16" s="293" t="s">
        <v>90</v>
      </c>
      <c r="C16" s="253"/>
      <c r="D16" s="1820" t="s">
        <v>1653</v>
      </c>
      <c r="E16" s="1823"/>
      <c r="F16" s="1824"/>
      <c r="G16" s="253"/>
      <c r="H16" s="1820" t="s">
        <v>1654</v>
      </c>
      <c r="I16" s="1825"/>
      <c r="L16" s="294"/>
      <c r="M16" s="294"/>
      <c r="N16" s="294"/>
      <c r="O16" s="294"/>
      <c r="P16" s="294"/>
      <c r="Q16" s="295" t="s">
        <v>1546</v>
      </c>
      <c r="R16" s="296"/>
      <c r="S16" s="297"/>
      <c r="T16" s="294"/>
      <c r="U16" s="294"/>
      <c r="V16" s="294"/>
      <c r="W16" s="295" t="s">
        <v>1655</v>
      </c>
      <c r="X16" s="296"/>
      <c r="Y16" s="297"/>
      <c r="Z16" s="294"/>
      <c r="AA16" s="295" t="s">
        <v>1656</v>
      </c>
      <c r="AB16" s="298"/>
      <c r="AC16" s="296"/>
      <c r="AD16" s="299"/>
      <c r="AE16" s="432"/>
    </row>
    <row r="17" spans="2:31" ht="12.75" customHeight="1" thickBot="1">
      <c r="B17" s="275" t="s">
        <v>52</v>
      </c>
      <c r="C17" s="253"/>
      <c r="D17" s="276" t="s">
        <v>1657</v>
      </c>
      <c r="E17" s="276" t="s">
        <v>1658</v>
      </c>
      <c r="F17" s="276" t="s">
        <v>1659</v>
      </c>
      <c r="G17" s="253"/>
      <c r="H17" s="300" t="s">
        <v>1660</v>
      </c>
      <c r="I17" s="300" t="s">
        <v>1661</v>
      </c>
      <c r="L17" s="301" t="s">
        <v>52</v>
      </c>
      <c r="M17" s="302" t="s">
        <v>51</v>
      </c>
      <c r="N17" s="302" t="s">
        <v>1546</v>
      </c>
      <c r="O17" s="302" t="s">
        <v>1555</v>
      </c>
      <c r="P17" s="303"/>
      <c r="Q17" s="304" t="s">
        <v>1662</v>
      </c>
      <c r="R17" s="303"/>
      <c r="S17" s="305" t="s">
        <v>1663</v>
      </c>
      <c r="T17" s="303"/>
      <c r="U17" s="306" t="s">
        <v>1548</v>
      </c>
      <c r="V17" s="303"/>
      <c r="W17" s="304" t="s">
        <v>1662</v>
      </c>
      <c r="X17" s="303"/>
      <c r="Y17" s="305" t="s">
        <v>1663</v>
      </c>
      <c r="Z17" s="303"/>
      <c r="AA17" s="304" t="s">
        <v>1662</v>
      </c>
      <c r="AB17" s="303"/>
      <c r="AC17" s="305" t="s">
        <v>1663</v>
      </c>
      <c r="AD17" s="294"/>
      <c r="AE17" s="434"/>
    </row>
    <row r="18" spans="2:31" ht="15" customHeight="1">
      <c r="B18" s="279" t="s">
        <v>84</v>
      </c>
      <c r="C18" s="253"/>
      <c r="D18" s="307">
        <f>D13+$E$12+$F$12</f>
        <v>899.54154764053249</v>
      </c>
      <c r="E18" s="308">
        <f>D13+$F$12</f>
        <v>782.37413297893761</v>
      </c>
      <c r="F18" s="309">
        <f>D18+E18</f>
        <v>1681.9156806194701</v>
      </c>
      <c r="G18" s="253"/>
      <c r="H18" s="310">
        <f>D18</f>
        <v>899.54154764053249</v>
      </c>
      <c r="I18" s="311">
        <f>F18</f>
        <v>1681.9156806194701</v>
      </c>
      <c r="L18" s="312" t="str">
        <f>B18</f>
        <v>BZ02Z</v>
      </c>
      <c r="M18" s="313" t="str">
        <f>H17</f>
        <v>Single eye (£)</v>
      </c>
      <c r="N18" s="314" t="s">
        <v>1557</v>
      </c>
      <c r="O18" s="315"/>
      <c r="P18" s="303"/>
      <c r="Q18" s="316">
        <f>IF(N18="PbR Methodology",H18,IF(N18="Rollover","Error"))</f>
        <v>899.54154764053249</v>
      </c>
      <c r="R18" s="303"/>
      <c r="S18" s="316" t="s">
        <v>21</v>
      </c>
      <c r="T18" s="303"/>
      <c r="U18" s="317">
        <f>'Price Adjustments'!$C$71</f>
        <v>0</v>
      </c>
      <c r="V18" s="303"/>
      <c r="W18" s="318">
        <f>Q18*(1+U18)</f>
        <v>899.54154764053249</v>
      </c>
      <c r="X18" s="303"/>
      <c r="Y18" s="318" t="s">
        <v>21</v>
      </c>
      <c r="Z18" s="303"/>
      <c r="AA18" s="319">
        <f>W18</f>
        <v>899.54154764053249</v>
      </c>
      <c r="AB18" s="320"/>
      <c r="AC18" s="319" t="str">
        <f>Y18</f>
        <v>-</v>
      </c>
      <c r="AD18" s="294"/>
      <c r="AE18" s="432"/>
    </row>
    <row r="19" spans="2:31" ht="15" customHeight="1" thickBot="1">
      <c r="B19" s="288" t="s">
        <v>82</v>
      </c>
      <c r="C19" s="253"/>
      <c r="D19" s="321">
        <f>D14+$E$12+$F$12</f>
        <v>1091.9227665985225</v>
      </c>
      <c r="E19" s="322">
        <f>D14+$F$12</f>
        <v>974.75535193692758</v>
      </c>
      <c r="F19" s="323">
        <f>D19+E19</f>
        <v>2066.6781185354503</v>
      </c>
      <c r="G19" s="253"/>
      <c r="H19" s="324">
        <f>D19</f>
        <v>1091.9227665985225</v>
      </c>
      <c r="I19" s="325">
        <f>F19</f>
        <v>2066.6781185354503</v>
      </c>
      <c r="L19" s="326" t="str">
        <f>B18</f>
        <v>BZ02Z</v>
      </c>
      <c r="M19" s="327" t="str">
        <f>I17</f>
        <v xml:space="preserve">Both eyes (£) </v>
      </c>
      <c r="N19" s="328" t="s">
        <v>1557</v>
      </c>
      <c r="O19" s="329"/>
      <c r="P19" s="303"/>
      <c r="Q19" s="330">
        <f>IF(N19="PbR Methodology",I18,IF(N19="Rollover",I29,"Error"))</f>
        <v>1681.9156806194701</v>
      </c>
      <c r="R19" s="303"/>
      <c r="S19" s="330" t="s">
        <v>21</v>
      </c>
      <c r="T19" s="303"/>
      <c r="U19" s="331">
        <f>'Price Adjustments'!$C$71</f>
        <v>0</v>
      </c>
      <c r="V19" s="303"/>
      <c r="W19" s="332">
        <f>Q19*(1+U19)</f>
        <v>1681.9156806194701</v>
      </c>
      <c r="X19" s="303"/>
      <c r="Y19" s="332" t="s">
        <v>21</v>
      </c>
      <c r="Z19" s="303"/>
      <c r="AA19" s="333">
        <f>W19</f>
        <v>1681.9156806194701</v>
      </c>
      <c r="AB19" s="320"/>
      <c r="AC19" s="333" t="str">
        <f>Y19</f>
        <v>-</v>
      </c>
      <c r="AD19" s="294"/>
      <c r="AE19" s="432"/>
    </row>
    <row r="20" spans="2:31" s="254" customFormat="1" ht="15" customHeight="1">
      <c r="K20" s="253"/>
      <c r="L20" s="326" t="str">
        <f>B19</f>
        <v>BZ03Z</v>
      </c>
      <c r="M20" s="327" t="str">
        <f>H17</f>
        <v>Single eye (£)</v>
      </c>
      <c r="N20" s="328" t="s">
        <v>1557</v>
      </c>
      <c r="O20" s="329"/>
      <c r="P20" s="303"/>
      <c r="Q20" s="330">
        <f>IF(N20="PbR Methodology",H19,IF(N20="Rollover",H30,"Error"))</f>
        <v>1091.9227665985225</v>
      </c>
      <c r="R20" s="303"/>
      <c r="S20" s="330" t="s">
        <v>21</v>
      </c>
      <c r="T20" s="303"/>
      <c r="U20" s="331">
        <f>'Price Adjustments'!$C$71</f>
        <v>0</v>
      </c>
      <c r="V20" s="303"/>
      <c r="W20" s="332">
        <f>Q20*(1+U20)</f>
        <v>1091.9227665985225</v>
      </c>
      <c r="X20" s="303"/>
      <c r="Y20" s="332" t="s">
        <v>21</v>
      </c>
      <c r="Z20" s="303"/>
      <c r="AA20" s="333">
        <f>W20</f>
        <v>1091.9227665985225</v>
      </c>
      <c r="AB20" s="320"/>
      <c r="AC20" s="333" t="str">
        <f>Y20</f>
        <v>-</v>
      </c>
      <c r="AD20" s="294"/>
      <c r="AE20" s="432"/>
    </row>
    <row r="21" spans="2:31" s="254" customFormat="1" ht="15" customHeight="1" thickBot="1">
      <c r="K21" s="253"/>
      <c r="L21" s="334" t="str">
        <f>B19</f>
        <v>BZ03Z</v>
      </c>
      <c r="M21" s="335" t="str">
        <f>I17</f>
        <v xml:space="preserve">Both eyes (£) </v>
      </c>
      <c r="N21" s="336" t="s">
        <v>1557</v>
      </c>
      <c r="O21" s="337"/>
      <c r="P21" s="303"/>
      <c r="Q21" s="338">
        <f>IF(N21="PbR Methodology",I19,IF(N21="Rollover",I30,"Error"))</f>
        <v>2066.6781185354503</v>
      </c>
      <c r="R21" s="303"/>
      <c r="S21" s="338" t="s">
        <v>21</v>
      </c>
      <c r="T21" s="303"/>
      <c r="U21" s="339">
        <f>'Price Adjustments'!$C$71</f>
        <v>0</v>
      </c>
      <c r="V21" s="303"/>
      <c r="W21" s="340">
        <f>Q21*(1+U21)</f>
        <v>2066.6781185354503</v>
      </c>
      <c r="X21" s="303"/>
      <c r="Y21" s="340" t="s">
        <v>21</v>
      </c>
      <c r="Z21" s="303"/>
      <c r="AA21" s="341">
        <f>W21</f>
        <v>2066.6781185354503</v>
      </c>
      <c r="AB21" s="320"/>
      <c r="AC21" s="341" t="str">
        <f>Y21</f>
        <v>-</v>
      </c>
      <c r="AD21" s="294"/>
      <c r="AE21" s="432"/>
    </row>
    <row r="22" spans="2:31" s="254" customFormat="1" ht="15" customHeight="1">
      <c r="K22" s="253"/>
      <c r="L22" s="253"/>
      <c r="M22" s="253"/>
      <c r="O22" s="253"/>
      <c r="AE22" s="433"/>
    </row>
    <row r="23" spans="2:31">
      <c r="C23" s="253"/>
      <c r="H23" s="253"/>
      <c r="O23" s="253"/>
      <c r="AE23" s="431"/>
    </row>
    <row r="24" spans="2:31">
      <c r="B24" s="431"/>
      <c r="C24" s="431"/>
      <c r="D24" s="553"/>
      <c r="E24" s="431"/>
      <c r="F24" s="433"/>
      <c r="G24" s="433"/>
      <c r="H24" s="433"/>
      <c r="I24" s="431"/>
      <c r="J24" s="431"/>
      <c r="K24" s="431"/>
      <c r="O24" s="253"/>
      <c r="AE24" s="431"/>
    </row>
    <row r="25" spans="2:31" ht="14.25">
      <c r="B25" s="435"/>
      <c r="C25" s="433"/>
      <c r="D25" s="553"/>
      <c r="E25" s="433"/>
      <c r="F25" s="433"/>
      <c r="G25" s="433"/>
      <c r="H25" s="431"/>
      <c r="I25" s="433"/>
      <c r="J25" s="433"/>
      <c r="K25" s="431"/>
      <c r="O25" s="253"/>
      <c r="AE25" s="431"/>
    </row>
    <row r="26" spans="2:31" ht="6" customHeight="1">
      <c r="B26" s="431"/>
      <c r="C26" s="433"/>
      <c r="D26" s="431"/>
      <c r="E26" s="433"/>
      <c r="F26" s="433"/>
      <c r="G26" s="433"/>
      <c r="H26" s="431"/>
      <c r="I26" s="431"/>
      <c r="J26" s="431"/>
      <c r="K26" s="431"/>
      <c r="O26" s="253"/>
    </row>
    <row r="27" spans="2:31" ht="12.75">
      <c r="B27" s="436"/>
      <c r="C27" s="431"/>
      <c r="D27" s="1826"/>
      <c r="E27" s="1827"/>
      <c r="F27" s="1827"/>
      <c r="G27" s="431"/>
      <c r="H27" s="1826"/>
      <c r="I27" s="1827"/>
      <c r="J27" s="431"/>
      <c r="K27" s="431"/>
      <c r="O27" s="253"/>
    </row>
    <row r="28" spans="2:31" ht="24.75" customHeight="1">
      <c r="B28" s="437"/>
      <c r="C28" s="431"/>
      <c r="D28" s="438"/>
      <c r="E28" s="438"/>
      <c r="F28" s="438"/>
      <c r="G28" s="431"/>
      <c r="H28" s="439"/>
      <c r="I28" s="439"/>
      <c r="J28" s="431"/>
      <c r="K28" s="431"/>
      <c r="O28" s="253"/>
    </row>
    <row r="29" spans="2:31" ht="15" customHeight="1">
      <c r="B29" s="440"/>
      <c r="C29" s="431"/>
      <c r="D29" s="431"/>
      <c r="E29" s="431"/>
      <c r="F29" s="431"/>
      <c r="G29" s="431"/>
      <c r="H29" s="441"/>
      <c r="I29" s="441"/>
      <c r="J29" s="431"/>
      <c r="K29" s="431"/>
      <c r="O29" s="253"/>
    </row>
    <row r="30" spans="2:31" ht="15" customHeight="1">
      <c r="B30" s="440"/>
      <c r="C30" s="431"/>
      <c r="D30" s="431"/>
      <c r="E30" s="431"/>
      <c r="F30" s="431"/>
      <c r="G30" s="431"/>
      <c r="H30" s="441"/>
      <c r="I30" s="441"/>
      <c r="J30" s="431"/>
      <c r="K30" s="431"/>
      <c r="O30" s="253"/>
    </row>
    <row r="31" spans="2:31">
      <c r="B31" s="431"/>
      <c r="C31" s="433"/>
      <c r="D31" s="431"/>
      <c r="E31" s="431"/>
      <c r="F31" s="433"/>
      <c r="G31" s="433"/>
      <c r="H31" s="433"/>
      <c r="I31" s="431"/>
      <c r="J31" s="431"/>
      <c r="K31" s="431"/>
      <c r="O31" s="253"/>
    </row>
    <row r="32" spans="2:31">
      <c r="B32" s="431"/>
      <c r="C32" s="433"/>
      <c r="D32" s="431"/>
      <c r="E32" s="431"/>
      <c r="F32" s="433"/>
      <c r="G32" s="433"/>
      <c r="H32" s="433"/>
      <c r="I32" s="431"/>
      <c r="J32" s="431"/>
      <c r="K32" s="431"/>
      <c r="O32" s="253"/>
    </row>
    <row r="33" spans="2:15">
      <c r="B33" s="431"/>
      <c r="C33" s="433"/>
      <c r="D33" s="431"/>
      <c r="E33" s="431"/>
      <c r="F33" s="433"/>
      <c r="G33" s="433"/>
      <c r="H33" s="433"/>
      <c r="I33" s="431"/>
      <c r="J33" s="431"/>
      <c r="K33" s="431"/>
      <c r="O33" s="253"/>
    </row>
    <row r="34" spans="2:15">
      <c r="O34" s="253"/>
    </row>
    <row r="35" spans="2:15">
      <c r="O35" s="253"/>
    </row>
    <row r="36" spans="2:15">
      <c r="O36" s="253"/>
    </row>
    <row r="37" spans="2:15">
      <c r="O37" s="253"/>
    </row>
    <row r="38" spans="2:15">
      <c r="O38" s="253"/>
    </row>
    <row r="39" spans="2:15">
      <c r="O39" s="253"/>
    </row>
    <row r="40" spans="2:15">
      <c r="O40" s="253"/>
    </row>
    <row r="41" spans="2:15">
      <c r="O41" s="253"/>
    </row>
    <row r="42" spans="2:15">
      <c r="O42" s="253"/>
    </row>
    <row r="43" spans="2:15">
      <c r="O43" s="253"/>
    </row>
    <row r="44" spans="2:15">
      <c r="O44" s="253"/>
    </row>
    <row r="45" spans="2:15">
      <c r="O45" s="253"/>
    </row>
    <row r="46" spans="2:15">
      <c r="O46" s="253"/>
    </row>
    <row r="47" spans="2:15">
      <c r="O47" s="253"/>
    </row>
    <row r="48" spans="2:15">
      <c r="O48" s="253"/>
    </row>
    <row r="49" spans="15:15">
      <c r="O49" s="253"/>
    </row>
    <row r="50" spans="15:15">
      <c r="O50" s="253"/>
    </row>
    <row r="51" spans="15:15">
      <c r="O51" s="253"/>
    </row>
    <row r="52" spans="15:15">
      <c r="O52" s="253"/>
    </row>
    <row r="53" spans="15:15">
      <c r="O53" s="253"/>
    </row>
    <row r="54" spans="15:15">
      <c r="O54" s="253"/>
    </row>
    <row r="55" spans="15:15">
      <c r="O55" s="253"/>
    </row>
    <row r="56" spans="15:15">
      <c r="O56" s="253"/>
    </row>
    <row r="57" spans="15:15">
      <c r="O57" s="253"/>
    </row>
    <row r="58" spans="15:15">
      <c r="O58" s="253"/>
    </row>
    <row r="59" spans="15:15">
      <c r="O59" s="253"/>
    </row>
    <row r="60" spans="15:15">
      <c r="O60" s="253"/>
    </row>
    <row r="61" spans="15:15">
      <c r="O61" s="253"/>
    </row>
    <row r="62" spans="15:15">
      <c r="O62" s="253"/>
    </row>
    <row r="63" spans="15:15">
      <c r="O63" s="253"/>
    </row>
    <row r="64" spans="15:15">
      <c r="O64" s="253"/>
    </row>
    <row r="65" spans="15:15">
      <c r="O65" s="253"/>
    </row>
    <row r="66" spans="15:15">
      <c r="O66" s="253"/>
    </row>
    <row r="67" spans="15:15">
      <c r="O67" s="253"/>
    </row>
    <row r="68" spans="15:15">
      <c r="O68" s="253"/>
    </row>
    <row r="69" spans="15:15">
      <c r="O69" s="253"/>
    </row>
    <row r="70" spans="15:15">
      <c r="O70" s="253"/>
    </row>
    <row r="71" spans="15:15">
      <c r="O71" s="253"/>
    </row>
    <row r="72" spans="15:15">
      <c r="O72" s="253"/>
    </row>
    <row r="73" spans="15:15">
      <c r="O73" s="253"/>
    </row>
    <row r="74" spans="15:15">
      <c r="O74" s="253"/>
    </row>
    <row r="75" spans="15:15">
      <c r="O75" s="253"/>
    </row>
    <row r="76" spans="15:15">
      <c r="O76" s="253"/>
    </row>
    <row r="77" spans="15:15">
      <c r="O77" s="253"/>
    </row>
    <row r="78" spans="15:15">
      <c r="O78" s="253"/>
    </row>
    <row r="79" spans="15:15">
      <c r="O79" s="253"/>
    </row>
    <row r="80" spans="15:15">
      <c r="O80" s="253"/>
    </row>
    <row r="81" spans="15:15">
      <c r="O81" s="253"/>
    </row>
    <row r="82" spans="15:15">
      <c r="O82" s="253"/>
    </row>
    <row r="83" spans="15:15">
      <c r="O83" s="253"/>
    </row>
    <row r="84" spans="15:15">
      <c r="O84" s="253"/>
    </row>
    <row r="85" spans="15:15">
      <c r="O85" s="253"/>
    </row>
    <row r="86" spans="15:15">
      <c r="O86" s="253"/>
    </row>
    <row r="87" spans="15:15">
      <c r="O87" s="253"/>
    </row>
    <row r="88" spans="15:15">
      <c r="O88" s="253"/>
    </row>
    <row r="89" spans="15:15">
      <c r="O89" s="253"/>
    </row>
    <row r="90" spans="15:15">
      <c r="O90" s="253"/>
    </row>
    <row r="91" spans="15:15">
      <c r="O91" s="253"/>
    </row>
    <row r="92" spans="15:15">
      <c r="O92" s="253"/>
    </row>
    <row r="93" spans="15:15">
      <c r="O93" s="253"/>
    </row>
    <row r="94" spans="15:15">
      <c r="O94" s="253"/>
    </row>
    <row r="95" spans="15:15">
      <c r="O95" s="253"/>
    </row>
    <row r="96" spans="15:15">
      <c r="O96" s="253"/>
    </row>
    <row r="97" spans="15:15">
      <c r="O97" s="253"/>
    </row>
    <row r="98" spans="15:15">
      <c r="O98" s="253"/>
    </row>
    <row r="99" spans="15:15">
      <c r="O99" s="253"/>
    </row>
    <row r="100" spans="15:15">
      <c r="O100" s="253"/>
    </row>
    <row r="101" spans="15:15">
      <c r="O101" s="253"/>
    </row>
    <row r="102" spans="15:15">
      <c r="O102" s="253"/>
    </row>
    <row r="103" spans="15:15">
      <c r="O103" s="253"/>
    </row>
    <row r="104" spans="15:15">
      <c r="O104" s="253"/>
    </row>
    <row r="105" spans="15:15">
      <c r="O105" s="253"/>
    </row>
    <row r="106" spans="15:15">
      <c r="O106" s="253"/>
    </row>
    <row r="107" spans="15:15">
      <c r="O107" s="253"/>
    </row>
    <row r="108" spans="15:15">
      <c r="O108" s="253"/>
    </row>
    <row r="109" spans="15:15">
      <c r="O109" s="253"/>
    </row>
    <row r="110" spans="15:15">
      <c r="O110" s="253"/>
    </row>
    <row r="111" spans="15:15">
      <c r="O111" s="253"/>
    </row>
    <row r="112" spans="15:15">
      <c r="O112" s="253"/>
    </row>
    <row r="113" spans="15:15">
      <c r="O113" s="253"/>
    </row>
    <row r="114" spans="15:15">
      <c r="O114" s="253"/>
    </row>
    <row r="115" spans="15:15">
      <c r="O115" s="253"/>
    </row>
    <row r="116" spans="15:15">
      <c r="O116" s="253"/>
    </row>
    <row r="117" spans="15:15">
      <c r="O117" s="253"/>
    </row>
    <row r="118" spans="15:15">
      <c r="O118" s="253"/>
    </row>
    <row r="119" spans="15:15">
      <c r="O119" s="253"/>
    </row>
    <row r="120" spans="15:15">
      <c r="O120" s="253"/>
    </row>
    <row r="121" spans="15:15">
      <c r="O121" s="253"/>
    </row>
    <row r="122" spans="15:15">
      <c r="O122" s="253"/>
    </row>
    <row r="123" spans="15:15">
      <c r="O123" s="253"/>
    </row>
    <row r="124" spans="15:15">
      <c r="O124" s="253"/>
    </row>
    <row r="125" spans="15:15">
      <c r="O125" s="253"/>
    </row>
    <row r="126" spans="15:15">
      <c r="O126" s="253"/>
    </row>
    <row r="127" spans="15:15">
      <c r="O127" s="253"/>
    </row>
    <row r="128" spans="15:15">
      <c r="O128" s="253"/>
    </row>
    <row r="129" spans="15:15">
      <c r="O129" s="253"/>
    </row>
    <row r="130" spans="15:15">
      <c r="O130" s="253"/>
    </row>
    <row r="131" spans="15:15">
      <c r="O131" s="253"/>
    </row>
    <row r="132" spans="15:15">
      <c r="O132" s="253"/>
    </row>
    <row r="133" spans="15:15">
      <c r="O133" s="253"/>
    </row>
    <row r="134" spans="15:15">
      <c r="O134" s="253"/>
    </row>
    <row r="135" spans="15:15">
      <c r="O135" s="253"/>
    </row>
    <row r="136" spans="15:15">
      <c r="O136" s="253"/>
    </row>
    <row r="137" spans="15:15">
      <c r="O137" s="253"/>
    </row>
    <row r="138" spans="15:15">
      <c r="O138" s="253"/>
    </row>
    <row r="139" spans="15:15">
      <c r="O139" s="253"/>
    </row>
    <row r="140" spans="15:15">
      <c r="O140" s="253"/>
    </row>
    <row r="141" spans="15:15">
      <c r="O141" s="253"/>
    </row>
    <row r="142" spans="15:15">
      <c r="O142" s="253"/>
    </row>
    <row r="143" spans="15:15">
      <c r="O143" s="253"/>
    </row>
    <row r="144" spans="15:15">
      <c r="O144" s="253"/>
    </row>
    <row r="145" spans="15:15">
      <c r="O145" s="253"/>
    </row>
    <row r="146" spans="15:15">
      <c r="O146" s="253"/>
    </row>
    <row r="147" spans="15:15">
      <c r="O147" s="253"/>
    </row>
    <row r="148" spans="15:15">
      <c r="O148" s="253"/>
    </row>
    <row r="149" spans="15:15">
      <c r="O149" s="253"/>
    </row>
    <row r="150" spans="15:15">
      <c r="O150" s="253"/>
    </row>
    <row r="151" spans="15:15">
      <c r="O151" s="253"/>
    </row>
    <row r="152" spans="15:15">
      <c r="O152" s="253"/>
    </row>
    <row r="153" spans="15:15">
      <c r="O153" s="253"/>
    </row>
    <row r="154" spans="15:15">
      <c r="O154" s="253"/>
    </row>
    <row r="155" spans="15:15">
      <c r="O155" s="253"/>
    </row>
    <row r="156" spans="15:15">
      <c r="O156" s="253"/>
    </row>
    <row r="157" spans="15:15">
      <c r="O157" s="253"/>
    </row>
    <row r="158" spans="15:15">
      <c r="O158" s="253"/>
    </row>
    <row r="159" spans="15:15">
      <c r="O159" s="253"/>
    </row>
    <row r="160" spans="15:15">
      <c r="O160" s="253"/>
    </row>
    <row r="161" spans="15:15">
      <c r="O161" s="253"/>
    </row>
    <row r="162" spans="15:15">
      <c r="O162" s="253"/>
    </row>
    <row r="163" spans="15:15">
      <c r="O163" s="253"/>
    </row>
    <row r="164" spans="15:15">
      <c r="O164" s="253"/>
    </row>
    <row r="165" spans="15:15">
      <c r="O165" s="253"/>
    </row>
    <row r="166" spans="15:15">
      <c r="O166" s="253"/>
    </row>
    <row r="167" spans="15:15">
      <c r="O167" s="253"/>
    </row>
    <row r="168" spans="15:15">
      <c r="O168" s="253"/>
    </row>
    <row r="169" spans="15:15">
      <c r="O169" s="253"/>
    </row>
    <row r="170" spans="15:15">
      <c r="O170" s="253"/>
    </row>
    <row r="171" spans="15:15">
      <c r="O171" s="253"/>
    </row>
    <row r="172" spans="15:15">
      <c r="O172" s="253"/>
    </row>
    <row r="173" spans="15:15">
      <c r="O173" s="253"/>
    </row>
    <row r="174" spans="15:15">
      <c r="O174" s="253"/>
    </row>
    <row r="175" spans="15:15">
      <c r="O175" s="253"/>
    </row>
    <row r="176" spans="15:15">
      <c r="O176" s="253"/>
    </row>
    <row r="177" spans="15:15">
      <c r="O177" s="253"/>
    </row>
    <row r="178" spans="15:15">
      <c r="O178" s="253"/>
    </row>
    <row r="179" spans="15:15">
      <c r="O179" s="253"/>
    </row>
    <row r="180" spans="15:15">
      <c r="O180" s="253"/>
    </row>
    <row r="181" spans="15:15">
      <c r="O181" s="253"/>
    </row>
    <row r="182" spans="15:15">
      <c r="O182" s="253"/>
    </row>
    <row r="183" spans="15:15">
      <c r="O183" s="253"/>
    </row>
    <row r="184" spans="15:15">
      <c r="O184" s="253"/>
    </row>
    <row r="185" spans="15:15">
      <c r="O185" s="253"/>
    </row>
    <row r="186" spans="15:15">
      <c r="O186" s="253"/>
    </row>
    <row r="187" spans="15:15">
      <c r="O187" s="253"/>
    </row>
    <row r="188" spans="15:15">
      <c r="O188" s="253"/>
    </row>
    <row r="189" spans="15:15">
      <c r="O189" s="253"/>
    </row>
    <row r="190" spans="15:15">
      <c r="O190" s="253"/>
    </row>
    <row r="191" spans="15:15">
      <c r="O191" s="253"/>
    </row>
    <row r="192" spans="15:15">
      <c r="O192" s="253"/>
    </row>
    <row r="193" spans="15:15">
      <c r="O193" s="253"/>
    </row>
    <row r="194" spans="15:15">
      <c r="O194" s="253"/>
    </row>
    <row r="195" spans="15:15">
      <c r="O195" s="253"/>
    </row>
    <row r="196" spans="15:15">
      <c r="O196" s="253"/>
    </row>
    <row r="197" spans="15:15">
      <c r="O197" s="253"/>
    </row>
    <row r="198" spans="15:15">
      <c r="O198" s="253"/>
    </row>
    <row r="199" spans="15:15">
      <c r="O199" s="253"/>
    </row>
    <row r="200" spans="15:15">
      <c r="O200" s="253"/>
    </row>
    <row r="201" spans="15:15">
      <c r="O201" s="253"/>
    </row>
    <row r="202" spans="15:15">
      <c r="O202" s="253"/>
    </row>
    <row r="203" spans="15:15">
      <c r="O203" s="253"/>
    </row>
    <row r="204" spans="15:15">
      <c r="O204" s="253"/>
    </row>
    <row r="205" spans="15:15">
      <c r="O205" s="253"/>
    </row>
    <row r="206" spans="15:15">
      <c r="O206" s="253"/>
    </row>
    <row r="207" spans="15:15">
      <c r="O207" s="253"/>
    </row>
    <row r="208" spans="15:15">
      <c r="O208" s="253"/>
    </row>
    <row r="209" spans="15:15">
      <c r="O209" s="253"/>
    </row>
    <row r="210" spans="15:15">
      <c r="O210" s="253"/>
    </row>
    <row r="211" spans="15:15">
      <c r="O211" s="253"/>
    </row>
    <row r="212" spans="15:15">
      <c r="O212" s="253"/>
    </row>
    <row r="213" spans="15:15">
      <c r="O213" s="253"/>
    </row>
    <row r="214" spans="15:15">
      <c r="O214" s="253"/>
    </row>
    <row r="215" spans="15:15">
      <c r="O215" s="253"/>
    </row>
    <row r="216" spans="15:15">
      <c r="O216" s="253"/>
    </row>
    <row r="217" spans="15:15">
      <c r="O217" s="253"/>
    </row>
    <row r="218" spans="15:15">
      <c r="O218" s="253"/>
    </row>
    <row r="219" spans="15:15">
      <c r="O219" s="253"/>
    </row>
    <row r="220" spans="15:15">
      <c r="O220" s="253"/>
    </row>
    <row r="221" spans="15:15">
      <c r="O221" s="253"/>
    </row>
    <row r="222" spans="15:15">
      <c r="O222" s="253"/>
    </row>
    <row r="223" spans="15:15">
      <c r="O223" s="253"/>
    </row>
    <row r="224" spans="15:15">
      <c r="O224" s="253"/>
    </row>
    <row r="225" spans="15:15">
      <c r="O225" s="253"/>
    </row>
    <row r="226" spans="15:15">
      <c r="O226" s="253"/>
    </row>
    <row r="227" spans="15:15">
      <c r="O227" s="253"/>
    </row>
    <row r="228" spans="15:15">
      <c r="O228" s="253"/>
    </row>
    <row r="229" spans="15:15">
      <c r="O229" s="253"/>
    </row>
    <row r="230" spans="15:15">
      <c r="O230" s="253"/>
    </row>
    <row r="231" spans="15:15">
      <c r="O231" s="253"/>
    </row>
    <row r="232" spans="15:15">
      <c r="O232" s="253"/>
    </row>
    <row r="233" spans="15:15">
      <c r="O233" s="253"/>
    </row>
    <row r="234" spans="15:15">
      <c r="O234" s="253"/>
    </row>
    <row r="235" spans="15:15">
      <c r="O235" s="253"/>
    </row>
    <row r="236" spans="15:15">
      <c r="O236" s="253"/>
    </row>
    <row r="237" spans="15:15">
      <c r="O237" s="253"/>
    </row>
    <row r="238" spans="15:15">
      <c r="O238" s="253"/>
    </row>
    <row r="239" spans="15:15">
      <c r="O239" s="253"/>
    </row>
    <row r="240" spans="15:15">
      <c r="O240" s="253"/>
    </row>
    <row r="241" spans="15:15">
      <c r="O241" s="253"/>
    </row>
    <row r="242" spans="15:15">
      <c r="O242" s="253"/>
    </row>
    <row r="243" spans="15:15">
      <c r="O243" s="253"/>
    </row>
    <row r="244" spans="15:15">
      <c r="O244" s="253"/>
    </row>
    <row r="245" spans="15:15">
      <c r="O245" s="253"/>
    </row>
    <row r="246" spans="15:15">
      <c r="O246" s="253"/>
    </row>
    <row r="247" spans="15:15">
      <c r="O247" s="253"/>
    </row>
    <row r="248" spans="15:15">
      <c r="O248" s="253"/>
    </row>
    <row r="249" spans="15:15">
      <c r="O249" s="253"/>
    </row>
    <row r="250" spans="15:15">
      <c r="O250" s="253"/>
    </row>
    <row r="251" spans="15:15">
      <c r="O251" s="253"/>
    </row>
    <row r="252" spans="15:15">
      <c r="O252" s="253"/>
    </row>
    <row r="253" spans="15:15">
      <c r="O253" s="253"/>
    </row>
    <row r="254" spans="15:15">
      <c r="O254" s="253"/>
    </row>
    <row r="255" spans="15:15">
      <c r="O255" s="253"/>
    </row>
    <row r="256" spans="15:15">
      <c r="O256" s="253"/>
    </row>
    <row r="257" spans="15:15">
      <c r="O257" s="253"/>
    </row>
    <row r="258" spans="15:15">
      <c r="O258" s="253"/>
    </row>
    <row r="259" spans="15:15">
      <c r="O259" s="253"/>
    </row>
    <row r="260" spans="15:15">
      <c r="O260" s="253"/>
    </row>
    <row r="261" spans="15:15">
      <c r="O261" s="253"/>
    </row>
    <row r="262" spans="15:15">
      <c r="O262" s="253"/>
    </row>
    <row r="263" spans="15:15">
      <c r="O263" s="253"/>
    </row>
    <row r="264" spans="15:15">
      <c r="O264" s="253"/>
    </row>
    <row r="265" spans="15:15">
      <c r="O265" s="253"/>
    </row>
    <row r="266" spans="15:15">
      <c r="O266" s="253"/>
    </row>
    <row r="267" spans="15:15">
      <c r="O267" s="253"/>
    </row>
    <row r="268" spans="15:15">
      <c r="O268" s="253"/>
    </row>
    <row r="269" spans="15:15">
      <c r="O269" s="253"/>
    </row>
    <row r="270" spans="15:15">
      <c r="O270" s="253"/>
    </row>
    <row r="271" spans="15:15">
      <c r="O271" s="253"/>
    </row>
    <row r="272" spans="15:15">
      <c r="O272" s="253"/>
    </row>
    <row r="273" spans="15:15">
      <c r="O273" s="253"/>
    </row>
    <row r="274" spans="15:15">
      <c r="O274" s="253"/>
    </row>
    <row r="275" spans="15:15">
      <c r="O275" s="253"/>
    </row>
    <row r="276" spans="15:15">
      <c r="O276" s="253"/>
    </row>
    <row r="277" spans="15:15">
      <c r="O277" s="253"/>
    </row>
    <row r="278" spans="15:15">
      <c r="O278" s="253"/>
    </row>
    <row r="279" spans="15:15">
      <c r="O279" s="253"/>
    </row>
    <row r="280" spans="15:15">
      <c r="O280" s="253"/>
    </row>
    <row r="281" spans="15:15">
      <c r="O281" s="253"/>
    </row>
    <row r="282" spans="15:15">
      <c r="O282" s="253"/>
    </row>
    <row r="283" spans="15:15">
      <c r="O283" s="253"/>
    </row>
    <row r="284" spans="15:15">
      <c r="O284" s="253"/>
    </row>
    <row r="285" spans="15:15">
      <c r="O285" s="253"/>
    </row>
    <row r="286" spans="15:15">
      <c r="O286" s="253"/>
    </row>
    <row r="287" spans="15:15">
      <c r="O287" s="253"/>
    </row>
    <row r="288" spans="15:15">
      <c r="O288" s="253"/>
    </row>
    <row r="289" spans="15:15">
      <c r="O289" s="253"/>
    </row>
    <row r="290" spans="15:15">
      <c r="O290" s="253"/>
    </row>
    <row r="291" spans="15:15">
      <c r="O291" s="253"/>
    </row>
    <row r="292" spans="15:15">
      <c r="O292" s="253"/>
    </row>
    <row r="293" spans="15:15">
      <c r="O293" s="253"/>
    </row>
    <row r="294" spans="15:15">
      <c r="O294" s="253"/>
    </row>
    <row r="295" spans="15:15">
      <c r="O295" s="253"/>
    </row>
    <row r="296" spans="15:15">
      <c r="O296" s="253"/>
    </row>
    <row r="297" spans="15:15">
      <c r="O297" s="253"/>
    </row>
    <row r="298" spans="15:15">
      <c r="O298" s="253"/>
    </row>
    <row r="299" spans="15:15">
      <c r="O299" s="253"/>
    </row>
    <row r="300" spans="15:15">
      <c r="O300" s="253"/>
    </row>
    <row r="301" spans="15:15">
      <c r="O301" s="253"/>
    </row>
    <row r="302" spans="15:15">
      <c r="O302" s="253"/>
    </row>
    <row r="303" spans="15:15">
      <c r="O303" s="253"/>
    </row>
    <row r="304" spans="15:15">
      <c r="O304" s="253"/>
    </row>
    <row r="305" spans="15:15">
      <c r="O305" s="253"/>
    </row>
    <row r="306" spans="15:15">
      <c r="O306" s="253"/>
    </row>
    <row r="307" spans="15:15">
      <c r="O307" s="253"/>
    </row>
    <row r="308" spans="15:15">
      <c r="O308" s="253"/>
    </row>
    <row r="309" spans="15:15">
      <c r="O309" s="253"/>
    </row>
    <row r="310" spans="15:15">
      <c r="O310" s="253"/>
    </row>
    <row r="311" spans="15:15">
      <c r="O311" s="253"/>
    </row>
    <row r="312" spans="15:15">
      <c r="O312" s="253"/>
    </row>
    <row r="313" spans="15:15">
      <c r="O313" s="253"/>
    </row>
    <row r="314" spans="15:15">
      <c r="O314" s="253"/>
    </row>
    <row r="315" spans="15:15">
      <c r="O315" s="253"/>
    </row>
    <row r="316" spans="15:15">
      <c r="O316" s="253"/>
    </row>
    <row r="317" spans="15:15">
      <c r="O317" s="253"/>
    </row>
    <row r="318" spans="15:15">
      <c r="O318" s="253"/>
    </row>
    <row r="319" spans="15:15">
      <c r="O319" s="253"/>
    </row>
    <row r="320" spans="15:15">
      <c r="O320" s="253"/>
    </row>
    <row r="321" spans="15:15">
      <c r="O321" s="253"/>
    </row>
    <row r="322" spans="15:15">
      <c r="O322" s="253"/>
    </row>
    <row r="323" spans="15:15">
      <c r="O323" s="253"/>
    </row>
    <row r="324" spans="15:15">
      <c r="O324" s="253"/>
    </row>
    <row r="325" spans="15:15">
      <c r="O325" s="253"/>
    </row>
    <row r="326" spans="15:15">
      <c r="O326" s="253"/>
    </row>
    <row r="327" spans="15:15">
      <c r="O327" s="253"/>
    </row>
    <row r="328" spans="15:15">
      <c r="O328" s="253"/>
    </row>
    <row r="329" spans="15:15">
      <c r="O329" s="253"/>
    </row>
    <row r="330" spans="15:15">
      <c r="O330" s="253"/>
    </row>
    <row r="331" spans="15:15">
      <c r="O331" s="253"/>
    </row>
    <row r="332" spans="15:15">
      <c r="O332" s="253"/>
    </row>
    <row r="333" spans="15:15">
      <c r="O333" s="253"/>
    </row>
    <row r="334" spans="15:15">
      <c r="O334" s="253"/>
    </row>
    <row r="335" spans="15:15">
      <c r="O335" s="253"/>
    </row>
    <row r="336" spans="15:15">
      <c r="O336" s="253"/>
    </row>
    <row r="337" spans="15:15">
      <c r="O337" s="253"/>
    </row>
    <row r="338" spans="15:15">
      <c r="O338" s="253"/>
    </row>
    <row r="339" spans="15:15">
      <c r="O339" s="253"/>
    </row>
    <row r="340" spans="15:15">
      <c r="O340" s="253"/>
    </row>
    <row r="341" spans="15:15">
      <c r="O341" s="253"/>
    </row>
    <row r="342" spans="15:15">
      <c r="O342" s="253"/>
    </row>
    <row r="343" spans="15:15">
      <c r="O343" s="253"/>
    </row>
    <row r="344" spans="15:15">
      <c r="O344" s="253"/>
    </row>
    <row r="345" spans="15:15">
      <c r="O345" s="253"/>
    </row>
    <row r="346" spans="15:15">
      <c r="O346" s="253"/>
    </row>
    <row r="347" spans="15:15">
      <c r="O347" s="253"/>
    </row>
    <row r="348" spans="15:15">
      <c r="O348" s="253"/>
    </row>
    <row r="349" spans="15:15">
      <c r="O349" s="253"/>
    </row>
    <row r="350" spans="15:15">
      <c r="O350" s="253"/>
    </row>
    <row r="351" spans="15:15">
      <c r="O351" s="253"/>
    </row>
    <row r="352" spans="15:15">
      <c r="O352" s="253"/>
    </row>
    <row r="353" spans="15:15">
      <c r="O353" s="253"/>
    </row>
    <row r="354" spans="15:15">
      <c r="O354" s="253"/>
    </row>
    <row r="355" spans="15:15">
      <c r="O355" s="253"/>
    </row>
    <row r="356" spans="15:15">
      <c r="O356" s="253"/>
    </row>
    <row r="357" spans="15:15">
      <c r="O357" s="253"/>
    </row>
    <row r="358" spans="15:15">
      <c r="O358" s="253"/>
    </row>
    <row r="359" spans="15:15">
      <c r="O359" s="253"/>
    </row>
    <row r="360" spans="15:15">
      <c r="O360" s="253"/>
    </row>
    <row r="361" spans="15:15">
      <c r="O361" s="253"/>
    </row>
    <row r="362" spans="15:15">
      <c r="O362" s="253"/>
    </row>
    <row r="363" spans="15:15">
      <c r="O363" s="253"/>
    </row>
    <row r="364" spans="15:15">
      <c r="O364" s="253"/>
    </row>
    <row r="365" spans="15:15">
      <c r="O365" s="253"/>
    </row>
    <row r="366" spans="15:15">
      <c r="O366" s="253"/>
    </row>
    <row r="367" spans="15:15">
      <c r="O367" s="253"/>
    </row>
    <row r="368" spans="15:15">
      <c r="O368" s="253"/>
    </row>
    <row r="369" spans="15:15">
      <c r="O369" s="253"/>
    </row>
    <row r="370" spans="15:15">
      <c r="O370" s="253"/>
    </row>
    <row r="371" spans="15:15">
      <c r="O371" s="253"/>
    </row>
    <row r="372" spans="15:15">
      <c r="O372" s="253"/>
    </row>
    <row r="373" spans="15:15">
      <c r="O373" s="253"/>
    </row>
    <row r="374" spans="15:15">
      <c r="O374" s="253"/>
    </row>
    <row r="375" spans="15:15">
      <c r="O375" s="253"/>
    </row>
    <row r="376" spans="15:15">
      <c r="O376" s="253"/>
    </row>
    <row r="377" spans="15:15">
      <c r="O377" s="253"/>
    </row>
    <row r="378" spans="15:15">
      <c r="O378" s="253"/>
    </row>
    <row r="379" spans="15:15">
      <c r="O379" s="253"/>
    </row>
    <row r="380" spans="15:15">
      <c r="O380" s="253"/>
    </row>
    <row r="381" spans="15:15">
      <c r="O381" s="253"/>
    </row>
    <row r="382" spans="15:15">
      <c r="O382" s="253"/>
    </row>
    <row r="383" spans="15:15">
      <c r="O383" s="253"/>
    </row>
    <row r="384" spans="15:15">
      <c r="O384" s="253"/>
    </row>
    <row r="385" spans="15:15">
      <c r="O385" s="253"/>
    </row>
    <row r="386" spans="15:15">
      <c r="O386" s="253"/>
    </row>
    <row r="387" spans="15:15">
      <c r="O387" s="253"/>
    </row>
    <row r="388" spans="15:15">
      <c r="O388" s="253"/>
    </row>
    <row r="389" spans="15:15">
      <c r="O389" s="253"/>
    </row>
    <row r="390" spans="15:15">
      <c r="O390" s="253"/>
    </row>
    <row r="391" spans="15:15">
      <c r="O391" s="253"/>
    </row>
    <row r="392" spans="15:15">
      <c r="O392" s="253"/>
    </row>
    <row r="393" spans="15:15">
      <c r="O393" s="253"/>
    </row>
    <row r="394" spans="15:15">
      <c r="O394" s="253"/>
    </row>
    <row r="395" spans="15:15">
      <c r="O395" s="253"/>
    </row>
    <row r="396" spans="15:15">
      <c r="O396" s="253"/>
    </row>
    <row r="397" spans="15:15">
      <c r="O397" s="253"/>
    </row>
    <row r="398" spans="15:15">
      <c r="O398" s="253"/>
    </row>
    <row r="399" spans="15:15">
      <c r="O399" s="253"/>
    </row>
    <row r="400" spans="15:15">
      <c r="O400" s="253"/>
    </row>
    <row r="401" spans="15:15">
      <c r="O401" s="253"/>
    </row>
    <row r="402" spans="15:15">
      <c r="O402" s="253"/>
    </row>
    <row r="403" spans="15:15">
      <c r="O403" s="253"/>
    </row>
    <row r="404" spans="15:15">
      <c r="O404" s="253"/>
    </row>
    <row r="405" spans="15:15">
      <c r="O405" s="253"/>
    </row>
    <row r="406" spans="15:15">
      <c r="O406" s="253"/>
    </row>
    <row r="407" spans="15:15">
      <c r="O407" s="253"/>
    </row>
    <row r="408" spans="15:15">
      <c r="O408" s="253"/>
    </row>
    <row r="409" spans="15:15">
      <c r="O409" s="253"/>
    </row>
    <row r="410" spans="15:15">
      <c r="O410" s="253"/>
    </row>
    <row r="411" spans="15:15">
      <c r="O411" s="253"/>
    </row>
    <row r="412" spans="15:15">
      <c r="O412" s="253"/>
    </row>
    <row r="413" spans="15:15">
      <c r="O413" s="253"/>
    </row>
    <row r="414" spans="15:15">
      <c r="O414" s="253"/>
    </row>
    <row r="415" spans="15:15">
      <c r="O415" s="253"/>
    </row>
    <row r="416" spans="15:15">
      <c r="O416" s="253"/>
    </row>
    <row r="417" spans="15:15">
      <c r="O417" s="253"/>
    </row>
    <row r="418" spans="15:15">
      <c r="O418" s="253"/>
    </row>
    <row r="419" spans="15:15">
      <c r="O419" s="253"/>
    </row>
    <row r="420" spans="15:15">
      <c r="O420" s="253"/>
    </row>
    <row r="421" spans="15:15">
      <c r="O421" s="253"/>
    </row>
    <row r="422" spans="15:15">
      <c r="O422" s="253"/>
    </row>
    <row r="423" spans="15:15">
      <c r="O423" s="253"/>
    </row>
    <row r="424" spans="15:15">
      <c r="O424" s="253"/>
    </row>
    <row r="425" spans="15:15">
      <c r="O425" s="253"/>
    </row>
    <row r="426" spans="15:15">
      <c r="O426" s="253"/>
    </row>
    <row r="427" spans="15:15">
      <c r="O427" s="253"/>
    </row>
    <row r="428" spans="15:15">
      <c r="O428" s="253"/>
    </row>
    <row r="429" spans="15:15">
      <c r="O429" s="253"/>
    </row>
    <row r="430" spans="15:15">
      <c r="O430" s="253"/>
    </row>
    <row r="431" spans="15:15">
      <c r="O431" s="253"/>
    </row>
    <row r="432" spans="15:15">
      <c r="O432" s="253"/>
    </row>
    <row r="433" spans="15:15">
      <c r="O433" s="253"/>
    </row>
    <row r="434" spans="15:15">
      <c r="O434" s="253"/>
    </row>
    <row r="435" spans="15:15">
      <c r="O435" s="253"/>
    </row>
    <row r="436" spans="15:15">
      <c r="O436" s="253"/>
    </row>
    <row r="437" spans="15:15">
      <c r="O437" s="253"/>
    </row>
    <row r="438" spans="15:15">
      <c r="O438" s="253"/>
    </row>
    <row r="439" spans="15:15">
      <c r="O439" s="253"/>
    </row>
    <row r="440" spans="15:15">
      <c r="O440" s="253"/>
    </row>
    <row r="441" spans="15:15">
      <c r="O441" s="253"/>
    </row>
    <row r="442" spans="15:15">
      <c r="O442" s="253"/>
    </row>
    <row r="443" spans="15:15">
      <c r="O443" s="253"/>
    </row>
    <row r="444" spans="15:15">
      <c r="O444" s="253"/>
    </row>
    <row r="445" spans="15:15">
      <c r="O445" s="253"/>
    </row>
    <row r="446" spans="15:15">
      <c r="O446" s="253"/>
    </row>
    <row r="447" spans="15:15">
      <c r="O447" s="253"/>
    </row>
  </sheetData>
  <mergeCells count="5">
    <mergeCell ref="B10:F10"/>
    <mergeCell ref="D16:F16"/>
    <mergeCell ref="H16:I16"/>
    <mergeCell ref="D27:F27"/>
    <mergeCell ref="H27:I27"/>
  </mergeCells>
  <conditionalFormatting sqref="L18:M21">
    <cfRule type="expression" dxfId="2" priority="1">
      <formula>NOT(#REF!)</formula>
    </cfRule>
  </conditionalFormatting>
  <dataValidations count="1">
    <dataValidation type="list" allowBlank="1" showInputMessage="1" showErrorMessage="1" sqref="N18:N21">
      <formula1>"PbR Methodology,Rollover"</formula1>
    </dataValidation>
  </dataValidations>
  <pageMargins left="0.75" right="0.75" top="1" bottom="1" header="0.5" footer="0.5"/>
  <pageSetup paperSize="9" orientation="portrait"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1241"/>
  <sheetViews>
    <sheetView workbookViewId="0"/>
  </sheetViews>
  <sheetFormatPr defaultColWidth="9.140625" defaultRowHeight="11.25"/>
  <cols>
    <col min="1" max="1" width="7.42578125" style="34" customWidth="1"/>
    <col min="2" max="2" width="123.140625" style="34" bestFit="1" customWidth="1"/>
    <col min="3" max="3" width="9.7109375" style="857" bestFit="1" customWidth="1"/>
    <col min="4" max="5" width="9.7109375" style="857" customWidth="1"/>
    <col min="6" max="6" width="10.5703125" style="34" bestFit="1" customWidth="1"/>
    <col min="7" max="7" width="9.28515625" style="34" customWidth="1"/>
    <col min="8" max="8" width="10.85546875" style="34" bestFit="1" customWidth="1"/>
    <col min="9" max="9" width="9.28515625" style="34" customWidth="1"/>
    <col min="10" max="10" width="8.85546875" style="34" bestFit="1" customWidth="1"/>
    <col min="11" max="11" width="10.5703125" style="34" customWidth="1"/>
    <col min="12" max="12" width="9.42578125" style="34" customWidth="1"/>
    <col min="13" max="13" width="10.28515625" style="34" customWidth="1"/>
    <col min="14" max="15" width="11.5703125" style="35" customWidth="1"/>
    <col min="16" max="16384" width="9.140625" style="34"/>
  </cols>
  <sheetData>
    <row r="1" spans="1:15" s="842" customFormat="1" ht="12.75" customHeight="1" thickBot="1">
      <c r="A1" s="841" t="s">
        <v>2166</v>
      </c>
      <c r="C1" s="843"/>
      <c r="D1" s="843"/>
      <c r="E1" s="843"/>
      <c r="F1" s="843"/>
      <c r="G1" s="843"/>
      <c r="H1" s="843"/>
      <c r="I1" s="843"/>
      <c r="J1" s="843"/>
      <c r="K1" s="843"/>
      <c r="L1" s="843"/>
      <c r="M1" s="843"/>
      <c r="N1" s="844"/>
      <c r="O1" s="844"/>
    </row>
    <row r="2" spans="1:15" ht="12" customHeight="1" thickBot="1">
      <c r="A2" s="845" t="s">
        <v>2167</v>
      </c>
      <c r="C2" s="35"/>
      <c r="D2" s="35">
        <v>4</v>
      </c>
      <c r="E2" s="35">
        <v>5</v>
      </c>
      <c r="F2" s="35">
        <v>6</v>
      </c>
      <c r="G2" s="35">
        <v>7</v>
      </c>
      <c r="H2" s="35">
        <v>8</v>
      </c>
      <c r="I2" s="35">
        <v>9</v>
      </c>
      <c r="J2" s="35">
        <v>10</v>
      </c>
      <c r="K2" s="35">
        <v>11</v>
      </c>
      <c r="L2" s="35"/>
      <c r="M2" s="35"/>
      <c r="N2" s="1751" t="s">
        <v>2168</v>
      </c>
      <c r="O2" s="1753"/>
    </row>
    <row r="3" spans="1:15" s="171" customFormat="1" ht="79.5" thickBot="1">
      <c r="A3" s="454" t="s">
        <v>52</v>
      </c>
      <c r="B3" s="455" t="s">
        <v>51</v>
      </c>
      <c r="C3" s="454" t="s">
        <v>50</v>
      </c>
      <c r="D3" s="57" t="s">
        <v>1625</v>
      </c>
      <c r="E3" s="32" t="s">
        <v>1626</v>
      </c>
      <c r="F3" s="32" t="s">
        <v>1627</v>
      </c>
      <c r="G3" s="32" t="s">
        <v>6764</v>
      </c>
      <c r="H3" s="32" t="s">
        <v>1628</v>
      </c>
      <c r="I3" s="32" t="s">
        <v>6765</v>
      </c>
      <c r="J3" s="32" t="s">
        <v>6766</v>
      </c>
      <c r="K3" s="32" t="s">
        <v>48</v>
      </c>
      <c r="L3" s="32" t="s">
        <v>47</v>
      </c>
      <c r="M3" s="455" t="s">
        <v>46</v>
      </c>
      <c r="N3" s="592" t="s">
        <v>2169</v>
      </c>
      <c r="O3" s="31" t="s">
        <v>2170</v>
      </c>
    </row>
    <row r="4" spans="1:15">
      <c r="A4" s="846" t="s">
        <v>432</v>
      </c>
      <c r="B4" s="52" t="s">
        <v>126</v>
      </c>
      <c r="C4" s="51" t="s">
        <v>21</v>
      </c>
      <c r="D4" s="50">
        <v>4244</v>
      </c>
      <c r="E4" s="50" t="s">
        <v>21</v>
      </c>
      <c r="F4" s="50" t="s">
        <v>21</v>
      </c>
      <c r="G4" s="50">
        <v>53</v>
      </c>
      <c r="H4" s="50">
        <v>6162</v>
      </c>
      <c r="I4" s="49">
        <v>43</v>
      </c>
      <c r="J4" s="49">
        <v>204</v>
      </c>
      <c r="K4" s="48" t="s">
        <v>22</v>
      </c>
      <c r="L4" s="55" t="s">
        <v>21</v>
      </c>
      <c r="M4" s="847" t="s">
        <v>21</v>
      </c>
      <c r="N4" s="848" t="s">
        <v>1629</v>
      </c>
      <c r="O4" s="849" t="s">
        <v>1629</v>
      </c>
    </row>
    <row r="5" spans="1:15">
      <c r="A5" s="846" t="s">
        <v>433</v>
      </c>
      <c r="B5" s="52" t="s">
        <v>127</v>
      </c>
      <c r="C5" s="51" t="s">
        <v>21</v>
      </c>
      <c r="D5" s="50">
        <v>3373</v>
      </c>
      <c r="E5" s="50" t="s">
        <v>21</v>
      </c>
      <c r="F5" s="50" t="s">
        <v>21</v>
      </c>
      <c r="G5" s="50">
        <v>11</v>
      </c>
      <c r="H5" s="50">
        <v>4080</v>
      </c>
      <c r="I5" s="49">
        <v>18</v>
      </c>
      <c r="J5" s="49">
        <v>204</v>
      </c>
      <c r="K5" s="48" t="s">
        <v>22</v>
      </c>
      <c r="L5" s="55" t="s">
        <v>21</v>
      </c>
      <c r="M5" s="847" t="s">
        <v>21</v>
      </c>
      <c r="N5" s="848" t="s">
        <v>1629</v>
      </c>
      <c r="O5" s="849" t="s">
        <v>1629</v>
      </c>
    </row>
    <row r="6" spans="1:15">
      <c r="A6" s="846" t="s">
        <v>434</v>
      </c>
      <c r="B6" s="52" t="s">
        <v>2171</v>
      </c>
      <c r="C6" s="51" t="s">
        <v>21</v>
      </c>
      <c r="D6" s="50">
        <v>3558</v>
      </c>
      <c r="E6" s="50" t="s">
        <v>21</v>
      </c>
      <c r="F6" s="50" t="s">
        <v>21</v>
      </c>
      <c r="G6" s="50">
        <v>18</v>
      </c>
      <c r="H6" s="50">
        <v>5445</v>
      </c>
      <c r="I6" s="49">
        <v>28</v>
      </c>
      <c r="J6" s="49">
        <v>204</v>
      </c>
      <c r="K6" s="48" t="s">
        <v>22</v>
      </c>
      <c r="L6" s="55" t="s">
        <v>21</v>
      </c>
      <c r="M6" s="847" t="s">
        <v>21</v>
      </c>
      <c r="N6" s="848" t="s">
        <v>1629</v>
      </c>
      <c r="O6" s="849" t="s">
        <v>1629</v>
      </c>
    </row>
    <row r="7" spans="1:15">
      <c r="A7" s="846" t="s">
        <v>435</v>
      </c>
      <c r="B7" s="52" t="s">
        <v>2172</v>
      </c>
      <c r="C7" s="51" t="s">
        <v>21</v>
      </c>
      <c r="D7" s="50">
        <v>3558</v>
      </c>
      <c r="E7" s="50" t="s">
        <v>21</v>
      </c>
      <c r="F7" s="50" t="s">
        <v>21</v>
      </c>
      <c r="G7" s="50">
        <v>18</v>
      </c>
      <c r="H7" s="50">
        <v>4354</v>
      </c>
      <c r="I7" s="49">
        <v>16</v>
      </c>
      <c r="J7" s="49">
        <v>204</v>
      </c>
      <c r="K7" s="48" t="s">
        <v>22</v>
      </c>
      <c r="L7" s="55" t="s">
        <v>21</v>
      </c>
      <c r="M7" s="847" t="s">
        <v>21</v>
      </c>
      <c r="N7" s="848" t="s">
        <v>1629</v>
      </c>
      <c r="O7" s="849" t="s">
        <v>1629</v>
      </c>
    </row>
    <row r="8" spans="1:15">
      <c r="A8" s="846" t="s">
        <v>436</v>
      </c>
      <c r="B8" s="52" t="s">
        <v>2173</v>
      </c>
      <c r="C8" s="51" t="s">
        <v>21</v>
      </c>
      <c r="D8" s="50">
        <v>7158</v>
      </c>
      <c r="E8" s="50" t="s">
        <v>21</v>
      </c>
      <c r="F8" s="50" t="s">
        <v>21</v>
      </c>
      <c r="G8" s="50">
        <v>46</v>
      </c>
      <c r="H8" s="50">
        <v>11787</v>
      </c>
      <c r="I8" s="49">
        <v>72</v>
      </c>
      <c r="J8" s="49">
        <v>204</v>
      </c>
      <c r="K8" s="48" t="s">
        <v>22</v>
      </c>
      <c r="L8" s="55" t="s">
        <v>21</v>
      </c>
      <c r="M8" s="847" t="s">
        <v>21</v>
      </c>
      <c r="N8" s="848" t="s">
        <v>1629</v>
      </c>
      <c r="O8" s="849" t="s">
        <v>1629</v>
      </c>
    </row>
    <row r="9" spans="1:15">
      <c r="A9" s="846" t="s">
        <v>437</v>
      </c>
      <c r="B9" s="52" t="s">
        <v>2174</v>
      </c>
      <c r="C9" s="51" t="s">
        <v>21</v>
      </c>
      <c r="D9" s="50">
        <v>5543</v>
      </c>
      <c r="E9" s="50" t="s">
        <v>21</v>
      </c>
      <c r="F9" s="50" t="s">
        <v>21</v>
      </c>
      <c r="G9" s="50">
        <v>37</v>
      </c>
      <c r="H9" s="50">
        <v>11359</v>
      </c>
      <c r="I9" s="49">
        <v>56</v>
      </c>
      <c r="J9" s="49">
        <v>204</v>
      </c>
      <c r="K9" s="48" t="s">
        <v>22</v>
      </c>
      <c r="L9" s="55" t="s">
        <v>21</v>
      </c>
      <c r="M9" s="847" t="s">
        <v>21</v>
      </c>
      <c r="N9" s="848" t="s">
        <v>1629</v>
      </c>
      <c r="O9" s="849" t="s">
        <v>1629</v>
      </c>
    </row>
    <row r="10" spans="1:15">
      <c r="A10" s="846" t="s">
        <v>438</v>
      </c>
      <c r="B10" s="52" t="s">
        <v>2175</v>
      </c>
      <c r="C10" s="51" t="s">
        <v>21</v>
      </c>
      <c r="D10" s="50">
        <v>4501</v>
      </c>
      <c r="E10" s="50" t="s">
        <v>21</v>
      </c>
      <c r="F10" s="50" t="s">
        <v>21</v>
      </c>
      <c r="G10" s="50">
        <v>25</v>
      </c>
      <c r="H10" s="50">
        <v>9709</v>
      </c>
      <c r="I10" s="49">
        <v>60</v>
      </c>
      <c r="J10" s="49">
        <v>204</v>
      </c>
      <c r="K10" s="48" t="s">
        <v>22</v>
      </c>
      <c r="L10" s="55" t="s">
        <v>21</v>
      </c>
      <c r="M10" s="847" t="s">
        <v>21</v>
      </c>
      <c r="N10" s="848" t="s">
        <v>1629</v>
      </c>
      <c r="O10" s="849" t="s">
        <v>1629</v>
      </c>
    </row>
    <row r="11" spans="1:15">
      <c r="A11" s="846" t="s">
        <v>439</v>
      </c>
      <c r="B11" s="52" t="s">
        <v>2176</v>
      </c>
      <c r="C11" s="51" t="s">
        <v>21</v>
      </c>
      <c r="D11" s="50">
        <v>3644</v>
      </c>
      <c r="E11" s="50" t="s">
        <v>21</v>
      </c>
      <c r="F11" s="50" t="s">
        <v>21</v>
      </c>
      <c r="G11" s="50">
        <v>5</v>
      </c>
      <c r="H11" s="50">
        <v>8648</v>
      </c>
      <c r="I11" s="49">
        <v>27</v>
      </c>
      <c r="J11" s="49">
        <v>204</v>
      </c>
      <c r="K11" s="48" t="s">
        <v>22</v>
      </c>
      <c r="L11" s="55" t="s">
        <v>21</v>
      </c>
      <c r="M11" s="847" t="s">
        <v>21</v>
      </c>
      <c r="N11" s="848" t="s">
        <v>1629</v>
      </c>
      <c r="O11" s="849" t="s">
        <v>1629</v>
      </c>
    </row>
    <row r="12" spans="1:15">
      <c r="A12" s="846" t="s">
        <v>440</v>
      </c>
      <c r="B12" s="52" t="s">
        <v>2177</v>
      </c>
      <c r="C12" s="51" t="s">
        <v>21</v>
      </c>
      <c r="D12" s="50">
        <v>6580</v>
      </c>
      <c r="E12" s="50" t="s">
        <v>21</v>
      </c>
      <c r="F12" s="50" t="s">
        <v>21</v>
      </c>
      <c r="G12" s="50">
        <v>22</v>
      </c>
      <c r="H12" s="50">
        <v>8605</v>
      </c>
      <c r="I12" s="49">
        <v>42</v>
      </c>
      <c r="J12" s="49">
        <v>204</v>
      </c>
      <c r="K12" s="48" t="s">
        <v>22</v>
      </c>
      <c r="L12" s="55" t="s">
        <v>21</v>
      </c>
      <c r="M12" s="847" t="s">
        <v>21</v>
      </c>
      <c r="N12" s="848" t="s">
        <v>1629</v>
      </c>
      <c r="O12" s="849" t="s">
        <v>1629</v>
      </c>
    </row>
    <row r="13" spans="1:15">
      <c r="A13" s="846" t="s">
        <v>441</v>
      </c>
      <c r="B13" s="52" t="s">
        <v>2178</v>
      </c>
      <c r="C13" s="51" t="s">
        <v>21</v>
      </c>
      <c r="D13" s="50">
        <v>5229</v>
      </c>
      <c r="E13" s="50" t="s">
        <v>21</v>
      </c>
      <c r="F13" s="50" t="s">
        <v>21</v>
      </c>
      <c r="G13" s="50">
        <v>12</v>
      </c>
      <c r="H13" s="50">
        <v>8295</v>
      </c>
      <c r="I13" s="49">
        <v>24</v>
      </c>
      <c r="J13" s="49">
        <v>204</v>
      </c>
      <c r="K13" s="48" t="s">
        <v>22</v>
      </c>
      <c r="L13" s="55" t="s">
        <v>21</v>
      </c>
      <c r="M13" s="847" t="s">
        <v>21</v>
      </c>
      <c r="N13" s="848" t="s">
        <v>1629</v>
      </c>
      <c r="O13" s="849" t="s">
        <v>1629</v>
      </c>
    </row>
    <row r="14" spans="1:15">
      <c r="A14" s="846" t="s">
        <v>442</v>
      </c>
      <c r="B14" s="52" t="s">
        <v>2179</v>
      </c>
      <c r="C14" s="51" t="s">
        <v>21</v>
      </c>
      <c r="D14" s="50">
        <v>8021</v>
      </c>
      <c r="E14" s="50" t="s">
        <v>21</v>
      </c>
      <c r="F14" s="50" t="s">
        <v>21</v>
      </c>
      <c r="G14" s="50">
        <v>20</v>
      </c>
      <c r="H14" s="50">
        <v>6955</v>
      </c>
      <c r="I14" s="49">
        <v>39</v>
      </c>
      <c r="J14" s="49">
        <v>204</v>
      </c>
      <c r="K14" s="48" t="s">
        <v>22</v>
      </c>
      <c r="L14" s="55" t="s">
        <v>21</v>
      </c>
      <c r="M14" s="847" t="s">
        <v>21</v>
      </c>
      <c r="N14" s="848" t="s">
        <v>1629</v>
      </c>
      <c r="O14" s="849" t="s">
        <v>1629</v>
      </c>
    </row>
    <row r="15" spans="1:15">
      <c r="A15" s="846" t="s">
        <v>443</v>
      </c>
      <c r="B15" s="52" t="s">
        <v>2180</v>
      </c>
      <c r="C15" s="51" t="s">
        <v>21</v>
      </c>
      <c r="D15" s="50">
        <v>6090</v>
      </c>
      <c r="E15" s="50" t="s">
        <v>21</v>
      </c>
      <c r="F15" s="50" t="s">
        <v>21</v>
      </c>
      <c r="G15" s="50">
        <v>10</v>
      </c>
      <c r="H15" s="50">
        <v>5157</v>
      </c>
      <c r="I15" s="49">
        <v>13</v>
      </c>
      <c r="J15" s="49">
        <v>204</v>
      </c>
      <c r="K15" s="48" t="s">
        <v>22</v>
      </c>
      <c r="L15" s="55" t="s">
        <v>21</v>
      </c>
      <c r="M15" s="847" t="s">
        <v>21</v>
      </c>
      <c r="N15" s="848" t="s">
        <v>1629</v>
      </c>
      <c r="O15" s="849" t="s">
        <v>1629</v>
      </c>
    </row>
    <row r="16" spans="1:15">
      <c r="A16" s="846" t="s">
        <v>444</v>
      </c>
      <c r="B16" s="52" t="s">
        <v>2181</v>
      </c>
      <c r="C16" s="51" t="s">
        <v>21</v>
      </c>
      <c r="D16" s="50">
        <v>5125</v>
      </c>
      <c r="E16" s="50" t="s">
        <v>21</v>
      </c>
      <c r="F16" s="50" t="s">
        <v>21</v>
      </c>
      <c r="G16" s="50">
        <v>13</v>
      </c>
      <c r="H16" s="50">
        <v>4196</v>
      </c>
      <c r="I16" s="49">
        <v>31</v>
      </c>
      <c r="J16" s="49">
        <v>204</v>
      </c>
      <c r="K16" s="48" t="s">
        <v>22</v>
      </c>
      <c r="L16" s="55" t="s">
        <v>21</v>
      </c>
      <c r="M16" s="847" t="s">
        <v>21</v>
      </c>
      <c r="N16" s="848" t="s">
        <v>1629</v>
      </c>
      <c r="O16" s="849" t="s">
        <v>1629</v>
      </c>
    </row>
    <row r="17" spans="1:15">
      <c r="A17" s="846" t="s">
        <v>445</v>
      </c>
      <c r="B17" s="52" t="s">
        <v>2182</v>
      </c>
      <c r="C17" s="51" t="s">
        <v>21</v>
      </c>
      <c r="D17" s="50">
        <v>4082</v>
      </c>
      <c r="E17" s="50" t="s">
        <v>21</v>
      </c>
      <c r="F17" s="50" t="s">
        <v>21</v>
      </c>
      <c r="G17" s="50">
        <v>10</v>
      </c>
      <c r="H17" s="50">
        <v>4196</v>
      </c>
      <c r="I17" s="49">
        <v>31</v>
      </c>
      <c r="J17" s="49">
        <v>204</v>
      </c>
      <c r="K17" s="48" t="s">
        <v>22</v>
      </c>
      <c r="L17" s="55" t="s">
        <v>21</v>
      </c>
      <c r="M17" s="847" t="s">
        <v>21</v>
      </c>
      <c r="N17" s="848" t="s">
        <v>1629</v>
      </c>
      <c r="O17" s="849" t="s">
        <v>1629</v>
      </c>
    </row>
    <row r="18" spans="1:15">
      <c r="A18" s="846" t="s">
        <v>446</v>
      </c>
      <c r="B18" s="52" t="s">
        <v>2183</v>
      </c>
      <c r="C18" s="51" t="s">
        <v>21</v>
      </c>
      <c r="D18" s="50">
        <v>3317</v>
      </c>
      <c r="E18" s="50" t="s">
        <v>21</v>
      </c>
      <c r="F18" s="50" t="s">
        <v>21</v>
      </c>
      <c r="G18" s="50">
        <v>8</v>
      </c>
      <c r="H18" s="50">
        <v>8957</v>
      </c>
      <c r="I18" s="49">
        <v>52</v>
      </c>
      <c r="J18" s="49">
        <v>204</v>
      </c>
      <c r="K18" s="48" t="s">
        <v>22</v>
      </c>
      <c r="L18" s="55" t="s">
        <v>21</v>
      </c>
      <c r="M18" s="847" t="s">
        <v>21</v>
      </c>
      <c r="N18" s="848" t="s">
        <v>1629</v>
      </c>
      <c r="O18" s="849" t="s">
        <v>1629</v>
      </c>
    </row>
    <row r="19" spans="1:15">
      <c r="A19" s="846" t="s">
        <v>447</v>
      </c>
      <c r="B19" s="52" t="s">
        <v>2184</v>
      </c>
      <c r="C19" s="51" t="s">
        <v>21</v>
      </c>
      <c r="D19" s="50">
        <v>1630</v>
      </c>
      <c r="E19" s="50" t="s">
        <v>21</v>
      </c>
      <c r="F19" s="50" t="s">
        <v>21</v>
      </c>
      <c r="G19" s="50">
        <v>5</v>
      </c>
      <c r="H19" s="50">
        <v>5448</v>
      </c>
      <c r="I19" s="49">
        <v>32</v>
      </c>
      <c r="J19" s="49">
        <v>204</v>
      </c>
      <c r="K19" s="48" t="s">
        <v>22</v>
      </c>
      <c r="L19" s="55" t="s">
        <v>21</v>
      </c>
      <c r="M19" s="847" t="s">
        <v>21</v>
      </c>
      <c r="N19" s="848" t="s">
        <v>1629</v>
      </c>
      <c r="O19" s="849" t="s">
        <v>1629</v>
      </c>
    </row>
    <row r="20" spans="1:15">
      <c r="A20" s="846" t="s">
        <v>448</v>
      </c>
      <c r="B20" s="52" t="s">
        <v>2185</v>
      </c>
      <c r="C20" s="51" t="s">
        <v>21</v>
      </c>
      <c r="D20" s="50">
        <v>7158</v>
      </c>
      <c r="E20" s="50" t="s">
        <v>21</v>
      </c>
      <c r="F20" s="50" t="s">
        <v>21</v>
      </c>
      <c r="G20" s="50">
        <v>46</v>
      </c>
      <c r="H20" s="50">
        <v>11787</v>
      </c>
      <c r="I20" s="49">
        <v>76</v>
      </c>
      <c r="J20" s="49">
        <v>204</v>
      </c>
      <c r="K20" s="48" t="s">
        <v>22</v>
      </c>
      <c r="L20" s="55" t="s">
        <v>21</v>
      </c>
      <c r="M20" s="847" t="s">
        <v>21</v>
      </c>
      <c r="N20" s="848" t="s">
        <v>1629</v>
      </c>
      <c r="O20" s="849" t="s">
        <v>1629</v>
      </c>
    </row>
    <row r="21" spans="1:15">
      <c r="A21" s="846" t="s">
        <v>449</v>
      </c>
      <c r="B21" s="52" t="s">
        <v>2186</v>
      </c>
      <c r="C21" s="51" t="s">
        <v>21</v>
      </c>
      <c r="D21" s="50">
        <v>5543</v>
      </c>
      <c r="E21" s="50" t="s">
        <v>21</v>
      </c>
      <c r="F21" s="50" t="s">
        <v>21</v>
      </c>
      <c r="G21" s="50">
        <v>37</v>
      </c>
      <c r="H21" s="50">
        <v>8305</v>
      </c>
      <c r="I21" s="49">
        <v>29</v>
      </c>
      <c r="J21" s="49">
        <v>204</v>
      </c>
      <c r="K21" s="48" t="s">
        <v>22</v>
      </c>
      <c r="L21" s="55" t="s">
        <v>21</v>
      </c>
      <c r="M21" s="847" t="s">
        <v>21</v>
      </c>
      <c r="N21" s="848" t="s">
        <v>1629</v>
      </c>
      <c r="O21" s="849" t="s">
        <v>1629</v>
      </c>
    </row>
    <row r="22" spans="1:15">
      <c r="A22" s="846" t="s">
        <v>450</v>
      </c>
      <c r="B22" s="52" t="s">
        <v>2187</v>
      </c>
      <c r="C22" s="51" t="s">
        <v>21</v>
      </c>
      <c r="D22" s="50">
        <v>4501</v>
      </c>
      <c r="E22" s="50" t="s">
        <v>21</v>
      </c>
      <c r="F22" s="50" t="s">
        <v>21</v>
      </c>
      <c r="G22" s="50">
        <v>25</v>
      </c>
      <c r="H22" s="50">
        <v>9709</v>
      </c>
      <c r="I22" s="49">
        <v>71</v>
      </c>
      <c r="J22" s="49">
        <v>204</v>
      </c>
      <c r="K22" s="48" t="s">
        <v>22</v>
      </c>
      <c r="L22" s="55" t="s">
        <v>21</v>
      </c>
      <c r="M22" s="847" t="s">
        <v>21</v>
      </c>
      <c r="N22" s="848" t="s">
        <v>1629</v>
      </c>
      <c r="O22" s="849" t="s">
        <v>1629</v>
      </c>
    </row>
    <row r="23" spans="1:15">
      <c r="A23" s="846" t="s">
        <v>451</v>
      </c>
      <c r="B23" s="52" t="s">
        <v>2188</v>
      </c>
      <c r="C23" s="51" t="s">
        <v>21</v>
      </c>
      <c r="D23" s="50">
        <v>3644</v>
      </c>
      <c r="E23" s="50" t="s">
        <v>21</v>
      </c>
      <c r="F23" s="50" t="s">
        <v>21</v>
      </c>
      <c r="G23" s="50">
        <v>5</v>
      </c>
      <c r="H23" s="50">
        <v>8648</v>
      </c>
      <c r="I23" s="49">
        <v>48</v>
      </c>
      <c r="J23" s="49">
        <v>204</v>
      </c>
      <c r="K23" s="48" t="s">
        <v>22</v>
      </c>
      <c r="L23" s="55" t="s">
        <v>21</v>
      </c>
      <c r="M23" s="847" t="s">
        <v>21</v>
      </c>
      <c r="N23" s="848" t="s">
        <v>1629</v>
      </c>
      <c r="O23" s="849" t="s">
        <v>1629</v>
      </c>
    </row>
    <row r="24" spans="1:15">
      <c r="A24" s="846" t="s">
        <v>452</v>
      </c>
      <c r="B24" s="52" t="s">
        <v>2189</v>
      </c>
      <c r="C24" s="51" t="s">
        <v>21</v>
      </c>
      <c r="D24" s="50">
        <v>5937</v>
      </c>
      <c r="E24" s="50" t="s">
        <v>21</v>
      </c>
      <c r="F24" s="50" t="s">
        <v>21</v>
      </c>
      <c r="G24" s="50">
        <v>16</v>
      </c>
      <c r="H24" s="50">
        <v>7509</v>
      </c>
      <c r="I24" s="49">
        <v>29</v>
      </c>
      <c r="J24" s="49">
        <v>204</v>
      </c>
      <c r="K24" s="48" t="s">
        <v>22</v>
      </c>
      <c r="L24" s="55" t="s">
        <v>21</v>
      </c>
      <c r="M24" s="847" t="s">
        <v>21</v>
      </c>
      <c r="N24" s="848" t="s">
        <v>1629</v>
      </c>
      <c r="O24" s="849" t="s">
        <v>1629</v>
      </c>
    </row>
    <row r="25" spans="1:15">
      <c r="A25" s="846" t="s">
        <v>453</v>
      </c>
      <c r="B25" s="52" t="s">
        <v>2190</v>
      </c>
      <c r="C25" s="51" t="s">
        <v>21</v>
      </c>
      <c r="D25" s="50">
        <v>5229</v>
      </c>
      <c r="E25" s="50" t="s">
        <v>21</v>
      </c>
      <c r="F25" s="50" t="s">
        <v>21</v>
      </c>
      <c r="G25" s="50">
        <v>12</v>
      </c>
      <c r="H25" s="50">
        <v>6797</v>
      </c>
      <c r="I25" s="49">
        <v>20</v>
      </c>
      <c r="J25" s="49">
        <v>204</v>
      </c>
      <c r="K25" s="48" t="s">
        <v>22</v>
      </c>
      <c r="L25" s="55" t="s">
        <v>21</v>
      </c>
      <c r="M25" s="847" t="s">
        <v>21</v>
      </c>
      <c r="N25" s="848" t="s">
        <v>1629</v>
      </c>
      <c r="O25" s="849" t="s">
        <v>1629</v>
      </c>
    </row>
    <row r="26" spans="1:15">
      <c r="A26" s="846" t="s">
        <v>454</v>
      </c>
      <c r="B26" s="52" t="s">
        <v>2191</v>
      </c>
      <c r="C26" s="51" t="s">
        <v>21</v>
      </c>
      <c r="D26" s="50">
        <v>5616</v>
      </c>
      <c r="E26" s="50" t="s">
        <v>21</v>
      </c>
      <c r="F26" s="50" t="s">
        <v>21</v>
      </c>
      <c r="G26" s="50">
        <v>16</v>
      </c>
      <c r="H26" s="50">
        <v>6955</v>
      </c>
      <c r="I26" s="49">
        <v>39</v>
      </c>
      <c r="J26" s="49">
        <v>204</v>
      </c>
      <c r="K26" s="48" t="s">
        <v>22</v>
      </c>
      <c r="L26" s="55" t="s">
        <v>21</v>
      </c>
      <c r="M26" s="847" t="s">
        <v>21</v>
      </c>
      <c r="N26" s="848" t="s">
        <v>1629</v>
      </c>
      <c r="O26" s="849" t="s">
        <v>1629</v>
      </c>
    </row>
    <row r="27" spans="1:15">
      <c r="A27" s="846" t="s">
        <v>455</v>
      </c>
      <c r="B27" s="52" t="s">
        <v>2192</v>
      </c>
      <c r="C27" s="51" t="s">
        <v>21</v>
      </c>
      <c r="D27" s="50">
        <v>5265</v>
      </c>
      <c r="E27" s="50" t="s">
        <v>21</v>
      </c>
      <c r="F27" s="50" t="s">
        <v>21</v>
      </c>
      <c r="G27" s="50">
        <v>10</v>
      </c>
      <c r="H27" s="50">
        <v>4712</v>
      </c>
      <c r="I27" s="49">
        <v>18</v>
      </c>
      <c r="J27" s="49">
        <v>204</v>
      </c>
      <c r="K27" s="48" t="s">
        <v>22</v>
      </c>
      <c r="L27" s="55" t="s">
        <v>21</v>
      </c>
      <c r="M27" s="847" t="s">
        <v>21</v>
      </c>
      <c r="N27" s="848" t="s">
        <v>1629</v>
      </c>
      <c r="O27" s="849" t="s">
        <v>1629</v>
      </c>
    </row>
    <row r="28" spans="1:15">
      <c r="A28" s="846" t="s">
        <v>456</v>
      </c>
      <c r="B28" s="52" t="s">
        <v>2193</v>
      </c>
      <c r="C28" s="51" t="s">
        <v>21</v>
      </c>
      <c r="D28" s="50">
        <v>2840</v>
      </c>
      <c r="E28" s="50" t="s">
        <v>21</v>
      </c>
      <c r="F28" s="50" t="s">
        <v>21</v>
      </c>
      <c r="G28" s="50">
        <v>5</v>
      </c>
      <c r="H28" s="50">
        <v>4196</v>
      </c>
      <c r="I28" s="49">
        <v>33</v>
      </c>
      <c r="J28" s="49">
        <v>204</v>
      </c>
      <c r="K28" s="48" t="s">
        <v>22</v>
      </c>
      <c r="L28" s="55" t="s">
        <v>21</v>
      </c>
      <c r="M28" s="847" t="s">
        <v>21</v>
      </c>
      <c r="N28" s="848" t="s">
        <v>1629</v>
      </c>
      <c r="O28" s="849" t="s">
        <v>1629</v>
      </c>
    </row>
    <row r="29" spans="1:15">
      <c r="A29" s="846" t="s">
        <v>457</v>
      </c>
      <c r="B29" s="52" t="s">
        <v>2194</v>
      </c>
      <c r="C29" s="51" t="s">
        <v>21</v>
      </c>
      <c r="D29" s="50">
        <v>2840</v>
      </c>
      <c r="E29" s="50" t="s">
        <v>21</v>
      </c>
      <c r="F29" s="50" t="s">
        <v>21</v>
      </c>
      <c r="G29" s="50">
        <v>5</v>
      </c>
      <c r="H29" s="50">
        <v>4196</v>
      </c>
      <c r="I29" s="49">
        <v>33</v>
      </c>
      <c r="J29" s="49">
        <v>204</v>
      </c>
      <c r="K29" s="48" t="s">
        <v>22</v>
      </c>
      <c r="L29" s="55" t="s">
        <v>21</v>
      </c>
      <c r="M29" s="847" t="s">
        <v>21</v>
      </c>
      <c r="N29" s="848" t="s">
        <v>1629</v>
      </c>
      <c r="O29" s="849" t="s">
        <v>1629</v>
      </c>
    </row>
    <row r="30" spans="1:15">
      <c r="A30" s="846" t="s">
        <v>458</v>
      </c>
      <c r="B30" s="52" t="s">
        <v>2195</v>
      </c>
      <c r="C30" s="51" t="s">
        <v>21</v>
      </c>
      <c r="D30" s="50">
        <v>3317</v>
      </c>
      <c r="E30" s="50" t="s">
        <v>21</v>
      </c>
      <c r="F30" s="50" t="s">
        <v>21</v>
      </c>
      <c r="G30" s="50">
        <v>8</v>
      </c>
      <c r="H30" s="50">
        <v>8957</v>
      </c>
      <c r="I30" s="49">
        <v>52</v>
      </c>
      <c r="J30" s="49">
        <v>204</v>
      </c>
      <c r="K30" s="48" t="s">
        <v>22</v>
      </c>
      <c r="L30" s="55" t="s">
        <v>21</v>
      </c>
      <c r="M30" s="847" t="s">
        <v>21</v>
      </c>
      <c r="N30" s="848" t="s">
        <v>1629</v>
      </c>
      <c r="O30" s="849" t="s">
        <v>1629</v>
      </c>
    </row>
    <row r="31" spans="1:15">
      <c r="A31" s="846" t="s">
        <v>459</v>
      </c>
      <c r="B31" s="52" t="s">
        <v>2196</v>
      </c>
      <c r="C31" s="51" t="s">
        <v>21</v>
      </c>
      <c r="D31" s="50">
        <v>1630</v>
      </c>
      <c r="E31" s="50" t="s">
        <v>21</v>
      </c>
      <c r="F31" s="50" t="s">
        <v>21</v>
      </c>
      <c r="G31" s="50">
        <v>5</v>
      </c>
      <c r="H31" s="50">
        <v>5448</v>
      </c>
      <c r="I31" s="49">
        <v>32</v>
      </c>
      <c r="J31" s="49">
        <v>204</v>
      </c>
      <c r="K31" s="48" t="s">
        <v>22</v>
      </c>
      <c r="L31" s="55" t="s">
        <v>21</v>
      </c>
      <c r="M31" s="847" t="s">
        <v>21</v>
      </c>
      <c r="N31" s="848" t="s">
        <v>1629</v>
      </c>
      <c r="O31" s="849" t="s">
        <v>1629</v>
      </c>
    </row>
    <row r="32" spans="1:15">
      <c r="A32" s="846" t="s">
        <v>460</v>
      </c>
      <c r="B32" s="52" t="s">
        <v>2197</v>
      </c>
      <c r="C32" s="51" t="s">
        <v>21</v>
      </c>
      <c r="D32" s="50">
        <v>7158</v>
      </c>
      <c r="E32" s="50" t="s">
        <v>21</v>
      </c>
      <c r="F32" s="50" t="s">
        <v>21</v>
      </c>
      <c r="G32" s="50">
        <v>46</v>
      </c>
      <c r="H32" s="50">
        <v>10440</v>
      </c>
      <c r="I32" s="49">
        <v>66</v>
      </c>
      <c r="J32" s="49">
        <v>204</v>
      </c>
      <c r="K32" s="48" t="s">
        <v>22</v>
      </c>
      <c r="L32" s="55" t="s">
        <v>21</v>
      </c>
      <c r="M32" s="847" t="s">
        <v>21</v>
      </c>
      <c r="N32" s="848" t="s">
        <v>1629</v>
      </c>
      <c r="O32" s="849" t="s">
        <v>1629</v>
      </c>
    </row>
    <row r="33" spans="1:15">
      <c r="A33" s="846" t="s">
        <v>461</v>
      </c>
      <c r="B33" s="52" t="s">
        <v>2198</v>
      </c>
      <c r="C33" s="51" t="s">
        <v>21</v>
      </c>
      <c r="D33" s="50">
        <v>5543</v>
      </c>
      <c r="E33" s="50" t="s">
        <v>21</v>
      </c>
      <c r="F33" s="50" t="s">
        <v>21</v>
      </c>
      <c r="G33" s="50">
        <v>37</v>
      </c>
      <c r="H33" s="50">
        <v>6701</v>
      </c>
      <c r="I33" s="49">
        <v>38</v>
      </c>
      <c r="J33" s="49">
        <v>204</v>
      </c>
      <c r="K33" s="48" t="s">
        <v>22</v>
      </c>
      <c r="L33" s="55" t="s">
        <v>21</v>
      </c>
      <c r="M33" s="847" t="s">
        <v>21</v>
      </c>
      <c r="N33" s="848" t="s">
        <v>1629</v>
      </c>
      <c r="O33" s="849" t="s">
        <v>1629</v>
      </c>
    </row>
    <row r="34" spans="1:15">
      <c r="A34" s="846" t="s">
        <v>462</v>
      </c>
      <c r="B34" s="52" t="s">
        <v>2199</v>
      </c>
      <c r="C34" s="51" t="s">
        <v>21</v>
      </c>
      <c r="D34" s="50">
        <v>4501</v>
      </c>
      <c r="E34" s="50" t="s">
        <v>21</v>
      </c>
      <c r="F34" s="50" t="s">
        <v>21</v>
      </c>
      <c r="G34" s="50">
        <v>25</v>
      </c>
      <c r="H34" s="50">
        <v>6325</v>
      </c>
      <c r="I34" s="49">
        <v>59</v>
      </c>
      <c r="J34" s="49">
        <v>204</v>
      </c>
      <c r="K34" s="48" t="s">
        <v>22</v>
      </c>
      <c r="L34" s="55" t="s">
        <v>21</v>
      </c>
      <c r="M34" s="847" t="s">
        <v>21</v>
      </c>
      <c r="N34" s="848" t="s">
        <v>1629</v>
      </c>
      <c r="O34" s="849" t="s">
        <v>1629</v>
      </c>
    </row>
    <row r="35" spans="1:15">
      <c r="A35" s="846" t="s">
        <v>463</v>
      </c>
      <c r="B35" s="52" t="s">
        <v>2200</v>
      </c>
      <c r="C35" s="51" t="s">
        <v>21</v>
      </c>
      <c r="D35" s="50">
        <v>3644</v>
      </c>
      <c r="E35" s="50" t="s">
        <v>21</v>
      </c>
      <c r="F35" s="50" t="s">
        <v>21</v>
      </c>
      <c r="G35" s="50">
        <v>5</v>
      </c>
      <c r="H35" s="50">
        <v>6325</v>
      </c>
      <c r="I35" s="49">
        <v>59</v>
      </c>
      <c r="J35" s="49">
        <v>204</v>
      </c>
      <c r="K35" s="48" t="s">
        <v>22</v>
      </c>
      <c r="L35" s="55" t="s">
        <v>21</v>
      </c>
      <c r="M35" s="847" t="s">
        <v>21</v>
      </c>
      <c r="N35" s="848" t="s">
        <v>1629</v>
      </c>
      <c r="O35" s="849" t="s">
        <v>1629</v>
      </c>
    </row>
    <row r="36" spans="1:15">
      <c r="A36" s="846" t="s">
        <v>464</v>
      </c>
      <c r="B36" s="52" t="s">
        <v>2201</v>
      </c>
      <c r="C36" s="51" t="s">
        <v>21</v>
      </c>
      <c r="D36" s="50">
        <v>4501</v>
      </c>
      <c r="E36" s="50" t="s">
        <v>21</v>
      </c>
      <c r="F36" s="50" t="s">
        <v>21</v>
      </c>
      <c r="G36" s="50">
        <v>15</v>
      </c>
      <c r="H36" s="50">
        <v>6638</v>
      </c>
      <c r="I36" s="49">
        <v>33</v>
      </c>
      <c r="J36" s="49">
        <v>204</v>
      </c>
      <c r="K36" s="48" t="s">
        <v>22</v>
      </c>
      <c r="L36" s="55" t="s">
        <v>21</v>
      </c>
      <c r="M36" s="847" t="s">
        <v>21</v>
      </c>
      <c r="N36" s="848" t="s">
        <v>1629</v>
      </c>
      <c r="O36" s="849" t="s">
        <v>1629</v>
      </c>
    </row>
    <row r="37" spans="1:15">
      <c r="A37" s="846" t="s">
        <v>465</v>
      </c>
      <c r="B37" s="52" t="s">
        <v>2202</v>
      </c>
      <c r="C37" s="51" t="s">
        <v>21</v>
      </c>
      <c r="D37" s="50">
        <v>4294</v>
      </c>
      <c r="E37" s="50" t="s">
        <v>21</v>
      </c>
      <c r="F37" s="50" t="s">
        <v>21</v>
      </c>
      <c r="G37" s="50">
        <v>10</v>
      </c>
      <c r="H37" s="50">
        <v>5924</v>
      </c>
      <c r="I37" s="49">
        <v>19</v>
      </c>
      <c r="J37" s="49">
        <v>204</v>
      </c>
      <c r="K37" s="48" t="s">
        <v>22</v>
      </c>
      <c r="L37" s="55" t="s">
        <v>21</v>
      </c>
      <c r="M37" s="847" t="s">
        <v>21</v>
      </c>
      <c r="N37" s="848" t="s">
        <v>1629</v>
      </c>
      <c r="O37" s="849" t="s">
        <v>1629</v>
      </c>
    </row>
    <row r="38" spans="1:15">
      <c r="A38" s="846" t="s">
        <v>466</v>
      </c>
      <c r="B38" s="52" t="s">
        <v>2203</v>
      </c>
      <c r="C38" s="51" t="s">
        <v>21</v>
      </c>
      <c r="D38" s="50">
        <v>1823</v>
      </c>
      <c r="E38" s="50" t="s">
        <v>21</v>
      </c>
      <c r="F38" s="50" t="s">
        <v>21</v>
      </c>
      <c r="G38" s="50">
        <v>8</v>
      </c>
      <c r="H38" s="50">
        <v>4922</v>
      </c>
      <c r="I38" s="49">
        <v>22</v>
      </c>
      <c r="J38" s="49">
        <v>204</v>
      </c>
      <c r="K38" s="48" t="s">
        <v>22</v>
      </c>
      <c r="L38" s="55" t="s">
        <v>21</v>
      </c>
      <c r="M38" s="847" t="s">
        <v>21</v>
      </c>
      <c r="N38" s="848" t="s">
        <v>1629</v>
      </c>
      <c r="O38" s="849" t="s">
        <v>1629</v>
      </c>
    </row>
    <row r="39" spans="1:15">
      <c r="A39" s="846" t="s">
        <v>467</v>
      </c>
      <c r="B39" s="52" t="s">
        <v>2204</v>
      </c>
      <c r="C39" s="51" t="s">
        <v>21</v>
      </c>
      <c r="D39" s="50">
        <v>1756</v>
      </c>
      <c r="E39" s="50" t="s">
        <v>21</v>
      </c>
      <c r="F39" s="50" t="s">
        <v>21</v>
      </c>
      <c r="G39" s="50">
        <v>5</v>
      </c>
      <c r="H39" s="50">
        <v>3848</v>
      </c>
      <c r="I39" s="49">
        <v>15</v>
      </c>
      <c r="J39" s="49">
        <v>204</v>
      </c>
      <c r="K39" s="48" t="s">
        <v>22</v>
      </c>
      <c r="L39" s="55" t="s">
        <v>21</v>
      </c>
      <c r="M39" s="847" t="s">
        <v>21</v>
      </c>
      <c r="N39" s="848" t="s">
        <v>1629</v>
      </c>
      <c r="O39" s="849" t="s">
        <v>1629</v>
      </c>
    </row>
    <row r="40" spans="1:15">
      <c r="A40" s="846" t="s">
        <v>468</v>
      </c>
      <c r="B40" s="52" t="s">
        <v>2205</v>
      </c>
      <c r="C40" s="51" t="s">
        <v>21</v>
      </c>
      <c r="D40" s="50">
        <v>2536</v>
      </c>
      <c r="E40" s="50" t="s">
        <v>21</v>
      </c>
      <c r="F40" s="50" t="s">
        <v>21</v>
      </c>
      <c r="G40" s="50">
        <v>5</v>
      </c>
      <c r="H40" s="50">
        <v>3464</v>
      </c>
      <c r="I40" s="49">
        <v>22</v>
      </c>
      <c r="J40" s="49">
        <v>204</v>
      </c>
      <c r="K40" s="48" t="s">
        <v>22</v>
      </c>
      <c r="L40" s="55" t="s">
        <v>21</v>
      </c>
      <c r="M40" s="847" t="s">
        <v>21</v>
      </c>
      <c r="N40" s="848" t="s">
        <v>1629</v>
      </c>
      <c r="O40" s="849" t="s">
        <v>1629</v>
      </c>
    </row>
    <row r="41" spans="1:15">
      <c r="A41" s="846" t="s">
        <v>469</v>
      </c>
      <c r="B41" s="52" t="s">
        <v>2206</v>
      </c>
      <c r="C41" s="51" t="s">
        <v>21</v>
      </c>
      <c r="D41" s="50">
        <v>1834</v>
      </c>
      <c r="E41" s="50" t="s">
        <v>21</v>
      </c>
      <c r="F41" s="50" t="s">
        <v>21</v>
      </c>
      <c r="G41" s="50">
        <v>5</v>
      </c>
      <c r="H41" s="50">
        <v>1529</v>
      </c>
      <c r="I41" s="49">
        <v>5</v>
      </c>
      <c r="J41" s="49">
        <v>204</v>
      </c>
      <c r="K41" s="48" t="s">
        <v>22</v>
      </c>
      <c r="L41" s="55" t="s">
        <v>21</v>
      </c>
      <c r="M41" s="847" t="s">
        <v>21</v>
      </c>
      <c r="N41" s="848" t="s">
        <v>1629</v>
      </c>
      <c r="O41" s="849" t="s">
        <v>1629</v>
      </c>
    </row>
    <row r="42" spans="1:15">
      <c r="A42" s="846" t="s">
        <v>470</v>
      </c>
      <c r="B42" s="52" t="s">
        <v>2207</v>
      </c>
      <c r="C42" s="51" t="s">
        <v>21</v>
      </c>
      <c r="D42" s="50">
        <v>1392</v>
      </c>
      <c r="E42" s="50" t="s">
        <v>21</v>
      </c>
      <c r="F42" s="50" t="s">
        <v>21</v>
      </c>
      <c r="G42" s="50">
        <v>5</v>
      </c>
      <c r="H42" s="50">
        <v>5851</v>
      </c>
      <c r="I42" s="49">
        <v>36</v>
      </c>
      <c r="J42" s="49">
        <v>204</v>
      </c>
      <c r="K42" s="48" t="s">
        <v>22</v>
      </c>
      <c r="L42" s="55" t="s">
        <v>21</v>
      </c>
      <c r="M42" s="847" t="s">
        <v>21</v>
      </c>
      <c r="N42" s="848" t="s">
        <v>1629</v>
      </c>
      <c r="O42" s="849" t="s">
        <v>1629</v>
      </c>
    </row>
    <row r="43" spans="1:15">
      <c r="A43" s="846" t="s">
        <v>471</v>
      </c>
      <c r="B43" s="52" t="s">
        <v>2208</v>
      </c>
      <c r="C43" s="51" t="s">
        <v>21</v>
      </c>
      <c r="D43" s="50">
        <v>708</v>
      </c>
      <c r="E43" s="50" t="s">
        <v>21</v>
      </c>
      <c r="F43" s="50" t="s">
        <v>21</v>
      </c>
      <c r="G43" s="50">
        <v>5</v>
      </c>
      <c r="H43" s="50">
        <v>4418</v>
      </c>
      <c r="I43" s="49">
        <v>21</v>
      </c>
      <c r="J43" s="49">
        <v>204</v>
      </c>
      <c r="K43" s="48" t="s">
        <v>22</v>
      </c>
      <c r="L43" s="55" t="s">
        <v>21</v>
      </c>
      <c r="M43" s="847" t="s">
        <v>21</v>
      </c>
      <c r="N43" s="848" t="s">
        <v>1629</v>
      </c>
      <c r="O43" s="849" t="s">
        <v>1629</v>
      </c>
    </row>
    <row r="44" spans="1:15">
      <c r="A44" s="846" t="s">
        <v>472</v>
      </c>
      <c r="B44" s="52" t="s">
        <v>2209</v>
      </c>
      <c r="C44" s="51" t="s">
        <v>21</v>
      </c>
      <c r="D44" s="50">
        <v>3708</v>
      </c>
      <c r="E44" s="50" t="s">
        <v>21</v>
      </c>
      <c r="F44" s="50" t="s">
        <v>21</v>
      </c>
      <c r="G44" s="50">
        <v>73</v>
      </c>
      <c r="H44" s="50">
        <v>3875</v>
      </c>
      <c r="I44" s="49">
        <v>46</v>
      </c>
      <c r="J44" s="49">
        <v>204</v>
      </c>
      <c r="K44" s="48" t="s">
        <v>27</v>
      </c>
      <c r="L44" s="55">
        <v>0.25</v>
      </c>
      <c r="M44" s="847">
        <v>969</v>
      </c>
      <c r="N44" s="848">
        <v>1</v>
      </c>
      <c r="O44" s="849" t="s">
        <v>2210</v>
      </c>
    </row>
    <row r="45" spans="1:15">
      <c r="A45" s="846" t="s">
        <v>473</v>
      </c>
      <c r="B45" s="52" t="s">
        <v>2211</v>
      </c>
      <c r="C45" s="51" t="s">
        <v>21</v>
      </c>
      <c r="D45" s="50">
        <v>1503</v>
      </c>
      <c r="E45" s="50" t="s">
        <v>21</v>
      </c>
      <c r="F45" s="50" t="s">
        <v>21</v>
      </c>
      <c r="G45" s="50">
        <v>5</v>
      </c>
      <c r="H45" s="50">
        <v>2886</v>
      </c>
      <c r="I45" s="49">
        <v>21</v>
      </c>
      <c r="J45" s="49">
        <v>204</v>
      </c>
      <c r="K45" s="48" t="s">
        <v>27</v>
      </c>
      <c r="L45" s="55">
        <v>0.25</v>
      </c>
      <c r="M45" s="847">
        <v>722</v>
      </c>
      <c r="N45" s="848">
        <v>1</v>
      </c>
      <c r="O45" s="849" t="s">
        <v>2210</v>
      </c>
    </row>
    <row r="46" spans="1:15">
      <c r="A46" s="846" t="s">
        <v>474</v>
      </c>
      <c r="B46" s="52" t="s">
        <v>128</v>
      </c>
      <c r="C46" s="51" t="s">
        <v>21</v>
      </c>
      <c r="D46" s="50">
        <v>5688</v>
      </c>
      <c r="E46" s="50" t="s">
        <v>21</v>
      </c>
      <c r="F46" s="50" t="s">
        <v>21</v>
      </c>
      <c r="G46" s="50">
        <v>101</v>
      </c>
      <c r="H46" s="50">
        <v>3961</v>
      </c>
      <c r="I46" s="49">
        <v>47</v>
      </c>
      <c r="J46" s="49">
        <v>204</v>
      </c>
      <c r="K46" s="48" t="s">
        <v>27</v>
      </c>
      <c r="L46" s="55">
        <v>0.25</v>
      </c>
      <c r="M46" s="847">
        <v>990</v>
      </c>
      <c r="N46" s="848">
        <v>1</v>
      </c>
      <c r="O46" s="849" t="s">
        <v>2210</v>
      </c>
    </row>
    <row r="47" spans="1:15">
      <c r="A47" s="846" t="s">
        <v>475</v>
      </c>
      <c r="B47" s="52" t="s">
        <v>129</v>
      </c>
      <c r="C47" s="51" t="s">
        <v>21</v>
      </c>
      <c r="D47" s="50">
        <v>3380</v>
      </c>
      <c r="E47" s="50" t="s">
        <v>21</v>
      </c>
      <c r="F47" s="50" t="s">
        <v>21</v>
      </c>
      <c r="G47" s="50">
        <v>49</v>
      </c>
      <c r="H47" s="50">
        <v>2502</v>
      </c>
      <c r="I47" s="49">
        <v>13</v>
      </c>
      <c r="J47" s="49">
        <v>204</v>
      </c>
      <c r="K47" s="48" t="s">
        <v>27</v>
      </c>
      <c r="L47" s="55">
        <v>0.25</v>
      </c>
      <c r="M47" s="847">
        <v>626</v>
      </c>
      <c r="N47" s="848">
        <v>1</v>
      </c>
      <c r="O47" s="849" t="s">
        <v>2210</v>
      </c>
    </row>
    <row r="48" spans="1:15">
      <c r="A48" s="846" t="s">
        <v>476</v>
      </c>
      <c r="B48" s="52" t="s">
        <v>2212</v>
      </c>
      <c r="C48" s="51" t="s">
        <v>21</v>
      </c>
      <c r="D48" s="50">
        <v>1304</v>
      </c>
      <c r="E48" s="50" t="s">
        <v>21</v>
      </c>
      <c r="F48" s="50" t="s">
        <v>21</v>
      </c>
      <c r="G48" s="50">
        <v>8</v>
      </c>
      <c r="H48" s="50">
        <v>3347</v>
      </c>
      <c r="I48" s="49">
        <v>33</v>
      </c>
      <c r="J48" s="49">
        <v>204</v>
      </c>
      <c r="K48" s="48" t="s">
        <v>27</v>
      </c>
      <c r="L48" s="55">
        <v>0.25</v>
      </c>
      <c r="M48" s="847">
        <v>837</v>
      </c>
      <c r="N48" s="848" t="s">
        <v>1629</v>
      </c>
      <c r="O48" s="849" t="s">
        <v>1629</v>
      </c>
    </row>
    <row r="49" spans="1:15">
      <c r="A49" s="846" t="s">
        <v>477</v>
      </c>
      <c r="B49" s="52" t="s">
        <v>2213</v>
      </c>
      <c r="C49" s="51" t="s">
        <v>21</v>
      </c>
      <c r="D49" s="50">
        <v>583</v>
      </c>
      <c r="E49" s="50" t="s">
        <v>21</v>
      </c>
      <c r="F49" s="50" t="s">
        <v>21</v>
      </c>
      <c r="G49" s="50">
        <v>5</v>
      </c>
      <c r="H49" s="50">
        <v>2352</v>
      </c>
      <c r="I49" s="49">
        <v>19</v>
      </c>
      <c r="J49" s="49">
        <v>204</v>
      </c>
      <c r="K49" s="48" t="s">
        <v>27</v>
      </c>
      <c r="L49" s="55">
        <v>0.25</v>
      </c>
      <c r="M49" s="847">
        <v>588</v>
      </c>
      <c r="N49" s="848" t="s">
        <v>1629</v>
      </c>
      <c r="O49" s="849" t="s">
        <v>1629</v>
      </c>
    </row>
    <row r="50" spans="1:15">
      <c r="A50" s="846" t="s">
        <v>478</v>
      </c>
      <c r="B50" s="52" t="s">
        <v>2214</v>
      </c>
      <c r="C50" s="51" t="s">
        <v>21</v>
      </c>
      <c r="D50" s="50">
        <v>1378</v>
      </c>
      <c r="E50" s="50" t="s">
        <v>21</v>
      </c>
      <c r="F50" s="50" t="s">
        <v>21</v>
      </c>
      <c r="G50" s="50">
        <v>8</v>
      </c>
      <c r="H50" s="50">
        <v>2722</v>
      </c>
      <c r="I50" s="49">
        <v>24</v>
      </c>
      <c r="J50" s="49">
        <v>204</v>
      </c>
      <c r="K50" s="48" t="s">
        <v>27</v>
      </c>
      <c r="L50" s="55">
        <v>0.25</v>
      </c>
      <c r="M50" s="847">
        <v>681</v>
      </c>
      <c r="N50" s="848" t="s">
        <v>1629</v>
      </c>
      <c r="O50" s="849" t="s">
        <v>1629</v>
      </c>
    </row>
    <row r="51" spans="1:15">
      <c r="A51" s="846" t="s">
        <v>479</v>
      </c>
      <c r="B51" s="52" t="s">
        <v>2215</v>
      </c>
      <c r="C51" s="51" t="s">
        <v>21</v>
      </c>
      <c r="D51" s="50">
        <v>620</v>
      </c>
      <c r="E51" s="50" t="s">
        <v>21</v>
      </c>
      <c r="F51" s="50" t="s">
        <v>21</v>
      </c>
      <c r="G51" s="50">
        <v>5</v>
      </c>
      <c r="H51" s="50">
        <v>1708</v>
      </c>
      <c r="I51" s="49">
        <v>8</v>
      </c>
      <c r="J51" s="49">
        <v>204</v>
      </c>
      <c r="K51" s="48" t="s">
        <v>27</v>
      </c>
      <c r="L51" s="55">
        <v>0.45</v>
      </c>
      <c r="M51" s="847">
        <v>769</v>
      </c>
      <c r="N51" s="848" t="s">
        <v>1629</v>
      </c>
      <c r="O51" s="849" t="s">
        <v>1629</v>
      </c>
    </row>
    <row r="52" spans="1:15">
      <c r="A52" s="846" t="s">
        <v>480</v>
      </c>
      <c r="B52" s="52" t="s">
        <v>2216</v>
      </c>
      <c r="C52" s="51" t="s">
        <v>21</v>
      </c>
      <c r="D52" s="50">
        <v>891</v>
      </c>
      <c r="E52" s="50" t="s">
        <v>21</v>
      </c>
      <c r="F52" s="50" t="s">
        <v>21</v>
      </c>
      <c r="G52" s="50">
        <v>5</v>
      </c>
      <c r="H52" s="50">
        <v>1191</v>
      </c>
      <c r="I52" s="49">
        <v>13</v>
      </c>
      <c r="J52" s="49">
        <v>204</v>
      </c>
      <c r="K52" s="48" t="s">
        <v>22</v>
      </c>
      <c r="L52" s="55" t="s">
        <v>21</v>
      </c>
      <c r="M52" s="847" t="s">
        <v>21</v>
      </c>
      <c r="N52" s="848">
        <v>1</v>
      </c>
      <c r="O52" s="849" t="s">
        <v>2210</v>
      </c>
    </row>
    <row r="53" spans="1:15">
      <c r="A53" s="846" t="s">
        <v>481</v>
      </c>
      <c r="B53" s="52" t="s">
        <v>2217</v>
      </c>
      <c r="C53" s="51" t="s">
        <v>21</v>
      </c>
      <c r="D53" s="50">
        <v>581</v>
      </c>
      <c r="E53" s="50" t="s">
        <v>21</v>
      </c>
      <c r="F53" s="50" t="s">
        <v>21</v>
      </c>
      <c r="G53" s="50">
        <v>5</v>
      </c>
      <c r="H53" s="50">
        <v>666</v>
      </c>
      <c r="I53" s="49">
        <v>5</v>
      </c>
      <c r="J53" s="49">
        <v>204</v>
      </c>
      <c r="K53" s="48" t="s">
        <v>22</v>
      </c>
      <c r="L53" s="55" t="s">
        <v>21</v>
      </c>
      <c r="M53" s="847" t="s">
        <v>21</v>
      </c>
      <c r="N53" s="848">
        <v>1</v>
      </c>
      <c r="O53" s="849" t="s">
        <v>2210</v>
      </c>
    </row>
    <row r="54" spans="1:15">
      <c r="A54" s="846" t="s">
        <v>482</v>
      </c>
      <c r="B54" s="52" t="s">
        <v>130</v>
      </c>
      <c r="C54" s="51" t="s">
        <v>21</v>
      </c>
      <c r="D54" s="50">
        <v>3256</v>
      </c>
      <c r="E54" s="50" t="s">
        <v>21</v>
      </c>
      <c r="F54" s="50" t="s">
        <v>21</v>
      </c>
      <c r="G54" s="50">
        <v>24</v>
      </c>
      <c r="H54" s="50">
        <v>4790</v>
      </c>
      <c r="I54" s="49">
        <v>60</v>
      </c>
      <c r="J54" s="49">
        <v>204</v>
      </c>
      <c r="K54" s="48" t="s">
        <v>27</v>
      </c>
      <c r="L54" s="55">
        <v>0.25</v>
      </c>
      <c r="M54" s="847">
        <v>1198</v>
      </c>
      <c r="N54" s="848" t="s">
        <v>1629</v>
      </c>
      <c r="O54" s="849" t="s">
        <v>1629</v>
      </c>
    </row>
    <row r="55" spans="1:15">
      <c r="A55" s="846" t="s">
        <v>483</v>
      </c>
      <c r="B55" s="52" t="s">
        <v>131</v>
      </c>
      <c r="C55" s="51" t="s">
        <v>21</v>
      </c>
      <c r="D55" s="50">
        <v>3256</v>
      </c>
      <c r="E55" s="50" t="s">
        <v>21</v>
      </c>
      <c r="F55" s="50" t="s">
        <v>21</v>
      </c>
      <c r="G55" s="50">
        <v>24</v>
      </c>
      <c r="H55" s="50">
        <v>2285</v>
      </c>
      <c r="I55" s="49">
        <v>14</v>
      </c>
      <c r="J55" s="49">
        <v>204</v>
      </c>
      <c r="K55" s="48" t="s">
        <v>27</v>
      </c>
      <c r="L55" s="55">
        <v>0.25</v>
      </c>
      <c r="M55" s="847">
        <v>571</v>
      </c>
      <c r="N55" s="848" t="s">
        <v>1629</v>
      </c>
      <c r="O55" s="849" t="s">
        <v>1629</v>
      </c>
    </row>
    <row r="56" spans="1:15">
      <c r="A56" s="846" t="s">
        <v>484</v>
      </c>
      <c r="B56" s="52" t="s">
        <v>132</v>
      </c>
      <c r="C56" s="51" t="s">
        <v>21</v>
      </c>
      <c r="D56" s="50">
        <v>1831</v>
      </c>
      <c r="E56" s="50" t="s">
        <v>21</v>
      </c>
      <c r="F56" s="50" t="s">
        <v>21</v>
      </c>
      <c r="G56" s="50">
        <v>13</v>
      </c>
      <c r="H56" s="50">
        <v>4767</v>
      </c>
      <c r="I56" s="49">
        <v>56</v>
      </c>
      <c r="J56" s="49">
        <v>204</v>
      </c>
      <c r="K56" s="48" t="s">
        <v>27</v>
      </c>
      <c r="L56" s="55">
        <v>0.25</v>
      </c>
      <c r="M56" s="847">
        <v>1192</v>
      </c>
      <c r="N56" s="848" t="s">
        <v>1629</v>
      </c>
      <c r="O56" s="849" t="s">
        <v>1629</v>
      </c>
    </row>
    <row r="57" spans="1:15">
      <c r="A57" s="846" t="s">
        <v>485</v>
      </c>
      <c r="B57" s="52" t="s">
        <v>133</v>
      </c>
      <c r="C57" s="51" t="s">
        <v>21</v>
      </c>
      <c r="D57" s="50">
        <v>1617</v>
      </c>
      <c r="E57" s="50" t="s">
        <v>21</v>
      </c>
      <c r="F57" s="50" t="s">
        <v>21</v>
      </c>
      <c r="G57" s="50">
        <v>10</v>
      </c>
      <c r="H57" s="50">
        <v>3283</v>
      </c>
      <c r="I57" s="49">
        <v>27</v>
      </c>
      <c r="J57" s="49">
        <v>204</v>
      </c>
      <c r="K57" s="48" t="s">
        <v>27</v>
      </c>
      <c r="L57" s="55">
        <v>0.25</v>
      </c>
      <c r="M57" s="847">
        <v>821</v>
      </c>
      <c r="N57" s="848" t="s">
        <v>1629</v>
      </c>
      <c r="O57" s="849" t="s">
        <v>1629</v>
      </c>
    </row>
    <row r="58" spans="1:15">
      <c r="A58" s="846" t="s">
        <v>486</v>
      </c>
      <c r="B58" s="52" t="s">
        <v>134</v>
      </c>
      <c r="C58" s="51" t="s">
        <v>21</v>
      </c>
      <c r="D58" s="50">
        <v>527</v>
      </c>
      <c r="E58" s="50" t="s">
        <v>21</v>
      </c>
      <c r="F58" s="50" t="s">
        <v>21</v>
      </c>
      <c r="G58" s="50">
        <v>5</v>
      </c>
      <c r="H58" s="50">
        <v>1261</v>
      </c>
      <c r="I58" s="49">
        <v>6</v>
      </c>
      <c r="J58" s="49">
        <v>204</v>
      </c>
      <c r="K58" s="48" t="s">
        <v>27</v>
      </c>
      <c r="L58" s="55">
        <v>0.45</v>
      </c>
      <c r="M58" s="847">
        <v>567</v>
      </c>
      <c r="N58" s="848" t="s">
        <v>1629</v>
      </c>
      <c r="O58" s="849"/>
    </row>
    <row r="59" spans="1:15">
      <c r="A59" s="846" t="s">
        <v>487</v>
      </c>
      <c r="B59" s="52" t="s">
        <v>135</v>
      </c>
      <c r="C59" s="51" t="s">
        <v>21</v>
      </c>
      <c r="D59" s="50">
        <v>313</v>
      </c>
      <c r="E59" s="50" t="s">
        <v>21</v>
      </c>
      <c r="F59" s="50" t="s">
        <v>21</v>
      </c>
      <c r="G59" s="50">
        <v>5</v>
      </c>
      <c r="H59" s="50">
        <v>555</v>
      </c>
      <c r="I59" s="49">
        <v>5</v>
      </c>
      <c r="J59" s="49">
        <v>204</v>
      </c>
      <c r="K59" s="48" t="s">
        <v>22</v>
      </c>
      <c r="L59" s="55" t="s">
        <v>21</v>
      </c>
      <c r="M59" s="847" t="s">
        <v>21</v>
      </c>
      <c r="N59" s="848" t="s">
        <v>1629</v>
      </c>
      <c r="O59" s="849"/>
    </row>
    <row r="60" spans="1:15">
      <c r="A60" s="846" t="s">
        <v>488</v>
      </c>
      <c r="B60" s="52" t="s">
        <v>136</v>
      </c>
      <c r="C60" s="51" t="s">
        <v>21</v>
      </c>
      <c r="D60" s="50">
        <v>847</v>
      </c>
      <c r="E60" s="50" t="s">
        <v>21</v>
      </c>
      <c r="F60" s="50" t="s">
        <v>21</v>
      </c>
      <c r="G60" s="50">
        <v>5</v>
      </c>
      <c r="H60" s="50">
        <v>3741</v>
      </c>
      <c r="I60" s="49">
        <v>40</v>
      </c>
      <c r="J60" s="49">
        <v>204</v>
      </c>
      <c r="K60" s="48" t="s">
        <v>27</v>
      </c>
      <c r="L60" s="55">
        <v>0.25</v>
      </c>
      <c r="M60" s="847">
        <v>935</v>
      </c>
      <c r="N60" s="848" t="s">
        <v>1629</v>
      </c>
      <c r="O60" s="849" t="s">
        <v>1629</v>
      </c>
    </row>
    <row r="61" spans="1:15">
      <c r="A61" s="846" t="s">
        <v>489</v>
      </c>
      <c r="B61" s="52" t="s">
        <v>137</v>
      </c>
      <c r="C61" s="51" t="s">
        <v>21</v>
      </c>
      <c r="D61" s="50">
        <v>452</v>
      </c>
      <c r="E61" s="50" t="s">
        <v>21</v>
      </c>
      <c r="F61" s="50" t="s">
        <v>21</v>
      </c>
      <c r="G61" s="50">
        <v>5</v>
      </c>
      <c r="H61" s="50">
        <v>1881</v>
      </c>
      <c r="I61" s="49">
        <v>13</v>
      </c>
      <c r="J61" s="49">
        <v>204</v>
      </c>
      <c r="K61" s="48" t="s">
        <v>27</v>
      </c>
      <c r="L61" s="55">
        <v>0.45</v>
      </c>
      <c r="M61" s="847">
        <v>846</v>
      </c>
      <c r="N61" s="848" t="s">
        <v>1629</v>
      </c>
      <c r="O61" s="849" t="s">
        <v>1629</v>
      </c>
    </row>
    <row r="62" spans="1:15">
      <c r="A62" s="846" t="s">
        <v>490</v>
      </c>
      <c r="B62" s="52" t="s">
        <v>2218</v>
      </c>
      <c r="C62" s="51" t="s">
        <v>21</v>
      </c>
      <c r="D62" s="50">
        <v>1027</v>
      </c>
      <c r="E62" s="50" t="s">
        <v>21</v>
      </c>
      <c r="F62" s="50" t="s">
        <v>21</v>
      </c>
      <c r="G62" s="50">
        <v>8</v>
      </c>
      <c r="H62" s="50">
        <v>582</v>
      </c>
      <c r="I62" s="49">
        <v>5</v>
      </c>
      <c r="J62" s="49">
        <v>204</v>
      </c>
      <c r="K62" s="48" t="s">
        <v>22</v>
      </c>
      <c r="L62" s="55" t="s">
        <v>21</v>
      </c>
      <c r="M62" s="847" t="s">
        <v>21</v>
      </c>
      <c r="N62" s="848">
        <v>1</v>
      </c>
      <c r="O62" s="849" t="s">
        <v>1630</v>
      </c>
    </row>
    <row r="63" spans="1:15">
      <c r="A63" s="846" t="s">
        <v>491</v>
      </c>
      <c r="B63" s="52" t="s">
        <v>2219</v>
      </c>
      <c r="C63" s="51" t="s">
        <v>21</v>
      </c>
      <c r="D63" s="50">
        <v>572</v>
      </c>
      <c r="E63" s="50" t="s">
        <v>21</v>
      </c>
      <c r="F63" s="50" t="s">
        <v>21</v>
      </c>
      <c r="G63" s="50">
        <v>5</v>
      </c>
      <c r="H63" s="50">
        <v>388</v>
      </c>
      <c r="I63" s="49">
        <v>5</v>
      </c>
      <c r="J63" s="49">
        <v>204</v>
      </c>
      <c r="K63" s="48" t="s">
        <v>22</v>
      </c>
      <c r="L63" s="55" t="s">
        <v>21</v>
      </c>
      <c r="M63" s="847" t="s">
        <v>21</v>
      </c>
      <c r="N63" s="848">
        <v>1</v>
      </c>
      <c r="O63" s="849" t="s">
        <v>1630</v>
      </c>
    </row>
    <row r="64" spans="1:15">
      <c r="A64" s="846" t="s">
        <v>492</v>
      </c>
      <c r="B64" s="52" t="s">
        <v>1664</v>
      </c>
      <c r="C64" s="51" t="s">
        <v>21</v>
      </c>
      <c r="D64" s="50">
        <v>371</v>
      </c>
      <c r="E64" s="50" t="s">
        <v>21</v>
      </c>
      <c r="F64" s="50" t="s">
        <v>21</v>
      </c>
      <c r="G64" s="50">
        <v>5</v>
      </c>
      <c r="H64" s="50">
        <v>840</v>
      </c>
      <c r="I64" s="49">
        <v>5</v>
      </c>
      <c r="J64" s="49">
        <v>204</v>
      </c>
      <c r="K64" s="48" t="s">
        <v>22</v>
      </c>
      <c r="L64" s="55" t="s">
        <v>21</v>
      </c>
      <c r="M64" s="847" t="s">
        <v>21</v>
      </c>
      <c r="N64" s="848" t="s">
        <v>1629</v>
      </c>
      <c r="O64" s="849" t="s">
        <v>1629</v>
      </c>
    </row>
    <row r="65" spans="1:15">
      <c r="A65" s="846" t="s">
        <v>493</v>
      </c>
      <c r="B65" s="52" t="s">
        <v>2220</v>
      </c>
      <c r="C65" s="51">
        <v>211</v>
      </c>
      <c r="D65" s="50">
        <v>211</v>
      </c>
      <c r="E65" s="50" t="s">
        <v>21</v>
      </c>
      <c r="F65" s="50" t="s">
        <v>21</v>
      </c>
      <c r="G65" s="50">
        <v>5</v>
      </c>
      <c r="H65" s="50">
        <v>1109</v>
      </c>
      <c r="I65" s="49">
        <v>5</v>
      </c>
      <c r="J65" s="49">
        <v>204</v>
      </c>
      <c r="K65" s="48" t="s">
        <v>22</v>
      </c>
      <c r="L65" s="55" t="s">
        <v>21</v>
      </c>
      <c r="M65" s="847" t="s">
        <v>21</v>
      </c>
      <c r="N65" s="848" t="s">
        <v>1629</v>
      </c>
      <c r="O65" s="849" t="s">
        <v>1629</v>
      </c>
    </row>
    <row r="66" spans="1:15">
      <c r="A66" s="846" t="s">
        <v>494</v>
      </c>
      <c r="B66" s="52" t="s">
        <v>2221</v>
      </c>
      <c r="C66" s="51" t="s">
        <v>21</v>
      </c>
      <c r="D66" s="50">
        <v>844</v>
      </c>
      <c r="E66" s="50" t="s">
        <v>21</v>
      </c>
      <c r="F66" s="50" t="s">
        <v>21</v>
      </c>
      <c r="G66" s="50">
        <v>5</v>
      </c>
      <c r="H66" s="50">
        <v>2167</v>
      </c>
      <c r="I66" s="49">
        <v>5</v>
      </c>
      <c r="J66" s="49">
        <v>319</v>
      </c>
      <c r="K66" s="48" t="s">
        <v>22</v>
      </c>
      <c r="L66" s="55" t="s">
        <v>21</v>
      </c>
      <c r="M66" s="847" t="s">
        <v>21</v>
      </c>
      <c r="N66" s="848" t="s">
        <v>1629</v>
      </c>
      <c r="O66" s="849" t="s">
        <v>1629</v>
      </c>
    </row>
    <row r="67" spans="1:15">
      <c r="A67" s="846" t="s">
        <v>1665</v>
      </c>
      <c r="B67" s="52" t="s">
        <v>2222</v>
      </c>
      <c r="C67" s="51" t="s">
        <v>21</v>
      </c>
      <c r="D67" s="50">
        <v>868</v>
      </c>
      <c r="E67" s="50" t="s">
        <v>21</v>
      </c>
      <c r="F67" s="50" t="s">
        <v>21</v>
      </c>
      <c r="G67" s="50">
        <v>5</v>
      </c>
      <c r="H67" s="50">
        <v>3735</v>
      </c>
      <c r="I67" s="49">
        <v>36</v>
      </c>
      <c r="J67" s="49">
        <v>204</v>
      </c>
      <c r="K67" s="48" t="s">
        <v>22</v>
      </c>
      <c r="L67" s="55" t="s">
        <v>21</v>
      </c>
      <c r="M67" s="847" t="s">
        <v>21</v>
      </c>
      <c r="N67" s="848" t="s">
        <v>1629</v>
      </c>
      <c r="O67" s="849" t="s">
        <v>1629</v>
      </c>
    </row>
    <row r="68" spans="1:15">
      <c r="A68" s="846" t="s">
        <v>1666</v>
      </c>
      <c r="B68" s="52" t="s">
        <v>2223</v>
      </c>
      <c r="C68" s="56" t="s">
        <v>21</v>
      </c>
      <c r="D68" s="50">
        <v>1419</v>
      </c>
      <c r="E68" s="50" t="s">
        <v>21</v>
      </c>
      <c r="F68" s="50" t="s">
        <v>21</v>
      </c>
      <c r="G68" s="50">
        <v>5</v>
      </c>
      <c r="H68" s="50">
        <v>3058</v>
      </c>
      <c r="I68" s="49">
        <v>19</v>
      </c>
      <c r="J68" s="49">
        <v>319</v>
      </c>
      <c r="K68" s="48" t="s">
        <v>22</v>
      </c>
      <c r="L68" s="55" t="s">
        <v>21</v>
      </c>
      <c r="M68" s="847" t="s">
        <v>21</v>
      </c>
      <c r="N68" s="848" t="s">
        <v>1629</v>
      </c>
      <c r="O68" s="849" t="s">
        <v>1629</v>
      </c>
    </row>
    <row r="69" spans="1:15">
      <c r="A69" s="846" t="s">
        <v>495</v>
      </c>
      <c r="B69" s="52" t="s">
        <v>138</v>
      </c>
      <c r="C69" s="51" t="s">
        <v>21</v>
      </c>
      <c r="D69" s="50">
        <v>653</v>
      </c>
      <c r="E69" s="50" t="s">
        <v>21</v>
      </c>
      <c r="F69" s="50" t="s">
        <v>21</v>
      </c>
      <c r="G69" s="50">
        <v>5</v>
      </c>
      <c r="H69" s="50">
        <v>2457</v>
      </c>
      <c r="I69" s="49">
        <v>24</v>
      </c>
      <c r="J69" s="49">
        <v>204</v>
      </c>
      <c r="K69" s="48" t="s">
        <v>22</v>
      </c>
      <c r="L69" s="55" t="s">
        <v>21</v>
      </c>
      <c r="M69" s="847" t="s">
        <v>21</v>
      </c>
      <c r="N69" s="848" t="s">
        <v>1629</v>
      </c>
      <c r="O69" s="849" t="s">
        <v>1629</v>
      </c>
    </row>
    <row r="70" spans="1:15">
      <c r="A70" s="846" t="s">
        <v>496</v>
      </c>
      <c r="B70" s="52" t="s">
        <v>139</v>
      </c>
      <c r="C70" s="51" t="s">
        <v>21</v>
      </c>
      <c r="D70" s="50">
        <v>497</v>
      </c>
      <c r="E70" s="50" t="s">
        <v>21</v>
      </c>
      <c r="F70" s="50" t="s">
        <v>21</v>
      </c>
      <c r="G70" s="50">
        <v>5</v>
      </c>
      <c r="H70" s="50">
        <v>2457</v>
      </c>
      <c r="I70" s="49">
        <v>24</v>
      </c>
      <c r="J70" s="49">
        <v>204</v>
      </c>
      <c r="K70" s="48" t="s">
        <v>22</v>
      </c>
      <c r="L70" s="55" t="s">
        <v>21</v>
      </c>
      <c r="M70" s="847" t="s">
        <v>21</v>
      </c>
      <c r="N70" s="848" t="s">
        <v>1629</v>
      </c>
      <c r="O70" s="849" t="s">
        <v>1629</v>
      </c>
    </row>
    <row r="71" spans="1:15">
      <c r="A71" s="846" t="s">
        <v>497</v>
      </c>
      <c r="B71" s="52" t="s">
        <v>140</v>
      </c>
      <c r="C71" s="51" t="s">
        <v>21</v>
      </c>
      <c r="D71" s="50">
        <v>585</v>
      </c>
      <c r="E71" s="50" t="s">
        <v>21</v>
      </c>
      <c r="F71" s="50" t="s">
        <v>21</v>
      </c>
      <c r="G71" s="50">
        <v>5</v>
      </c>
      <c r="H71" s="50">
        <v>2457</v>
      </c>
      <c r="I71" s="49">
        <v>24</v>
      </c>
      <c r="J71" s="49">
        <v>204</v>
      </c>
      <c r="K71" s="48" t="s">
        <v>22</v>
      </c>
      <c r="L71" s="55" t="s">
        <v>21</v>
      </c>
      <c r="M71" s="847" t="s">
        <v>21</v>
      </c>
      <c r="N71" s="848" t="s">
        <v>1629</v>
      </c>
      <c r="O71" s="849" t="s">
        <v>1629</v>
      </c>
    </row>
    <row r="72" spans="1:15">
      <c r="A72" s="846" t="s">
        <v>498</v>
      </c>
      <c r="B72" s="52" t="s">
        <v>141</v>
      </c>
      <c r="C72" s="51">
        <v>173</v>
      </c>
      <c r="D72" s="50">
        <v>585</v>
      </c>
      <c r="E72" s="50" t="s">
        <v>21</v>
      </c>
      <c r="F72" s="50" t="s">
        <v>21</v>
      </c>
      <c r="G72" s="50">
        <v>5</v>
      </c>
      <c r="H72" s="50">
        <v>2457</v>
      </c>
      <c r="I72" s="49">
        <v>24</v>
      </c>
      <c r="J72" s="49">
        <v>204</v>
      </c>
      <c r="K72" s="48" t="s">
        <v>22</v>
      </c>
      <c r="L72" s="55" t="s">
        <v>21</v>
      </c>
      <c r="M72" s="847" t="s">
        <v>21</v>
      </c>
      <c r="N72" s="848" t="s">
        <v>1629</v>
      </c>
      <c r="O72" s="849" t="s">
        <v>1629</v>
      </c>
    </row>
    <row r="73" spans="1:15">
      <c r="A73" s="846" t="s">
        <v>499</v>
      </c>
      <c r="B73" s="52" t="s">
        <v>142</v>
      </c>
      <c r="C73" s="51">
        <v>101</v>
      </c>
      <c r="D73" s="50">
        <v>522</v>
      </c>
      <c r="E73" s="50" t="s">
        <v>21</v>
      </c>
      <c r="F73" s="50" t="s">
        <v>21</v>
      </c>
      <c r="G73" s="50">
        <v>5</v>
      </c>
      <c r="H73" s="50">
        <v>2120</v>
      </c>
      <c r="I73" s="49">
        <v>21</v>
      </c>
      <c r="J73" s="49">
        <v>204</v>
      </c>
      <c r="K73" s="48" t="s">
        <v>22</v>
      </c>
      <c r="L73" s="55" t="s">
        <v>21</v>
      </c>
      <c r="M73" s="847" t="s">
        <v>21</v>
      </c>
      <c r="N73" s="848" t="s">
        <v>1629</v>
      </c>
      <c r="O73" s="849" t="s">
        <v>1629</v>
      </c>
    </row>
    <row r="74" spans="1:15">
      <c r="A74" s="846" t="s">
        <v>1622</v>
      </c>
      <c r="B74" s="52" t="s">
        <v>1667</v>
      </c>
      <c r="C74" s="51" t="s">
        <v>21</v>
      </c>
      <c r="D74" s="50">
        <v>2435</v>
      </c>
      <c r="E74" s="50" t="s">
        <v>21</v>
      </c>
      <c r="F74" s="50" t="s">
        <v>21</v>
      </c>
      <c r="G74" s="50">
        <v>5</v>
      </c>
      <c r="H74" s="50">
        <v>2435</v>
      </c>
      <c r="I74" s="49">
        <v>5</v>
      </c>
      <c r="J74" s="49">
        <v>204</v>
      </c>
      <c r="K74" s="48" t="s">
        <v>22</v>
      </c>
      <c r="L74" s="55" t="s">
        <v>21</v>
      </c>
      <c r="M74" s="847" t="s">
        <v>21</v>
      </c>
      <c r="N74" s="848" t="s">
        <v>1629</v>
      </c>
      <c r="O74" s="849" t="s">
        <v>1629</v>
      </c>
    </row>
    <row r="75" spans="1:15">
      <c r="A75" s="846" t="s">
        <v>500</v>
      </c>
      <c r="B75" s="52" t="s">
        <v>1668</v>
      </c>
      <c r="C75" s="56" t="s">
        <v>21</v>
      </c>
      <c r="D75" s="50">
        <v>643</v>
      </c>
      <c r="E75" s="50" t="s">
        <v>21</v>
      </c>
      <c r="F75" s="50" t="s">
        <v>21</v>
      </c>
      <c r="G75" s="50">
        <v>5</v>
      </c>
      <c r="H75" s="50">
        <v>2710</v>
      </c>
      <c r="I75" s="49">
        <v>25</v>
      </c>
      <c r="J75" s="49">
        <v>204</v>
      </c>
      <c r="K75" s="48" t="s">
        <v>22</v>
      </c>
      <c r="L75" s="55" t="s">
        <v>21</v>
      </c>
      <c r="M75" s="847" t="s">
        <v>21</v>
      </c>
      <c r="N75" s="848" t="s">
        <v>1629</v>
      </c>
      <c r="O75" s="849" t="s">
        <v>1629</v>
      </c>
    </row>
    <row r="76" spans="1:15">
      <c r="A76" s="846" t="s">
        <v>501</v>
      </c>
      <c r="B76" s="52" t="s">
        <v>143</v>
      </c>
      <c r="C76" s="56">
        <v>173</v>
      </c>
      <c r="D76" s="50">
        <v>601</v>
      </c>
      <c r="E76" s="50" t="s">
        <v>21</v>
      </c>
      <c r="F76" s="50" t="s">
        <v>21</v>
      </c>
      <c r="G76" s="50">
        <v>5</v>
      </c>
      <c r="H76" s="50">
        <v>2835</v>
      </c>
      <c r="I76" s="49">
        <v>27</v>
      </c>
      <c r="J76" s="49">
        <v>204</v>
      </c>
      <c r="K76" s="48" t="s">
        <v>22</v>
      </c>
      <c r="L76" s="55" t="s">
        <v>21</v>
      </c>
      <c r="M76" s="847" t="s">
        <v>21</v>
      </c>
      <c r="N76" s="848" t="s">
        <v>1629</v>
      </c>
      <c r="O76" s="849" t="s">
        <v>1629</v>
      </c>
    </row>
    <row r="77" spans="1:15">
      <c r="A77" s="846" t="s">
        <v>502</v>
      </c>
      <c r="B77" s="52" t="s">
        <v>144</v>
      </c>
      <c r="C77" s="51" t="s">
        <v>21</v>
      </c>
      <c r="D77" s="50">
        <v>475</v>
      </c>
      <c r="E77" s="50" t="s">
        <v>21</v>
      </c>
      <c r="F77" s="50" t="s">
        <v>21</v>
      </c>
      <c r="G77" s="50">
        <v>5</v>
      </c>
      <c r="H77" s="50">
        <v>1239</v>
      </c>
      <c r="I77" s="49">
        <v>36</v>
      </c>
      <c r="J77" s="49">
        <v>204</v>
      </c>
      <c r="K77" s="48" t="s">
        <v>22</v>
      </c>
      <c r="L77" s="55" t="s">
        <v>21</v>
      </c>
      <c r="M77" s="847" t="s">
        <v>21</v>
      </c>
      <c r="N77" s="848" t="s">
        <v>1629</v>
      </c>
      <c r="O77" s="849" t="s">
        <v>1629</v>
      </c>
    </row>
    <row r="78" spans="1:15">
      <c r="A78" s="846" t="s">
        <v>503</v>
      </c>
      <c r="B78" s="52" t="s">
        <v>145</v>
      </c>
      <c r="C78" s="51" t="s">
        <v>21</v>
      </c>
      <c r="D78" s="50">
        <v>170</v>
      </c>
      <c r="E78" s="50" t="s">
        <v>21</v>
      </c>
      <c r="F78" s="50" t="s">
        <v>21</v>
      </c>
      <c r="G78" s="50">
        <v>5</v>
      </c>
      <c r="H78" s="50">
        <v>170</v>
      </c>
      <c r="I78" s="49">
        <v>5</v>
      </c>
      <c r="J78" s="49">
        <v>204</v>
      </c>
      <c r="K78" s="48" t="s">
        <v>22</v>
      </c>
      <c r="L78" s="55" t="s">
        <v>21</v>
      </c>
      <c r="M78" s="847" t="s">
        <v>21</v>
      </c>
      <c r="N78" s="848" t="s">
        <v>1629</v>
      </c>
      <c r="O78" s="849" t="s">
        <v>1629</v>
      </c>
    </row>
    <row r="79" spans="1:15">
      <c r="A79" s="846" t="s">
        <v>504</v>
      </c>
      <c r="B79" s="52" t="s">
        <v>146</v>
      </c>
      <c r="C79" s="56" t="s">
        <v>21</v>
      </c>
      <c r="D79" s="50">
        <v>980</v>
      </c>
      <c r="E79" s="50" t="s">
        <v>21</v>
      </c>
      <c r="F79" s="50" t="s">
        <v>21</v>
      </c>
      <c r="G79" s="50">
        <v>5</v>
      </c>
      <c r="H79" s="50">
        <v>3108</v>
      </c>
      <c r="I79" s="49">
        <v>10</v>
      </c>
      <c r="J79" s="49">
        <v>240</v>
      </c>
      <c r="K79" s="48" t="s">
        <v>22</v>
      </c>
      <c r="L79" s="55" t="s">
        <v>21</v>
      </c>
      <c r="M79" s="847" t="s">
        <v>21</v>
      </c>
      <c r="N79" s="848" t="s">
        <v>1629</v>
      </c>
      <c r="O79" s="849" t="s">
        <v>1629</v>
      </c>
    </row>
    <row r="80" spans="1:15">
      <c r="A80" s="846" t="s">
        <v>84</v>
      </c>
      <c r="B80" s="52" t="s">
        <v>83</v>
      </c>
      <c r="C80" s="51" t="s">
        <v>21</v>
      </c>
      <c r="D80" s="50">
        <v>699</v>
      </c>
      <c r="E80" s="50" t="s">
        <v>21</v>
      </c>
      <c r="F80" s="50" t="s">
        <v>21</v>
      </c>
      <c r="G80" s="50">
        <v>5</v>
      </c>
      <c r="H80" s="50">
        <v>2395</v>
      </c>
      <c r="I80" s="49">
        <v>28</v>
      </c>
      <c r="J80" s="49">
        <v>240</v>
      </c>
      <c r="K80" s="48" t="s">
        <v>22</v>
      </c>
      <c r="L80" s="55" t="s">
        <v>21</v>
      </c>
      <c r="M80" s="847" t="s">
        <v>21</v>
      </c>
      <c r="N80" s="848">
        <v>1</v>
      </c>
      <c r="O80" s="849" t="s">
        <v>2224</v>
      </c>
    </row>
    <row r="81" spans="1:15">
      <c r="A81" s="846" t="s">
        <v>82</v>
      </c>
      <c r="B81" s="52" t="s">
        <v>81</v>
      </c>
      <c r="C81" s="51" t="s">
        <v>21</v>
      </c>
      <c r="D81" s="50">
        <v>861</v>
      </c>
      <c r="E81" s="50" t="s">
        <v>21</v>
      </c>
      <c r="F81" s="50" t="s">
        <v>21</v>
      </c>
      <c r="G81" s="50">
        <v>5</v>
      </c>
      <c r="H81" s="50">
        <v>1197</v>
      </c>
      <c r="I81" s="49">
        <v>5</v>
      </c>
      <c r="J81" s="49">
        <v>240</v>
      </c>
      <c r="K81" s="48" t="s">
        <v>22</v>
      </c>
      <c r="L81" s="55" t="s">
        <v>21</v>
      </c>
      <c r="M81" s="847" t="s">
        <v>21</v>
      </c>
      <c r="N81" s="848">
        <v>1</v>
      </c>
      <c r="O81" s="849" t="s">
        <v>2224</v>
      </c>
    </row>
    <row r="82" spans="1:15">
      <c r="A82" s="846" t="s">
        <v>505</v>
      </c>
      <c r="B82" s="52" t="s">
        <v>147</v>
      </c>
      <c r="C82" s="51">
        <v>205</v>
      </c>
      <c r="D82" s="50">
        <v>205</v>
      </c>
      <c r="E82" s="50" t="s">
        <v>21</v>
      </c>
      <c r="F82" s="50" t="s">
        <v>21</v>
      </c>
      <c r="G82" s="50">
        <v>5</v>
      </c>
      <c r="H82" s="50">
        <v>732</v>
      </c>
      <c r="I82" s="49">
        <v>5</v>
      </c>
      <c r="J82" s="49">
        <v>240</v>
      </c>
      <c r="K82" s="48" t="s">
        <v>22</v>
      </c>
      <c r="L82" s="55" t="s">
        <v>21</v>
      </c>
      <c r="M82" s="847" t="s">
        <v>21</v>
      </c>
      <c r="N82" s="848" t="s">
        <v>1629</v>
      </c>
      <c r="O82" s="849" t="s">
        <v>1629</v>
      </c>
    </row>
    <row r="83" spans="1:15">
      <c r="A83" s="846" t="s">
        <v>506</v>
      </c>
      <c r="B83" s="52" t="s">
        <v>2225</v>
      </c>
      <c r="C83" s="51" t="s">
        <v>21</v>
      </c>
      <c r="D83" s="50">
        <v>1170</v>
      </c>
      <c r="E83" s="50" t="s">
        <v>21</v>
      </c>
      <c r="F83" s="50" t="s">
        <v>21</v>
      </c>
      <c r="G83" s="50">
        <v>5</v>
      </c>
      <c r="H83" s="50">
        <v>2943</v>
      </c>
      <c r="I83" s="49">
        <v>33</v>
      </c>
      <c r="J83" s="49">
        <v>240</v>
      </c>
      <c r="K83" s="48" t="s">
        <v>22</v>
      </c>
      <c r="L83" s="55" t="s">
        <v>21</v>
      </c>
      <c r="M83" s="847" t="s">
        <v>21</v>
      </c>
      <c r="N83" s="848" t="s">
        <v>1629</v>
      </c>
      <c r="O83" s="849" t="s">
        <v>1629</v>
      </c>
    </row>
    <row r="84" spans="1:15">
      <c r="A84" s="846" t="s">
        <v>507</v>
      </c>
      <c r="B84" s="52" t="s">
        <v>2226</v>
      </c>
      <c r="C84" s="51" t="s">
        <v>21</v>
      </c>
      <c r="D84" s="50">
        <v>813</v>
      </c>
      <c r="E84" s="50" t="s">
        <v>21</v>
      </c>
      <c r="F84" s="50" t="s">
        <v>21</v>
      </c>
      <c r="G84" s="50">
        <v>5</v>
      </c>
      <c r="H84" s="50">
        <v>1228</v>
      </c>
      <c r="I84" s="49">
        <v>6</v>
      </c>
      <c r="J84" s="49">
        <v>240</v>
      </c>
      <c r="K84" s="48" t="s">
        <v>22</v>
      </c>
      <c r="L84" s="55" t="s">
        <v>21</v>
      </c>
      <c r="M84" s="847" t="s">
        <v>21</v>
      </c>
      <c r="N84" s="848" t="s">
        <v>1629</v>
      </c>
      <c r="O84" s="849" t="s">
        <v>1629</v>
      </c>
    </row>
    <row r="85" spans="1:15">
      <c r="A85" s="846" t="s">
        <v>508</v>
      </c>
      <c r="B85" s="52" t="s">
        <v>2227</v>
      </c>
      <c r="C85" s="56" t="s">
        <v>21</v>
      </c>
      <c r="D85" s="50">
        <v>912</v>
      </c>
      <c r="E85" s="50" t="s">
        <v>21</v>
      </c>
      <c r="F85" s="50" t="s">
        <v>21</v>
      </c>
      <c r="G85" s="50">
        <v>5</v>
      </c>
      <c r="H85" s="50">
        <v>2343</v>
      </c>
      <c r="I85" s="49">
        <v>9</v>
      </c>
      <c r="J85" s="49">
        <v>361</v>
      </c>
      <c r="K85" s="48" t="s">
        <v>22</v>
      </c>
      <c r="L85" s="55" t="s">
        <v>21</v>
      </c>
      <c r="M85" s="847" t="s">
        <v>21</v>
      </c>
      <c r="N85" s="848" t="s">
        <v>1629</v>
      </c>
      <c r="O85" s="849" t="s">
        <v>1629</v>
      </c>
    </row>
    <row r="86" spans="1:15">
      <c r="A86" s="846" t="s">
        <v>509</v>
      </c>
      <c r="B86" s="52" t="s">
        <v>2228</v>
      </c>
      <c r="C86" s="51">
        <v>129</v>
      </c>
      <c r="D86" s="50">
        <v>552</v>
      </c>
      <c r="E86" s="50" t="s">
        <v>21</v>
      </c>
      <c r="F86" s="50" t="s">
        <v>21</v>
      </c>
      <c r="G86" s="50">
        <v>5</v>
      </c>
      <c r="H86" s="50">
        <v>902</v>
      </c>
      <c r="I86" s="49">
        <v>5</v>
      </c>
      <c r="J86" s="49">
        <v>240</v>
      </c>
      <c r="K86" s="48" t="s">
        <v>22</v>
      </c>
      <c r="L86" s="55" t="s">
        <v>21</v>
      </c>
      <c r="M86" s="847" t="s">
        <v>21</v>
      </c>
      <c r="N86" s="848" t="s">
        <v>1629</v>
      </c>
      <c r="O86" s="849" t="s">
        <v>1629</v>
      </c>
    </row>
    <row r="87" spans="1:15">
      <c r="A87" s="846" t="s">
        <v>510</v>
      </c>
      <c r="B87" s="52" t="s">
        <v>2229</v>
      </c>
      <c r="C87" s="51">
        <v>171</v>
      </c>
      <c r="D87" s="50">
        <v>696</v>
      </c>
      <c r="E87" s="50" t="s">
        <v>21</v>
      </c>
      <c r="F87" s="50" t="s">
        <v>21</v>
      </c>
      <c r="G87" s="50">
        <v>5</v>
      </c>
      <c r="H87" s="50">
        <v>1006</v>
      </c>
      <c r="I87" s="49">
        <v>5</v>
      </c>
      <c r="J87" s="49">
        <v>361</v>
      </c>
      <c r="K87" s="48" t="s">
        <v>22</v>
      </c>
      <c r="L87" s="55" t="s">
        <v>21</v>
      </c>
      <c r="M87" s="847" t="s">
        <v>21</v>
      </c>
      <c r="N87" s="848" t="s">
        <v>1629</v>
      </c>
      <c r="O87" s="849" t="s">
        <v>1629</v>
      </c>
    </row>
    <row r="88" spans="1:15">
      <c r="A88" s="846" t="s">
        <v>511</v>
      </c>
      <c r="B88" s="52" t="s">
        <v>2230</v>
      </c>
      <c r="C88" s="51" t="s">
        <v>21</v>
      </c>
      <c r="D88" s="50">
        <v>1926</v>
      </c>
      <c r="E88" s="50" t="s">
        <v>21</v>
      </c>
      <c r="F88" s="50" t="s">
        <v>21</v>
      </c>
      <c r="G88" s="50">
        <v>5</v>
      </c>
      <c r="H88" s="50">
        <v>3089</v>
      </c>
      <c r="I88" s="49">
        <v>14</v>
      </c>
      <c r="J88" s="49">
        <v>240</v>
      </c>
      <c r="K88" s="48" t="s">
        <v>22</v>
      </c>
      <c r="L88" s="55" t="s">
        <v>21</v>
      </c>
      <c r="M88" s="847" t="s">
        <v>21</v>
      </c>
      <c r="N88" s="848" t="s">
        <v>1629</v>
      </c>
      <c r="O88" s="849" t="s">
        <v>1629</v>
      </c>
    </row>
    <row r="89" spans="1:15">
      <c r="A89" s="846" t="s">
        <v>512</v>
      </c>
      <c r="B89" s="52" t="s">
        <v>2231</v>
      </c>
      <c r="C89" s="56" t="s">
        <v>21</v>
      </c>
      <c r="D89" s="50">
        <v>1985</v>
      </c>
      <c r="E89" s="50" t="s">
        <v>21</v>
      </c>
      <c r="F89" s="50" t="s">
        <v>21</v>
      </c>
      <c r="G89" s="50">
        <v>5</v>
      </c>
      <c r="H89" s="50">
        <v>3332</v>
      </c>
      <c r="I89" s="49">
        <v>12</v>
      </c>
      <c r="J89" s="49">
        <v>361</v>
      </c>
      <c r="K89" s="48" t="s">
        <v>22</v>
      </c>
      <c r="L89" s="55" t="s">
        <v>21</v>
      </c>
      <c r="M89" s="847" t="s">
        <v>21</v>
      </c>
      <c r="N89" s="848" t="s">
        <v>1629</v>
      </c>
      <c r="O89" s="849" t="s">
        <v>1629</v>
      </c>
    </row>
    <row r="90" spans="1:15">
      <c r="A90" s="846" t="s">
        <v>513</v>
      </c>
      <c r="B90" s="52" t="s">
        <v>2232</v>
      </c>
      <c r="C90" s="56" t="s">
        <v>21</v>
      </c>
      <c r="D90" s="50">
        <v>1384</v>
      </c>
      <c r="E90" s="50" t="s">
        <v>21</v>
      </c>
      <c r="F90" s="50" t="s">
        <v>21</v>
      </c>
      <c r="G90" s="50">
        <v>5</v>
      </c>
      <c r="H90" s="50">
        <v>3089</v>
      </c>
      <c r="I90" s="49">
        <v>14</v>
      </c>
      <c r="J90" s="49">
        <v>240</v>
      </c>
      <c r="K90" s="48" t="s">
        <v>22</v>
      </c>
      <c r="L90" s="55" t="s">
        <v>21</v>
      </c>
      <c r="M90" s="847" t="s">
        <v>21</v>
      </c>
      <c r="N90" s="848" t="s">
        <v>1629</v>
      </c>
      <c r="O90" s="849" t="s">
        <v>1629</v>
      </c>
    </row>
    <row r="91" spans="1:15">
      <c r="A91" s="846" t="s">
        <v>514</v>
      </c>
      <c r="B91" s="52" t="s">
        <v>2233</v>
      </c>
      <c r="C91" s="51" t="s">
        <v>21</v>
      </c>
      <c r="D91" s="50">
        <v>1310</v>
      </c>
      <c r="E91" s="50" t="s">
        <v>21</v>
      </c>
      <c r="F91" s="50" t="s">
        <v>21</v>
      </c>
      <c r="G91" s="50">
        <v>5</v>
      </c>
      <c r="H91" s="50">
        <v>2063</v>
      </c>
      <c r="I91" s="49">
        <v>5</v>
      </c>
      <c r="J91" s="49">
        <v>361</v>
      </c>
      <c r="K91" s="48" t="s">
        <v>22</v>
      </c>
      <c r="L91" s="55" t="s">
        <v>21</v>
      </c>
      <c r="M91" s="847" t="s">
        <v>21</v>
      </c>
      <c r="N91" s="848" t="s">
        <v>1629</v>
      </c>
      <c r="O91" s="849" t="s">
        <v>1629</v>
      </c>
    </row>
    <row r="92" spans="1:15">
      <c r="A92" s="846" t="s">
        <v>515</v>
      </c>
      <c r="B92" s="52" t="s">
        <v>2234</v>
      </c>
      <c r="C92" s="51">
        <v>116</v>
      </c>
      <c r="D92" s="50">
        <v>558</v>
      </c>
      <c r="E92" s="50" t="s">
        <v>21</v>
      </c>
      <c r="F92" s="50" t="s">
        <v>21</v>
      </c>
      <c r="G92" s="50">
        <v>5</v>
      </c>
      <c r="H92" s="50">
        <v>1162</v>
      </c>
      <c r="I92" s="49">
        <v>5</v>
      </c>
      <c r="J92" s="49">
        <v>240</v>
      </c>
      <c r="K92" s="48" t="s">
        <v>22</v>
      </c>
      <c r="L92" s="55" t="s">
        <v>21</v>
      </c>
      <c r="M92" s="847" t="s">
        <v>21</v>
      </c>
      <c r="N92" s="848" t="s">
        <v>1629</v>
      </c>
      <c r="O92" s="849" t="s">
        <v>1629</v>
      </c>
    </row>
    <row r="93" spans="1:15">
      <c r="A93" s="846" t="s">
        <v>516</v>
      </c>
      <c r="B93" s="52" t="s">
        <v>2235</v>
      </c>
      <c r="C93" s="51">
        <v>115</v>
      </c>
      <c r="D93" s="50">
        <v>678</v>
      </c>
      <c r="E93" s="50" t="s">
        <v>21</v>
      </c>
      <c r="F93" s="50" t="s">
        <v>21</v>
      </c>
      <c r="G93" s="50">
        <v>5</v>
      </c>
      <c r="H93" s="50">
        <v>1365</v>
      </c>
      <c r="I93" s="49">
        <v>5</v>
      </c>
      <c r="J93" s="49">
        <v>361</v>
      </c>
      <c r="K93" s="48" t="s">
        <v>22</v>
      </c>
      <c r="L93" s="55" t="s">
        <v>21</v>
      </c>
      <c r="M93" s="847" t="s">
        <v>21</v>
      </c>
      <c r="N93" s="848" t="s">
        <v>1629</v>
      </c>
      <c r="O93" s="849" t="s">
        <v>1629</v>
      </c>
    </row>
    <row r="94" spans="1:15">
      <c r="A94" s="846" t="s">
        <v>517</v>
      </c>
      <c r="B94" s="52" t="s">
        <v>2236</v>
      </c>
      <c r="C94" s="51" t="s">
        <v>21</v>
      </c>
      <c r="D94" s="50">
        <v>1975</v>
      </c>
      <c r="E94" s="50" t="s">
        <v>21</v>
      </c>
      <c r="F94" s="50" t="s">
        <v>21</v>
      </c>
      <c r="G94" s="50">
        <v>5</v>
      </c>
      <c r="H94" s="50">
        <v>2978</v>
      </c>
      <c r="I94" s="49">
        <v>19</v>
      </c>
      <c r="J94" s="49">
        <v>240</v>
      </c>
      <c r="K94" s="48" t="s">
        <v>22</v>
      </c>
      <c r="L94" s="55" t="s">
        <v>21</v>
      </c>
      <c r="M94" s="847" t="s">
        <v>21</v>
      </c>
      <c r="N94" s="848" t="s">
        <v>1629</v>
      </c>
      <c r="O94" s="849" t="s">
        <v>1629</v>
      </c>
    </row>
    <row r="95" spans="1:15">
      <c r="A95" s="846" t="s">
        <v>518</v>
      </c>
      <c r="B95" s="52" t="s">
        <v>2237</v>
      </c>
      <c r="C95" s="56" t="s">
        <v>21</v>
      </c>
      <c r="D95" s="50">
        <v>1527</v>
      </c>
      <c r="E95" s="50" t="s">
        <v>21</v>
      </c>
      <c r="F95" s="50" t="s">
        <v>21</v>
      </c>
      <c r="G95" s="50">
        <v>5</v>
      </c>
      <c r="H95" s="50">
        <v>2978</v>
      </c>
      <c r="I95" s="49">
        <v>19</v>
      </c>
      <c r="J95" s="49">
        <v>240</v>
      </c>
      <c r="K95" s="48" t="s">
        <v>22</v>
      </c>
      <c r="L95" s="55" t="s">
        <v>21</v>
      </c>
      <c r="M95" s="847" t="s">
        <v>21</v>
      </c>
      <c r="N95" s="848" t="s">
        <v>1629</v>
      </c>
      <c r="O95" s="849" t="s">
        <v>1629</v>
      </c>
    </row>
    <row r="96" spans="1:15">
      <c r="A96" s="846" t="s">
        <v>519</v>
      </c>
      <c r="B96" s="52" t="s">
        <v>2238</v>
      </c>
      <c r="C96" s="56">
        <v>137</v>
      </c>
      <c r="D96" s="50">
        <v>728</v>
      </c>
      <c r="E96" s="50" t="s">
        <v>21</v>
      </c>
      <c r="F96" s="50" t="s">
        <v>21</v>
      </c>
      <c r="G96" s="50">
        <v>5</v>
      </c>
      <c r="H96" s="50">
        <v>2338</v>
      </c>
      <c r="I96" s="49">
        <v>10</v>
      </c>
      <c r="J96" s="49">
        <v>240</v>
      </c>
      <c r="K96" s="48" t="s">
        <v>22</v>
      </c>
      <c r="L96" s="55" t="s">
        <v>21</v>
      </c>
      <c r="M96" s="847" t="s">
        <v>21</v>
      </c>
      <c r="N96" s="848" t="s">
        <v>1629</v>
      </c>
      <c r="O96" s="849" t="s">
        <v>1629</v>
      </c>
    </row>
    <row r="97" spans="1:15">
      <c r="A97" s="846" t="s">
        <v>520</v>
      </c>
      <c r="B97" s="52" t="s">
        <v>2239</v>
      </c>
      <c r="C97" s="51" t="s">
        <v>21</v>
      </c>
      <c r="D97" s="50">
        <v>1131</v>
      </c>
      <c r="E97" s="50" t="s">
        <v>21</v>
      </c>
      <c r="F97" s="50" t="s">
        <v>21</v>
      </c>
      <c r="G97" s="50">
        <v>5</v>
      </c>
      <c r="H97" s="50">
        <v>1131</v>
      </c>
      <c r="I97" s="49">
        <v>5</v>
      </c>
      <c r="J97" s="49">
        <v>240</v>
      </c>
      <c r="K97" s="48" t="s">
        <v>22</v>
      </c>
      <c r="L97" s="55" t="s">
        <v>21</v>
      </c>
      <c r="M97" s="847" t="s">
        <v>21</v>
      </c>
      <c r="N97" s="848" t="s">
        <v>1629</v>
      </c>
      <c r="O97" s="849" t="s">
        <v>1629</v>
      </c>
    </row>
    <row r="98" spans="1:15">
      <c r="A98" s="846" t="s">
        <v>521</v>
      </c>
      <c r="B98" s="52" t="s">
        <v>2240</v>
      </c>
      <c r="C98" s="51" t="s">
        <v>21</v>
      </c>
      <c r="D98" s="50">
        <v>1111</v>
      </c>
      <c r="E98" s="50" t="s">
        <v>21</v>
      </c>
      <c r="F98" s="50" t="s">
        <v>21</v>
      </c>
      <c r="G98" s="50">
        <v>5</v>
      </c>
      <c r="H98" s="50">
        <v>1111</v>
      </c>
      <c r="I98" s="49">
        <v>5</v>
      </c>
      <c r="J98" s="49">
        <v>361</v>
      </c>
      <c r="K98" s="48" t="s">
        <v>22</v>
      </c>
      <c r="L98" s="55" t="s">
        <v>21</v>
      </c>
      <c r="M98" s="847" t="s">
        <v>21</v>
      </c>
      <c r="N98" s="848" t="s">
        <v>1629</v>
      </c>
      <c r="O98" s="849" t="s">
        <v>1629</v>
      </c>
    </row>
    <row r="99" spans="1:15">
      <c r="A99" s="846" t="s">
        <v>522</v>
      </c>
      <c r="B99" s="52" t="s">
        <v>2241</v>
      </c>
      <c r="C99" s="56" t="s">
        <v>21</v>
      </c>
      <c r="D99" s="50">
        <v>989</v>
      </c>
      <c r="E99" s="50" t="s">
        <v>21</v>
      </c>
      <c r="F99" s="50" t="s">
        <v>21</v>
      </c>
      <c r="G99" s="50">
        <v>5</v>
      </c>
      <c r="H99" s="50">
        <v>989</v>
      </c>
      <c r="I99" s="49">
        <v>5</v>
      </c>
      <c r="J99" s="49">
        <v>240</v>
      </c>
      <c r="K99" s="48" t="s">
        <v>22</v>
      </c>
      <c r="L99" s="55" t="s">
        <v>21</v>
      </c>
      <c r="M99" s="847" t="s">
        <v>21</v>
      </c>
      <c r="N99" s="848" t="s">
        <v>1629</v>
      </c>
      <c r="O99" s="849" t="s">
        <v>1629</v>
      </c>
    </row>
    <row r="100" spans="1:15">
      <c r="A100" s="846" t="s">
        <v>523</v>
      </c>
      <c r="B100" s="52" t="s">
        <v>2242</v>
      </c>
      <c r="C100" s="51" t="s">
        <v>21</v>
      </c>
      <c r="D100" s="50">
        <v>1111</v>
      </c>
      <c r="E100" s="50" t="s">
        <v>21</v>
      </c>
      <c r="F100" s="50" t="s">
        <v>21</v>
      </c>
      <c r="G100" s="50">
        <v>5</v>
      </c>
      <c r="H100" s="50">
        <v>1111</v>
      </c>
      <c r="I100" s="49">
        <v>5</v>
      </c>
      <c r="J100" s="49">
        <v>361</v>
      </c>
      <c r="K100" s="48" t="s">
        <v>22</v>
      </c>
      <c r="L100" s="55" t="s">
        <v>21</v>
      </c>
      <c r="M100" s="847" t="s">
        <v>21</v>
      </c>
      <c r="N100" s="848" t="s">
        <v>1629</v>
      </c>
      <c r="O100" s="849" t="s">
        <v>1629</v>
      </c>
    </row>
    <row r="101" spans="1:15">
      <c r="A101" s="846" t="s">
        <v>524</v>
      </c>
      <c r="B101" s="52" t="s">
        <v>2243</v>
      </c>
      <c r="C101" s="51" t="s">
        <v>21</v>
      </c>
      <c r="D101" s="50">
        <v>964</v>
      </c>
      <c r="E101" s="50" t="s">
        <v>21</v>
      </c>
      <c r="F101" s="50" t="s">
        <v>21</v>
      </c>
      <c r="G101" s="50">
        <v>5</v>
      </c>
      <c r="H101" s="50">
        <v>964</v>
      </c>
      <c r="I101" s="49">
        <v>5</v>
      </c>
      <c r="J101" s="49">
        <v>240</v>
      </c>
      <c r="K101" s="48" t="s">
        <v>22</v>
      </c>
      <c r="L101" s="55" t="s">
        <v>21</v>
      </c>
      <c r="M101" s="847" t="s">
        <v>21</v>
      </c>
      <c r="N101" s="848" t="s">
        <v>1629</v>
      </c>
      <c r="O101" s="849" t="s">
        <v>1629</v>
      </c>
    </row>
    <row r="102" spans="1:15">
      <c r="A102" s="846" t="s">
        <v>525</v>
      </c>
      <c r="B102" s="52" t="s">
        <v>2244</v>
      </c>
      <c r="C102" s="51" t="s">
        <v>21</v>
      </c>
      <c r="D102" s="50">
        <v>977</v>
      </c>
      <c r="E102" s="50" t="s">
        <v>21</v>
      </c>
      <c r="F102" s="50" t="s">
        <v>21</v>
      </c>
      <c r="G102" s="50">
        <v>5</v>
      </c>
      <c r="H102" s="50">
        <v>977</v>
      </c>
      <c r="I102" s="49">
        <v>5</v>
      </c>
      <c r="J102" s="49">
        <v>361</v>
      </c>
      <c r="K102" s="48" t="s">
        <v>22</v>
      </c>
      <c r="L102" s="55" t="s">
        <v>21</v>
      </c>
      <c r="M102" s="847" t="s">
        <v>21</v>
      </c>
      <c r="N102" s="848" t="s">
        <v>1629</v>
      </c>
      <c r="O102" s="849" t="s">
        <v>1629</v>
      </c>
    </row>
    <row r="103" spans="1:15">
      <c r="A103" s="846" t="s">
        <v>526</v>
      </c>
      <c r="B103" s="52" t="s">
        <v>2245</v>
      </c>
      <c r="C103" s="51" t="s">
        <v>21</v>
      </c>
      <c r="D103" s="50">
        <v>1213</v>
      </c>
      <c r="E103" s="50" t="s">
        <v>21</v>
      </c>
      <c r="F103" s="50" t="s">
        <v>21</v>
      </c>
      <c r="G103" s="50">
        <v>5</v>
      </c>
      <c r="H103" s="50">
        <v>1632</v>
      </c>
      <c r="I103" s="49">
        <v>5</v>
      </c>
      <c r="J103" s="49">
        <v>240</v>
      </c>
      <c r="K103" s="48" t="s">
        <v>22</v>
      </c>
      <c r="L103" s="55" t="s">
        <v>21</v>
      </c>
      <c r="M103" s="847" t="s">
        <v>21</v>
      </c>
      <c r="N103" s="848" t="s">
        <v>1629</v>
      </c>
      <c r="O103" s="849" t="s">
        <v>1629</v>
      </c>
    </row>
    <row r="104" spans="1:15">
      <c r="A104" s="846" t="s">
        <v>527</v>
      </c>
      <c r="B104" s="52" t="s">
        <v>2246</v>
      </c>
      <c r="C104" s="51">
        <v>81</v>
      </c>
      <c r="D104" s="50">
        <v>783</v>
      </c>
      <c r="E104" s="50" t="s">
        <v>21</v>
      </c>
      <c r="F104" s="50" t="s">
        <v>21</v>
      </c>
      <c r="G104" s="50">
        <v>5</v>
      </c>
      <c r="H104" s="50">
        <v>1610</v>
      </c>
      <c r="I104" s="49">
        <v>8</v>
      </c>
      <c r="J104" s="49">
        <v>240</v>
      </c>
      <c r="K104" s="48" t="s">
        <v>22</v>
      </c>
      <c r="L104" s="55" t="s">
        <v>21</v>
      </c>
      <c r="M104" s="847" t="s">
        <v>21</v>
      </c>
      <c r="N104" s="848" t="s">
        <v>1629</v>
      </c>
      <c r="O104" s="849" t="s">
        <v>1629</v>
      </c>
    </row>
    <row r="105" spans="1:15">
      <c r="A105" s="846" t="s">
        <v>528</v>
      </c>
      <c r="B105" s="52" t="s">
        <v>2247</v>
      </c>
      <c r="C105" s="51">
        <v>81</v>
      </c>
      <c r="D105" s="50">
        <v>367</v>
      </c>
      <c r="E105" s="50" t="s">
        <v>21</v>
      </c>
      <c r="F105" s="50" t="s">
        <v>21</v>
      </c>
      <c r="G105" s="50">
        <v>5</v>
      </c>
      <c r="H105" s="50">
        <v>1323</v>
      </c>
      <c r="I105" s="49">
        <v>5</v>
      </c>
      <c r="J105" s="49">
        <v>240</v>
      </c>
      <c r="K105" s="48" t="s">
        <v>22</v>
      </c>
      <c r="L105" s="55" t="s">
        <v>21</v>
      </c>
      <c r="M105" s="847" t="s">
        <v>21</v>
      </c>
      <c r="N105" s="848" t="s">
        <v>1629</v>
      </c>
      <c r="O105" s="849" t="s">
        <v>1629</v>
      </c>
    </row>
    <row r="106" spans="1:15">
      <c r="A106" s="846" t="s">
        <v>529</v>
      </c>
      <c r="B106" s="52" t="s">
        <v>2248</v>
      </c>
      <c r="C106" s="51" t="s">
        <v>21</v>
      </c>
      <c r="D106" s="50">
        <v>1867</v>
      </c>
      <c r="E106" s="50" t="s">
        <v>21</v>
      </c>
      <c r="F106" s="50" t="s">
        <v>21</v>
      </c>
      <c r="G106" s="50">
        <v>5</v>
      </c>
      <c r="H106" s="50">
        <v>2461</v>
      </c>
      <c r="I106" s="49">
        <v>5</v>
      </c>
      <c r="J106" s="49">
        <v>240</v>
      </c>
      <c r="K106" s="48" t="s">
        <v>22</v>
      </c>
      <c r="L106" s="55" t="s">
        <v>21</v>
      </c>
      <c r="M106" s="847" t="s">
        <v>21</v>
      </c>
      <c r="N106" s="848" t="s">
        <v>1629</v>
      </c>
      <c r="O106" s="849" t="s">
        <v>1629</v>
      </c>
    </row>
    <row r="107" spans="1:15">
      <c r="A107" s="846" t="s">
        <v>530</v>
      </c>
      <c r="B107" s="52" t="s">
        <v>2249</v>
      </c>
      <c r="C107" s="56" t="s">
        <v>21</v>
      </c>
      <c r="D107" s="50">
        <v>1456</v>
      </c>
      <c r="E107" s="50" t="s">
        <v>21</v>
      </c>
      <c r="F107" s="50" t="s">
        <v>21</v>
      </c>
      <c r="G107" s="50">
        <v>5</v>
      </c>
      <c r="H107" s="50">
        <v>1998</v>
      </c>
      <c r="I107" s="49">
        <v>5</v>
      </c>
      <c r="J107" s="49">
        <v>240</v>
      </c>
      <c r="K107" s="48" t="s">
        <v>22</v>
      </c>
      <c r="L107" s="55" t="s">
        <v>21</v>
      </c>
      <c r="M107" s="847" t="s">
        <v>21</v>
      </c>
      <c r="N107" s="848" t="s">
        <v>1629</v>
      </c>
      <c r="O107" s="849" t="s">
        <v>1629</v>
      </c>
    </row>
    <row r="108" spans="1:15">
      <c r="A108" s="846" t="s">
        <v>531</v>
      </c>
      <c r="B108" s="52" t="s">
        <v>2250</v>
      </c>
      <c r="C108" s="56">
        <v>175</v>
      </c>
      <c r="D108" s="50">
        <v>1097</v>
      </c>
      <c r="E108" s="50" t="s">
        <v>21</v>
      </c>
      <c r="F108" s="50" t="s">
        <v>21</v>
      </c>
      <c r="G108" s="50">
        <v>5</v>
      </c>
      <c r="H108" s="50">
        <v>1998</v>
      </c>
      <c r="I108" s="49">
        <v>5</v>
      </c>
      <c r="J108" s="49">
        <v>240</v>
      </c>
      <c r="K108" s="48" t="s">
        <v>22</v>
      </c>
      <c r="L108" s="55" t="s">
        <v>21</v>
      </c>
      <c r="M108" s="847" t="s">
        <v>21</v>
      </c>
      <c r="N108" s="848" t="s">
        <v>1629</v>
      </c>
      <c r="O108" s="849" t="s">
        <v>1629</v>
      </c>
    </row>
    <row r="109" spans="1:15">
      <c r="A109" s="846" t="s">
        <v>532</v>
      </c>
      <c r="B109" s="52" t="s">
        <v>2251</v>
      </c>
      <c r="C109" s="51">
        <v>137</v>
      </c>
      <c r="D109" s="50">
        <v>376</v>
      </c>
      <c r="E109" s="50" t="s">
        <v>21</v>
      </c>
      <c r="F109" s="50" t="s">
        <v>21</v>
      </c>
      <c r="G109" s="50">
        <v>5</v>
      </c>
      <c r="H109" s="50">
        <v>924</v>
      </c>
      <c r="I109" s="49">
        <v>5</v>
      </c>
      <c r="J109" s="49">
        <v>240</v>
      </c>
      <c r="K109" s="48" t="s">
        <v>22</v>
      </c>
      <c r="L109" s="55" t="s">
        <v>21</v>
      </c>
      <c r="M109" s="847" t="s">
        <v>21</v>
      </c>
      <c r="N109" s="848" t="s">
        <v>1629</v>
      </c>
      <c r="O109" s="849" t="s">
        <v>1629</v>
      </c>
    </row>
    <row r="110" spans="1:15">
      <c r="A110" s="846" t="s">
        <v>533</v>
      </c>
      <c r="B110" s="52" t="s">
        <v>148</v>
      </c>
      <c r="C110" s="51" t="s">
        <v>21</v>
      </c>
      <c r="D110" s="50">
        <v>2355</v>
      </c>
      <c r="E110" s="50" t="s">
        <v>21</v>
      </c>
      <c r="F110" s="50" t="s">
        <v>21</v>
      </c>
      <c r="G110" s="50">
        <v>12</v>
      </c>
      <c r="H110" s="50">
        <v>2042</v>
      </c>
      <c r="I110" s="49">
        <v>17</v>
      </c>
      <c r="J110" s="49">
        <v>240</v>
      </c>
      <c r="K110" s="48" t="s">
        <v>22</v>
      </c>
      <c r="L110" s="55" t="s">
        <v>21</v>
      </c>
      <c r="M110" s="847" t="s">
        <v>21</v>
      </c>
      <c r="N110" s="848" t="s">
        <v>1629</v>
      </c>
      <c r="O110" s="849" t="s">
        <v>1629</v>
      </c>
    </row>
    <row r="111" spans="1:15">
      <c r="A111" s="846" t="s">
        <v>534</v>
      </c>
      <c r="B111" s="52" t="s">
        <v>149</v>
      </c>
      <c r="C111" s="56" t="s">
        <v>21</v>
      </c>
      <c r="D111" s="50">
        <v>337</v>
      </c>
      <c r="E111" s="50" t="s">
        <v>21</v>
      </c>
      <c r="F111" s="50" t="s">
        <v>21</v>
      </c>
      <c r="G111" s="50">
        <v>5</v>
      </c>
      <c r="H111" s="50">
        <v>382</v>
      </c>
      <c r="I111" s="49">
        <v>5</v>
      </c>
      <c r="J111" s="49">
        <v>240</v>
      </c>
      <c r="K111" s="48" t="s">
        <v>22</v>
      </c>
      <c r="L111" s="55" t="s">
        <v>21</v>
      </c>
      <c r="M111" s="847" t="s">
        <v>21</v>
      </c>
      <c r="N111" s="848" t="s">
        <v>1629</v>
      </c>
      <c r="O111" s="849" t="s">
        <v>1629</v>
      </c>
    </row>
    <row r="112" spans="1:15">
      <c r="A112" s="846" t="s">
        <v>535</v>
      </c>
      <c r="B112" s="52" t="s">
        <v>2252</v>
      </c>
      <c r="C112" s="56" t="s">
        <v>21</v>
      </c>
      <c r="D112" s="50">
        <v>1058</v>
      </c>
      <c r="E112" s="50" t="s">
        <v>21</v>
      </c>
      <c r="F112" s="50" t="s">
        <v>21</v>
      </c>
      <c r="G112" s="50">
        <v>5</v>
      </c>
      <c r="H112" s="50">
        <v>2099</v>
      </c>
      <c r="I112" s="49">
        <v>8</v>
      </c>
      <c r="J112" s="49">
        <v>364</v>
      </c>
      <c r="K112" s="48" t="s">
        <v>22</v>
      </c>
      <c r="L112" s="55" t="s">
        <v>21</v>
      </c>
      <c r="M112" s="847" t="s">
        <v>21</v>
      </c>
      <c r="N112" s="848" t="s">
        <v>1629</v>
      </c>
      <c r="O112" s="849" t="s">
        <v>1629</v>
      </c>
    </row>
    <row r="113" spans="1:15">
      <c r="A113" s="846" t="s">
        <v>536</v>
      </c>
      <c r="B113" s="52" t="s">
        <v>2253</v>
      </c>
      <c r="C113" s="51">
        <v>157</v>
      </c>
      <c r="D113" s="50">
        <v>557</v>
      </c>
      <c r="E113" s="50" t="s">
        <v>21</v>
      </c>
      <c r="F113" s="50" t="s">
        <v>21</v>
      </c>
      <c r="G113" s="50">
        <v>5</v>
      </c>
      <c r="H113" s="50">
        <v>845</v>
      </c>
      <c r="I113" s="49">
        <v>5</v>
      </c>
      <c r="J113" s="49">
        <v>364</v>
      </c>
      <c r="K113" s="48" t="s">
        <v>22</v>
      </c>
      <c r="L113" s="55" t="s">
        <v>21</v>
      </c>
      <c r="M113" s="847" t="s">
        <v>21</v>
      </c>
      <c r="N113" s="848" t="s">
        <v>1629</v>
      </c>
      <c r="O113" s="849" t="s">
        <v>1629</v>
      </c>
    </row>
    <row r="114" spans="1:15">
      <c r="A114" s="846" t="s">
        <v>537</v>
      </c>
      <c r="B114" s="52" t="s">
        <v>2254</v>
      </c>
      <c r="C114" s="51" t="s">
        <v>21</v>
      </c>
      <c r="D114" s="50">
        <v>792</v>
      </c>
      <c r="E114" s="50" t="s">
        <v>21</v>
      </c>
      <c r="F114" s="50" t="s">
        <v>21</v>
      </c>
      <c r="G114" s="50">
        <v>5</v>
      </c>
      <c r="H114" s="50">
        <v>1763</v>
      </c>
      <c r="I114" s="49">
        <v>14</v>
      </c>
      <c r="J114" s="49">
        <v>235</v>
      </c>
      <c r="K114" s="48" t="s">
        <v>22</v>
      </c>
      <c r="L114" s="55" t="s">
        <v>21</v>
      </c>
      <c r="M114" s="847" t="s">
        <v>21</v>
      </c>
      <c r="N114" s="848" t="s">
        <v>1629</v>
      </c>
      <c r="O114" s="849" t="s">
        <v>1629</v>
      </c>
    </row>
    <row r="115" spans="1:15">
      <c r="A115" s="846" t="s">
        <v>538</v>
      </c>
      <c r="B115" s="52" t="s">
        <v>2255</v>
      </c>
      <c r="C115" s="51">
        <v>154</v>
      </c>
      <c r="D115" s="50">
        <v>154</v>
      </c>
      <c r="E115" s="50" t="s">
        <v>21</v>
      </c>
      <c r="F115" s="50" t="s">
        <v>21</v>
      </c>
      <c r="G115" s="50">
        <v>5</v>
      </c>
      <c r="H115" s="50">
        <v>713</v>
      </c>
      <c r="I115" s="49">
        <v>5</v>
      </c>
      <c r="J115" s="49">
        <v>235</v>
      </c>
      <c r="K115" s="48" t="s">
        <v>22</v>
      </c>
      <c r="L115" s="55" t="s">
        <v>21</v>
      </c>
      <c r="M115" s="847" t="s">
        <v>21</v>
      </c>
      <c r="N115" s="848" t="s">
        <v>1629</v>
      </c>
      <c r="O115" s="849" t="s">
        <v>1629</v>
      </c>
    </row>
    <row r="116" spans="1:15">
      <c r="A116" s="846" t="s">
        <v>539</v>
      </c>
      <c r="B116" s="52" t="s">
        <v>2256</v>
      </c>
      <c r="C116" s="56" t="s">
        <v>21</v>
      </c>
      <c r="D116" s="50">
        <v>1058</v>
      </c>
      <c r="E116" s="50" t="s">
        <v>21</v>
      </c>
      <c r="F116" s="50" t="s">
        <v>21</v>
      </c>
      <c r="G116" s="50">
        <v>5</v>
      </c>
      <c r="H116" s="50">
        <v>4148</v>
      </c>
      <c r="I116" s="49">
        <v>22</v>
      </c>
      <c r="J116" s="49">
        <v>364</v>
      </c>
      <c r="K116" s="48" t="s">
        <v>22</v>
      </c>
      <c r="L116" s="55" t="s">
        <v>21</v>
      </c>
      <c r="M116" s="847" t="s">
        <v>21</v>
      </c>
      <c r="N116" s="848" t="s">
        <v>1629</v>
      </c>
      <c r="O116" s="849" t="s">
        <v>1629</v>
      </c>
    </row>
    <row r="117" spans="1:15">
      <c r="A117" s="846" t="s">
        <v>540</v>
      </c>
      <c r="B117" s="52" t="s">
        <v>2257</v>
      </c>
      <c r="C117" s="51">
        <v>123</v>
      </c>
      <c r="D117" s="50">
        <v>1054</v>
      </c>
      <c r="E117" s="50" t="s">
        <v>21</v>
      </c>
      <c r="F117" s="50" t="s">
        <v>21</v>
      </c>
      <c r="G117" s="50">
        <v>5</v>
      </c>
      <c r="H117" s="50">
        <v>1142</v>
      </c>
      <c r="I117" s="49">
        <v>5</v>
      </c>
      <c r="J117" s="49">
        <v>364</v>
      </c>
      <c r="K117" s="48" t="s">
        <v>22</v>
      </c>
      <c r="L117" s="55" t="s">
        <v>21</v>
      </c>
      <c r="M117" s="847" t="s">
        <v>21</v>
      </c>
      <c r="N117" s="848" t="s">
        <v>1629</v>
      </c>
      <c r="O117" s="849" t="s">
        <v>1629</v>
      </c>
    </row>
    <row r="118" spans="1:15">
      <c r="A118" s="846" t="s">
        <v>541</v>
      </c>
      <c r="B118" s="52" t="s">
        <v>2258</v>
      </c>
      <c r="C118" s="56" t="s">
        <v>21</v>
      </c>
      <c r="D118" s="50">
        <v>1524</v>
      </c>
      <c r="E118" s="50" t="s">
        <v>21</v>
      </c>
      <c r="F118" s="50" t="s">
        <v>21</v>
      </c>
      <c r="G118" s="50">
        <v>5</v>
      </c>
      <c r="H118" s="50">
        <v>4708</v>
      </c>
      <c r="I118" s="49">
        <v>50</v>
      </c>
      <c r="J118" s="49">
        <v>235</v>
      </c>
      <c r="K118" s="48" t="s">
        <v>22</v>
      </c>
      <c r="L118" s="55" t="s">
        <v>21</v>
      </c>
      <c r="M118" s="847" t="s">
        <v>21</v>
      </c>
      <c r="N118" s="848" t="s">
        <v>1629</v>
      </c>
      <c r="O118" s="849" t="s">
        <v>1629</v>
      </c>
    </row>
    <row r="119" spans="1:15">
      <c r="A119" s="846" t="s">
        <v>542</v>
      </c>
      <c r="B119" s="52" t="s">
        <v>2259</v>
      </c>
      <c r="C119" s="51" t="s">
        <v>21</v>
      </c>
      <c r="D119" s="50">
        <v>983</v>
      </c>
      <c r="E119" s="50" t="s">
        <v>21</v>
      </c>
      <c r="F119" s="50" t="s">
        <v>21</v>
      </c>
      <c r="G119" s="50">
        <v>5</v>
      </c>
      <c r="H119" s="50">
        <v>1954</v>
      </c>
      <c r="I119" s="49">
        <v>14</v>
      </c>
      <c r="J119" s="49">
        <v>235</v>
      </c>
      <c r="K119" s="48" t="s">
        <v>22</v>
      </c>
      <c r="L119" s="55" t="s">
        <v>21</v>
      </c>
      <c r="M119" s="847" t="s">
        <v>21</v>
      </c>
      <c r="N119" s="848" t="s">
        <v>1629</v>
      </c>
      <c r="O119" s="849" t="s">
        <v>1629</v>
      </c>
    </row>
    <row r="120" spans="1:15">
      <c r="A120" s="846" t="s">
        <v>543</v>
      </c>
      <c r="B120" s="52" t="s">
        <v>2260</v>
      </c>
      <c r="C120" s="56">
        <v>124</v>
      </c>
      <c r="D120" s="50">
        <v>836</v>
      </c>
      <c r="E120" s="50" t="s">
        <v>21</v>
      </c>
      <c r="F120" s="50" t="s">
        <v>21</v>
      </c>
      <c r="G120" s="50">
        <v>5</v>
      </c>
      <c r="H120" s="50">
        <v>1127</v>
      </c>
      <c r="I120" s="49">
        <v>5</v>
      </c>
      <c r="J120" s="49">
        <v>235</v>
      </c>
      <c r="K120" s="48" t="s">
        <v>22</v>
      </c>
      <c r="L120" s="55" t="s">
        <v>21</v>
      </c>
      <c r="M120" s="847" t="s">
        <v>21</v>
      </c>
      <c r="N120" s="848" t="s">
        <v>1629</v>
      </c>
      <c r="O120" s="849" t="s">
        <v>1629</v>
      </c>
    </row>
    <row r="121" spans="1:15">
      <c r="A121" s="846" t="s">
        <v>544</v>
      </c>
      <c r="B121" s="52" t="s">
        <v>2261</v>
      </c>
      <c r="C121" s="51" t="s">
        <v>21</v>
      </c>
      <c r="D121" s="50">
        <v>2560</v>
      </c>
      <c r="E121" s="50" t="s">
        <v>21</v>
      </c>
      <c r="F121" s="50" t="s">
        <v>21</v>
      </c>
      <c r="G121" s="50">
        <v>5</v>
      </c>
      <c r="H121" s="50">
        <v>3419</v>
      </c>
      <c r="I121" s="49">
        <v>15</v>
      </c>
      <c r="J121" s="49">
        <v>364</v>
      </c>
      <c r="K121" s="48" t="s">
        <v>22</v>
      </c>
      <c r="L121" s="55" t="s">
        <v>21</v>
      </c>
      <c r="M121" s="847" t="s">
        <v>21</v>
      </c>
      <c r="N121" s="848" t="s">
        <v>1629</v>
      </c>
      <c r="O121" s="849" t="s">
        <v>1629</v>
      </c>
    </row>
    <row r="122" spans="1:15">
      <c r="A122" s="846" t="s">
        <v>545</v>
      </c>
      <c r="B122" s="52" t="s">
        <v>2262</v>
      </c>
      <c r="C122" s="51" t="s">
        <v>21</v>
      </c>
      <c r="D122" s="50">
        <v>2568</v>
      </c>
      <c r="E122" s="50" t="s">
        <v>21</v>
      </c>
      <c r="F122" s="50" t="s">
        <v>21</v>
      </c>
      <c r="G122" s="50">
        <v>5</v>
      </c>
      <c r="H122" s="50">
        <v>4890</v>
      </c>
      <c r="I122" s="49">
        <v>36</v>
      </c>
      <c r="J122" s="49">
        <v>235</v>
      </c>
      <c r="K122" s="48" t="s">
        <v>22</v>
      </c>
      <c r="L122" s="55" t="s">
        <v>21</v>
      </c>
      <c r="M122" s="847" t="s">
        <v>21</v>
      </c>
      <c r="N122" s="848" t="s">
        <v>1629</v>
      </c>
      <c r="O122" s="849" t="s">
        <v>1629</v>
      </c>
    </row>
    <row r="123" spans="1:15">
      <c r="A123" s="846" t="s">
        <v>546</v>
      </c>
      <c r="B123" s="52" t="s">
        <v>2263</v>
      </c>
      <c r="C123" s="56" t="s">
        <v>21</v>
      </c>
      <c r="D123" s="50">
        <v>1917</v>
      </c>
      <c r="E123" s="50" t="s">
        <v>21</v>
      </c>
      <c r="F123" s="50" t="s">
        <v>21</v>
      </c>
      <c r="G123" s="50">
        <v>5</v>
      </c>
      <c r="H123" s="50">
        <v>2946</v>
      </c>
      <c r="I123" s="49">
        <v>10</v>
      </c>
      <c r="J123" s="49">
        <v>235</v>
      </c>
      <c r="K123" s="48" t="s">
        <v>22</v>
      </c>
      <c r="L123" s="55" t="s">
        <v>21</v>
      </c>
      <c r="M123" s="847" t="s">
        <v>21</v>
      </c>
      <c r="N123" s="848" t="s">
        <v>1629</v>
      </c>
      <c r="O123" s="849" t="s">
        <v>1629</v>
      </c>
    </row>
    <row r="124" spans="1:15">
      <c r="A124" s="846" t="s">
        <v>547</v>
      </c>
      <c r="B124" s="52" t="s">
        <v>2264</v>
      </c>
      <c r="C124" s="51" t="s">
        <v>21</v>
      </c>
      <c r="D124" s="50">
        <v>19598</v>
      </c>
      <c r="E124" s="50" t="s">
        <v>21</v>
      </c>
      <c r="F124" s="50" t="s">
        <v>21</v>
      </c>
      <c r="G124" s="50">
        <v>87</v>
      </c>
      <c r="H124" s="50">
        <v>23311</v>
      </c>
      <c r="I124" s="49">
        <v>157</v>
      </c>
      <c r="J124" s="49">
        <v>235</v>
      </c>
      <c r="K124" s="48" t="s">
        <v>22</v>
      </c>
      <c r="L124" s="55" t="s">
        <v>21</v>
      </c>
      <c r="M124" s="847" t="s">
        <v>21</v>
      </c>
      <c r="N124" s="848" t="s">
        <v>1629</v>
      </c>
      <c r="O124" s="849" t="s">
        <v>1629</v>
      </c>
    </row>
    <row r="125" spans="1:15">
      <c r="A125" s="846" t="s">
        <v>548</v>
      </c>
      <c r="B125" s="52" t="s">
        <v>2265</v>
      </c>
      <c r="C125" s="51" t="s">
        <v>21</v>
      </c>
      <c r="D125" s="50">
        <v>10401</v>
      </c>
      <c r="E125" s="50" t="s">
        <v>21</v>
      </c>
      <c r="F125" s="50" t="s">
        <v>21</v>
      </c>
      <c r="G125" s="50">
        <v>42</v>
      </c>
      <c r="H125" s="50">
        <v>13287</v>
      </c>
      <c r="I125" s="49">
        <v>101</v>
      </c>
      <c r="J125" s="49">
        <v>235</v>
      </c>
      <c r="K125" s="48" t="s">
        <v>22</v>
      </c>
      <c r="L125" s="55" t="s">
        <v>21</v>
      </c>
      <c r="M125" s="847" t="s">
        <v>21</v>
      </c>
      <c r="N125" s="848" t="s">
        <v>1629</v>
      </c>
      <c r="O125" s="849" t="s">
        <v>1629</v>
      </c>
    </row>
    <row r="126" spans="1:15">
      <c r="A126" s="846" t="s">
        <v>549</v>
      </c>
      <c r="B126" s="52" t="s">
        <v>2266</v>
      </c>
      <c r="C126" s="51" t="s">
        <v>21</v>
      </c>
      <c r="D126" s="50">
        <v>5917</v>
      </c>
      <c r="E126" s="50" t="s">
        <v>21</v>
      </c>
      <c r="F126" s="50" t="s">
        <v>21</v>
      </c>
      <c r="G126" s="50">
        <v>38</v>
      </c>
      <c r="H126" s="50">
        <v>11217</v>
      </c>
      <c r="I126" s="49">
        <v>59</v>
      </c>
      <c r="J126" s="49">
        <v>235</v>
      </c>
      <c r="K126" s="48" t="s">
        <v>22</v>
      </c>
      <c r="L126" s="55" t="s">
        <v>21</v>
      </c>
      <c r="M126" s="847" t="s">
        <v>21</v>
      </c>
      <c r="N126" s="848" t="s">
        <v>1629</v>
      </c>
      <c r="O126" s="849" t="s">
        <v>1629</v>
      </c>
    </row>
    <row r="127" spans="1:15">
      <c r="A127" s="846" t="s">
        <v>550</v>
      </c>
      <c r="B127" s="52" t="s">
        <v>2267</v>
      </c>
      <c r="C127" s="51" t="s">
        <v>21</v>
      </c>
      <c r="D127" s="50">
        <v>1287</v>
      </c>
      <c r="E127" s="50" t="s">
        <v>21</v>
      </c>
      <c r="F127" s="50" t="s">
        <v>21</v>
      </c>
      <c r="G127" s="50">
        <v>5</v>
      </c>
      <c r="H127" s="50">
        <v>2410</v>
      </c>
      <c r="I127" s="49">
        <v>11</v>
      </c>
      <c r="J127" s="49">
        <v>364</v>
      </c>
      <c r="K127" s="48" t="s">
        <v>22</v>
      </c>
      <c r="L127" s="55" t="s">
        <v>21</v>
      </c>
      <c r="M127" s="847" t="s">
        <v>21</v>
      </c>
      <c r="N127" s="848" t="s">
        <v>1629</v>
      </c>
      <c r="O127" s="849" t="s">
        <v>1629</v>
      </c>
    </row>
    <row r="128" spans="1:15">
      <c r="A128" s="846" t="s">
        <v>551</v>
      </c>
      <c r="B128" s="52" t="s">
        <v>2268</v>
      </c>
      <c r="C128" s="51" t="s">
        <v>21</v>
      </c>
      <c r="D128" s="50">
        <v>1076</v>
      </c>
      <c r="E128" s="50" t="s">
        <v>21</v>
      </c>
      <c r="F128" s="50" t="s">
        <v>21</v>
      </c>
      <c r="G128" s="50">
        <v>5</v>
      </c>
      <c r="H128" s="50">
        <v>1051</v>
      </c>
      <c r="I128" s="49">
        <v>5</v>
      </c>
      <c r="J128" s="49">
        <v>364</v>
      </c>
      <c r="K128" s="48" t="s">
        <v>22</v>
      </c>
      <c r="L128" s="55" t="s">
        <v>21</v>
      </c>
      <c r="M128" s="847" t="s">
        <v>21</v>
      </c>
      <c r="N128" s="848">
        <v>1</v>
      </c>
      <c r="O128" s="849" t="s">
        <v>2210</v>
      </c>
    </row>
    <row r="129" spans="1:15">
      <c r="A129" s="846" t="s">
        <v>552</v>
      </c>
      <c r="B129" s="52" t="s">
        <v>2269</v>
      </c>
      <c r="C129" s="51" t="s">
        <v>21</v>
      </c>
      <c r="D129" s="50">
        <v>1253</v>
      </c>
      <c r="E129" s="50" t="s">
        <v>21</v>
      </c>
      <c r="F129" s="50" t="s">
        <v>21</v>
      </c>
      <c r="G129" s="50">
        <v>5</v>
      </c>
      <c r="H129" s="50">
        <v>1104</v>
      </c>
      <c r="I129" s="49">
        <v>5</v>
      </c>
      <c r="J129" s="49">
        <v>235</v>
      </c>
      <c r="K129" s="48" t="s">
        <v>22</v>
      </c>
      <c r="L129" s="55" t="s">
        <v>21</v>
      </c>
      <c r="M129" s="847" t="s">
        <v>21</v>
      </c>
      <c r="N129" s="848">
        <v>1</v>
      </c>
      <c r="O129" s="849" t="s">
        <v>2210</v>
      </c>
    </row>
    <row r="130" spans="1:15">
      <c r="A130" s="846" t="s">
        <v>553</v>
      </c>
      <c r="B130" s="52" t="s">
        <v>2270</v>
      </c>
      <c r="C130" s="51" t="s">
        <v>21</v>
      </c>
      <c r="D130" s="50">
        <v>1104</v>
      </c>
      <c r="E130" s="50" t="s">
        <v>21</v>
      </c>
      <c r="F130" s="50" t="s">
        <v>21</v>
      </c>
      <c r="G130" s="50">
        <v>5</v>
      </c>
      <c r="H130" s="50">
        <v>830</v>
      </c>
      <c r="I130" s="49">
        <v>5</v>
      </c>
      <c r="J130" s="49">
        <v>235</v>
      </c>
      <c r="K130" s="48" t="s">
        <v>22</v>
      </c>
      <c r="L130" s="55" t="s">
        <v>21</v>
      </c>
      <c r="M130" s="847" t="s">
        <v>21</v>
      </c>
      <c r="N130" s="848">
        <v>1</v>
      </c>
      <c r="O130" s="849" t="s">
        <v>2210</v>
      </c>
    </row>
    <row r="131" spans="1:15">
      <c r="A131" s="846" t="s">
        <v>554</v>
      </c>
      <c r="B131" s="52" t="s">
        <v>150</v>
      </c>
      <c r="C131" s="51" t="s">
        <v>21</v>
      </c>
      <c r="D131" s="50">
        <v>8621</v>
      </c>
      <c r="E131" s="50" t="s">
        <v>21</v>
      </c>
      <c r="F131" s="50" t="s">
        <v>21</v>
      </c>
      <c r="G131" s="50">
        <v>79</v>
      </c>
      <c r="H131" s="50">
        <v>6930</v>
      </c>
      <c r="I131" s="49">
        <v>91</v>
      </c>
      <c r="J131" s="49">
        <v>235</v>
      </c>
      <c r="K131" s="48" t="s">
        <v>22</v>
      </c>
      <c r="L131" s="55" t="s">
        <v>21</v>
      </c>
      <c r="M131" s="847" t="s">
        <v>21</v>
      </c>
      <c r="N131" s="848" t="s">
        <v>1629</v>
      </c>
      <c r="O131" s="849" t="s">
        <v>1629</v>
      </c>
    </row>
    <row r="132" spans="1:15">
      <c r="A132" s="846" t="s">
        <v>555</v>
      </c>
      <c r="B132" s="52" t="s">
        <v>151</v>
      </c>
      <c r="C132" s="51" t="s">
        <v>21</v>
      </c>
      <c r="D132" s="50">
        <v>3433</v>
      </c>
      <c r="E132" s="50" t="s">
        <v>21</v>
      </c>
      <c r="F132" s="50" t="s">
        <v>21</v>
      </c>
      <c r="G132" s="50">
        <v>24</v>
      </c>
      <c r="H132" s="50">
        <v>5147</v>
      </c>
      <c r="I132" s="49">
        <v>61</v>
      </c>
      <c r="J132" s="49">
        <v>235</v>
      </c>
      <c r="K132" s="48" t="s">
        <v>22</v>
      </c>
      <c r="L132" s="55" t="s">
        <v>21</v>
      </c>
      <c r="M132" s="847" t="s">
        <v>21</v>
      </c>
      <c r="N132" s="848" t="s">
        <v>1629</v>
      </c>
      <c r="O132" s="849" t="s">
        <v>1629</v>
      </c>
    </row>
    <row r="133" spans="1:15">
      <c r="A133" s="846" t="s">
        <v>556</v>
      </c>
      <c r="B133" s="52" t="s">
        <v>152</v>
      </c>
      <c r="C133" s="51" t="s">
        <v>21</v>
      </c>
      <c r="D133" s="50">
        <v>2834</v>
      </c>
      <c r="E133" s="50" t="s">
        <v>21</v>
      </c>
      <c r="F133" s="50" t="s">
        <v>21</v>
      </c>
      <c r="G133" s="50">
        <v>12</v>
      </c>
      <c r="H133" s="50">
        <v>3810</v>
      </c>
      <c r="I133" s="49">
        <v>43</v>
      </c>
      <c r="J133" s="49">
        <v>235</v>
      </c>
      <c r="K133" s="48" t="s">
        <v>22</v>
      </c>
      <c r="L133" s="55" t="s">
        <v>21</v>
      </c>
      <c r="M133" s="847" t="s">
        <v>21</v>
      </c>
      <c r="N133" s="848" t="s">
        <v>1629</v>
      </c>
      <c r="O133" s="849" t="s">
        <v>1629</v>
      </c>
    </row>
    <row r="134" spans="1:15">
      <c r="A134" s="846" t="s">
        <v>557</v>
      </c>
      <c r="B134" s="52" t="s">
        <v>2271</v>
      </c>
      <c r="C134" s="51" t="s">
        <v>21</v>
      </c>
      <c r="D134" s="50">
        <v>1080</v>
      </c>
      <c r="E134" s="50" t="s">
        <v>21</v>
      </c>
      <c r="F134" s="50" t="s">
        <v>21</v>
      </c>
      <c r="G134" s="50">
        <v>5</v>
      </c>
      <c r="H134" s="50">
        <v>1797</v>
      </c>
      <c r="I134" s="49">
        <v>13</v>
      </c>
      <c r="J134" s="49">
        <v>364</v>
      </c>
      <c r="K134" s="48" t="s">
        <v>22</v>
      </c>
      <c r="L134" s="55" t="s">
        <v>21</v>
      </c>
      <c r="M134" s="847" t="s">
        <v>21</v>
      </c>
      <c r="N134" s="848" t="s">
        <v>1629</v>
      </c>
      <c r="O134" s="849" t="s">
        <v>1629</v>
      </c>
    </row>
    <row r="135" spans="1:15">
      <c r="A135" s="846" t="s">
        <v>558</v>
      </c>
      <c r="B135" s="52" t="s">
        <v>2272</v>
      </c>
      <c r="C135" s="51">
        <v>105</v>
      </c>
      <c r="D135" s="50">
        <v>775</v>
      </c>
      <c r="E135" s="50" t="s">
        <v>21</v>
      </c>
      <c r="F135" s="50" t="s">
        <v>21</v>
      </c>
      <c r="G135" s="50">
        <v>5</v>
      </c>
      <c r="H135" s="50">
        <v>866</v>
      </c>
      <c r="I135" s="49">
        <v>5</v>
      </c>
      <c r="J135" s="49">
        <v>364</v>
      </c>
      <c r="K135" s="48" t="s">
        <v>22</v>
      </c>
      <c r="L135" s="55" t="s">
        <v>21</v>
      </c>
      <c r="M135" s="847" t="s">
        <v>21</v>
      </c>
      <c r="N135" s="848" t="s">
        <v>1629</v>
      </c>
      <c r="O135" s="849" t="s">
        <v>1629</v>
      </c>
    </row>
    <row r="136" spans="1:15">
      <c r="A136" s="846" t="s">
        <v>559</v>
      </c>
      <c r="B136" s="52" t="s">
        <v>2273</v>
      </c>
      <c r="C136" s="51" t="s">
        <v>21</v>
      </c>
      <c r="D136" s="50">
        <v>709</v>
      </c>
      <c r="E136" s="50" t="s">
        <v>21</v>
      </c>
      <c r="F136" s="50" t="s">
        <v>21</v>
      </c>
      <c r="G136" s="50">
        <v>5</v>
      </c>
      <c r="H136" s="50">
        <v>2016</v>
      </c>
      <c r="I136" s="49">
        <v>23</v>
      </c>
      <c r="J136" s="49">
        <v>235</v>
      </c>
      <c r="K136" s="48" t="s">
        <v>22</v>
      </c>
      <c r="L136" s="55" t="s">
        <v>21</v>
      </c>
      <c r="M136" s="847" t="s">
        <v>21</v>
      </c>
      <c r="N136" s="848" t="s">
        <v>1629</v>
      </c>
      <c r="O136" s="849" t="s">
        <v>1629</v>
      </c>
    </row>
    <row r="137" spans="1:15">
      <c r="A137" s="846" t="s">
        <v>560</v>
      </c>
      <c r="B137" s="52" t="s">
        <v>2274</v>
      </c>
      <c r="C137" s="51">
        <v>117</v>
      </c>
      <c r="D137" s="50">
        <v>660</v>
      </c>
      <c r="E137" s="50" t="s">
        <v>21</v>
      </c>
      <c r="F137" s="50" t="s">
        <v>21</v>
      </c>
      <c r="G137" s="50">
        <v>5</v>
      </c>
      <c r="H137" s="50">
        <v>689</v>
      </c>
      <c r="I137" s="49">
        <v>5</v>
      </c>
      <c r="J137" s="49">
        <v>235</v>
      </c>
      <c r="K137" s="48" t="s">
        <v>22</v>
      </c>
      <c r="L137" s="55" t="s">
        <v>21</v>
      </c>
      <c r="M137" s="847" t="s">
        <v>21</v>
      </c>
      <c r="N137" s="848" t="s">
        <v>1629</v>
      </c>
      <c r="O137" s="849" t="s">
        <v>1629</v>
      </c>
    </row>
    <row r="138" spans="1:15">
      <c r="A138" s="846" t="s">
        <v>561</v>
      </c>
      <c r="B138" s="52" t="s">
        <v>2275</v>
      </c>
      <c r="C138" s="56" t="s">
        <v>21</v>
      </c>
      <c r="D138" s="50">
        <v>1726</v>
      </c>
      <c r="E138" s="50" t="s">
        <v>21</v>
      </c>
      <c r="F138" s="50" t="s">
        <v>21</v>
      </c>
      <c r="G138" s="50">
        <v>5</v>
      </c>
      <c r="H138" s="50">
        <v>1450</v>
      </c>
      <c r="I138" s="49">
        <v>5</v>
      </c>
      <c r="J138" s="49">
        <v>364</v>
      </c>
      <c r="K138" s="48" t="s">
        <v>22</v>
      </c>
      <c r="L138" s="55" t="s">
        <v>21</v>
      </c>
      <c r="M138" s="847" t="s">
        <v>21</v>
      </c>
      <c r="N138" s="848" t="s">
        <v>1629</v>
      </c>
      <c r="O138" s="849" t="s">
        <v>1629</v>
      </c>
    </row>
    <row r="139" spans="1:15">
      <c r="A139" s="846" t="s">
        <v>562</v>
      </c>
      <c r="B139" s="52" t="s">
        <v>2276</v>
      </c>
      <c r="C139" s="51" t="s">
        <v>21</v>
      </c>
      <c r="D139" s="50">
        <v>1104</v>
      </c>
      <c r="E139" s="50" t="s">
        <v>21</v>
      </c>
      <c r="F139" s="50" t="s">
        <v>21</v>
      </c>
      <c r="G139" s="50">
        <v>5</v>
      </c>
      <c r="H139" s="50">
        <v>2016</v>
      </c>
      <c r="I139" s="49">
        <v>23</v>
      </c>
      <c r="J139" s="49">
        <v>235</v>
      </c>
      <c r="K139" s="48" t="s">
        <v>22</v>
      </c>
      <c r="L139" s="55" t="s">
        <v>21</v>
      </c>
      <c r="M139" s="847" t="s">
        <v>21</v>
      </c>
      <c r="N139" s="848" t="s">
        <v>1629</v>
      </c>
      <c r="O139" s="849" t="s">
        <v>1629</v>
      </c>
    </row>
    <row r="140" spans="1:15">
      <c r="A140" s="846" t="s">
        <v>563</v>
      </c>
      <c r="B140" s="52" t="s">
        <v>2277</v>
      </c>
      <c r="C140" s="56" t="s">
        <v>21</v>
      </c>
      <c r="D140" s="50">
        <v>1038</v>
      </c>
      <c r="E140" s="50" t="s">
        <v>21</v>
      </c>
      <c r="F140" s="50" t="s">
        <v>21</v>
      </c>
      <c r="G140" s="50">
        <v>5</v>
      </c>
      <c r="H140" s="50">
        <v>1150</v>
      </c>
      <c r="I140" s="49">
        <v>5</v>
      </c>
      <c r="J140" s="49">
        <v>235</v>
      </c>
      <c r="K140" s="48" t="s">
        <v>22</v>
      </c>
      <c r="L140" s="55" t="s">
        <v>21</v>
      </c>
      <c r="M140" s="847" t="s">
        <v>21</v>
      </c>
      <c r="N140" s="848" t="s">
        <v>1629</v>
      </c>
      <c r="O140" s="849" t="s">
        <v>1629</v>
      </c>
    </row>
    <row r="141" spans="1:15">
      <c r="A141" s="846" t="s">
        <v>564</v>
      </c>
      <c r="B141" s="52" t="s">
        <v>2278</v>
      </c>
      <c r="C141" s="51" t="s">
        <v>21</v>
      </c>
      <c r="D141" s="50" t="s">
        <v>21</v>
      </c>
      <c r="E141" s="50">
        <v>2020</v>
      </c>
      <c r="F141" s="50">
        <v>1724</v>
      </c>
      <c r="G141" s="50">
        <v>5</v>
      </c>
      <c r="H141" s="50">
        <v>3654</v>
      </c>
      <c r="I141" s="49">
        <v>13</v>
      </c>
      <c r="J141" s="49">
        <v>364</v>
      </c>
      <c r="K141" s="48" t="s">
        <v>22</v>
      </c>
      <c r="L141" s="55" t="s">
        <v>21</v>
      </c>
      <c r="M141" s="847" t="s">
        <v>21</v>
      </c>
      <c r="N141" s="848">
        <v>1</v>
      </c>
      <c r="O141" s="849" t="s">
        <v>1630</v>
      </c>
    </row>
    <row r="142" spans="1:15">
      <c r="A142" s="846" t="s">
        <v>565</v>
      </c>
      <c r="B142" s="52" t="s">
        <v>2279</v>
      </c>
      <c r="C142" s="51" t="s">
        <v>21</v>
      </c>
      <c r="D142" s="50" t="s">
        <v>21</v>
      </c>
      <c r="E142" s="50">
        <v>2355</v>
      </c>
      <c r="F142" s="50">
        <v>2059</v>
      </c>
      <c r="G142" s="50">
        <v>5</v>
      </c>
      <c r="H142" s="50">
        <v>6205</v>
      </c>
      <c r="I142" s="49">
        <v>44</v>
      </c>
      <c r="J142" s="49">
        <v>235</v>
      </c>
      <c r="K142" s="48" t="s">
        <v>22</v>
      </c>
      <c r="L142" s="55" t="s">
        <v>21</v>
      </c>
      <c r="M142" s="847" t="s">
        <v>21</v>
      </c>
      <c r="N142" s="848">
        <v>1</v>
      </c>
      <c r="O142" s="849" t="s">
        <v>1630</v>
      </c>
    </row>
    <row r="143" spans="1:15">
      <c r="A143" s="846" t="s">
        <v>566</v>
      </c>
      <c r="B143" s="52" t="s">
        <v>2280</v>
      </c>
      <c r="C143" s="51" t="s">
        <v>21</v>
      </c>
      <c r="D143" s="50" t="s">
        <v>21</v>
      </c>
      <c r="E143" s="50">
        <v>2096</v>
      </c>
      <c r="F143" s="50">
        <v>1800</v>
      </c>
      <c r="G143" s="50">
        <v>5</v>
      </c>
      <c r="H143" s="50">
        <v>3027</v>
      </c>
      <c r="I143" s="49">
        <v>14</v>
      </c>
      <c r="J143" s="49">
        <v>235</v>
      </c>
      <c r="K143" s="48" t="s">
        <v>22</v>
      </c>
      <c r="L143" s="55" t="s">
        <v>21</v>
      </c>
      <c r="M143" s="847" t="s">
        <v>21</v>
      </c>
      <c r="N143" s="848">
        <v>1</v>
      </c>
      <c r="O143" s="849" t="s">
        <v>1630</v>
      </c>
    </row>
    <row r="144" spans="1:15">
      <c r="A144" s="846" t="s">
        <v>567</v>
      </c>
      <c r="B144" s="52" t="s">
        <v>153</v>
      </c>
      <c r="C144" s="51" t="s">
        <v>21</v>
      </c>
      <c r="D144" s="50">
        <v>2920</v>
      </c>
      <c r="E144" s="50" t="s">
        <v>21</v>
      </c>
      <c r="F144" s="50" t="s">
        <v>21</v>
      </c>
      <c r="G144" s="50">
        <v>5</v>
      </c>
      <c r="H144" s="50">
        <v>3550</v>
      </c>
      <c r="I144" s="49">
        <v>34</v>
      </c>
      <c r="J144" s="49">
        <v>235</v>
      </c>
      <c r="K144" s="48" t="s">
        <v>22</v>
      </c>
      <c r="L144" s="55" t="s">
        <v>21</v>
      </c>
      <c r="M144" s="847" t="s">
        <v>21</v>
      </c>
      <c r="N144" s="848" t="s">
        <v>1629</v>
      </c>
      <c r="O144" s="849" t="s">
        <v>1629</v>
      </c>
    </row>
    <row r="145" spans="1:15">
      <c r="A145" s="846" t="s">
        <v>568</v>
      </c>
      <c r="B145" s="52" t="s">
        <v>2281</v>
      </c>
      <c r="C145" s="51">
        <v>105</v>
      </c>
      <c r="D145" s="50">
        <v>658</v>
      </c>
      <c r="E145" s="50" t="s">
        <v>21</v>
      </c>
      <c r="F145" s="50" t="s">
        <v>21</v>
      </c>
      <c r="G145" s="50">
        <v>5</v>
      </c>
      <c r="H145" s="50">
        <v>741</v>
      </c>
      <c r="I145" s="49">
        <v>5</v>
      </c>
      <c r="J145" s="49">
        <v>364</v>
      </c>
      <c r="K145" s="48" t="s">
        <v>22</v>
      </c>
      <c r="L145" s="55" t="s">
        <v>21</v>
      </c>
      <c r="M145" s="847" t="s">
        <v>21</v>
      </c>
      <c r="N145" s="848" t="s">
        <v>1629</v>
      </c>
      <c r="O145" s="849" t="s">
        <v>1629</v>
      </c>
    </row>
    <row r="146" spans="1:15">
      <c r="A146" s="846" t="s">
        <v>569</v>
      </c>
      <c r="B146" s="52" t="s">
        <v>2282</v>
      </c>
      <c r="C146" s="51" t="s">
        <v>21</v>
      </c>
      <c r="D146" s="50">
        <v>668</v>
      </c>
      <c r="E146" s="50" t="s">
        <v>21</v>
      </c>
      <c r="F146" s="50" t="s">
        <v>21</v>
      </c>
      <c r="G146" s="50">
        <v>5</v>
      </c>
      <c r="H146" s="50">
        <v>1042</v>
      </c>
      <c r="I146" s="49">
        <v>6</v>
      </c>
      <c r="J146" s="49">
        <v>235</v>
      </c>
      <c r="K146" s="48" t="s">
        <v>22</v>
      </c>
      <c r="L146" s="55" t="s">
        <v>21</v>
      </c>
      <c r="M146" s="847" t="s">
        <v>21</v>
      </c>
      <c r="N146" s="848" t="s">
        <v>1629</v>
      </c>
      <c r="O146" s="849" t="s">
        <v>1629</v>
      </c>
    </row>
    <row r="147" spans="1:15">
      <c r="A147" s="846" t="s">
        <v>570</v>
      </c>
      <c r="B147" s="52" t="s">
        <v>2283</v>
      </c>
      <c r="C147" s="51">
        <v>112</v>
      </c>
      <c r="D147" s="50">
        <v>590</v>
      </c>
      <c r="E147" s="50" t="s">
        <v>21</v>
      </c>
      <c r="F147" s="50" t="s">
        <v>21</v>
      </c>
      <c r="G147" s="50">
        <v>5</v>
      </c>
      <c r="H147" s="50">
        <v>808</v>
      </c>
      <c r="I147" s="49">
        <v>5</v>
      </c>
      <c r="J147" s="49">
        <v>235</v>
      </c>
      <c r="K147" s="48" t="s">
        <v>22</v>
      </c>
      <c r="L147" s="55" t="s">
        <v>21</v>
      </c>
      <c r="M147" s="847" t="s">
        <v>21</v>
      </c>
      <c r="N147" s="848" t="s">
        <v>1629</v>
      </c>
      <c r="O147" s="849" t="s">
        <v>1629</v>
      </c>
    </row>
    <row r="148" spans="1:15">
      <c r="A148" s="846" t="s">
        <v>571</v>
      </c>
      <c r="B148" s="52" t="s">
        <v>2284</v>
      </c>
      <c r="C148" s="56" t="s">
        <v>21</v>
      </c>
      <c r="D148" s="50">
        <v>1125</v>
      </c>
      <c r="E148" s="50" t="s">
        <v>21</v>
      </c>
      <c r="F148" s="50" t="s">
        <v>21</v>
      </c>
      <c r="G148" s="50">
        <v>5</v>
      </c>
      <c r="H148" s="50">
        <v>1486</v>
      </c>
      <c r="I148" s="49">
        <v>8</v>
      </c>
      <c r="J148" s="49">
        <v>364</v>
      </c>
      <c r="K148" s="48" t="s">
        <v>22</v>
      </c>
      <c r="L148" s="55" t="s">
        <v>21</v>
      </c>
      <c r="M148" s="847" t="s">
        <v>21</v>
      </c>
      <c r="N148" s="848" t="s">
        <v>1629</v>
      </c>
      <c r="O148" s="849" t="s">
        <v>1629</v>
      </c>
    </row>
    <row r="149" spans="1:15">
      <c r="A149" s="846" t="s">
        <v>572</v>
      </c>
      <c r="B149" s="52" t="s">
        <v>2285</v>
      </c>
      <c r="C149" s="51" t="s">
        <v>21</v>
      </c>
      <c r="D149" s="50">
        <v>1242</v>
      </c>
      <c r="E149" s="50" t="s">
        <v>21</v>
      </c>
      <c r="F149" s="50" t="s">
        <v>21</v>
      </c>
      <c r="G149" s="50">
        <v>5</v>
      </c>
      <c r="H149" s="50">
        <v>1224</v>
      </c>
      <c r="I149" s="49">
        <v>6</v>
      </c>
      <c r="J149" s="49">
        <v>235</v>
      </c>
      <c r="K149" s="48" t="s">
        <v>22</v>
      </c>
      <c r="L149" s="55" t="s">
        <v>21</v>
      </c>
      <c r="M149" s="847" t="s">
        <v>21</v>
      </c>
      <c r="N149" s="848">
        <v>1</v>
      </c>
      <c r="O149" s="849" t="s">
        <v>2210</v>
      </c>
    </row>
    <row r="150" spans="1:15">
      <c r="A150" s="846" t="s">
        <v>573</v>
      </c>
      <c r="B150" s="52" t="s">
        <v>2286</v>
      </c>
      <c r="C150" s="56">
        <v>129</v>
      </c>
      <c r="D150" s="50">
        <v>1167</v>
      </c>
      <c r="E150" s="50" t="s">
        <v>21</v>
      </c>
      <c r="F150" s="50" t="s">
        <v>21</v>
      </c>
      <c r="G150" s="50">
        <v>5</v>
      </c>
      <c r="H150" s="50">
        <v>995</v>
      </c>
      <c r="I150" s="49">
        <v>5</v>
      </c>
      <c r="J150" s="49">
        <v>235</v>
      </c>
      <c r="K150" s="48" t="s">
        <v>22</v>
      </c>
      <c r="L150" s="55" t="s">
        <v>21</v>
      </c>
      <c r="M150" s="847" t="s">
        <v>21</v>
      </c>
      <c r="N150" s="848">
        <v>1</v>
      </c>
      <c r="O150" s="849" t="s">
        <v>2210</v>
      </c>
    </row>
    <row r="151" spans="1:15">
      <c r="A151" s="846" t="s">
        <v>574</v>
      </c>
      <c r="B151" s="52" t="s">
        <v>2287</v>
      </c>
      <c r="C151" s="51" t="s">
        <v>21</v>
      </c>
      <c r="D151" s="50">
        <v>1734</v>
      </c>
      <c r="E151" s="50" t="s">
        <v>21</v>
      </c>
      <c r="F151" s="50" t="s">
        <v>21</v>
      </c>
      <c r="G151" s="50">
        <v>5</v>
      </c>
      <c r="H151" s="50">
        <v>3279</v>
      </c>
      <c r="I151" s="49">
        <v>13</v>
      </c>
      <c r="J151" s="49">
        <v>364</v>
      </c>
      <c r="K151" s="48" t="s">
        <v>22</v>
      </c>
      <c r="L151" s="55" t="s">
        <v>21</v>
      </c>
      <c r="M151" s="847" t="s">
        <v>21</v>
      </c>
      <c r="N151" s="848" t="s">
        <v>1629</v>
      </c>
      <c r="O151" s="849" t="s">
        <v>1629</v>
      </c>
    </row>
    <row r="152" spans="1:15">
      <c r="A152" s="846" t="s">
        <v>575</v>
      </c>
      <c r="B152" s="52" t="s">
        <v>2288</v>
      </c>
      <c r="C152" s="51" t="s">
        <v>21</v>
      </c>
      <c r="D152" s="50">
        <v>1491</v>
      </c>
      <c r="E152" s="50" t="s">
        <v>21</v>
      </c>
      <c r="F152" s="50" t="s">
        <v>21</v>
      </c>
      <c r="G152" s="50">
        <v>5</v>
      </c>
      <c r="H152" s="50">
        <v>1771</v>
      </c>
      <c r="I152" s="49">
        <v>9</v>
      </c>
      <c r="J152" s="49">
        <v>235</v>
      </c>
      <c r="K152" s="48" t="s">
        <v>22</v>
      </c>
      <c r="L152" s="55" t="s">
        <v>21</v>
      </c>
      <c r="M152" s="847" t="s">
        <v>21</v>
      </c>
      <c r="N152" s="848" t="s">
        <v>1629</v>
      </c>
      <c r="O152" s="849" t="s">
        <v>1629</v>
      </c>
    </row>
    <row r="153" spans="1:15">
      <c r="A153" s="846" t="s">
        <v>576</v>
      </c>
      <c r="B153" s="52" t="s">
        <v>2289</v>
      </c>
      <c r="C153" s="56" t="s">
        <v>21</v>
      </c>
      <c r="D153" s="50">
        <v>1491</v>
      </c>
      <c r="E153" s="50" t="s">
        <v>21</v>
      </c>
      <c r="F153" s="50" t="s">
        <v>21</v>
      </c>
      <c r="G153" s="50">
        <v>5</v>
      </c>
      <c r="H153" s="50">
        <v>1381</v>
      </c>
      <c r="I153" s="49">
        <v>6</v>
      </c>
      <c r="J153" s="49">
        <v>235</v>
      </c>
      <c r="K153" s="48" t="s">
        <v>22</v>
      </c>
      <c r="L153" s="55" t="s">
        <v>21</v>
      </c>
      <c r="M153" s="847" t="s">
        <v>21</v>
      </c>
      <c r="N153" s="848" t="s">
        <v>1629</v>
      </c>
      <c r="O153" s="849" t="s">
        <v>1629</v>
      </c>
    </row>
    <row r="154" spans="1:15">
      <c r="A154" s="846" t="s">
        <v>577</v>
      </c>
      <c r="B154" s="52" t="s">
        <v>154</v>
      </c>
      <c r="C154" s="51" t="s">
        <v>21</v>
      </c>
      <c r="D154" s="50">
        <v>1740</v>
      </c>
      <c r="E154" s="50" t="s">
        <v>21</v>
      </c>
      <c r="F154" s="50" t="s">
        <v>21</v>
      </c>
      <c r="G154" s="50">
        <v>5</v>
      </c>
      <c r="H154" s="50">
        <v>4057</v>
      </c>
      <c r="I154" s="49">
        <v>15</v>
      </c>
      <c r="J154" s="49">
        <v>235</v>
      </c>
      <c r="K154" s="48" t="s">
        <v>22</v>
      </c>
      <c r="L154" s="55" t="s">
        <v>21</v>
      </c>
      <c r="M154" s="847" t="s">
        <v>21</v>
      </c>
      <c r="N154" s="848" t="s">
        <v>1629</v>
      </c>
      <c r="O154" s="849" t="s">
        <v>1629</v>
      </c>
    </row>
    <row r="155" spans="1:15">
      <c r="A155" s="846" t="s">
        <v>578</v>
      </c>
      <c r="B155" s="52" t="s">
        <v>155</v>
      </c>
      <c r="C155" s="51" t="s">
        <v>21</v>
      </c>
      <c r="D155" s="50">
        <v>1601</v>
      </c>
      <c r="E155" s="50" t="s">
        <v>21</v>
      </c>
      <c r="F155" s="50" t="s">
        <v>21</v>
      </c>
      <c r="G155" s="50">
        <v>5</v>
      </c>
      <c r="H155" s="50">
        <v>3302</v>
      </c>
      <c r="I155" s="49">
        <v>10</v>
      </c>
      <c r="J155" s="49">
        <v>235</v>
      </c>
      <c r="K155" s="48" t="s">
        <v>22</v>
      </c>
      <c r="L155" s="55" t="s">
        <v>21</v>
      </c>
      <c r="M155" s="847" t="s">
        <v>21</v>
      </c>
      <c r="N155" s="848" t="s">
        <v>1629</v>
      </c>
      <c r="O155" s="849" t="s">
        <v>1629</v>
      </c>
    </row>
    <row r="156" spans="1:15">
      <c r="A156" s="846" t="s">
        <v>579</v>
      </c>
      <c r="B156" s="52" t="s">
        <v>2290</v>
      </c>
      <c r="C156" s="51" t="s">
        <v>21</v>
      </c>
      <c r="D156" s="50">
        <v>1322</v>
      </c>
      <c r="E156" s="50" t="s">
        <v>21</v>
      </c>
      <c r="F156" s="50" t="s">
        <v>21</v>
      </c>
      <c r="G156" s="50">
        <v>5</v>
      </c>
      <c r="H156" s="50">
        <v>1616</v>
      </c>
      <c r="I156" s="49">
        <v>6</v>
      </c>
      <c r="J156" s="49">
        <v>235</v>
      </c>
      <c r="K156" s="48" t="s">
        <v>22</v>
      </c>
      <c r="L156" s="55" t="s">
        <v>21</v>
      </c>
      <c r="M156" s="847" t="s">
        <v>21</v>
      </c>
      <c r="N156" s="848" t="s">
        <v>1629</v>
      </c>
      <c r="O156" s="849" t="s">
        <v>1629</v>
      </c>
    </row>
    <row r="157" spans="1:15">
      <c r="A157" s="846" t="s">
        <v>580</v>
      </c>
      <c r="B157" s="52" t="s">
        <v>2291</v>
      </c>
      <c r="C157" s="51" t="s">
        <v>21</v>
      </c>
      <c r="D157" s="50">
        <v>1222</v>
      </c>
      <c r="E157" s="50" t="s">
        <v>21</v>
      </c>
      <c r="F157" s="50" t="s">
        <v>21</v>
      </c>
      <c r="G157" s="50">
        <v>5</v>
      </c>
      <c r="H157" s="50">
        <v>1484</v>
      </c>
      <c r="I157" s="49">
        <v>5</v>
      </c>
      <c r="J157" s="49">
        <v>235</v>
      </c>
      <c r="K157" s="48" t="s">
        <v>22</v>
      </c>
      <c r="L157" s="55" t="s">
        <v>21</v>
      </c>
      <c r="M157" s="847" t="s">
        <v>21</v>
      </c>
      <c r="N157" s="848" t="s">
        <v>1629</v>
      </c>
      <c r="O157" s="849" t="s">
        <v>1629</v>
      </c>
    </row>
    <row r="158" spans="1:15">
      <c r="A158" s="846" t="s">
        <v>581</v>
      </c>
      <c r="B158" s="52" t="s">
        <v>2292</v>
      </c>
      <c r="C158" s="51" t="s">
        <v>21</v>
      </c>
      <c r="D158" s="50">
        <v>1498</v>
      </c>
      <c r="E158" s="50" t="s">
        <v>21</v>
      </c>
      <c r="F158" s="50" t="s">
        <v>21</v>
      </c>
      <c r="G158" s="50">
        <v>5</v>
      </c>
      <c r="H158" s="50">
        <v>2232</v>
      </c>
      <c r="I158" s="49">
        <v>6</v>
      </c>
      <c r="J158" s="49">
        <v>364</v>
      </c>
      <c r="K158" s="48" t="s">
        <v>22</v>
      </c>
      <c r="L158" s="55" t="s">
        <v>21</v>
      </c>
      <c r="M158" s="847" t="s">
        <v>21</v>
      </c>
      <c r="N158" s="848" t="s">
        <v>1629</v>
      </c>
      <c r="O158" s="849" t="s">
        <v>1629</v>
      </c>
    </row>
    <row r="159" spans="1:15">
      <c r="A159" s="846" t="s">
        <v>582</v>
      </c>
      <c r="B159" s="52" t="s">
        <v>2293</v>
      </c>
      <c r="C159" s="51" t="s">
        <v>21</v>
      </c>
      <c r="D159" s="50">
        <v>3078</v>
      </c>
      <c r="E159" s="50" t="s">
        <v>21</v>
      </c>
      <c r="F159" s="50" t="s">
        <v>21</v>
      </c>
      <c r="G159" s="50">
        <v>10</v>
      </c>
      <c r="H159" s="50">
        <v>3035</v>
      </c>
      <c r="I159" s="49">
        <v>17</v>
      </c>
      <c r="J159" s="49">
        <v>235</v>
      </c>
      <c r="K159" s="48" t="s">
        <v>22</v>
      </c>
      <c r="L159" s="55" t="s">
        <v>21</v>
      </c>
      <c r="M159" s="847" t="s">
        <v>21</v>
      </c>
      <c r="N159" s="848" t="s">
        <v>1629</v>
      </c>
      <c r="O159" s="849" t="s">
        <v>1629</v>
      </c>
    </row>
    <row r="160" spans="1:15">
      <c r="A160" s="846" t="s">
        <v>583</v>
      </c>
      <c r="B160" s="52" t="s">
        <v>2294</v>
      </c>
      <c r="C160" s="51" t="s">
        <v>21</v>
      </c>
      <c r="D160" s="50">
        <v>1623</v>
      </c>
      <c r="E160" s="50" t="s">
        <v>21</v>
      </c>
      <c r="F160" s="50" t="s">
        <v>21</v>
      </c>
      <c r="G160" s="50">
        <v>5</v>
      </c>
      <c r="H160" s="50">
        <v>2118</v>
      </c>
      <c r="I160" s="49">
        <v>5</v>
      </c>
      <c r="J160" s="49">
        <v>235</v>
      </c>
      <c r="K160" s="48" t="s">
        <v>22</v>
      </c>
      <c r="L160" s="55" t="s">
        <v>21</v>
      </c>
      <c r="M160" s="847" t="s">
        <v>21</v>
      </c>
      <c r="N160" s="848" t="s">
        <v>1629</v>
      </c>
      <c r="O160" s="849" t="s">
        <v>1629</v>
      </c>
    </row>
    <row r="161" spans="1:15">
      <c r="A161" s="846" t="s">
        <v>584</v>
      </c>
      <c r="B161" s="52" t="s">
        <v>2295</v>
      </c>
      <c r="C161" s="51" t="s">
        <v>21</v>
      </c>
      <c r="D161" s="50">
        <v>4057</v>
      </c>
      <c r="E161" s="50" t="s">
        <v>21</v>
      </c>
      <c r="F161" s="50" t="s">
        <v>21</v>
      </c>
      <c r="G161" s="50">
        <v>6</v>
      </c>
      <c r="H161" s="50">
        <v>3619</v>
      </c>
      <c r="I161" s="49">
        <v>11</v>
      </c>
      <c r="J161" s="49">
        <v>235</v>
      </c>
      <c r="K161" s="48" t="s">
        <v>22</v>
      </c>
      <c r="L161" s="55" t="s">
        <v>21</v>
      </c>
      <c r="M161" s="847" t="s">
        <v>21</v>
      </c>
      <c r="N161" s="848" t="s">
        <v>1629</v>
      </c>
      <c r="O161" s="849" t="s">
        <v>1629</v>
      </c>
    </row>
    <row r="162" spans="1:15">
      <c r="A162" s="846" t="s">
        <v>585</v>
      </c>
      <c r="B162" s="52" t="s">
        <v>2296</v>
      </c>
      <c r="C162" s="51" t="s">
        <v>21</v>
      </c>
      <c r="D162" s="50">
        <v>3165</v>
      </c>
      <c r="E162" s="50" t="s">
        <v>21</v>
      </c>
      <c r="F162" s="50" t="s">
        <v>21</v>
      </c>
      <c r="G162" s="50">
        <v>5</v>
      </c>
      <c r="H162" s="50">
        <v>2458</v>
      </c>
      <c r="I162" s="49">
        <v>8</v>
      </c>
      <c r="J162" s="49">
        <v>364</v>
      </c>
      <c r="K162" s="48" t="s">
        <v>22</v>
      </c>
      <c r="L162" s="55" t="s">
        <v>21</v>
      </c>
      <c r="M162" s="847" t="s">
        <v>21</v>
      </c>
      <c r="N162" s="848" t="s">
        <v>1629</v>
      </c>
      <c r="O162" s="849" t="s">
        <v>1629</v>
      </c>
    </row>
    <row r="163" spans="1:15">
      <c r="A163" s="846" t="s">
        <v>586</v>
      </c>
      <c r="B163" s="52" t="s">
        <v>2297</v>
      </c>
      <c r="C163" s="51" t="s">
        <v>21</v>
      </c>
      <c r="D163" s="50">
        <v>4884</v>
      </c>
      <c r="E163" s="50" t="s">
        <v>21</v>
      </c>
      <c r="F163" s="50" t="s">
        <v>21</v>
      </c>
      <c r="G163" s="50">
        <v>15</v>
      </c>
      <c r="H163" s="50">
        <v>3270</v>
      </c>
      <c r="I163" s="49">
        <v>24</v>
      </c>
      <c r="J163" s="49">
        <v>235</v>
      </c>
      <c r="K163" s="48" t="s">
        <v>22</v>
      </c>
      <c r="L163" s="55" t="s">
        <v>21</v>
      </c>
      <c r="M163" s="847" t="s">
        <v>21</v>
      </c>
      <c r="N163" s="848" t="s">
        <v>1629</v>
      </c>
      <c r="O163" s="849" t="s">
        <v>1629</v>
      </c>
    </row>
    <row r="164" spans="1:15">
      <c r="A164" s="846" t="s">
        <v>587</v>
      </c>
      <c r="B164" s="52" t="s">
        <v>2298</v>
      </c>
      <c r="C164" s="51" t="s">
        <v>21</v>
      </c>
      <c r="D164" s="50">
        <v>10371</v>
      </c>
      <c r="E164" s="50" t="s">
        <v>21</v>
      </c>
      <c r="F164" s="50" t="s">
        <v>21</v>
      </c>
      <c r="G164" s="50">
        <v>37</v>
      </c>
      <c r="H164" s="50">
        <v>8942</v>
      </c>
      <c r="I164" s="49">
        <v>31</v>
      </c>
      <c r="J164" s="49">
        <v>235</v>
      </c>
      <c r="K164" s="48" t="s">
        <v>22</v>
      </c>
      <c r="L164" s="55" t="s">
        <v>21</v>
      </c>
      <c r="M164" s="847" t="s">
        <v>21</v>
      </c>
      <c r="N164" s="848" t="s">
        <v>1629</v>
      </c>
      <c r="O164" s="849" t="s">
        <v>1629</v>
      </c>
    </row>
    <row r="165" spans="1:15">
      <c r="A165" s="846" t="s">
        <v>588</v>
      </c>
      <c r="B165" s="52" t="s">
        <v>2299</v>
      </c>
      <c r="C165" s="51" t="s">
        <v>21</v>
      </c>
      <c r="D165" s="50">
        <v>911</v>
      </c>
      <c r="E165" s="50" t="s">
        <v>21</v>
      </c>
      <c r="F165" s="50" t="s">
        <v>21</v>
      </c>
      <c r="G165" s="50">
        <v>8</v>
      </c>
      <c r="H165" s="50">
        <v>647</v>
      </c>
      <c r="I165" s="49">
        <v>5</v>
      </c>
      <c r="J165" s="49">
        <v>235</v>
      </c>
      <c r="K165" s="48" t="s">
        <v>27</v>
      </c>
      <c r="L165" s="55">
        <v>0.7</v>
      </c>
      <c r="M165" s="847">
        <v>453</v>
      </c>
      <c r="N165" s="848" t="s">
        <v>1629</v>
      </c>
      <c r="O165" s="849" t="s">
        <v>1629</v>
      </c>
    </row>
    <row r="166" spans="1:15">
      <c r="A166" s="846" t="s">
        <v>589</v>
      </c>
      <c r="B166" s="52" t="s">
        <v>2300</v>
      </c>
      <c r="C166" s="51" t="s">
        <v>21</v>
      </c>
      <c r="D166" s="50">
        <v>439</v>
      </c>
      <c r="E166" s="50" t="s">
        <v>21</v>
      </c>
      <c r="F166" s="50" t="s">
        <v>21</v>
      </c>
      <c r="G166" s="50">
        <v>5</v>
      </c>
      <c r="H166" s="50">
        <v>469</v>
      </c>
      <c r="I166" s="49">
        <v>5</v>
      </c>
      <c r="J166" s="49">
        <v>235</v>
      </c>
      <c r="K166" s="48" t="s">
        <v>22</v>
      </c>
      <c r="L166" s="55" t="s">
        <v>21</v>
      </c>
      <c r="M166" s="847" t="s">
        <v>21</v>
      </c>
      <c r="N166" s="848" t="s">
        <v>1629</v>
      </c>
      <c r="O166" s="849" t="s">
        <v>1629</v>
      </c>
    </row>
    <row r="167" spans="1:15">
      <c r="A167" s="846" t="s">
        <v>590</v>
      </c>
      <c r="B167" s="52" t="s">
        <v>2301</v>
      </c>
      <c r="C167" s="51" t="s">
        <v>21</v>
      </c>
      <c r="D167" s="50">
        <v>2039</v>
      </c>
      <c r="E167" s="50" t="s">
        <v>21</v>
      </c>
      <c r="F167" s="50" t="s">
        <v>21</v>
      </c>
      <c r="G167" s="50">
        <v>21</v>
      </c>
      <c r="H167" s="50">
        <v>2069</v>
      </c>
      <c r="I167" s="49">
        <v>15</v>
      </c>
      <c r="J167" s="49">
        <v>235</v>
      </c>
      <c r="K167" s="48" t="s">
        <v>27</v>
      </c>
      <c r="L167" s="55">
        <v>0.25</v>
      </c>
      <c r="M167" s="847">
        <v>517</v>
      </c>
      <c r="N167" s="848" t="s">
        <v>1629</v>
      </c>
      <c r="O167" s="849" t="s">
        <v>1629</v>
      </c>
    </row>
    <row r="168" spans="1:15">
      <c r="A168" s="846" t="s">
        <v>591</v>
      </c>
      <c r="B168" s="52" t="s">
        <v>2302</v>
      </c>
      <c r="C168" s="51" t="s">
        <v>21</v>
      </c>
      <c r="D168" s="50">
        <v>1186</v>
      </c>
      <c r="E168" s="50" t="s">
        <v>21</v>
      </c>
      <c r="F168" s="50" t="s">
        <v>21</v>
      </c>
      <c r="G168" s="50">
        <v>8</v>
      </c>
      <c r="H168" s="50">
        <v>882</v>
      </c>
      <c r="I168" s="49">
        <v>5</v>
      </c>
      <c r="J168" s="49">
        <v>235</v>
      </c>
      <c r="K168" s="48" t="s">
        <v>27</v>
      </c>
      <c r="L168" s="55">
        <v>0.7</v>
      </c>
      <c r="M168" s="847">
        <v>617</v>
      </c>
      <c r="N168" s="848" t="s">
        <v>1629</v>
      </c>
      <c r="O168" s="849" t="s">
        <v>1629</v>
      </c>
    </row>
    <row r="169" spans="1:15">
      <c r="A169" s="846" t="s">
        <v>592</v>
      </c>
      <c r="B169" s="52" t="s">
        <v>2303</v>
      </c>
      <c r="C169" s="51" t="s">
        <v>21</v>
      </c>
      <c r="D169" s="50">
        <v>897</v>
      </c>
      <c r="E169" s="50" t="s">
        <v>21</v>
      </c>
      <c r="F169" s="50" t="s">
        <v>21</v>
      </c>
      <c r="G169" s="50">
        <v>5</v>
      </c>
      <c r="H169" s="50">
        <v>643</v>
      </c>
      <c r="I169" s="49">
        <v>5</v>
      </c>
      <c r="J169" s="49">
        <v>235</v>
      </c>
      <c r="K169" s="48" t="s">
        <v>22</v>
      </c>
      <c r="L169" s="55" t="s">
        <v>21</v>
      </c>
      <c r="M169" s="847" t="s">
        <v>21</v>
      </c>
      <c r="N169" s="848" t="s">
        <v>1629</v>
      </c>
      <c r="O169" s="849" t="s">
        <v>1629</v>
      </c>
    </row>
    <row r="170" spans="1:15">
      <c r="A170" s="846" t="s">
        <v>593</v>
      </c>
      <c r="B170" s="52" t="s">
        <v>2304</v>
      </c>
      <c r="C170" s="51" t="s">
        <v>21</v>
      </c>
      <c r="D170" s="50">
        <v>3559</v>
      </c>
      <c r="E170" s="50" t="s">
        <v>21</v>
      </c>
      <c r="F170" s="50" t="s">
        <v>21</v>
      </c>
      <c r="G170" s="50">
        <v>36</v>
      </c>
      <c r="H170" s="50">
        <v>2443</v>
      </c>
      <c r="I170" s="49">
        <v>19</v>
      </c>
      <c r="J170" s="49">
        <v>235</v>
      </c>
      <c r="K170" s="48" t="s">
        <v>27</v>
      </c>
      <c r="L170" s="55">
        <v>0.25</v>
      </c>
      <c r="M170" s="847">
        <v>611</v>
      </c>
      <c r="N170" s="848" t="s">
        <v>1629</v>
      </c>
      <c r="O170" s="849" t="s">
        <v>1629</v>
      </c>
    </row>
    <row r="171" spans="1:15">
      <c r="A171" s="846" t="s">
        <v>594</v>
      </c>
      <c r="B171" s="52" t="s">
        <v>2305</v>
      </c>
      <c r="C171" s="51" t="s">
        <v>21</v>
      </c>
      <c r="D171" s="50">
        <v>1270</v>
      </c>
      <c r="E171" s="50" t="s">
        <v>21</v>
      </c>
      <c r="F171" s="50" t="s">
        <v>21</v>
      </c>
      <c r="G171" s="50">
        <v>10</v>
      </c>
      <c r="H171" s="50">
        <v>1263</v>
      </c>
      <c r="I171" s="49">
        <v>8</v>
      </c>
      <c r="J171" s="49">
        <v>235</v>
      </c>
      <c r="K171" s="48" t="s">
        <v>27</v>
      </c>
      <c r="L171" s="55">
        <v>0.45</v>
      </c>
      <c r="M171" s="847">
        <v>568</v>
      </c>
      <c r="N171" s="848" t="s">
        <v>1629</v>
      </c>
      <c r="O171" s="849" t="s">
        <v>1629</v>
      </c>
    </row>
    <row r="172" spans="1:15">
      <c r="A172" s="846" t="s">
        <v>595</v>
      </c>
      <c r="B172" s="52" t="s">
        <v>2306</v>
      </c>
      <c r="C172" s="51" t="s">
        <v>21</v>
      </c>
      <c r="D172" s="50">
        <v>897</v>
      </c>
      <c r="E172" s="50" t="s">
        <v>21</v>
      </c>
      <c r="F172" s="50" t="s">
        <v>21</v>
      </c>
      <c r="G172" s="50">
        <v>5</v>
      </c>
      <c r="H172" s="50">
        <v>643</v>
      </c>
      <c r="I172" s="49">
        <v>5</v>
      </c>
      <c r="J172" s="49">
        <v>235</v>
      </c>
      <c r="K172" s="48" t="s">
        <v>22</v>
      </c>
      <c r="L172" s="55" t="s">
        <v>21</v>
      </c>
      <c r="M172" s="847" t="s">
        <v>21</v>
      </c>
      <c r="N172" s="848" t="s">
        <v>1629</v>
      </c>
      <c r="O172" s="849" t="s">
        <v>1629</v>
      </c>
    </row>
    <row r="173" spans="1:15">
      <c r="A173" s="846" t="s">
        <v>596</v>
      </c>
      <c r="B173" s="52" t="s">
        <v>2307</v>
      </c>
      <c r="C173" s="51" t="s">
        <v>21</v>
      </c>
      <c r="D173" s="50">
        <v>4630</v>
      </c>
      <c r="E173" s="50" t="s">
        <v>21</v>
      </c>
      <c r="F173" s="50" t="s">
        <v>21</v>
      </c>
      <c r="G173" s="50">
        <v>43</v>
      </c>
      <c r="H173" s="50">
        <v>5406</v>
      </c>
      <c r="I173" s="49">
        <v>55</v>
      </c>
      <c r="J173" s="49">
        <v>235</v>
      </c>
      <c r="K173" s="48" t="s">
        <v>27</v>
      </c>
      <c r="L173" s="55">
        <v>0.25</v>
      </c>
      <c r="M173" s="847">
        <v>1352</v>
      </c>
      <c r="N173" s="848" t="s">
        <v>1629</v>
      </c>
      <c r="O173" s="849" t="s">
        <v>1629</v>
      </c>
    </row>
    <row r="174" spans="1:15">
      <c r="A174" s="846" t="s">
        <v>597</v>
      </c>
      <c r="B174" s="52" t="s">
        <v>2308</v>
      </c>
      <c r="C174" s="51" t="s">
        <v>21</v>
      </c>
      <c r="D174" s="50">
        <v>1632</v>
      </c>
      <c r="E174" s="50" t="s">
        <v>21</v>
      </c>
      <c r="F174" s="50" t="s">
        <v>21</v>
      </c>
      <c r="G174" s="50">
        <v>11</v>
      </c>
      <c r="H174" s="50">
        <v>3114</v>
      </c>
      <c r="I174" s="49">
        <v>25</v>
      </c>
      <c r="J174" s="49">
        <v>235</v>
      </c>
      <c r="K174" s="48" t="s">
        <v>27</v>
      </c>
      <c r="L174" s="55">
        <v>0.25</v>
      </c>
      <c r="M174" s="847">
        <v>779</v>
      </c>
      <c r="N174" s="848" t="s">
        <v>1629</v>
      </c>
      <c r="O174" s="849" t="s">
        <v>1629</v>
      </c>
    </row>
    <row r="175" spans="1:15">
      <c r="A175" s="846" t="s">
        <v>598</v>
      </c>
      <c r="B175" s="52" t="s">
        <v>2309</v>
      </c>
      <c r="C175" s="51" t="s">
        <v>21</v>
      </c>
      <c r="D175" s="50">
        <v>1367</v>
      </c>
      <c r="E175" s="50" t="s">
        <v>21</v>
      </c>
      <c r="F175" s="50" t="s">
        <v>21</v>
      </c>
      <c r="G175" s="50">
        <v>11</v>
      </c>
      <c r="H175" s="50">
        <v>2534</v>
      </c>
      <c r="I175" s="49">
        <v>19</v>
      </c>
      <c r="J175" s="49">
        <v>235</v>
      </c>
      <c r="K175" s="48" t="s">
        <v>27</v>
      </c>
      <c r="L175" s="55">
        <v>0.25</v>
      </c>
      <c r="M175" s="847">
        <v>634</v>
      </c>
      <c r="N175" s="848" t="s">
        <v>1629</v>
      </c>
      <c r="O175" s="849" t="s">
        <v>1629</v>
      </c>
    </row>
    <row r="176" spans="1:15">
      <c r="A176" s="846" t="s">
        <v>599</v>
      </c>
      <c r="B176" s="52" t="s">
        <v>1669</v>
      </c>
      <c r="C176" s="51" t="s">
        <v>21</v>
      </c>
      <c r="D176" s="50">
        <v>1888</v>
      </c>
      <c r="E176" s="50" t="s">
        <v>21</v>
      </c>
      <c r="F176" s="50" t="s">
        <v>21</v>
      </c>
      <c r="G176" s="50">
        <v>5</v>
      </c>
      <c r="H176" s="50">
        <v>1888</v>
      </c>
      <c r="I176" s="49">
        <v>5</v>
      </c>
      <c r="J176" s="49">
        <v>235</v>
      </c>
      <c r="K176" s="48" t="s">
        <v>22</v>
      </c>
      <c r="L176" s="55" t="s">
        <v>21</v>
      </c>
      <c r="M176" s="847" t="s">
        <v>21</v>
      </c>
      <c r="N176" s="848" t="s">
        <v>1629</v>
      </c>
      <c r="O176" s="849" t="s">
        <v>1629</v>
      </c>
    </row>
    <row r="177" spans="1:15">
      <c r="A177" s="846" t="s">
        <v>600</v>
      </c>
      <c r="B177" s="52" t="s">
        <v>2310</v>
      </c>
      <c r="C177" s="51" t="s">
        <v>21</v>
      </c>
      <c r="D177" s="50">
        <v>427</v>
      </c>
      <c r="E177" s="50" t="s">
        <v>21</v>
      </c>
      <c r="F177" s="50" t="s">
        <v>21</v>
      </c>
      <c r="G177" s="50">
        <v>5</v>
      </c>
      <c r="H177" s="50">
        <v>821</v>
      </c>
      <c r="I177" s="49">
        <v>5</v>
      </c>
      <c r="J177" s="49">
        <v>364</v>
      </c>
      <c r="K177" s="48" t="s">
        <v>22</v>
      </c>
      <c r="L177" s="55" t="s">
        <v>21</v>
      </c>
      <c r="M177" s="847" t="s">
        <v>21</v>
      </c>
      <c r="N177" s="848" t="s">
        <v>1629</v>
      </c>
      <c r="O177" s="849" t="s">
        <v>1629</v>
      </c>
    </row>
    <row r="178" spans="1:15">
      <c r="A178" s="846" t="s">
        <v>601</v>
      </c>
      <c r="B178" s="52" t="s">
        <v>2311</v>
      </c>
      <c r="C178" s="51">
        <v>199</v>
      </c>
      <c r="D178" s="50">
        <v>199</v>
      </c>
      <c r="E178" s="50" t="s">
        <v>21</v>
      </c>
      <c r="F178" s="50" t="s">
        <v>21</v>
      </c>
      <c r="G178" s="50">
        <v>5</v>
      </c>
      <c r="H178" s="50">
        <v>829</v>
      </c>
      <c r="I178" s="49">
        <v>5</v>
      </c>
      <c r="J178" s="49">
        <v>235</v>
      </c>
      <c r="K178" s="48" t="s">
        <v>22</v>
      </c>
      <c r="L178" s="55" t="s">
        <v>21</v>
      </c>
      <c r="M178" s="847" t="s">
        <v>21</v>
      </c>
      <c r="N178" s="848" t="s">
        <v>1629</v>
      </c>
      <c r="O178" s="849" t="s">
        <v>1629</v>
      </c>
    </row>
    <row r="179" spans="1:15">
      <c r="A179" s="846" t="s">
        <v>602</v>
      </c>
      <c r="B179" s="52" t="s">
        <v>2312</v>
      </c>
      <c r="C179" s="51" t="s">
        <v>21</v>
      </c>
      <c r="D179" s="50">
        <v>536</v>
      </c>
      <c r="E179" s="50" t="s">
        <v>21</v>
      </c>
      <c r="F179" s="50" t="s">
        <v>21</v>
      </c>
      <c r="G179" s="50">
        <v>5</v>
      </c>
      <c r="H179" s="50">
        <v>785</v>
      </c>
      <c r="I179" s="49">
        <v>5</v>
      </c>
      <c r="J179" s="49">
        <v>364</v>
      </c>
      <c r="K179" s="48" t="s">
        <v>22</v>
      </c>
      <c r="L179" s="55" t="s">
        <v>21</v>
      </c>
      <c r="M179" s="847" t="s">
        <v>21</v>
      </c>
      <c r="N179" s="848" t="s">
        <v>1629</v>
      </c>
      <c r="O179" s="849" t="s">
        <v>1629</v>
      </c>
    </row>
    <row r="180" spans="1:15">
      <c r="A180" s="846" t="s">
        <v>603</v>
      </c>
      <c r="B180" s="52" t="s">
        <v>2313</v>
      </c>
      <c r="C180" s="51">
        <v>223</v>
      </c>
      <c r="D180" s="50">
        <v>223</v>
      </c>
      <c r="E180" s="50" t="s">
        <v>21</v>
      </c>
      <c r="F180" s="50" t="s">
        <v>21</v>
      </c>
      <c r="G180" s="50">
        <v>5</v>
      </c>
      <c r="H180" s="50">
        <v>303</v>
      </c>
      <c r="I180" s="49">
        <v>5</v>
      </c>
      <c r="J180" s="49">
        <v>235</v>
      </c>
      <c r="K180" s="48" t="s">
        <v>22</v>
      </c>
      <c r="L180" s="55" t="s">
        <v>21</v>
      </c>
      <c r="M180" s="847" t="s">
        <v>21</v>
      </c>
      <c r="N180" s="848" t="s">
        <v>1629</v>
      </c>
      <c r="O180" s="849" t="s">
        <v>1629</v>
      </c>
    </row>
    <row r="181" spans="1:15">
      <c r="A181" s="846" t="s">
        <v>604</v>
      </c>
      <c r="B181" s="52" t="s">
        <v>2314</v>
      </c>
      <c r="C181" s="56">
        <v>183</v>
      </c>
      <c r="D181" s="50">
        <v>865</v>
      </c>
      <c r="E181" s="50" t="s">
        <v>21</v>
      </c>
      <c r="F181" s="50" t="s">
        <v>21</v>
      </c>
      <c r="G181" s="50">
        <v>5</v>
      </c>
      <c r="H181" s="50">
        <v>995</v>
      </c>
      <c r="I181" s="49">
        <v>5</v>
      </c>
      <c r="J181" s="49">
        <v>364</v>
      </c>
      <c r="K181" s="48" t="s">
        <v>22</v>
      </c>
      <c r="L181" s="55" t="s">
        <v>21</v>
      </c>
      <c r="M181" s="847" t="s">
        <v>21</v>
      </c>
      <c r="N181" s="848" t="s">
        <v>1629</v>
      </c>
      <c r="O181" s="849" t="s">
        <v>1629</v>
      </c>
    </row>
    <row r="182" spans="1:15">
      <c r="A182" s="846" t="s">
        <v>605</v>
      </c>
      <c r="B182" s="52" t="s">
        <v>2315</v>
      </c>
      <c r="C182" s="51">
        <v>183</v>
      </c>
      <c r="D182" s="50">
        <v>820</v>
      </c>
      <c r="E182" s="50" t="s">
        <v>21</v>
      </c>
      <c r="F182" s="50" t="s">
        <v>21</v>
      </c>
      <c r="G182" s="50">
        <v>5</v>
      </c>
      <c r="H182" s="50">
        <v>684</v>
      </c>
      <c r="I182" s="49">
        <v>5</v>
      </c>
      <c r="J182" s="49">
        <v>235</v>
      </c>
      <c r="K182" s="48" t="s">
        <v>22</v>
      </c>
      <c r="L182" s="55" t="s">
        <v>21</v>
      </c>
      <c r="M182" s="847" t="s">
        <v>21</v>
      </c>
      <c r="N182" s="848" t="s">
        <v>1629</v>
      </c>
      <c r="O182" s="849" t="s">
        <v>1629</v>
      </c>
    </row>
    <row r="183" spans="1:15">
      <c r="A183" s="846" t="s">
        <v>606</v>
      </c>
      <c r="B183" s="52" t="s">
        <v>2316</v>
      </c>
      <c r="C183" s="56" t="s">
        <v>21</v>
      </c>
      <c r="D183" s="50">
        <v>520</v>
      </c>
      <c r="E183" s="50" t="s">
        <v>21</v>
      </c>
      <c r="F183" s="50" t="s">
        <v>21</v>
      </c>
      <c r="G183" s="50">
        <v>5</v>
      </c>
      <c r="H183" s="50">
        <v>625</v>
      </c>
      <c r="I183" s="49">
        <v>5</v>
      </c>
      <c r="J183" s="49">
        <v>364</v>
      </c>
      <c r="K183" s="48" t="s">
        <v>22</v>
      </c>
      <c r="L183" s="55" t="s">
        <v>21</v>
      </c>
      <c r="M183" s="847" t="s">
        <v>21</v>
      </c>
      <c r="N183" s="848" t="s">
        <v>1629</v>
      </c>
      <c r="O183" s="849" t="s">
        <v>1629</v>
      </c>
    </row>
    <row r="184" spans="1:15">
      <c r="A184" s="846" t="s">
        <v>607</v>
      </c>
      <c r="B184" s="52" t="s">
        <v>2317</v>
      </c>
      <c r="C184" s="56">
        <v>242</v>
      </c>
      <c r="D184" s="50">
        <v>242</v>
      </c>
      <c r="E184" s="50" t="s">
        <v>21</v>
      </c>
      <c r="F184" s="50" t="s">
        <v>21</v>
      </c>
      <c r="G184" s="50">
        <v>5</v>
      </c>
      <c r="H184" s="50">
        <v>926</v>
      </c>
      <c r="I184" s="49">
        <v>5</v>
      </c>
      <c r="J184" s="49">
        <v>235</v>
      </c>
      <c r="K184" s="48" t="s">
        <v>22</v>
      </c>
      <c r="L184" s="55" t="s">
        <v>21</v>
      </c>
      <c r="M184" s="847" t="s">
        <v>21</v>
      </c>
      <c r="N184" s="848" t="s">
        <v>1629</v>
      </c>
      <c r="O184" s="849" t="s">
        <v>1629</v>
      </c>
    </row>
    <row r="185" spans="1:15">
      <c r="A185" s="846" t="s">
        <v>608</v>
      </c>
      <c r="B185" s="52" t="s">
        <v>2318</v>
      </c>
      <c r="C185" s="56">
        <v>183</v>
      </c>
      <c r="D185" s="50">
        <v>521</v>
      </c>
      <c r="E185" s="50" t="s">
        <v>21</v>
      </c>
      <c r="F185" s="50" t="s">
        <v>21</v>
      </c>
      <c r="G185" s="50">
        <v>5</v>
      </c>
      <c r="H185" s="50">
        <v>959</v>
      </c>
      <c r="I185" s="49">
        <v>5</v>
      </c>
      <c r="J185" s="49">
        <v>364</v>
      </c>
      <c r="K185" s="48" t="s">
        <v>22</v>
      </c>
      <c r="L185" s="55" t="s">
        <v>21</v>
      </c>
      <c r="M185" s="847" t="s">
        <v>21</v>
      </c>
      <c r="N185" s="848" t="s">
        <v>1629</v>
      </c>
      <c r="O185" s="849" t="s">
        <v>1629</v>
      </c>
    </row>
    <row r="186" spans="1:15">
      <c r="A186" s="846" t="s">
        <v>609</v>
      </c>
      <c r="B186" s="52" t="s">
        <v>2319</v>
      </c>
      <c r="C186" s="51">
        <v>124</v>
      </c>
      <c r="D186" s="50">
        <v>124</v>
      </c>
      <c r="E186" s="50" t="s">
        <v>21</v>
      </c>
      <c r="F186" s="50" t="s">
        <v>21</v>
      </c>
      <c r="G186" s="50">
        <v>5</v>
      </c>
      <c r="H186" s="50">
        <v>1084</v>
      </c>
      <c r="I186" s="49">
        <v>5</v>
      </c>
      <c r="J186" s="49">
        <v>235</v>
      </c>
      <c r="K186" s="48" t="s">
        <v>22</v>
      </c>
      <c r="L186" s="55" t="s">
        <v>21</v>
      </c>
      <c r="M186" s="847" t="s">
        <v>21</v>
      </c>
      <c r="N186" s="848" t="s">
        <v>1629</v>
      </c>
      <c r="O186" s="849" t="s">
        <v>1629</v>
      </c>
    </row>
    <row r="187" spans="1:15">
      <c r="A187" s="846" t="s">
        <v>610</v>
      </c>
      <c r="B187" s="52" t="s">
        <v>2320</v>
      </c>
      <c r="C187" s="56">
        <v>103</v>
      </c>
      <c r="D187" s="50">
        <v>103</v>
      </c>
      <c r="E187" s="50" t="s">
        <v>21</v>
      </c>
      <c r="F187" s="50" t="s">
        <v>21</v>
      </c>
      <c r="G187" s="50">
        <v>5</v>
      </c>
      <c r="H187" s="50">
        <v>267</v>
      </c>
      <c r="I187" s="49">
        <v>5</v>
      </c>
      <c r="J187" s="49">
        <v>364</v>
      </c>
      <c r="K187" s="48" t="s">
        <v>22</v>
      </c>
      <c r="L187" s="55" t="s">
        <v>21</v>
      </c>
      <c r="M187" s="847" t="s">
        <v>21</v>
      </c>
      <c r="N187" s="848" t="s">
        <v>1629</v>
      </c>
      <c r="O187" s="849" t="s">
        <v>1629</v>
      </c>
    </row>
    <row r="188" spans="1:15">
      <c r="A188" s="846" t="s">
        <v>611</v>
      </c>
      <c r="B188" s="52" t="s">
        <v>2321</v>
      </c>
      <c r="C188" s="56">
        <v>102</v>
      </c>
      <c r="D188" s="50">
        <v>102</v>
      </c>
      <c r="E188" s="50" t="s">
        <v>21</v>
      </c>
      <c r="F188" s="50" t="s">
        <v>21</v>
      </c>
      <c r="G188" s="50">
        <v>5</v>
      </c>
      <c r="H188" s="50">
        <v>909</v>
      </c>
      <c r="I188" s="49">
        <v>5</v>
      </c>
      <c r="J188" s="49">
        <v>235</v>
      </c>
      <c r="K188" s="48" t="s">
        <v>22</v>
      </c>
      <c r="L188" s="55" t="s">
        <v>21</v>
      </c>
      <c r="M188" s="847" t="s">
        <v>21</v>
      </c>
      <c r="N188" s="848" t="s">
        <v>1629</v>
      </c>
      <c r="O188" s="849" t="s">
        <v>1629</v>
      </c>
    </row>
    <row r="189" spans="1:15">
      <c r="A189" s="846" t="s">
        <v>612</v>
      </c>
      <c r="B189" s="52" t="s">
        <v>2322</v>
      </c>
      <c r="C189" s="56" t="s">
        <v>21</v>
      </c>
      <c r="D189" s="50">
        <v>643</v>
      </c>
      <c r="E189" s="50" t="s">
        <v>21</v>
      </c>
      <c r="F189" s="50" t="s">
        <v>21</v>
      </c>
      <c r="G189" s="50">
        <v>5</v>
      </c>
      <c r="H189" s="50">
        <v>927</v>
      </c>
      <c r="I189" s="49">
        <v>5</v>
      </c>
      <c r="J189" s="49">
        <v>364</v>
      </c>
      <c r="K189" s="48" t="s">
        <v>22</v>
      </c>
      <c r="L189" s="55" t="s">
        <v>21</v>
      </c>
      <c r="M189" s="847" t="s">
        <v>21</v>
      </c>
      <c r="N189" s="848" t="s">
        <v>1629</v>
      </c>
      <c r="O189" s="849" t="s">
        <v>1629</v>
      </c>
    </row>
    <row r="190" spans="1:15">
      <c r="A190" s="846" t="s">
        <v>613</v>
      </c>
      <c r="B190" s="52" t="s">
        <v>2323</v>
      </c>
      <c r="C190" s="56">
        <v>153</v>
      </c>
      <c r="D190" s="50">
        <v>510</v>
      </c>
      <c r="E190" s="50" t="s">
        <v>21</v>
      </c>
      <c r="F190" s="50" t="s">
        <v>21</v>
      </c>
      <c r="G190" s="50">
        <v>5</v>
      </c>
      <c r="H190" s="50">
        <v>910</v>
      </c>
      <c r="I190" s="49">
        <v>5</v>
      </c>
      <c r="J190" s="49">
        <v>235</v>
      </c>
      <c r="K190" s="48" t="s">
        <v>22</v>
      </c>
      <c r="L190" s="55" t="s">
        <v>21</v>
      </c>
      <c r="M190" s="847" t="s">
        <v>21</v>
      </c>
      <c r="N190" s="848" t="s">
        <v>1629</v>
      </c>
      <c r="O190" s="849" t="s">
        <v>1629</v>
      </c>
    </row>
    <row r="191" spans="1:15">
      <c r="A191" s="846" t="s">
        <v>614</v>
      </c>
      <c r="B191" s="52" t="s">
        <v>2324</v>
      </c>
      <c r="C191" s="56" t="s">
        <v>21</v>
      </c>
      <c r="D191" s="50">
        <v>719</v>
      </c>
      <c r="E191" s="50" t="s">
        <v>21</v>
      </c>
      <c r="F191" s="50" t="s">
        <v>21</v>
      </c>
      <c r="G191" s="50">
        <v>5</v>
      </c>
      <c r="H191" s="50">
        <v>1072</v>
      </c>
      <c r="I191" s="49">
        <v>5</v>
      </c>
      <c r="J191" s="49">
        <v>364</v>
      </c>
      <c r="K191" s="48" t="s">
        <v>22</v>
      </c>
      <c r="L191" s="55" t="s">
        <v>21</v>
      </c>
      <c r="M191" s="847" t="s">
        <v>21</v>
      </c>
      <c r="N191" s="848" t="s">
        <v>1629</v>
      </c>
      <c r="O191" s="849" t="s">
        <v>1629</v>
      </c>
    </row>
    <row r="192" spans="1:15">
      <c r="A192" s="846" t="s">
        <v>615</v>
      </c>
      <c r="B192" s="52" t="s">
        <v>2325</v>
      </c>
      <c r="C192" s="51">
        <v>128</v>
      </c>
      <c r="D192" s="50">
        <v>440</v>
      </c>
      <c r="E192" s="50" t="s">
        <v>21</v>
      </c>
      <c r="F192" s="50" t="s">
        <v>21</v>
      </c>
      <c r="G192" s="50">
        <v>5</v>
      </c>
      <c r="H192" s="50">
        <v>1019</v>
      </c>
      <c r="I192" s="49">
        <v>5</v>
      </c>
      <c r="J192" s="49">
        <v>235</v>
      </c>
      <c r="K192" s="48" t="s">
        <v>22</v>
      </c>
      <c r="L192" s="55" t="s">
        <v>21</v>
      </c>
      <c r="M192" s="847" t="s">
        <v>21</v>
      </c>
      <c r="N192" s="848" t="s">
        <v>1629</v>
      </c>
      <c r="O192" s="849" t="s">
        <v>1629</v>
      </c>
    </row>
    <row r="193" spans="1:15">
      <c r="A193" s="846" t="s">
        <v>616</v>
      </c>
      <c r="B193" s="52" t="s">
        <v>2326</v>
      </c>
      <c r="C193" s="56">
        <v>111</v>
      </c>
      <c r="D193" s="50">
        <v>111</v>
      </c>
      <c r="E193" s="50" t="s">
        <v>21</v>
      </c>
      <c r="F193" s="50" t="s">
        <v>21</v>
      </c>
      <c r="G193" s="50">
        <v>5</v>
      </c>
      <c r="H193" s="50">
        <v>1027</v>
      </c>
      <c r="I193" s="49">
        <v>5</v>
      </c>
      <c r="J193" s="49">
        <v>364</v>
      </c>
      <c r="K193" s="48" t="s">
        <v>22</v>
      </c>
      <c r="L193" s="55" t="s">
        <v>21</v>
      </c>
      <c r="M193" s="847" t="s">
        <v>21</v>
      </c>
      <c r="N193" s="848" t="s">
        <v>1629</v>
      </c>
      <c r="O193" s="849" t="s">
        <v>1629</v>
      </c>
    </row>
    <row r="194" spans="1:15">
      <c r="A194" s="846" t="s">
        <v>617</v>
      </c>
      <c r="B194" s="52" t="s">
        <v>2327</v>
      </c>
      <c r="C194" s="51">
        <v>120</v>
      </c>
      <c r="D194" s="50">
        <v>120</v>
      </c>
      <c r="E194" s="50" t="s">
        <v>21</v>
      </c>
      <c r="F194" s="50" t="s">
        <v>21</v>
      </c>
      <c r="G194" s="50">
        <v>5</v>
      </c>
      <c r="H194" s="50">
        <v>702</v>
      </c>
      <c r="I194" s="49">
        <v>5</v>
      </c>
      <c r="J194" s="49">
        <v>235</v>
      </c>
      <c r="K194" s="48" t="s">
        <v>22</v>
      </c>
      <c r="L194" s="55" t="s">
        <v>21</v>
      </c>
      <c r="M194" s="847" t="s">
        <v>21</v>
      </c>
      <c r="N194" s="848" t="s">
        <v>1629</v>
      </c>
      <c r="O194" s="849" t="s">
        <v>1629</v>
      </c>
    </row>
    <row r="195" spans="1:15">
      <c r="A195" s="846" t="s">
        <v>618</v>
      </c>
      <c r="B195" s="52" t="s">
        <v>2328</v>
      </c>
      <c r="C195" s="56">
        <v>183</v>
      </c>
      <c r="D195" s="50">
        <v>807</v>
      </c>
      <c r="E195" s="50" t="s">
        <v>21</v>
      </c>
      <c r="F195" s="50" t="s">
        <v>21</v>
      </c>
      <c r="G195" s="50">
        <v>5</v>
      </c>
      <c r="H195" s="50">
        <v>959</v>
      </c>
      <c r="I195" s="49">
        <v>5</v>
      </c>
      <c r="J195" s="49">
        <v>364</v>
      </c>
      <c r="K195" s="48" t="s">
        <v>22</v>
      </c>
      <c r="L195" s="55" t="s">
        <v>21</v>
      </c>
      <c r="M195" s="847" t="s">
        <v>21</v>
      </c>
      <c r="N195" s="848" t="s">
        <v>1629</v>
      </c>
      <c r="O195" s="849" t="s">
        <v>1629</v>
      </c>
    </row>
    <row r="196" spans="1:15">
      <c r="A196" s="846" t="s">
        <v>619</v>
      </c>
      <c r="B196" s="52" t="s">
        <v>2329</v>
      </c>
      <c r="C196" s="56">
        <v>183</v>
      </c>
      <c r="D196" s="50">
        <v>663</v>
      </c>
      <c r="E196" s="50" t="s">
        <v>21</v>
      </c>
      <c r="F196" s="50" t="s">
        <v>21</v>
      </c>
      <c r="G196" s="50">
        <v>5</v>
      </c>
      <c r="H196" s="50">
        <v>1084</v>
      </c>
      <c r="I196" s="49">
        <v>5</v>
      </c>
      <c r="J196" s="49">
        <v>235</v>
      </c>
      <c r="K196" s="48" t="s">
        <v>22</v>
      </c>
      <c r="L196" s="55" t="s">
        <v>21</v>
      </c>
      <c r="M196" s="847" t="s">
        <v>21</v>
      </c>
      <c r="N196" s="848" t="s">
        <v>1629</v>
      </c>
      <c r="O196" s="849" t="s">
        <v>1629</v>
      </c>
    </row>
    <row r="197" spans="1:15">
      <c r="A197" s="846" t="s">
        <v>620</v>
      </c>
      <c r="B197" s="52" t="s">
        <v>2330</v>
      </c>
      <c r="C197" s="56" t="s">
        <v>21</v>
      </c>
      <c r="D197" s="50">
        <v>795</v>
      </c>
      <c r="E197" s="50" t="s">
        <v>21</v>
      </c>
      <c r="F197" s="50" t="s">
        <v>21</v>
      </c>
      <c r="G197" s="50">
        <v>5</v>
      </c>
      <c r="H197" s="50">
        <v>1072</v>
      </c>
      <c r="I197" s="49">
        <v>5</v>
      </c>
      <c r="J197" s="49">
        <v>364</v>
      </c>
      <c r="K197" s="48" t="s">
        <v>22</v>
      </c>
      <c r="L197" s="55" t="s">
        <v>21</v>
      </c>
      <c r="M197" s="847" t="s">
        <v>21</v>
      </c>
      <c r="N197" s="848" t="s">
        <v>1629</v>
      </c>
      <c r="O197" s="849" t="s">
        <v>1629</v>
      </c>
    </row>
    <row r="198" spans="1:15">
      <c r="A198" s="846" t="s">
        <v>621</v>
      </c>
      <c r="B198" s="52" t="s">
        <v>2331</v>
      </c>
      <c r="C198" s="56">
        <v>125</v>
      </c>
      <c r="D198" s="50">
        <v>551</v>
      </c>
      <c r="E198" s="50" t="s">
        <v>21</v>
      </c>
      <c r="F198" s="50" t="s">
        <v>21</v>
      </c>
      <c r="G198" s="50">
        <v>5</v>
      </c>
      <c r="H198" s="50">
        <v>1187</v>
      </c>
      <c r="I198" s="49">
        <v>5</v>
      </c>
      <c r="J198" s="49">
        <v>235</v>
      </c>
      <c r="K198" s="48" t="s">
        <v>22</v>
      </c>
      <c r="L198" s="55" t="s">
        <v>21</v>
      </c>
      <c r="M198" s="847" t="s">
        <v>21</v>
      </c>
      <c r="N198" s="848" t="s">
        <v>1629</v>
      </c>
      <c r="O198" s="849" t="s">
        <v>1629</v>
      </c>
    </row>
    <row r="199" spans="1:15">
      <c r="A199" s="846" t="s">
        <v>622</v>
      </c>
      <c r="B199" s="52" t="s">
        <v>2332</v>
      </c>
      <c r="C199" s="56" t="s">
        <v>21</v>
      </c>
      <c r="D199" s="50">
        <v>807</v>
      </c>
      <c r="E199" s="50" t="s">
        <v>21</v>
      </c>
      <c r="F199" s="50" t="s">
        <v>21</v>
      </c>
      <c r="G199" s="50">
        <v>5</v>
      </c>
      <c r="H199" s="50">
        <v>1013</v>
      </c>
      <c r="I199" s="49">
        <v>5</v>
      </c>
      <c r="J199" s="49">
        <v>364</v>
      </c>
      <c r="K199" s="48" t="s">
        <v>22</v>
      </c>
      <c r="L199" s="55" t="s">
        <v>21</v>
      </c>
      <c r="M199" s="847" t="s">
        <v>21</v>
      </c>
      <c r="N199" s="848" t="s">
        <v>1629</v>
      </c>
      <c r="O199" s="849" t="s">
        <v>1629</v>
      </c>
    </row>
    <row r="200" spans="1:15">
      <c r="A200" s="846" t="s">
        <v>623</v>
      </c>
      <c r="B200" s="52" t="s">
        <v>2333</v>
      </c>
      <c r="C200" s="51">
        <v>136</v>
      </c>
      <c r="D200" s="50">
        <v>663</v>
      </c>
      <c r="E200" s="50" t="s">
        <v>21</v>
      </c>
      <c r="F200" s="50" t="s">
        <v>21</v>
      </c>
      <c r="G200" s="50">
        <v>5</v>
      </c>
      <c r="H200" s="50">
        <v>1143</v>
      </c>
      <c r="I200" s="49">
        <v>5</v>
      </c>
      <c r="J200" s="49">
        <v>235</v>
      </c>
      <c r="K200" s="48" t="s">
        <v>22</v>
      </c>
      <c r="L200" s="55" t="s">
        <v>21</v>
      </c>
      <c r="M200" s="847" t="s">
        <v>21</v>
      </c>
      <c r="N200" s="848" t="s">
        <v>1629</v>
      </c>
      <c r="O200" s="849" t="s">
        <v>1629</v>
      </c>
    </row>
    <row r="201" spans="1:15">
      <c r="A201" s="846" t="s">
        <v>624</v>
      </c>
      <c r="B201" s="52" t="s">
        <v>2334</v>
      </c>
      <c r="C201" s="56" t="s">
        <v>21</v>
      </c>
      <c r="D201" s="50">
        <v>558</v>
      </c>
      <c r="E201" s="50" t="s">
        <v>21</v>
      </c>
      <c r="F201" s="50" t="s">
        <v>21</v>
      </c>
      <c r="G201" s="50">
        <v>5</v>
      </c>
      <c r="H201" s="50">
        <v>1060</v>
      </c>
      <c r="I201" s="49">
        <v>5</v>
      </c>
      <c r="J201" s="49">
        <v>364</v>
      </c>
      <c r="K201" s="48" t="s">
        <v>22</v>
      </c>
      <c r="L201" s="55" t="s">
        <v>21</v>
      </c>
      <c r="M201" s="847" t="s">
        <v>21</v>
      </c>
      <c r="N201" s="848" t="s">
        <v>1629</v>
      </c>
      <c r="O201" s="849" t="s">
        <v>1629</v>
      </c>
    </row>
    <row r="202" spans="1:15">
      <c r="A202" s="846" t="s">
        <v>625</v>
      </c>
      <c r="B202" s="52" t="s">
        <v>2335</v>
      </c>
      <c r="C202" s="51">
        <v>129</v>
      </c>
      <c r="D202" s="50">
        <v>608</v>
      </c>
      <c r="E202" s="50" t="s">
        <v>21</v>
      </c>
      <c r="F202" s="50" t="s">
        <v>21</v>
      </c>
      <c r="G202" s="50">
        <v>5</v>
      </c>
      <c r="H202" s="50">
        <v>1134</v>
      </c>
      <c r="I202" s="49">
        <v>5</v>
      </c>
      <c r="J202" s="49">
        <v>235</v>
      </c>
      <c r="K202" s="48" t="s">
        <v>22</v>
      </c>
      <c r="L202" s="55" t="s">
        <v>21</v>
      </c>
      <c r="M202" s="847" t="s">
        <v>21</v>
      </c>
      <c r="N202" s="848" t="s">
        <v>1629</v>
      </c>
      <c r="O202" s="849" t="s">
        <v>1629</v>
      </c>
    </row>
    <row r="203" spans="1:15">
      <c r="A203" s="846" t="s">
        <v>626</v>
      </c>
      <c r="B203" s="52" t="s">
        <v>2336</v>
      </c>
      <c r="C203" s="56" t="s">
        <v>21</v>
      </c>
      <c r="D203" s="50">
        <v>7963</v>
      </c>
      <c r="E203" s="50" t="s">
        <v>21</v>
      </c>
      <c r="F203" s="50" t="s">
        <v>21</v>
      </c>
      <c r="G203" s="50">
        <v>29</v>
      </c>
      <c r="H203" s="50">
        <v>8833</v>
      </c>
      <c r="I203" s="49">
        <v>46</v>
      </c>
      <c r="J203" s="49">
        <v>192</v>
      </c>
      <c r="K203" s="48" t="s">
        <v>22</v>
      </c>
      <c r="L203" s="55" t="s">
        <v>21</v>
      </c>
      <c r="M203" s="847" t="s">
        <v>21</v>
      </c>
      <c r="N203" s="848" t="s">
        <v>1629</v>
      </c>
      <c r="O203" s="849" t="s">
        <v>1629</v>
      </c>
    </row>
    <row r="204" spans="1:15">
      <c r="A204" s="846" t="s">
        <v>627</v>
      </c>
      <c r="B204" s="52" t="s">
        <v>2337</v>
      </c>
      <c r="C204" s="51" t="s">
        <v>21</v>
      </c>
      <c r="D204" s="50">
        <v>6121</v>
      </c>
      <c r="E204" s="50" t="s">
        <v>21</v>
      </c>
      <c r="F204" s="50" t="s">
        <v>21</v>
      </c>
      <c r="G204" s="50">
        <v>15</v>
      </c>
      <c r="H204" s="50">
        <v>6472</v>
      </c>
      <c r="I204" s="49">
        <v>26</v>
      </c>
      <c r="J204" s="49">
        <v>192</v>
      </c>
      <c r="K204" s="48" t="s">
        <v>22</v>
      </c>
      <c r="L204" s="55" t="s">
        <v>21</v>
      </c>
      <c r="M204" s="847" t="s">
        <v>21</v>
      </c>
      <c r="N204" s="848" t="s">
        <v>1629</v>
      </c>
      <c r="O204" s="849" t="s">
        <v>1629</v>
      </c>
    </row>
    <row r="205" spans="1:15">
      <c r="A205" s="846" t="s">
        <v>628</v>
      </c>
      <c r="B205" s="52" t="s">
        <v>156</v>
      </c>
      <c r="C205" s="56" t="s">
        <v>21</v>
      </c>
      <c r="D205" s="50">
        <v>5036</v>
      </c>
      <c r="E205" s="50" t="s">
        <v>21</v>
      </c>
      <c r="F205" s="50" t="s">
        <v>21</v>
      </c>
      <c r="G205" s="50">
        <v>12</v>
      </c>
      <c r="H205" s="50">
        <v>5521</v>
      </c>
      <c r="I205" s="49">
        <v>18</v>
      </c>
      <c r="J205" s="49">
        <v>192</v>
      </c>
      <c r="K205" s="48" t="s">
        <v>22</v>
      </c>
      <c r="L205" s="55" t="s">
        <v>21</v>
      </c>
      <c r="M205" s="847" t="s">
        <v>21</v>
      </c>
      <c r="N205" s="848" t="s">
        <v>1629</v>
      </c>
      <c r="O205" s="849" t="s">
        <v>1629</v>
      </c>
    </row>
    <row r="206" spans="1:15">
      <c r="A206" s="846" t="s">
        <v>629</v>
      </c>
      <c r="B206" s="52" t="s">
        <v>157</v>
      </c>
      <c r="C206" s="51" t="s">
        <v>21</v>
      </c>
      <c r="D206" s="50">
        <v>2889</v>
      </c>
      <c r="E206" s="50" t="s">
        <v>21</v>
      </c>
      <c r="F206" s="50" t="s">
        <v>21</v>
      </c>
      <c r="G206" s="50">
        <v>13</v>
      </c>
      <c r="H206" s="50">
        <v>6746</v>
      </c>
      <c r="I206" s="49">
        <v>41</v>
      </c>
      <c r="J206" s="49">
        <v>192</v>
      </c>
      <c r="K206" s="48" t="s">
        <v>22</v>
      </c>
      <c r="L206" s="55" t="s">
        <v>21</v>
      </c>
      <c r="M206" s="847" t="s">
        <v>21</v>
      </c>
      <c r="N206" s="848" t="s">
        <v>1629</v>
      </c>
      <c r="O206" s="849" t="s">
        <v>1629</v>
      </c>
    </row>
    <row r="207" spans="1:15">
      <c r="A207" s="846" t="s">
        <v>630</v>
      </c>
      <c r="B207" s="52" t="s">
        <v>158</v>
      </c>
      <c r="C207" s="51" t="s">
        <v>21</v>
      </c>
      <c r="D207" s="50">
        <v>2121</v>
      </c>
      <c r="E207" s="50" t="s">
        <v>21</v>
      </c>
      <c r="F207" s="50" t="s">
        <v>21</v>
      </c>
      <c r="G207" s="50">
        <v>8</v>
      </c>
      <c r="H207" s="50">
        <v>3919</v>
      </c>
      <c r="I207" s="49">
        <v>21</v>
      </c>
      <c r="J207" s="49">
        <v>192</v>
      </c>
      <c r="K207" s="48" t="s">
        <v>22</v>
      </c>
      <c r="L207" s="55" t="s">
        <v>21</v>
      </c>
      <c r="M207" s="847" t="s">
        <v>21</v>
      </c>
      <c r="N207" s="848" t="s">
        <v>1629</v>
      </c>
      <c r="O207" s="849" t="s">
        <v>1629</v>
      </c>
    </row>
    <row r="208" spans="1:15">
      <c r="A208" s="846" t="s">
        <v>631</v>
      </c>
      <c r="B208" s="52" t="s">
        <v>159</v>
      </c>
      <c r="C208" s="51" t="s">
        <v>21</v>
      </c>
      <c r="D208" s="50">
        <v>2889</v>
      </c>
      <c r="E208" s="50" t="s">
        <v>21</v>
      </c>
      <c r="F208" s="50" t="s">
        <v>21</v>
      </c>
      <c r="G208" s="50">
        <v>13</v>
      </c>
      <c r="H208" s="50">
        <v>5044</v>
      </c>
      <c r="I208" s="49">
        <v>35</v>
      </c>
      <c r="J208" s="49">
        <v>192</v>
      </c>
      <c r="K208" s="48" t="s">
        <v>22</v>
      </c>
      <c r="L208" s="55" t="s">
        <v>21</v>
      </c>
      <c r="M208" s="847" t="s">
        <v>21</v>
      </c>
      <c r="N208" s="848" t="s">
        <v>1629</v>
      </c>
      <c r="O208" s="849" t="s">
        <v>1629</v>
      </c>
    </row>
    <row r="209" spans="1:15">
      <c r="A209" s="846" t="s">
        <v>632</v>
      </c>
      <c r="B209" s="52" t="s">
        <v>160</v>
      </c>
      <c r="C209" s="51" t="s">
        <v>21</v>
      </c>
      <c r="D209" s="50">
        <v>2121</v>
      </c>
      <c r="E209" s="50" t="s">
        <v>21</v>
      </c>
      <c r="F209" s="50" t="s">
        <v>21</v>
      </c>
      <c r="G209" s="50">
        <v>8</v>
      </c>
      <c r="H209" s="50">
        <v>3125</v>
      </c>
      <c r="I209" s="49">
        <v>17</v>
      </c>
      <c r="J209" s="49">
        <v>192</v>
      </c>
      <c r="K209" s="48" t="s">
        <v>22</v>
      </c>
      <c r="L209" s="55" t="s">
        <v>21</v>
      </c>
      <c r="M209" s="847" t="s">
        <v>21</v>
      </c>
      <c r="N209" s="848" t="s">
        <v>1629</v>
      </c>
      <c r="O209" s="849" t="s">
        <v>1629</v>
      </c>
    </row>
    <row r="210" spans="1:15">
      <c r="A210" s="846" t="s">
        <v>633</v>
      </c>
      <c r="B210" s="52" t="s">
        <v>161</v>
      </c>
      <c r="C210" s="51" t="s">
        <v>21</v>
      </c>
      <c r="D210" s="50">
        <v>536</v>
      </c>
      <c r="E210" s="50" t="s">
        <v>21</v>
      </c>
      <c r="F210" s="50" t="s">
        <v>21</v>
      </c>
      <c r="G210" s="50">
        <v>5</v>
      </c>
      <c r="H210" s="50">
        <v>447</v>
      </c>
      <c r="I210" s="49">
        <v>5</v>
      </c>
      <c r="J210" s="49">
        <v>192</v>
      </c>
      <c r="K210" s="48" t="s">
        <v>22</v>
      </c>
      <c r="L210" s="55" t="s">
        <v>21</v>
      </c>
      <c r="M210" s="847" t="s">
        <v>21</v>
      </c>
      <c r="N210" s="848">
        <v>1</v>
      </c>
      <c r="O210" s="849" t="s">
        <v>2210</v>
      </c>
    </row>
    <row r="211" spans="1:15">
      <c r="A211" s="846" t="s">
        <v>634</v>
      </c>
      <c r="B211" s="52" t="s">
        <v>2338</v>
      </c>
      <c r="C211" s="51" t="s">
        <v>21</v>
      </c>
      <c r="D211" s="50">
        <v>493</v>
      </c>
      <c r="E211" s="50" t="s">
        <v>21</v>
      </c>
      <c r="F211" s="50" t="s">
        <v>21</v>
      </c>
      <c r="G211" s="50">
        <v>5</v>
      </c>
      <c r="H211" s="50">
        <v>275</v>
      </c>
      <c r="I211" s="49">
        <v>5</v>
      </c>
      <c r="J211" s="49">
        <v>192</v>
      </c>
      <c r="K211" s="48" t="s">
        <v>22</v>
      </c>
      <c r="L211" s="55" t="s">
        <v>21</v>
      </c>
      <c r="M211" s="847" t="s">
        <v>21</v>
      </c>
      <c r="N211" s="848" t="s">
        <v>1629</v>
      </c>
      <c r="O211" s="849" t="s">
        <v>1629</v>
      </c>
    </row>
    <row r="212" spans="1:15">
      <c r="A212" s="846" t="s">
        <v>635</v>
      </c>
      <c r="B212" s="52" t="s">
        <v>2339</v>
      </c>
      <c r="C212" s="51" t="s">
        <v>21</v>
      </c>
      <c r="D212" s="50">
        <v>1219</v>
      </c>
      <c r="E212" s="50" t="s">
        <v>21</v>
      </c>
      <c r="F212" s="50" t="s">
        <v>21</v>
      </c>
      <c r="G212" s="50">
        <v>5</v>
      </c>
      <c r="H212" s="50">
        <v>1186</v>
      </c>
      <c r="I212" s="49">
        <v>5</v>
      </c>
      <c r="J212" s="49">
        <v>364</v>
      </c>
      <c r="K212" s="48" t="s">
        <v>22</v>
      </c>
      <c r="L212" s="55" t="s">
        <v>21</v>
      </c>
      <c r="M212" s="847" t="s">
        <v>21</v>
      </c>
      <c r="N212" s="848" t="s">
        <v>1629</v>
      </c>
      <c r="O212" s="849" t="s">
        <v>1629</v>
      </c>
    </row>
    <row r="213" spans="1:15">
      <c r="A213" s="846" t="s">
        <v>636</v>
      </c>
      <c r="B213" s="52" t="s">
        <v>162</v>
      </c>
      <c r="C213" s="51" t="s">
        <v>21</v>
      </c>
      <c r="D213" s="50">
        <v>1263</v>
      </c>
      <c r="E213" s="50" t="s">
        <v>21</v>
      </c>
      <c r="F213" s="50" t="s">
        <v>21</v>
      </c>
      <c r="G213" s="50">
        <v>5</v>
      </c>
      <c r="H213" s="50">
        <v>1375</v>
      </c>
      <c r="I213" s="49">
        <v>5</v>
      </c>
      <c r="J213" s="49">
        <v>192</v>
      </c>
      <c r="K213" s="48" t="s">
        <v>22</v>
      </c>
      <c r="L213" s="55" t="s">
        <v>21</v>
      </c>
      <c r="M213" s="847" t="s">
        <v>21</v>
      </c>
      <c r="N213" s="848" t="s">
        <v>1629</v>
      </c>
      <c r="O213" s="849" t="s">
        <v>1629</v>
      </c>
    </row>
    <row r="214" spans="1:15">
      <c r="A214" s="846" t="s">
        <v>637</v>
      </c>
      <c r="B214" s="52" t="s">
        <v>163</v>
      </c>
      <c r="C214" s="51" t="s">
        <v>21</v>
      </c>
      <c r="D214" s="50">
        <v>1819</v>
      </c>
      <c r="E214" s="50" t="s">
        <v>21</v>
      </c>
      <c r="F214" s="50" t="s">
        <v>21</v>
      </c>
      <c r="G214" s="50">
        <v>20</v>
      </c>
      <c r="H214" s="50">
        <v>2818</v>
      </c>
      <c r="I214" s="49">
        <v>24</v>
      </c>
      <c r="J214" s="49">
        <v>192</v>
      </c>
      <c r="K214" s="48" t="s">
        <v>27</v>
      </c>
      <c r="L214" s="55">
        <v>0.25</v>
      </c>
      <c r="M214" s="847">
        <v>705</v>
      </c>
      <c r="N214" s="848" t="s">
        <v>1629</v>
      </c>
      <c r="O214" s="849" t="s">
        <v>1629</v>
      </c>
    </row>
    <row r="215" spans="1:15">
      <c r="A215" s="846" t="s">
        <v>638</v>
      </c>
      <c r="B215" s="52" t="s">
        <v>2340</v>
      </c>
      <c r="C215" s="51" t="s">
        <v>21</v>
      </c>
      <c r="D215" s="50">
        <v>1215</v>
      </c>
      <c r="E215" s="50" t="s">
        <v>21</v>
      </c>
      <c r="F215" s="50" t="s">
        <v>21</v>
      </c>
      <c r="G215" s="50">
        <v>10</v>
      </c>
      <c r="H215" s="50">
        <v>1526</v>
      </c>
      <c r="I215" s="49">
        <v>17</v>
      </c>
      <c r="J215" s="49">
        <v>192</v>
      </c>
      <c r="K215" s="48" t="s">
        <v>22</v>
      </c>
      <c r="L215" s="55" t="s">
        <v>21</v>
      </c>
      <c r="M215" s="847" t="s">
        <v>21</v>
      </c>
      <c r="N215" s="848">
        <v>1</v>
      </c>
      <c r="O215" s="849" t="s">
        <v>1630</v>
      </c>
    </row>
    <row r="216" spans="1:15">
      <c r="A216" s="846" t="s">
        <v>639</v>
      </c>
      <c r="B216" s="52" t="s">
        <v>164</v>
      </c>
      <c r="C216" s="51" t="s">
        <v>21</v>
      </c>
      <c r="D216" s="50">
        <v>531</v>
      </c>
      <c r="E216" s="50" t="s">
        <v>21</v>
      </c>
      <c r="F216" s="50" t="s">
        <v>21</v>
      </c>
      <c r="G216" s="50">
        <v>5</v>
      </c>
      <c r="H216" s="50">
        <v>1526</v>
      </c>
      <c r="I216" s="49">
        <v>14</v>
      </c>
      <c r="J216" s="49">
        <v>192</v>
      </c>
      <c r="K216" s="48" t="s">
        <v>22</v>
      </c>
      <c r="L216" s="55" t="s">
        <v>21</v>
      </c>
      <c r="M216" s="847" t="s">
        <v>21</v>
      </c>
      <c r="N216" s="848">
        <v>1</v>
      </c>
      <c r="O216" s="849" t="s">
        <v>1630</v>
      </c>
    </row>
    <row r="217" spans="1:15">
      <c r="A217" s="846" t="s">
        <v>640</v>
      </c>
      <c r="B217" s="52" t="s">
        <v>165</v>
      </c>
      <c r="C217" s="51" t="s">
        <v>21</v>
      </c>
      <c r="D217" s="50">
        <v>5650</v>
      </c>
      <c r="E217" s="50" t="s">
        <v>21</v>
      </c>
      <c r="F217" s="50" t="s">
        <v>21</v>
      </c>
      <c r="G217" s="50">
        <v>42</v>
      </c>
      <c r="H217" s="50">
        <v>5051</v>
      </c>
      <c r="I217" s="49">
        <v>48</v>
      </c>
      <c r="J217" s="49">
        <v>192</v>
      </c>
      <c r="K217" s="48" t="s">
        <v>27</v>
      </c>
      <c r="L217" s="55">
        <v>0.25</v>
      </c>
      <c r="M217" s="847">
        <v>1263</v>
      </c>
      <c r="N217" s="848" t="s">
        <v>1629</v>
      </c>
      <c r="O217" s="849" t="s">
        <v>1629</v>
      </c>
    </row>
    <row r="218" spans="1:15">
      <c r="A218" s="846" t="s">
        <v>641</v>
      </c>
      <c r="B218" s="52" t="s">
        <v>2341</v>
      </c>
      <c r="C218" s="51" t="s">
        <v>21</v>
      </c>
      <c r="D218" s="50">
        <v>3069</v>
      </c>
      <c r="E218" s="50" t="s">
        <v>21</v>
      </c>
      <c r="F218" s="50" t="s">
        <v>21</v>
      </c>
      <c r="G218" s="50">
        <v>22</v>
      </c>
      <c r="H218" s="50">
        <v>3651</v>
      </c>
      <c r="I218" s="49">
        <v>31</v>
      </c>
      <c r="J218" s="49">
        <v>192</v>
      </c>
      <c r="K218" s="48" t="s">
        <v>27</v>
      </c>
      <c r="L218" s="55">
        <v>0.25</v>
      </c>
      <c r="M218" s="847">
        <v>913</v>
      </c>
      <c r="N218" s="848" t="s">
        <v>1629</v>
      </c>
      <c r="O218" s="849" t="s">
        <v>1629</v>
      </c>
    </row>
    <row r="219" spans="1:15">
      <c r="A219" s="846" t="s">
        <v>642</v>
      </c>
      <c r="B219" s="52" t="s">
        <v>166</v>
      </c>
      <c r="C219" s="51" t="s">
        <v>21</v>
      </c>
      <c r="D219" s="50">
        <v>2035</v>
      </c>
      <c r="E219" s="50" t="s">
        <v>21</v>
      </c>
      <c r="F219" s="50" t="s">
        <v>21</v>
      </c>
      <c r="G219" s="50">
        <v>15</v>
      </c>
      <c r="H219" s="50">
        <v>2650</v>
      </c>
      <c r="I219" s="49">
        <v>22</v>
      </c>
      <c r="J219" s="49">
        <v>192</v>
      </c>
      <c r="K219" s="48" t="s">
        <v>27</v>
      </c>
      <c r="L219" s="55">
        <v>0.25</v>
      </c>
      <c r="M219" s="847">
        <v>663</v>
      </c>
      <c r="N219" s="848" t="s">
        <v>1629</v>
      </c>
      <c r="O219" s="849" t="s">
        <v>1629</v>
      </c>
    </row>
    <row r="220" spans="1:15">
      <c r="A220" s="846" t="s">
        <v>117</v>
      </c>
      <c r="B220" s="52" t="s">
        <v>116</v>
      </c>
      <c r="C220" s="51" t="s">
        <v>21</v>
      </c>
      <c r="D220" s="50">
        <v>4107</v>
      </c>
      <c r="E220" s="50" t="s">
        <v>21</v>
      </c>
      <c r="F220" s="50" t="s">
        <v>21</v>
      </c>
      <c r="G220" s="50">
        <v>46</v>
      </c>
      <c r="H220" s="50">
        <v>3166</v>
      </c>
      <c r="I220" s="49">
        <v>32</v>
      </c>
      <c r="J220" s="49">
        <v>192</v>
      </c>
      <c r="K220" s="48" t="s">
        <v>27</v>
      </c>
      <c r="L220" s="55">
        <v>0.25</v>
      </c>
      <c r="M220" s="847">
        <v>792</v>
      </c>
      <c r="N220" s="848" t="s">
        <v>1629</v>
      </c>
      <c r="O220" s="849" t="s">
        <v>1629</v>
      </c>
    </row>
    <row r="221" spans="1:15">
      <c r="A221" s="846" t="s">
        <v>115</v>
      </c>
      <c r="B221" s="52" t="s">
        <v>114</v>
      </c>
      <c r="C221" s="51" t="s">
        <v>21</v>
      </c>
      <c r="D221" s="50">
        <v>2401</v>
      </c>
      <c r="E221" s="50" t="s">
        <v>21</v>
      </c>
      <c r="F221" s="50" t="s">
        <v>21</v>
      </c>
      <c r="G221" s="50">
        <v>28</v>
      </c>
      <c r="H221" s="50">
        <v>2200</v>
      </c>
      <c r="I221" s="49">
        <v>20</v>
      </c>
      <c r="J221" s="49">
        <v>192</v>
      </c>
      <c r="K221" s="48" t="s">
        <v>27</v>
      </c>
      <c r="L221" s="55">
        <v>0.25</v>
      </c>
      <c r="M221" s="847">
        <v>550</v>
      </c>
      <c r="N221" s="848" t="s">
        <v>1629</v>
      </c>
      <c r="O221" s="849"/>
    </row>
    <row r="222" spans="1:15">
      <c r="A222" s="846" t="s">
        <v>113</v>
      </c>
      <c r="B222" s="52" t="s">
        <v>112</v>
      </c>
      <c r="C222" s="51" t="s">
        <v>21</v>
      </c>
      <c r="D222" s="50">
        <v>1650</v>
      </c>
      <c r="E222" s="50" t="s">
        <v>21</v>
      </c>
      <c r="F222" s="50" t="s">
        <v>21</v>
      </c>
      <c r="G222" s="50">
        <v>13</v>
      </c>
      <c r="H222" s="50">
        <v>922</v>
      </c>
      <c r="I222" s="49">
        <v>9</v>
      </c>
      <c r="J222" s="49">
        <v>192</v>
      </c>
      <c r="K222" s="48" t="s">
        <v>22</v>
      </c>
      <c r="L222" s="55" t="s">
        <v>21</v>
      </c>
      <c r="M222" s="847" t="s">
        <v>21</v>
      </c>
      <c r="N222" s="848">
        <v>1</v>
      </c>
      <c r="O222" s="849" t="s">
        <v>1630</v>
      </c>
    </row>
    <row r="223" spans="1:15">
      <c r="A223" s="846" t="s">
        <v>643</v>
      </c>
      <c r="B223" s="52" t="s">
        <v>167</v>
      </c>
      <c r="C223" s="51" t="s">
        <v>21</v>
      </c>
      <c r="D223" s="50">
        <v>2493</v>
      </c>
      <c r="E223" s="50" t="s">
        <v>21</v>
      </c>
      <c r="F223" s="50" t="s">
        <v>21</v>
      </c>
      <c r="G223" s="50">
        <v>25</v>
      </c>
      <c r="H223" s="50">
        <v>2933</v>
      </c>
      <c r="I223" s="49">
        <v>28</v>
      </c>
      <c r="J223" s="49">
        <v>192</v>
      </c>
      <c r="K223" s="48" t="s">
        <v>27</v>
      </c>
      <c r="L223" s="55">
        <v>0.25</v>
      </c>
      <c r="M223" s="847">
        <v>733</v>
      </c>
      <c r="N223" s="848" t="s">
        <v>1629</v>
      </c>
      <c r="O223" s="849" t="s">
        <v>1629</v>
      </c>
    </row>
    <row r="224" spans="1:15">
      <c r="A224" s="846" t="s">
        <v>644</v>
      </c>
      <c r="B224" s="52" t="s">
        <v>168</v>
      </c>
      <c r="C224" s="51" t="s">
        <v>21</v>
      </c>
      <c r="D224" s="50">
        <v>481</v>
      </c>
      <c r="E224" s="50" t="s">
        <v>21</v>
      </c>
      <c r="F224" s="50" t="s">
        <v>21</v>
      </c>
      <c r="G224" s="50">
        <v>5</v>
      </c>
      <c r="H224" s="50">
        <v>1694</v>
      </c>
      <c r="I224" s="49">
        <v>18</v>
      </c>
      <c r="J224" s="49">
        <v>192</v>
      </c>
      <c r="K224" s="48" t="s">
        <v>27</v>
      </c>
      <c r="L224" s="55">
        <v>0.45</v>
      </c>
      <c r="M224" s="847">
        <v>762</v>
      </c>
      <c r="N224" s="848" t="s">
        <v>1629</v>
      </c>
      <c r="O224" s="849" t="s">
        <v>1629</v>
      </c>
    </row>
    <row r="225" spans="1:15">
      <c r="A225" s="846" t="s">
        <v>645</v>
      </c>
      <c r="B225" s="52" t="s">
        <v>2342</v>
      </c>
      <c r="C225" s="51" t="s">
        <v>21</v>
      </c>
      <c r="D225" s="50">
        <v>2048</v>
      </c>
      <c r="E225" s="50" t="s">
        <v>21</v>
      </c>
      <c r="F225" s="50" t="s">
        <v>21</v>
      </c>
      <c r="G225" s="50">
        <v>15</v>
      </c>
      <c r="H225" s="50">
        <v>3895</v>
      </c>
      <c r="I225" s="49">
        <v>32</v>
      </c>
      <c r="J225" s="49">
        <v>192</v>
      </c>
      <c r="K225" s="48" t="s">
        <v>27</v>
      </c>
      <c r="L225" s="55">
        <v>0.25</v>
      </c>
      <c r="M225" s="847">
        <v>974</v>
      </c>
      <c r="N225" s="848" t="s">
        <v>1629</v>
      </c>
      <c r="O225" s="849" t="s">
        <v>1629</v>
      </c>
    </row>
    <row r="226" spans="1:15">
      <c r="A226" s="846" t="s">
        <v>646</v>
      </c>
      <c r="B226" s="52" t="s">
        <v>2343</v>
      </c>
      <c r="C226" s="51" t="s">
        <v>21</v>
      </c>
      <c r="D226" s="50">
        <v>667</v>
      </c>
      <c r="E226" s="50" t="s">
        <v>21</v>
      </c>
      <c r="F226" s="50" t="s">
        <v>21</v>
      </c>
      <c r="G226" s="50">
        <v>5</v>
      </c>
      <c r="H226" s="50">
        <v>2586</v>
      </c>
      <c r="I226" s="49">
        <v>19</v>
      </c>
      <c r="J226" s="49">
        <v>192</v>
      </c>
      <c r="K226" s="48" t="s">
        <v>27</v>
      </c>
      <c r="L226" s="55">
        <v>0.25</v>
      </c>
      <c r="M226" s="847">
        <v>647</v>
      </c>
      <c r="N226" s="848" t="s">
        <v>1629</v>
      </c>
      <c r="O226" s="849" t="s">
        <v>1629</v>
      </c>
    </row>
    <row r="227" spans="1:15">
      <c r="A227" s="846" t="s">
        <v>647</v>
      </c>
      <c r="B227" s="52" t="s">
        <v>2344</v>
      </c>
      <c r="C227" s="51" t="s">
        <v>21</v>
      </c>
      <c r="D227" s="50">
        <v>2250</v>
      </c>
      <c r="E227" s="50" t="s">
        <v>21</v>
      </c>
      <c r="F227" s="50" t="s">
        <v>21</v>
      </c>
      <c r="G227" s="50">
        <v>22</v>
      </c>
      <c r="H227" s="50">
        <v>2250</v>
      </c>
      <c r="I227" s="49">
        <v>22</v>
      </c>
      <c r="J227" s="49">
        <v>192</v>
      </c>
      <c r="K227" s="48" t="s">
        <v>27</v>
      </c>
      <c r="L227" s="55">
        <v>0.25</v>
      </c>
      <c r="M227" s="847">
        <v>563</v>
      </c>
      <c r="N227" s="848" t="s">
        <v>1629</v>
      </c>
      <c r="O227" s="849" t="s">
        <v>1629</v>
      </c>
    </row>
    <row r="228" spans="1:15">
      <c r="A228" s="846" t="s">
        <v>648</v>
      </c>
      <c r="B228" s="52" t="s">
        <v>2345</v>
      </c>
      <c r="C228" s="51" t="s">
        <v>21</v>
      </c>
      <c r="D228" s="50">
        <v>1556</v>
      </c>
      <c r="E228" s="50" t="s">
        <v>21</v>
      </c>
      <c r="F228" s="50" t="s">
        <v>21</v>
      </c>
      <c r="G228" s="50">
        <v>14</v>
      </c>
      <c r="H228" s="50">
        <v>1556</v>
      </c>
      <c r="I228" s="49">
        <v>14</v>
      </c>
      <c r="J228" s="49">
        <v>192</v>
      </c>
      <c r="K228" s="48" t="s">
        <v>27</v>
      </c>
      <c r="L228" s="55">
        <v>0.25</v>
      </c>
      <c r="M228" s="847">
        <v>389</v>
      </c>
      <c r="N228" s="848" t="s">
        <v>1629</v>
      </c>
      <c r="O228" s="849" t="s">
        <v>1629</v>
      </c>
    </row>
    <row r="229" spans="1:15">
      <c r="A229" s="846" t="s">
        <v>649</v>
      </c>
      <c r="B229" s="52" t="s">
        <v>2346</v>
      </c>
      <c r="C229" s="51" t="s">
        <v>21</v>
      </c>
      <c r="D229" s="50">
        <v>1002</v>
      </c>
      <c r="E229" s="50" t="s">
        <v>21</v>
      </c>
      <c r="F229" s="50" t="s">
        <v>21</v>
      </c>
      <c r="G229" s="50">
        <v>11</v>
      </c>
      <c r="H229" s="50">
        <v>1002</v>
      </c>
      <c r="I229" s="49">
        <v>11</v>
      </c>
      <c r="J229" s="49">
        <v>192</v>
      </c>
      <c r="K229" s="48" t="s">
        <v>27</v>
      </c>
      <c r="L229" s="55">
        <v>0.45</v>
      </c>
      <c r="M229" s="847">
        <v>451</v>
      </c>
      <c r="N229" s="848" t="s">
        <v>1629</v>
      </c>
      <c r="O229" s="849" t="s">
        <v>1629</v>
      </c>
    </row>
    <row r="230" spans="1:15">
      <c r="A230" s="846" t="s">
        <v>650</v>
      </c>
      <c r="B230" s="52" t="s">
        <v>2347</v>
      </c>
      <c r="C230" s="51" t="s">
        <v>21</v>
      </c>
      <c r="D230" s="50">
        <v>1061</v>
      </c>
      <c r="E230" s="50" t="s">
        <v>21</v>
      </c>
      <c r="F230" s="50" t="s">
        <v>21</v>
      </c>
      <c r="G230" s="50">
        <v>9</v>
      </c>
      <c r="H230" s="50">
        <v>1830</v>
      </c>
      <c r="I230" s="49">
        <v>15</v>
      </c>
      <c r="J230" s="49">
        <v>192</v>
      </c>
      <c r="K230" s="48" t="s">
        <v>27</v>
      </c>
      <c r="L230" s="55">
        <v>0.25</v>
      </c>
      <c r="M230" s="847">
        <v>458</v>
      </c>
      <c r="N230" s="848" t="s">
        <v>1629</v>
      </c>
      <c r="O230" s="849" t="s">
        <v>1629</v>
      </c>
    </row>
    <row r="231" spans="1:15">
      <c r="A231" s="846" t="s">
        <v>651</v>
      </c>
      <c r="B231" s="52" t="s">
        <v>2348</v>
      </c>
      <c r="C231" s="51" t="s">
        <v>21</v>
      </c>
      <c r="D231" s="50">
        <v>985</v>
      </c>
      <c r="E231" s="50" t="s">
        <v>21</v>
      </c>
      <c r="F231" s="50" t="s">
        <v>21</v>
      </c>
      <c r="G231" s="50">
        <v>5</v>
      </c>
      <c r="H231" s="50">
        <v>953</v>
      </c>
      <c r="I231" s="49">
        <v>11</v>
      </c>
      <c r="J231" s="49">
        <v>192</v>
      </c>
      <c r="K231" s="48" t="s">
        <v>22</v>
      </c>
      <c r="L231" s="55" t="s">
        <v>21</v>
      </c>
      <c r="M231" s="847" t="s">
        <v>21</v>
      </c>
      <c r="N231" s="848">
        <v>1</v>
      </c>
      <c r="O231" s="849" t="s">
        <v>1630</v>
      </c>
    </row>
    <row r="232" spans="1:15">
      <c r="A232" s="846" t="s">
        <v>652</v>
      </c>
      <c r="B232" s="52" t="s">
        <v>2349</v>
      </c>
      <c r="C232" s="51" t="s">
        <v>21</v>
      </c>
      <c r="D232" s="50">
        <v>421</v>
      </c>
      <c r="E232" s="50" t="s">
        <v>21</v>
      </c>
      <c r="F232" s="50" t="s">
        <v>21</v>
      </c>
      <c r="G232" s="50">
        <v>5</v>
      </c>
      <c r="H232" s="50">
        <v>605</v>
      </c>
      <c r="I232" s="49">
        <v>8</v>
      </c>
      <c r="J232" s="49">
        <v>192</v>
      </c>
      <c r="K232" s="48" t="s">
        <v>22</v>
      </c>
      <c r="L232" s="55" t="s">
        <v>21</v>
      </c>
      <c r="M232" s="847" t="s">
        <v>21</v>
      </c>
      <c r="N232" s="848">
        <v>1</v>
      </c>
      <c r="O232" s="849" t="s">
        <v>1630</v>
      </c>
    </row>
    <row r="233" spans="1:15">
      <c r="A233" s="846" t="s">
        <v>653</v>
      </c>
      <c r="B233" s="52" t="s">
        <v>169</v>
      </c>
      <c r="C233" s="51" t="s">
        <v>21</v>
      </c>
      <c r="D233" s="50">
        <v>2353</v>
      </c>
      <c r="E233" s="50" t="s">
        <v>21</v>
      </c>
      <c r="F233" s="50" t="s">
        <v>21</v>
      </c>
      <c r="G233" s="50">
        <v>19</v>
      </c>
      <c r="H233" s="50">
        <v>3458</v>
      </c>
      <c r="I233" s="49">
        <v>34</v>
      </c>
      <c r="J233" s="49">
        <v>192</v>
      </c>
      <c r="K233" s="48" t="s">
        <v>27</v>
      </c>
      <c r="L233" s="55">
        <v>0.25</v>
      </c>
      <c r="M233" s="847">
        <v>865</v>
      </c>
      <c r="N233" s="848" t="s">
        <v>1629</v>
      </c>
      <c r="O233" s="849" t="s">
        <v>1629</v>
      </c>
    </row>
    <row r="234" spans="1:15">
      <c r="A234" s="846" t="s">
        <v>654</v>
      </c>
      <c r="B234" s="52" t="s">
        <v>2350</v>
      </c>
      <c r="C234" s="51" t="s">
        <v>21</v>
      </c>
      <c r="D234" s="50">
        <v>2159</v>
      </c>
      <c r="E234" s="50" t="s">
        <v>21</v>
      </c>
      <c r="F234" s="50" t="s">
        <v>21</v>
      </c>
      <c r="G234" s="50">
        <v>14</v>
      </c>
      <c r="H234" s="50">
        <v>1413</v>
      </c>
      <c r="I234" s="49">
        <v>22</v>
      </c>
      <c r="J234" s="49">
        <v>192</v>
      </c>
      <c r="K234" s="48" t="s">
        <v>27</v>
      </c>
      <c r="L234" s="55">
        <v>0.45</v>
      </c>
      <c r="M234" s="847">
        <v>636</v>
      </c>
      <c r="N234" s="848">
        <v>1</v>
      </c>
      <c r="O234" s="849" t="s">
        <v>1630</v>
      </c>
    </row>
    <row r="235" spans="1:15">
      <c r="A235" s="846" t="s">
        <v>655</v>
      </c>
      <c r="B235" s="52" t="s">
        <v>170</v>
      </c>
      <c r="C235" s="51" t="s">
        <v>21</v>
      </c>
      <c r="D235" s="50">
        <v>1639</v>
      </c>
      <c r="E235" s="50" t="s">
        <v>21</v>
      </c>
      <c r="F235" s="50" t="s">
        <v>21</v>
      </c>
      <c r="G235" s="50">
        <v>9</v>
      </c>
      <c r="H235" s="50">
        <v>706</v>
      </c>
      <c r="I235" s="49">
        <v>14</v>
      </c>
      <c r="J235" s="49">
        <v>192</v>
      </c>
      <c r="K235" s="48" t="s">
        <v>27</v>
      </c>
      <c r="L235" s="55">
        <v>0.7</v>
      </c>
      <c r="M235" s="847">
        <v>494</v>
      </c>
      <c r="N235" s="848">
        <v>1</v>
      </c>
      <c r="O235" s="849" t="s">
        <v>1630</v>
      </c>
    </row>
    <row r="236" spans="1:15">
      <c r="A236" s="846" t="s">
        <v>656</v>
      </c>
      <c r="B236" s="52" t="s">
        <v>171</v>
      </c>
      <c r="C236" s="51" t="s">
        <v>21</v>
      </c>
      <c r="D236" s="50">
        <v>1218</v>
      </c>
      <c r="E236" s="50" t="s">
        <v>21</v>
      </c>
      <c r="F236" s="50" t="s">
        <v>21</v>
      </c>
      <c r="G236" s="50">
        <v>8</v>
      </c>
      <c r="H236" s="50">
        <v>3321</v>
      </c>
      <c r="I236" s="49">
        <v>33</v>
      </c>
      <c r="J236" s="49">
        <v>192</v>
      </c>
      <c r="K236" s="48" t="s">
        <v>27</v>
      </c>
      <c r="L236" s="55">
        <v>0.25</v>
      </c>
      <c r="M236" s="847">
        <v>830</v>
      </c>
      <c r="N236" s="848" t="s">
        <v>1629</v>
      </c>
      <c r="O236" s="849" t="s">
        <v>1629</v>
      </c>
    </row>
    <row r="237" spans="1:15">
      <c r="A237" s="846" t="s">
        <v>657</v>
      </c>
      <c r="B237" s="52" t="s">
        <v>2351</v>
      </c>
      <c r="C237" s="51" t="s">
        <v>21</v>
      </c>
      <c r="D237" s="50">
        <v>1123</v>
      </c>
      <c r="E237" s="50" t="s">
        <v>21</v>
      </c>
      <c r="F237" s="50" t="s">
        <v>21</v>
      </c>
      <c r="G237" s="50">
        <v>5</v>
      </c>
      <c r="H237" s="50">
        <v>2630</v>
      </c>
      <c r="I237" s="49">
        <v>25</v>
      </c>
      <c r="J237" s="49">
        <v>192</v>
      </c>
      <c r="K237" s="48" t="s">
        <v>27</v>
      </c>
      <c r="L237" s="55">
        <v>0.25</v>
      </c>
      <c r="M237" s="847">
        <v>658</v>
      </c>
      <c r="N237" s="848" t="s">
        <v>1629</v>
      </c>
      <c r="O237" s="849" t="s">
        <v>1629</v>
      </c>
    </row>
    <row r="238" spans="1:15">
      <c r="A238" s="846" t="s">
        <v>658</v>
      </c>
      <c r="B238" s="52" t="s">
        <v>172</v>
      </c>
      <c r="C238" s="51" t="s">
        <v>21</v>
      </c>
      <c r="D238" s="50">
        <v>750</v>
      </c>
      <c r="E238" s="50" t="s">
        <v>21</v>
      </c>
      <c r="F238" s="50" t="s">
        <v>21</v>
      </c>
      <c r="G238" s="50">
        <v>5</v>
      </c>
      <c r="H238" s="50">
        <v>2040</v>
      </c>
      <c r="I238" s="49">
        <v>16</v>
      </c>
      <c r="J238" s="49">
        <v>192</v>
      </c>
      <c r="K238" s="48" t="s">
        <v>27</v>
      </c>
      <c r="L238" s="55">
        <v>0.25</v>
      </c>
      <c r="M238" s="847">
        <v>510</v>
      </c>
      <c r="N238" s="848" t="s">
        <v>1629</v>
      </c>
      <c r="O238" s="849" t="s">
        <v>1629</v>
      </c>
    </row>
    <row r="239" spans="1:15">
      <c r="A239" s="846" t="s">
        <v>659</v>
      </c>
      <c r="B239" s="52" t="s">
        <v>173</v>
      </c>
      <c r="C239" s="51" t="s">
        <v>21</v>
      </c>
      <c r="D239" s="50">
        <v>562</v>
      </c>
      <c r="E239" s="50" t="s">
        <v>21</v>
      </c>
      <c r="F239" s="50" t="s">
        <v>21</v>
      </c>
      <c r="G239" s="50">
        <v>5</v>
      </c>
      <c r="H239" s="50">
        <v>2841</v>
      </c>
      <c r="I239" s="49">
        <v>29</v>
      </c>
      <c r="J239" s="49">
        <v>192</v>
      </c>
      <c r="K239" s="48" t="s">
        <v>27</v>
      </c>
      <c r="L239" s="55">
        <v>0.25</v>
      </c>
      <c r="M239" s="847">
        <v>710</v>
      </c>
      <c r="N239" s="848" t="s">
        <v>1629</v>
      </c>
      <c r="O239" s="849" t="s">
        <v>1629</v>
      </c>
    </row>
    <row r="240" spans="1:15">
      <c r="A240" s="846" t="s">
        <v>660</v>
      </c>
      <c r="B240" s="52" t="s">
        <v>174</v>
      </c>
      <c r="C240" s="51" t="s">
        <v>21</v>
      </c>
      <c r="D240" s="50">
        <v>1762</v>
      </c>
      <c r="E240" s="50" t="s">
        <v>21</v>
      </c>
      <c r="F240" s="50" t="s">
        <v>21</v>
      </c>
      <c r="G240" s="50">
        <v>8</v>
      </c>
      <c r="H240" s="50">
        <v>1853</v>
      </c>
      <c r="I240" s="49">
        <v>15</v>
      </c>
      <c r="J240" s="49">
        <v>192</v>
      </c>
      <c r="K240" s="48" t="s">
        <v>27</v>
      </c>
      <c r="L240" s="55">
        <v>0.25</v>
      </c>
      <c r="M240" s="847">
        <v>463</v>
      </c>
      <c r="N240" s="848" t="s">
        <v>1629</v>
      </c>
      <c r="O240" s="849" t="s">
        <v>1629</v>
      </c>
    </row>
    <row r="241" spans="1:15">
      <c r="A241" s="846" t="s">
        <v>661</v>
      </c>
      <c r="B241" s="52" t="s">
        <v>2352</v>
      </c>
      <c r="C241" s="51" t="s">
        <v>21</v>
      </c>
      <c r="D241" s="50">
        <v>1296</v>
      </c>
      <c r="E241" s="50" t="s">
        <v>21</v>
      </c>
      <c r="F241" s="50" t="s">
        <v>21</v>
      </c>
      <c r="G241" s="50">
        <v>5</v>
      </c>
      <c r="H241" s="50">
        <v>945</v>
      </c>
      <c r="I241" s="49">
        <v>8</v>
      </c>
      <c r="J241" s="49">
        <v>192</v>
      </c>
      <c r="K241" s="48" t="s">
        <v>27</v>
      </c>
      <c r="L241" s="55">
        <v>0.7</v>
      </c>
      <c r="M241" s="847">
        <v>662</v>
      </c>
      <c r="N241" s="848" t="s">
        <v>1629</v>
      </c>
      <c r="O241" s="849" t="s">
        <v>1629</v>
      </c>
    </row>
    <row r="242" spans="1:15">
      <c r="A242" s="846" t="s">
        <v>662</v>
      </c>
      <c r="B242" s="52" t="s">
        <v>175</v>
      </c>
      <c r="C242" s="51" t="s">
        <v>21</v>
      </c>
      <c r="D242" s="50">
        <v>896</v>
      </c>
      <c r="E242" s="50" t="s">
        <v>21</v>
      </c>
      <c r="F242" s="50" t="s">
        <v>21</v>
      </c>
      <c r="G242" s="50">
        <v>5</v>
      </c>
      <c r="H242" s="50">
        <v>482</v>
      </c>
      <c r="I242" s="49">
        <v>5</v>
      </c>
      <c r="J242" s="49">
        <v>192</v>
      </c>
      <c r="K242" s="48" t="s">
        <v>22</v>
      </c>
      <c r="L242" s="55" t="s">
        <v>21</v>
      </c>
      <c r="M242" s="847" t="s">
        <v>21</v>
      </c>
      <c r="N242" s="848" t="s">
        <v>1629</v>
      </c>
      <c r="O242" s="849" t="s">
        <v>1629</v>
      </c>
    </row>
    <row r="243" spans="1:15">
      <c r="A243" s="846" t="s">
        <v>663</v>
      </c>
      <c r="B243" s="52" t="s">
        <v>176</v>
      </c>
      <c r="C243" s="51" t="s">
        <v>21</v>
      </c>
      <c r="D243" s="50">
        <v>2435</v>
      </c>
      <c r="E243" s="50" t="s">
        <v>21</v>
      </c>
      <c r="F243" s="50" t="s">
        <v>21</v>
      </c>
      <c r="G243" s="50">
        <v>25</v>
      </c>
      <c r="H243" s="50">
        <v>2275</v>
      </c>
      <c r="I243" s="49">
        <v>19</v>
      </c>
      <c r="J243" s="49">
        <v>192</v>
      </c>
      <c r="K243" s="48" t="s">
        <v>27</v>
      </c>
      <c r="L243" s="55">
        <v>0.25</v>
      </c>
      <c r="M243" s="847">
        <v>569</v>
      </c>
      <c r="N243" s="848" t="s">
        <v>1629</v>
      </c>
      <c r="O243" s="849" t="s">
        <v>1629</v>
      </c>
    </row>
    <row r="244" spans="1:15">
      <c r="A244" s="846" t="s">
        <v>664</v>
      </c>
      <c r="B244" s="52" t="s">
        <v>2353</v>
      </c>
      <c r="C244" s="51" t="s">
        <v>21</v>
      </c>
      <c r="D244" s="50">
        <v>492</v>
      </c>
      <c r="E244" s="50" t="s">
        <v>21</v>
      </c>
      <c r="F244" s="50" t="s">
        <v>21</v>
      </c>
      <c r="G244" s="50">
        <v>5</v>
      </c>
      <c r="H244" s="50">
        <v>502</v>
      </c>
      <c r="I244" s="49">
        <v>5</v>
      </c>
      <c r="J244" s="49">
        <v>192</v>
      </c>
      <c r="K244" s="48" t="s">
        <v>22</v>
      </c>
      <c r="L244" s="55" t="s">
        <v>21</v>
      </c>
      <c r="M244" s="847" t="s">
        <v>21</v>
      </c>
      <c r="N244" s="848" t="s">
        <v>1629</v>
      </c>
      <c r="O244" s="849" t="s">
        <v>1629</v>
      </c>
    </row>
    <row r="245" spans="1:15">
      <c r="A245" s="846" t="s">
        <v>665</v>
      </c>
      <c r="B245" s="52" t="s">
        <v>2354</v>
      </c>
      <c r="C245" s="51" t="s">
        <v>21</v>
      </c>
      <c r="D245" s="50">
        <v>2609</v>
      </c>
      <c r="E245" s="50" t="s">
        <v>21</v>
      </c>
      <c r="F245" s="50" t="s">
        <v>21</v>
      </c>
      <c r="G245" s="50">
        <v>30</v>
      </c>
      <c r="H245" s="50">
        <v>3267</v>
      </c>
      <c r="I245" s="49">
        <v>30</v>
      </c>
      <c r="J245" s="49">
        <v>192</v>
      </c>
      <c r="K245" s="48" t="s">
        <v>27</v>
      </c>
      <c r="L245" s="55">
        <v>0.25</v>
      </c>
      <c r="M245" s="847">
        <v>817</v>
      </c>
      <c r="N245" s="848" t="s">
        <v>1629</v>
      </c>
      <c r="O245" s="849" t="s">
        <v>1629</v>
      </c>
    </row>
    <row r="246" spans="1:15">
      <c r="A246" s="846" t="s">
        <v>666</v>
      </c>
      <c r="B246" s="52" t="s">
        <v>2355</v>
      </c>
      <c r="C246" s="51" t="s">
        <v>21</v>
      </c>
      <c r="D246" s="50">
        <v>2529</v>
      </c>
      <c r="E246" s="50" t="s">
        <v>21</v>
      </c>
      <c r="F246" s="50" t="s">
        <v>21</v>
      </c>
      <c r="G246" s="50">
        <v>27</v>
      </c>
      <c r="H246" s="50">
        <v>2529</v>
      </c>
      <c r="I246" s="49">
        <v>27</v>
      </c>
      <c r="J246" s="49">
        <v>192</v>
      </c>
      <c r="K246" s="48" t="s">
        <v>27</v>
      </c>
      <c r="L246" s="55">
        <v>0.25</v>
      </c>
      <c r="M246" s="847">
        <v>632</v>
      </c>
      <c r="N246" s="848" t="s">
        <v>1629</v>
      </c>
      <c r="O246" s="849" t="s">
        <v>1629</v>
      </c>
    </row>
    <row r="247" spans="1:15">
      <c r="A247" s="846" t="s">
        <v>667</v>
      </c>
      <c r="B247" s="52" t="s">
        <v>2356</v>
      </c>
      <c r="C247" s="51" t="s">
        <v>21</v>
      </c>
      <c r="D247" s="50">
        <v>1266</v>
      </c>
      <c r="E247" s="50" t="s">
        <v>21</v>
      </c>
      <c r="F247" s="50" t="s">
        <v>21</v>
      </c>
      <c r="G247" s="50">
        <v>26</v>
      </c>
      <c r="H247" s="50">
        <v>1586</v>
      </c>
      <c r="I247" s="49">
        <v>26</v>
      </c>
      <c r="J247" s="49">
        <v>192</v>
      </c>
      <c r="K247" s="48" t="s">
        <v>27</v>
      </c>
      <c r="L247" s="55">
        <v>0.25</v>
      </c>
      <c r="M247" s="847">
        <v>397</v>
      </c>
      <c r="N247" s="848" t="s">
        <v>1629</v>
      </c>
      <c r="O247" s="849" t="s">
        <v>1629</v>
      </c>
    </row>
    <row r="248" spans="1:15">
      <c r="A248" s="846" t="s">
        <v>668</v>
      </c>
      <c r="B248" s="52" t="s">
        <v>2357</v>
      </c>
      <c r="C248" s="51" t="s">
        <v>21</v>
      </c>
      <c r="D248" s="50">
        <v>3641</v>
      </c>
      <c r="E248" s="50" t="s">
        <v>21</v>
      </c>
      <c r="F248" s="50" t="s">
        <v>21</v>
      </c>
      <c r="G248" s="50">
        <v>15</v>
      </c>
      <c r="H248" s="50">
        <v>3180</v>
      </c>
      <c r="I248" s="49">
        <v>28</v>
      </c>
      <c r="J248" s="49">
        <v>192</v>
      </c>
      <c r="K248" s="48" t="s">
        <v>27</v>
      </c>
      <c r="L248" s="55">
        <v>0.25</v>
      </c>
      <c r="M248" s="847">
        <v>795</v>
      </c>
      <c r="N248" s="848" t="s">
        <v>1629</v>
      </c>
      <c r="O248" s="849" t="s">
        <v>1629</v>
      </c>
    </row>
    <row r="249" spans="1:15">
      <c r="A249" s="846" t="s">
        <v>669</v>
      </c>
      <c r="B249" s="52" t="s">
        <v>2358</v>
      </c>
      <c r="C249" s="51" t="s">
        <v>21</v>
      </c>
      <c r="D249" s="50">
        <v>2865</v>
      </c>
      <c r="E249" s="50" t="s">
        <v>21</v>
      </c>
      <c r="F249" s="50" t="s">
        <v>21</v>
      </c>
      <c r="G249" s="50">
        <v>19</v>
      </c>
      <c r="H249" s="50">
        <v>2729</v>
      </c>
      <c r="I249" s="49">
        <v>24</v>
      </c>
      <c r="J249" s="49">
        <v>192</v>
      </c>
      <c r="K249" s="48" t="s">
        <v>27</v>
      </c>
      <c r="L249" s="55">
        <v>0.25</v>
      </c>
      <c r="M249" s="847">
        <v>682</v>
      </c>
      <c r="N249" s="848" t="s">
        <v>1629</v>
      </c>
      <c r="O249" s="849" t="s">
        <v>1629</v>
      </c>
    </row>
    <row r="250" spans="1:15">
      <c r="A250" s="846" t="s">
        <v>670</v>
      </c>
      <c r="B250" s="52" t="s">
        <v>2359</v>
      </c>
      <c r="C250" s="51" t="s">
        <v>21</v>
      </c>
      <c r="D250" s="50">
        <v>1612</v>
      </c>
      <c r="E250" s="50" t="s">
        <v>21</v>
      </c>
      <c r="F250" s="50" t="s">
        <v>21</v>
      </c>
      <c r="G250" s="50">
        <v>13</v>
      </c>
      <c r="H250" s="50">
        <v>2194</v>
      </c>
      <c r="I250" s="49">
        <v>20</v>
      </c>
      <c r="J250" s="49">
        <v>192</v>
      </c>
      <c r="K250" s="48" t="s">
        <v>27</v>
      </c>
      <c r="L250" s="55">
        <v>0.25</v>
      </c>
      <c r="M250" s="847">
        <v>549</v>
      </c>
      <c r="N250" s="848" t="s">
        <v>1629</v>
      </c>
      <c r="O250" s="849" t="s">
        <v>1629</v>
      </c>
    </row>
    <row r="251" spans="1:15">
      <c r="A251" s="846" t="s">
        <v>671</v>
      </c>
      <c r="B251" s="52" t="s">
        <v>2360</v>
      </c>
      <c r="C251" s="51" t="s">
        <v>21</v>
      </c>
      <c r="D251" s="50">
        <v>4127</v>
      </c>
      <c r="E251" s="50" t="s">
        <v>21</v>
      </c>
      <c r="F251" s="50" t="s">
        <v>21</v>
      </c>
      <c r="G251" s="50">
        <v>38</v>
      </c>
      <c r="H251" s="50">
        <v>2777</v>
      </c>
      <c r="I251" s="49">
        <v>23</v>
      </c>
      <c r="J251" s="49">
        <v>192</v>
      </c>
      <c r="K251" s="48" t="s">
        <v>27</v>
      </c>
      <c r="L251" s="55">
        <v>0.25</v>
      </c>
      <c r="M251" s="847">
        <v>694</v>
      </c>
      <c r="N251" s="848" t="s">
        <v>1629</v>
      </c>
      <c r="O251" s="849" t="s">
        <v>1629</v>
      </c>
    </row>
    <row r="252" spans="1:15">
      <c r="A252" s="846" t="s">
        <v>672</v>
      </c>
      <c r="B252" s="52" t="s">
        <v>2361</v>
      </c>
      <c r="C252" s="51" t="s">
        <v>21</v>
      </c>
      <c r="D252" s="50">
        <v>3029</v>
      </c>
      <c r="E252" s="50" t="s">
        <v>21</v>
      </c>
      <c r="F252" s="50" t="s">
        <v>21</v>
      </c>
      <c r="G252" s="50">
        <v>28</v>
      </c>
      <c r="H252" s="50">
        <v>2180</v>
      </c>
      <c r="I252" s="49">
        <v>16</v>
      </c>
      <c r="J252" s="49">
        <v>192</v>
      </c>
      <c r="K252" s="48" t="s">
        <v>22</v>
      </c>
      <c r="L252" s="55" t="s">
        <v>21</v>
      </c>
      <c r="M252" s="847" t="s">
        <v>21</v>
      </c>
      <c r="N252" s="848" t="s">
        <v>1629</v>
      </c>
      <c r="O252" s="849"/>
    </row>
    <row r="253" spans="1:15">
      <c r="A253" s="846" t="s">
        <v>673</v>
      </c>
      <c r="B253" s="52" t="s">
        <v>2362</v>
      </c>
      <c r="C253" s="51" t="s">
        <v>21</v>
      </c>
      <c r="D253" s="50">
        <v>2405</v>
      </c>
      <c r="E253" s="50" t="s">
        <v>21</v>
      </c>
      <c r="F253" s="50" t="s">
        <v>21</v>
      </c>
      <c r="G253" s="50">
        <v>14</v>
      </c>
      <c r="H253" s="50">
        <v>1618</v>
      </c>
      <c r="I253" s="49">
        <v>12</v>
      </c>
      <c r="J253" s="49">
        <v>192</v>
      </c>
      <c r="K253" s="48" t="s">
        <v>27</v>
      </c>
      <c r="L253" s="55">
        <v>0.25</v>
      </c>
      <c r="M253" s="847">
        <v>405</v>
      </c>
      <c r="N253" s="848" t="s">
        <v>1629</v>
      </c>
      <c r="O253" s="849"/>
    </row>
    <row r="254" spans="1:15">
      <c r="A254" s="846" t="s">
        <v>674</v>
      </c>
      <c r="B254" s="52" t="s">
        <v>177</v>
      </c>
      <c r="C254" s="51" t="s">
        <v>21</v>
      </c>
      <c r="D254" s="50">
        <v>3064</v>
      </c>
      <c r="E254" s="50" t="s">
        <v>21</v>
      </c>
      <c r="F254" s="50" t="s">
        <v>21</v>
      </c>
      <c r="G254" s="50">
        <v>33</v>
      </c>
      <c r="H254" s="50">
        <v>2745</v>
      </c>
      <c r="I254" s="49">
        <v>30</v>
      </c>
      <c r="J254" s="49">
        <v>192</v>
      </c>
      <c r="K254" s="48" t="s">
        <v>27</v>
      </c>
      <c r="L254" s="55">
        <v>0.25</v>
      </c>
      <c r="M254" s="847">
        <v>686</v>
      </c>
      <c r="N254" s="848" t="s">
        <v>1629</v>
      </c>
      <c r="O254" s="849" t="s">
        <v>1629</v>
      </c>
    </row>
    <row r="255" spans="1:15">
      <c r="A255" s="846" t="s">
        <v>675</v>
      </c>
      <c r="B255" s="52" t="s">
        <v>2363</v>
      </c>
      <c r="C255" s="51" t="s">
        <v>21</v>
      </c>
      <c r="D255" s="50">
        <v>2639</v>
      </c>
      <c r="E255" s="50" t="s">
        <v>21</v>
      </c>
      <c r="F255" s="50" t="s">
        <v>21</v>
      </c>
      <c r="G255" s="50">
        <v>29</v>
      </c>
      <c r="H255" s="50">
        <v>1825</v>
      </c>
      <c r="I255" s="49">
        <v>14</v>
      </c>
      <c r="J255" s="49">
        <v>192</v>
      </c>
      <c r="K255" s="48" t="s">
        <v>27</v>
      </c>
      <c r="L255" s="55">
        <v>0.25</v>
      </c>
      <c r="M255" s="847">
        <v>456</v>
      </c>
      <c r="N255" s="848" t="s">
        <v>1629</v>
      </c>
      <c r="O255" s="849" t="s">
        <v>1629</v>
      </c>
    </row>
    <row r="256" spans="1:15">
      <c r="A256" s="846" t="s">
        <v>676</v>
      </c>
      <c r="B256" s="52" t="s">
        <v>178</v>
      </c>
      <c r="C256" s="51" t="s">
        <v>21</v>
      </c>
      <c r="D256" s="50">
        <v>1095</v>
      </c>
      <c r="E256" s="50" t="s">
        <v>21</v>
      </c>
      <c r="F256" s="50" t="s">
        <v>21</v>
      </c>
      <c r="G256" s="50">
        <v>10</v>
      </c>
      <c r="H256" s="50">
        <v>470</v>
      </c>
      <c r="I256" s="49">
        <v>5</v>
      </c>
      <c r="J256" s="49">
        <v>192</v>
      </c>
      <c r="K256" s="48" t="s">
        <v>22</v>
      </c>
      <c r="L256" s="55" t="s">
        <v>21</v>
      </c>
      <c r="M256" s="847" t="s">
        <v>21</v>
      </c>
      <c r="N256" s="848">
        <v>1</v>
      </c>
      <c r="O256" s="849" t="s">
        <v>1630</v>
      </c>
    </row>
    <row r="257" spans="1:15">
      <c r="A257" s="846" t="s">
        <v>677</v>
      </c>
      <c r="B257" s="52" t="s">
        <v>179</v>
      </c>
      <c r="C257" s="51" t="s">
        <v>21</v>
      </c>
      <c r="D257" s="50">
        <v>5812</v>
      </c>
      <c r="E257" s="50" t="s">
        <v>21</v>
      </c>
      <c r="F257" s="50" t="s">
        <v>21</v>
      </c>
      <c r="G257" s="50">
        <v>97</v>
      </c>
      <c r="H257" s="50">
        <v>3201</v>
      </c>
      <c r="I257" s="49">
        <v>33</v>
      </c>
      <c r="J257" s="49">
        <v>192</v>
      </c>
      <c r="K257" s="48" t="s">
        <v>27</v>
      </c>
      <c r="L257" s="55">
        <v>0.25</v>
      </c>
      <c r="M257" s="847">
        <v>800</v>
      </c>
      <c r="N257" s="848" t="s">
        <v>1629</v>
      </c>
      <c r="O257" s="849" t="s">
        <v>1629</v>
      </c>
    </row>
    <row r="258" spans="1:15">
      <c r="A258" s="846" t="s">
        <v>678</v>
      </c>
      <c r="B258" s="52" t="s">
        <v>2364</v>
      </c>
      <c r="C258" s="51" t="s">
        <v>21</v>
      </c>
      <c r="D258" s="50">
        <v>3141</v>
      </c>
      <c r="E258" s="50" t="s">
        <v>21</v>
      </c>
      <c r="F258" s="50" t="s">
        <v>21</v>
      </c>
      <c r="G258" s="50">
        <v>72</v>
      </c>
      <c r="H258" s="50">
        <v>2365</v>
      </c>
      <c r="I258" s="49">
        <v>22</v>
      </c>
      <c r="J258" s="49">
        <v>192</v>
      </c>
      <c r="K258" s="48" t="s">
        <v>27</v>
      </c>
      <c r="L258" s="55">
        <v>0.25</v>
      </c>
      <c r="M258" s="847">
        <v>591</v>
      </c>
      <c r="N258" s="848" t="s">
        <v>1629</v>
      </c>
      <c r="O258" s="849" t="s">
        <v>1629</v>
      </c>
    </row>
    <row r="259" spans="1:15">
      <c r="A259" s="846" t="s">
        <v>679</v>
      </c>
      <c r="B259" s="52" t="s">
        <v>180</v>
      </c>
      <c r="C259" s="51" t="s">
        <v>21</v>
      </c>
      <c r="D259" s="50">
        <v>1043</v>
      </c>
      <c r="E259" s="50" t="s">
        <v>21</v>
      </c>
      <c r="F259" s="50" t="s">
        <v>21</v>
      </c>
      <c r="G259" s="50">
        <v>68</v>
      </c>
      <c r="H259" s="50">
        <v>1513</v>
      </c>
      <c r="I259" s="49">
        <v>11</v>
      </c>
      <c r="J259" s="49">
        <v>192</v>
      </c>
      <c r="K259" s="48" t="s">
        <v>27</v>
      </c>
      <c r="L259" s="55">
        <v>0.45</v>
      </c>
      <c r="M259" s="847">
        <v>681</v>
      </c>
      <c r="N259" s="848" t="s">
        <v>1629</v>
      </c>
      <c r="O259" s="849" t="s">
        <v>1629</v>
      </c>
    </row>
    <row r="260" spans="1:15">
      <c r="A260" s="846" t="s">
        <v>680</v>
      </c>
      <c r="B260" s="52" t="s">
        <v>2365</v>
      </c>
      <c r="C260" s="51" t="s">
        <v>21</v>
      </c>
      <c r="D260" s="50">
        <v>5521</v>
      </c>
      <c r="E260" s="50" t="s">
        <v>21</v>
      </c>
      <c r="F260" s="50" t="s">
        <v>21</v>
      </c>
      <c r="G260" s="50">
        <v>51</v>
      </c>
      <c r="H260" s="50">
        <v>4050</v>
      </c>
      <c r="I260" s="49">
        <v>44</v>
      </c>
      <c r="J260" s="49">
        <v>192</v>
      </c>
      <c r="K260" s="48" t="s">
        <v>27</v>
      </c>
      <c r="L260" s="55">
        <v>0.25</v>
      </c>
      <c r="M260" s="847">
        <v>1013</v>
      </c>
      <c r="N260" s="848" t="s">
        <v>1629</v>
      </c>
      <c r="O260" s="849" t="s">
        <v>1629</v>
      </c>
    </row>
    <row r="261" spans="1:15">
      <c r="A261" s="846" t="s">
        <v>681</v>
      </c>
      <c r="B261" s="52" t="s">
        <v>2366</v>
      </c>
      <c r="C261" s="51" t="s">
        <v>21</v>
      </c>
      <c r="D261" s="50">
        <v>2984</v>
      </c>
      <c r="E261" s="50" t="s">
        <v>21</v>
      </c>
      <c r="F261" s="50" t="s">
        <v>21</v>
      </c>
      <c r="G261" s="50">
        <v>37</v>
      </c>
      <c r="H261" s="50">
        <v>3093</v>
      </c>
      <c r="I261" s="49">
        <v>31</v>
      </c>
      <c r="J261" s="49">
        <v>192</v>
      </c>
      <c r="K261" s="48" t="s">
        <v>27</v>
      </c>
      <c r="L261" s="55">
        <v>0.25</v>
      </c>
      <c r="M261" s="847">
        <v>773</v>
      </c>
      <c r="N261" s="848" t="s">
        <v>1629</v>
      </c>
      <c r="O261" s="849" t="s">
        <v>1629</v>
      </c>
    </row>
    <row r="262" spans="1:15">
      <c r="A262" s="846" t="s">
        <v>682</v>
      </c>
      <c r="B262" s="52" t="s">
        <v>2367</v>
      </c>
      <c r="C262" s="51" t="s">
        <v>21</v>
      </c>
      <c r="D262" s="50">
        <v>1195</v>
      </c>
      <c r="E262" s="50" t="s">
        <v>21</v>
      </c>
      <c r="F262" s="50" t="s">
        <v>21</v>
      </c>
      <c r="G262" s="50">
        <v>11</v>
      </c>
      <c r="H262" s="50">
        <v>1966</v>
      </c>
      <c r="I262" s="49">
        <v>11</v>
      </c>
      <c r="J262" s="49">
        <v>192</v>
      </c>
      <c r="K262" s="48" t="s">
        <v>27</v>
      </c>
      <c r="L262" s="55">
        <v>0.25</v>
      </c>
      <c r="M262" s="847">
        <v>492</v>
      </c>
      <c r="N262" s="848" t="s">
        <v>1629</v>
      </c>
      <c r="O262" s="849" t="s">
        <v>1629</v>
      </c>
    </row>
    <row r="263" spans="1:15">
      <c r="A263" s="846" t="s">
        <v>683</v>
      </c>
      <c r="B263" s="52" t="s">
        <v>2368</v>
      </c>
      <c r="C263" s="51" t="s">
        <v>21</v>
      </c>
      <c r="D263" s="50">
        <v>1277</v>
      </c>
      <c r="E263" s="50" t="s">
        <v>21</v>
      </c>
      <c r="F263" s="50" t="s">
        <v>21</v>
      </c>
      <c r="G263" s="50">
        <v>5</v>
      </c>
      <c r="H263" s="50">
        <v>2748</v>
      </c>
      <c r="I263" s="49">
        <v>28</v>
      </c>
      <c r="J263" s="49">
        <v>192</v>
      </c>
      <c r="K263" s="48" t="s">
        <v>27</v>
      </c>
      <c r="L263" s="55">
        <v>0.25</v>
      </c>
      <c r="M263" s="847">
        <v>687</v>
      </c>
      <c r="N263" s="848" t="s">
        <v>1629</v>
      </c>
      <c r="O263" s="849" t="s">
        <v>1629</v>
      </c>
    </row>
    <row r="264" spans="1:15">
      <c r="A264" s="846" t="s">
        <v>684</v>
      </c>
      <c r="B264" s="52" t="s">
        <v>2369</v>
      </c>
      <c r="C264" s="51" t="s">
        <v>21</v>
      </c>
      <c r="D264" s="50">
        <v>925</v>
      </c>
      <c r="E264" s="50" t="s">
        <v>21</v>
      </c>
      <c r="F264" s="50" t="s">
        <v>21</v>
      </c>
      <c r="G264" s="50">
        <v>5</v>
      </c>
      <c r="H264" s="50">
        <v>2031</v>
      </c>
      <c r="I264" s="49">
        <v>16</v>
      </c>
      <c r="J264" s="49">
        <v>192</v>
      </c>
      <c r="K264" s="48" t="s">
        <v>27</v>
      </c>
      <c r="L264" s="55">
        <v>0.25</v>
      </c>
      <c r="M264" s="847">
        <v>508</v>
      </c>
      <c r="N264" s="848" t="s">
        <v>1629</v>
      </c>
      <c r="O264" s="849" t="s">
        <v>1629</v>
      </c>
    </row>
    <row r="265" spans="1:15">
      <c r="A265" s="846" t="s">
        <v>685</v>
      </c>
      <c r="B265" s="52" t="s">
        <v>2370</v>
      </c>
      <c r="C265" s="51" t="s">
        <v>21</v>
      </c>
      <c r="D265" s="50">
        <v>2802</v>
      </c>
      <c r="E265" s="50" t="s">
        <v>21</v>
      </c>
      <c r="F265" s="50" t="s">
        <v>21</v>
      </c>
      <c r="G265" s="50">
        <v>19</v>
      </c>
      <c r="H265" s="50">
        <v>2575</v>
      </c>
      <c r="I265" s="49">
        <v>23</v>
      </c>
      <c r="J265" s="49">
        <v>192</v>
      </c>
      <c r="K265" s="48" t="s">
        <v>27</v>
      </c>
      <c r="L265" s="55">
        <v>0.25</v>
      </c>
      <c r="M265" s="847">
        <v>644</v>
      </c>
      <c r="N265" s="848" t="s">
        <v>1629</v>
      </c>
      <c r="O265" s="849" t="s">
        <v>1629</v>
      </c>
    </row>
    <row r="266" spans="1:15">
      <c r="A266" s="846" t="s">
        <v>686</v>
      </c>
      <c r="B266" s="52" t="s">
        <v>2371</v>
      </c>
      <c r="C266" s="51" t="s">
        <v>21</v>
      </c>
      <c r="D266" s="50">
        <v>1364</v>
      </c>
      <c r="E266" s="50" t="s">
        <v>21</v>
      </c>
      <c r="F266" s="50" t="s">
        <v>21</v>
      </c>
      <c r="G266" s="50">
        <v>8</v>
      </c>
      <c r="H266" s="50">
        <v>1404</v>
      </c>
      <c r="I266" s="49">
        <v>11</v>
      </c>
      <c r="J266" s="49">
        <v>192</v>
      </c>
      <c r="K266" s="48" t="s">
        <v>27</v>
      </c>
      <c r="L266" s="55">
        <v>0.45</v>
      </c>
      <c r="M266" s="847">
        <v>632</v>
      </c>
      <c r="N266" s="848" t="s">
        <v>1629</v>
      </c>
      <c r="O266" s="849" t="s">
        <v>1629</v>
      </c>
    </row>
    <row r="267" spans="1:15">
      <c r="A267" s="846" t="s">
        <v>687</v>
      </c>
      <c r="B267" s="52" t="s">
        <v>2372</v>
      </c>
      <c r="C267" s="51" t="s">
        <v>21</v>
      </c>
      <c r="D267" s="50">
        <v>4529</v>
      </c>
      <c r="E267" s="50" t="s">
        <v>21</v>
      </c>
      <c r="F267" s="50" t="s">
        <v>21</v>
      </c>
      <c r="G267" s="50">
        <v>51</v>
      </c>
      <c r="H267" s="50">
        <v>4529</v>
      </c>
      <c r="I267" s="49">
        <v>51</v>
      </c>
      <c r="J267" s="49">
        <v>192</v>
      </c>
      <c r="K267" s="48" t="s">
        <v>27</v>
      </c>
      <c r="L267" s="55">
        <v>0.25</v>
      </c>
      <c r="M267" s="847">
        <v>1132</v>
      </c>
      <c r="N267" s="848" t="s">
        <v>1629</v>
      </c>
      <c r="O267" s="849" t="s">
        <v>1629</v>
      </c>
    </row>
    <row r="268" spans="1:15">
      <c r="A268" s="846" t="s">
        <v>688</v>
      </c>
      <c r="B268" s="52" t="s">
        <v>2373</v>
      </c>
      <c r="C268" s="51" t="s">
        <v>21</v>
      </c>
      <c r="D268" s="50">
        <v>1332</v>
      </c>
      <c r="E268" s="50" t="s">
        <v>21</v>
      </c>
      <c r="F268" s="50" t="s">
        <v>21</v>
      </c>
      <c r="G268" s="50">
        <v>27</v>
      </c>
      <c r="H268" s="50">
        <v>2661</v>
      </c>
      <c r="I268" s="49">
        <v>27</v>
      </c>
      <c r="J268" s="49">
        <v>192</v>
      </c>
      <c r="K268" s="48" t="s">
        <v>27</v>
      </c>
      <c r="L268" s="55">
        <v>0.25</v>
      </c>
      <c r="M268" s="847">
        <v>665</v>
      </c>
      <c r="N268" s="848" t="s">
        <v>1629</v>
      </c>
      <c r="O268" s="849" t="s">
        <v>1629</v>
      </c>
    </row>
    <row r="269" spans="1:15">
      <c r="A269" s="846" t="s">
        <v>689</v>
      </c>
      <c r="B269" s="52" t="s">
        <v>2374</v>
      </c>
      <c r="C269" s="51" t="s">
        <v>21</v>
      </c>
      <c r="D269" s="50">
        <v>1332</v>
      </c>
      <c r="E269" s="50" t="s">
        <v>21</v>
      </c>
      <c r="F269" s="50" t="s">
        <v>21</v>
      </c>
      <c r="G269" s="50">
        <v>27</v>
      </c>
      <c r="H269" s="50">
        <v>2661</v>
      </c>
      <c r="I269" s="49">
        <v>27</v>
      </c>
      <c r="J269" s="49">
        <v>192</v>
      </c>
      <c r="K269" s="48" t="s">
        <v>27</v>
      </c>
      <c r="L269" s="55">
        <v>0.25</v>
      </c>
      <c r="M269" s="847">
        <v>665</v>
      </c>
      <c r="N269" s="848" t="s">
        <v>1629</v>
      </c>
      <c r="O269" s="849" t="s">
        <v>1629</v>
      </c>
    </row>
    <row r="270" spans="1:15">
      <c r="A270" s="846" t="s">
        <v>690</v>
      </c>
      <c r="B270" s="52" t="s">
        <v>2375</v>
      </c>
      <c r="C270" s="51" t="s">
        <v>21</v>
      </c>
      <c r="D270" s="50">
        <v>1400</v>
      </c>
      <c r="E270" s="50" t="s">
        <v>21</v>
      </c>
      <c r="F270" s="50" t="s">
        <v>21</v>
      </c>
      <c r="G270" s="50">
        <v>5</v>
      </c>
      <c r="H270" s="50">
        <v>3219</v>
      </c>
      <c r="I270" s="49">
        <v>32</v>
      </c>
      <c r="J270" s="49">
        <v>192</v>
      </c>
      <c r="K270" s="48" t="s">
        <v>27</v>
      </c>
      <c r="L270" s="55">
        <v>0.25</v>
      </c>
      <c r="M270" s="847">
        <v>805</v>
      </c>
      <c r="N270" s="848" t="s">
        <v>1629</v>
      </c>
      <c r="O270" s="849" t="s">
        <v>1629</v>
      </c>
    </row>
    <row r="271" spans="1:15">
      <c r="A271" s="846" t="s">
        <v>691</v>
      </c>
      <c r="B271" s="52" t="s">
        <v>2376</v>
      </c>
      <c r="C271" s="51" t="s">
        <v>21</v>
      </c>
      <c r="D271" s="50">
        <v>852</v>
      </c>
      <c r="E271" s="50" t="s">
        <v>21</v>
      </c>
      <c r="F271" s="50" t="s">
        <v>21</v>
      </c>
      <c r="G271" s="50">
        <v>16</v>
      </c>
      <c r="H271" s="50">
        <v>2371</v>
      </c>
      <c r="I271" s="49">
        <v>16</v>
      </c>
      <c r="J271" s="49">
        <v>192</v>
      </c>
      <c r="K271" s="48" t="s">
        <v>27</v>
      </c>
      <c r="L271" s="55">
        <v>0.25</v>
      </c>
      <c r="M271" s="847">
        <v>593</v>
      </c>
      <c r="N271" s="848" t="s">
        <v>1629</v>
      </c>
      <c r="O271" s="849" t="s">
        <v>1629</v>
      </c>
    </row>
    <row r="272" spans="1:15">
      <c r="A272" s="846" t="s">
        <v>692</v>
      </c>
      <c r="B272" s="52" t="s">
        <v>2377</v>
      </c>
      <c r="C272" s="51" t="s">
        <v>21</v>
      </c>
      <c r="D272" s="50">
        <v>706</v>
      </c>
      <c r="E272" s="50" t="s">
        <v>21</v>
      </c>
      <c r="F272" s="50" t="s">
        <v>21</v>
      </c>
      <c r="G272" s="50">
        <v>5</v>
      </c>
      <c r="H272" s="50">
        <v>1625</v>
      </c>
      <c r="I272" s="49">
        <v>12</v>
      </c>
      <c r="J272" s="49">
        <v>192</v>
      </c>
      <c r="K272" s="48" t="s">
        <v>27</v>
      </c>
      <c r="L272" s="55">
        <v>0.25</v>
      </c>
      <c r="M272" s="847">
        <v>406</v>
      </c>
      <c r="N272" s="848" t="s">
        <v>1629</v>
      </c>
      <c r="O272" s="849" t="s">
        <v>1629</v>
      </c>
    </row>
    <row r="273" spans="1:15">
      <c r="A273" s="846" t="s">
        <v>693</v>
      </c>
      <c r="B273" s="52" t="s">
        <v>181</v>
      </c>
      <c r="C273" s="51" t="s">
        <v>21</v>
      </c>
      <c r="D273" s="50">
        <v>821</v>
      </c>
      <c r="E273" s="50" t="s">
        <v>21</v>
      </c>
      <c r="F273" s="50" t="s">
        <v>21</v>
      </c>
      <c r="G273" s="50">
        <v>5</v>
      </c>
      <c r="H273" s="50">
        <v>445</v>
      </c>
      <c r="I273" s="49">
        <v>5</v>
      </c>
      <c r="J273" s="49">
        <v>192</v>
      </c>
      <c r="K273" s="48" t="s">
        <v>22</v>
      </c>
      <c r="L273" s="55" t="s">
        <v>21</v>
      </c>
      <c r="M273" s="847" t="s">
        <v>21</v>
      </c>
      <c r="N273" s="848" t="s">
        <v>1629</v>
      </c>
      <c r="O273" s="849" t="s">
        <v>1629</v>
      </c>
    </row>
    <row r="274" spans="1:15">
      <c r="A274" s="846" t="s">
        <v>694</v>
      </c>
      <c r="B274" s="52" t="s">
        <v>2378</v>
      </c>
      <c r="C274" s="51" t="s">
        <v>21</v>
      </c>
      <c r="D274" s="50">
        <v>665</v>
      </c>
      <c r="E274" s="50" t="s">
        <v>21</v>
      </c>
      <c r="F274" s="50" t="s">
        <v>21</v>
      </c>
      <c r="G274" s="50">
        <v>5</v>
      </c>
      <c r="H274" s="50">
        <v>3371</v>
      </c>
      <c r="I274" s="49">
        <v>27</v>
      </c>
      <c r="J274" s="49">
        <v>192</v>
      </c>
      <c r="K274" s="48" t="s">
        <v>27</v>
      </c>
      <c r="L274" s="55">
        <v>0.25</v>
      </c>
      <c r="M274" s="847">
        <v>843</v>
      </c>
      <c r="N274" s="848" t="s">
        <v>1629</v>
      </c>
      <c r="O274" s="849" t="s">
        <v>1629</v>
      </c>
    </row>
    <row r="275" spans="1:15">
      <c r="A275" s="846" t="s">
        <v>695</v>
      </c>
      <c r="B275" s="52" t="s">
        <v>2379</v>
      </c>
      <c r="C275" s="51" t="s">
        <v>21</v>
      </c>
      <c r="D275" s="50">
        <v>512</v>
      </c>
      <c r="E275" s="50" t="s">
        <v>21</v>
      </c>
      <c r="F275" s="50" t="s">
        <v>21</v>
      </c>
      <c r="G275" s="50">
        <v>5</v>
      </c>
      <c r="H275" s="50">
        <v>1935</v>
      </c>
      <c r="I275" s="49">
        <v>13</v>
      </c>
      <c r="J275" s="49">
        <v>192</v>
      </c>
      <c r="K275" s="48" t="s">
        <v>27</v>
      </c>
      <c r="L275" s="55">
        <v>0.45</v>
      </c>
      <c r="M275" s="847">
        <v>871</v>
      </c>
      <c r="N275" s="848" t="s">
        <v>1629</v>
      </c>
      <c r="O275" s="849" t="s">
        <v>1629</v>
      </c>
    </row>
    <row r="276" spans="1:15">
      <c r="A276" s="846" t="s">
        <v>696</v>
      </c>
      <c r="B276" s="52" t="s">
        <v>182</v>
      </c>
      <c r="C276" s="51" t="s">
        <v>21</v>
      </c>
      <c r="D276" s="50">
        <v>191</v>
      </c>
      <c r="E276" s="50" t="s">
        <v>21</v>
      </c>
      <c r="F276" s="50" t="s">
        <v>21</v>
      </c>
      <c r="G276" s="50">
        <v>5</v>
      </c>
      <c r="H276" s="50">
        <v>191</v>
      </c>
      <c r="I276" s="49">
        <v>5</v>
      </c>
      <c r="J276" s="49">
        <v>192</v>
      </c>
      <c r="K276" s="48" t="s">
        <v>22</v>
      </c>
      <c r="L276" s="55" t="s">
        <v>21</v>
      </c>
      <c r="M276" s="847" t="s">
        <v>21</v>
      </c>
      <c r="N276" s="848" t="s">
        <v>1629</v>
      </c>
      <c r="O276" s="849" t="s">
        <v>1629</v>
      </c>
    </row>
    <row r="277" spans="1:15">
      <c r="A277" s="846" t="s">
        <v>697</v>
      </c>
      <c r="B277" s="52" t="s">
        <v>183</v>
      </c>
      <c r="C277" s="51">
        <v>179</v>
      </c>
      <c r="D277" s="50">
        <v>179</v>
      </c>
      <c r="E277" s="50" t="s">
        <v>21</v>
      </c>
      <c r="F277" s="50" t="s">
        <v>21</v>
      </c>
      <c r="G277" s="50">
        <v>5</v>
      </c>
      <c r="H277" s="50">
        <v>179</v>
      </c>
      <c r="I277" s="49">
        <v>5</v>
      </c>
      <c r="J277" s="49">
        <v>192</v>
      </c>
      <c r="K277" s="48" t="s">
        <v>22</v>
      </c>
      <c r="L277" s="55" t="s">
        <v>21</v>
      </c>
      <c r="M277" s="847" t="s">
        <v>21</v>
      </c>
      <c r="N277" s="848" t="s">
        <v>1629</v>
      </c>
      <c r="O277" s="849" t="s">
        <v>1629</v>
      </c>
    </row>
    <row r="278" spans="1:15">
      <c r="A278" s="846" t="s">
        <v>698</v>
      </c>
      <c r="B278" s="52" t="s">
        <v>184</v>
      </c>
      <c r="C278" s="51">
        <v>48</v>
      </c>
      <c r="D278" s="50">
        <v>48</v>
      </c>
      <c r="E278" s="50" t="s">
        <v>21</v>
      </c>
      <c r="F278" s="50" t="s">
        <v>21</v>
      </c>
      <c r="G278" s="50">
        <v>5</v>
      </c>
      <c r="H278" s="50">
        <v>48</v>
      </c>
      <c r="I278" s="49">
        <v>5</v>
      </c>
      <c r="J278" s="49">
        <v>192</v>
      </c>
      <c r="K278" s="48" t="s">
        <v>22</v>
      </c>
      <c r="L278" s="55" t="s">
        <v>21</v>
      </c>
      <c r="M278" s="847" t="s">
        <v>21</v>
      </c>
      <c r="N278" s="848" t="s">
        <v>1629</v>
      </c>
      <c r="O278" s="849" t="s">
        <v>1629</v>
      </c>
    </row>
    <row r="279" spans="1:15">
      <c r="A279" s="846" t="s">
        <v>699</v>
      </c>
      <c r="B279" s="52" t="s">
        <v>2380</v>
      </c>
      <c r="C279" s="51">
        <v>108</v>
      </c>
      <c r="D279" s="50">
        <v>390</v>
      </c>
      <c r="E279" s="50" t="s">
        <v>21</v>
      </c>
      <c r="F279" s="50" t="s">
        <v>21</v>
      </c>
      <c r="G279" s="50">
        <v>5</v>
      </c>
      <c r="H279" s="50">
        <v>517</v>
      </c>
      <c r="I279" s="49">
        <v>10</v>
      </c>
      <c r="J279" s="49">
        <v>192</v>
      </c>
      <c r="K279" s="48" t="s">
        <v>22</v>
      </c>
      <c r="L279" s="55" t="s">
        <v>21</v>
      </c>
      <c r="M279" s="847" t="s">
        <v>21</v>
      </c>
      <c r="N279" s="848" t="s">
        <v>1629</v>
      </c>
      <c r="O279" s="849" t="s">
        <v>1629</v>
      </c>
    </row>
    <row r="280" spans="1:15">
      <c r="A280" s="846" t="s">
        <v>700</v>
      </c>
      <c r="B280" s="52" t="s">
        <v>2381</v>
      </c>
      <c r="C280" s="56" t="s">
        <v>21</v>
      </c>
      <c r="D280" s="50">
        <v>1066</v>
      </c>
      <c r="E280" s="50" t="s">
        <v>21</v>
      </c>
      <c r="F280" s="50" t="s">
        <v>21</v>
      </c>
      <c r="G280" s="50">
        <v>5</v>
      </c>
      <c r="H280" s="50">
        <v>1066</v>
      </c>
      <c r="I280" s="49">
        <v>5</v>
      </c>
      <c r="J280" s="49">
        <v>364</v>
      </c>
      <c r="K280" s="48" t="s">
        <v>22</v>
      </c>
      <c r="L280" s="55" t="s">
        <v>21</v>
      </c>
      <c r="M280" s="847" t="s">
        <v>21</v>
      </c>
      <c r="N280" s="848" t="s">
        <v>1629</v>
      </c>
      <c r="O280" s="849" t="s">
        <v>1629</v>
      </c>
    </row>
    <row r="281" spans="1:15">
      <c r="A281" s="846" t="s">
        <v>701</v>
      </c>
      <c r="B281" s="52" t="s">
        <v>185</v>
      </c>
      <c r="C281" s="56">
        <v>191</v>
      </c>
      <c r="D281" s="50">
        <v>191</v>
      </c>
      <c r="E281" s="50" t="s">
        <v>21</v>
      </c>
      <c r="F281" s="50" t="s">
        <v>21</v>
      </c>
      <c r="G281" s="50">
        <v>5</v>
      </c>
      <c r="H281" s="50">
        <v>191</v>
      </c>
      <c r="I281" s="49">
        <v>5</v>
      </c>
      <c r="J281" s="49">
        <v>192</v>
      </c>
      <c r="K281" s="48" t="s">
        <v>22</v>
      </c>
      <c r="L281" s="55" t="s">
        <v>21</v>
      </c>
      <c r="M281" s="847" t="s">
        <v>21</v>
      </c>
      <c r="N281" s="848" t="s">
        <v>1629</v>
      </c>
      <c r="O281" s="849" t="s">
        <v>1629</v>
      </c>
    </row>
    <row r="282" spans="1:15">
      <c r="A282" s="846" t="s">
        <v>702</v>
      </c>
      <c r="B282" s="52" t="s">
        <v>186</v>
      </c>
      <c r="C282" s="56">
        <v>168</v>
      </c>
      <c r="D282" s="50" t="s">
        <v>21</v>
      </c>
      <c r="E282" s="50">
        <v>168</v>
      </c>
      <c r="F282" s="50">
        <v>638</v>
      </c>
      <c r="G282" s="50">
        <v>5</v>
      </c>
      <c r="H282" s="50">
        <v>638</v>
      </c>
      <c r="I282" s="49">
        <v>5</v>
      </c>
      <c r="J282" s="49">
        <v>192</v>
      </c>
      <c r="K282" s="48" t="s">
        <v>22</v>
      </c>
      <c r="L282" s="55" t="s">
        <v>21</v>
      </c>
      <c r="M282" s="847" t="s">
        <v>21</v>
      </c>
      <c r="N282" s="848" t="s">
        <v>1629</v>
      </c>
      <c r="O282" s="849" t="s">
        <v>1629</v>
      </c>
    </row>
    <row r="283" spans="1:15">
      <c r="A283" s="846" t="s">
        <v>703</v>
      </c>
      <c r="B283" s="52" t="s">
        <v>187</v>
      </c>
      <c r="C283" s="51" t="s">
        <v>21</v>
      </c>
      <c r="D283" s="50">
        <v>12847</v>
      </c>
      <c r="E283" s="50" t="s">
        <v>21</v>
      </c>
      <c r="F283" s="50" t="s">
        <v>21</v>
      </c>
      <c r="G283" s="50">
        <v>89</v>
      </c>
      <c r="H283" s="50">
        <v>13567</v>
      </c>
      <c r="I283" s="49">
        <v>116</v>
      </c>
      <c r="J283" s="49">
        <v>192</v>
      </c>
      <c r="K283" s="48" t="s">
        <v>27</v>
      </c>
      <c r="L283" s="55">
        <v>0.25</v>
      </c>
      <c r="M283" s="847">
        <v>3392</v>
      </c>
      <c r="N283" s="848" t="s">
        <v>1629</v>
      </c>
      <c r="O283" s="849" t="s">
        <v>1629</v>
      </c>
    </row>
    <row r="284" spans="1:15">
      <c r="A284" s="846" t="s">
        <v>1673</v>
      </c>
      <c r="B284" s="52" t="s">
        <v>2382</v>
      </c>
      <c r="C284" s="56" t="s">
        <v>21</v>
      </c>
      <c r="D284" s="50">
        <v>2354</v>
      </c>
      <c r="E284" s="50" t="s">
        <v>21</v>
      </c>
      <c r="F284" s="50" t="s">
        <v>21</v>
      </c>
      <c r="G284" s="50">
        <v>11</v>
      </c>
      <c r="H284" s="50">
        <v>3321</v>
      </c>
      <c r="I284" s="49">
        <v>11</v>
      </c>
      <c r="J284" s="49">
        <v>192</v>
      </c>
      <c r="K284" s="48" t="s">
        <v>27</v>
      </c>
      <c r="L284" s="55">
        <v>0.25</v>
      </c>
      <c r="M284" s="847">
        <v>830</v>
      </c>
      <c r="N284" s="848"/>
      <c r="O284" s="849"/>
    </row>
    <row r="285" spans="1:15">
      <c r="A285" s="846" t="s">
        <v>704</v>
      </c>
      <c r="B285" s="52" t="s">
        <v>2383</v>
      </c>
      <c r="C285" s="51" t="s">
        <v>21</v>
      </c>
      <c r="D285" s="50">
        <v>2259</v>
      </c>
      <c r="E285" s="50" t="s">
        <v>21</v>
      </c>
      <c r="F285" s="50" t="s">
        <v>21</v>
      </c>
      <c r="G285" s="50">
        <v>5</v>
      </c>
      <c r="H285" s="50">
        <v>3917</v>
      </c>
      <c r="I285" s="49">
        <v>26</v>
      </c>
      <c r="J285" s="49">
        <v>208</v>
      </c>
      <c r="K285" s="48" t="s">
        <v>22</v>
      </c>
      <c r="L285" s="55" t="s">
        <v>21</v>
      </c>
      <c r="M285" s="847" t="s">
        <v>21</v>
      </c>
      <c r="N285" s="848" t="s">
        <v>1629</v>
      </c>
      <c r="O285" s="849" t="s">
        <v>1629</v>
      </c>
    </row>
    <row r="286" spans="1:15">
      <c r="A286" s="846" t="s">
        <v>705</v>
      </c>
      <c r="B286" s="52" t="s">
        <v>2384</v>
      </c>
      <c r="C286" s="51" t="s">
        <v>21</v>
      </c>
      <c r="D286" s="50">
        <v>3208</v>
      </c>
      <c r="E286" s="50" t="s">
        <v>21</v>
      </c>
      <c r="F286" s="50" t="s">
        <v>21</v>
      </c>
      <c r="G286" s="50">
        <v>5</v>
      </c>
      <c r="H286" s="50">
        <v>4204</v>
      </c>
      <c r="I286" s="49">
        <v>26</v>
      </c>
      <c r="J286" s="49">
        <v>208</v>
      </c>
      <c r="K286" s="48" t="s">
        <v>22</v>
      </c>
      <c r="L286" s="55" t="s">
        <v>21</v>
      </c>
      <c r="M286" s="847" t="s">
        <v>21</v>
      </c>
      <c r="N286" s="848" t="s">
        <v>1629</v>
      </c>
      <c r="O286" s="849" t="s">
        <v>1629</v>
      </c>
    </row>
    <row r="287" spans="1:15">
      <c r="A287" s="846" t="s">
        <v>706</v>
      </c>
      <c r="B287" s="52" t="s">
        <v>2385</v>
      </c>
      <c r="C287" s="51" t="s">
        <v>21</v>
      </c>
      <c r="D287" s="50">
        <v>8022</v>
      </c>
      <c r="E287" s="50" t="s">
        <v>21</v>
      </c>
      <c r="F287" s="50" t="s">
        <v>21</v>
      </c>
      <c r="G287" s="50">
        <v>5</v>
      </c>
      <c r="H287" s="50">
        <v>12521</v>
      </c>
      <c r="I287" s="49">
        <v>37</v>
      </c>
      <c r="J287" s="49">
        <v>208</v>
      </c>
      <c r="K287" s="48" t="s">
        <v>22</v>
      </c>
      <c r="L287" s="55" t="s">
        <v>21</v>
      </c>
      <c r="M287" s="847" t="s">
        <v>21</v>
      </c>
      <c r="N287" s="848" t="s">
        <v>1629</v>
      </c>
      <c r="O287" s="849" t="s">
        <v>1629</v>
      </c>
    </row>
    <row r="288" spans="1:15">
      <c r="A288" s="846" t="s">
        <v>707</v>
      </c>
      <c r="B288" s="52" t="s">
        <v>2386</v>
      </c>
      <c r="C288" s="51" t="s">
        <v>21</v>
      </c>
      <c r="D288" s="50">
        <v>4904</v>
      </c>
      <c r="E288" s="50" t="s">
        <v>21</v>
      </c>
      <c r="F288" s="50" t="s">
        <v>21</v>
      </c>
      <c r="G288" s="50">
        <v>5</v>
      </c>
      <c r="H288" s="50">
        <v>9006</v>
      </c>
      <c r="I288" s="49">
        <v>42</v>
      </c>
      <c r="J288" s="49">
        <v>208</v>
      </c>
      <c r="K288" s="48" t="s">
        <v>22</v>
      </c>
      <c r="L288" s="55" t="s">
        <v>21</v>
      </c>
      <c r="M288" s="847" t="s">
        <v>21</v>
      </c>
      <c r="N288" s="848" t="s">
        <v>1629</v>
      </c>
      <c r="O288" s="849" t="s">
        <v>1629</v>
      </c>
    </row>
    <row r="289" spans="1:15">
      <c r="A289" s="846" t="s">
        <v>708</v>
      </c>
      <c r="B289" s="52" t="s">
        <v>1674</v>
      </c>
      <c r="C289" s="51" t="s">
        <v>21</v>
      </c>
      <c r="D289" s="50">
        <v>3953</v>
      </c>
      <c r="E289" s="50" t="s">
        <v>21</v>
      </c>
      <c r="F289" s="50" t="s">
        <v>21</v>
      </c>
      <c r="G289" s="50">
        <v>9</v>
      </c>
      <c r="H289" s="50">
        <v>7701</v>
      </c>
      <c r="I289" s="49">
        <v>55</v>
      </c>
      <c r="J289" s="49">
        <v>208</v>
      </c>
      <c r="K289" s="48" t="s">
        <v>22</v>
      </c>
      <c r="L289" s="55" t="s">
        <v>21</v>
      </c>
      <c r="M289" s="847" t="s">
        <v>21</v>
      </c>
      <c r="N289" s="848" t="s">
        <v>1629</v>
      </c>
      <c r="O289" s="849" t="s">
        <v>1629</v>
      </c>
    </row>
    <row r="290" spans="1:15">
      <c r="A290" s="846" t="s">
        <v>709</v>
      </c>
      <c r="B290" s="52" t="s">
        <v>1675</v>
      </c>
      <c r="C290" s="51" t="s">
        <v>21</v>
      </c>
      <c r="D290" s="50">
        <v>1324</v>
      </c>
      <c r="E290" s="50" t="s">
        <v>21</v>
      </c>
      <c r="F290" s="50" t="s">
        <v>21</v>
      </c>
      <c r="G290" s="50">
        <v>5</v>
      </c>
      <c r="H290" s="50">
        <v>3455</v>
      </c>
      <c r="I290" s="49">
        <v>26</v>
      </c>
      <c r="J290" s="49">
        <v>208</v>
      </c>
      <c r="K290" s="48" t="s">
        <v>22</v>
      </c>
      <c r="L290" s="55" t="s">
        <v>21</v>
      </c>
      <c r="M290" s="847" t="s">
        <v>21</v>
      </c>
      <c r="N290" s="848" t="s">
        <v>1629</v>
      </c>
      <c r="O290" s="849" t="s">
        <v>1629</v>
      </c>
    </row>
    <row r="291" spans="1:15">
      <c r="A291" s="846" t="s">
        <v>710</v>
      </c>
      <c r="B291" s="52" t="s">
        <v>2387</v>
      </c>
      <c r="C291" s="51" t="s">
        <v>21</v>
      </c>
      <c r="D291" s="50">
        <v>4975</v>
      </c>
      <c r="E291" s="50" t="s">
        <v>21</v>
      </c>
      <c r="F291" s="50" t="s">
        <v>21</v>
      </c>
      <c r="G291" s="50">
        <v>5</v>
      </c>
      <c r="H291" s="50">
        <v>6626</v>
      </c>
      <c r="I291" s="49">
        <v>37</v>
      </c>
      <c r="J291" s="49">
        <v>208</v>
      </c>
      <c r="K291" s="48" t="s">
        <v>22</v>
      </c>
      <c r="L291" s="55" t="s">
        <v>21</v>
      </c>
      <c r="M291" s="847" t="s">
        <v>21</v>
      </c>
      <c r="N291" s="848" t="s">
        <v>1629</v>
      </c>
      <c r="O291" s="849" t="s">
        <v>1629</v>
      </c>
    </row>
    <row r="292" spans="1:15">
      <c r="A292" s="846" t="s">
        <v>711</v>
      </c>
      <c r="B292" s="52" t="s">
        <v>188</v>
      </c>
      <c r="C292" s="51" t="s">
        <v>21</v>
      </c>
      <c r="D292" s="50">
        <v>7261</v>
      </c>
      <c r="E292" s="50" t="s">
        <v>21</v>
      </c>
      <c r="F292" s="50" t="s">
        <v>21</v>
      </c>
      <c r="G292" s="50">
        <v>14</v>
      </c>
      <c r="H292" s="50">
        <v>8691</v>
      </c>
      <c r="I292" s="49">
        <v>36</v>
      </c>
      <c r="J292" s="49">
        <v>208</v>
      </c>
      <c r="K292" s="48" t="s">
        <v>22</v>
      </c>
      <c r="L292" s="55" t="s">
        <v>21</v>
      </c>
      <c r="M292" s="847" t="s">
        <v>21</v>
      </c>
      <c r="N292" s="848" t="s">
        <v>1629</v>
      </c>
      <c r="O292" s="849" t="s">
        <v>1629</v>
      </c>
    </row>
    <row r="293" spans="1:15">
      <c r="A293" s="846" t="s">
        <v>712</v>
      </c>
      <c r="B293" s="52" t="s">
        <v>189</v>
      </c>
      <c r="C293" s="51" t="s">
        <v>21</v>
      </c>
      <c r="D293" s="50">
        <v>8761</v>
      </c>
      <c r="E293" s="50" t="s">
        <v>21</v>
      </c>
      <c r="F293" s="50" t="s">
        <v>21</v>
      </c>
      <c r="G293" s="50">
        <v>16</v>
      </c>
      <c r="H293" s="50">
        <v>10232</v>
      </c>
      <c r="I293" s="49">
        <v>36</v>
      </c>
      <c r="J293" s="49">
        <v>208</v>
      </c>
      <c r="K293" s="48" t="s">
        <v>22</v>
      </c>
      <c r="L293" s="55" t="s">
        <v>21</v>
      </c>
      <c r="M293" s="847" t="s">
        <v>21</v>
      </c>
      <c r="N293" s="848" t="s">
        <v>1629</v>
      </c>
      <c r="O293" s="849" t="s">
        <v>1629</v>
      </c>
    </row>
    <row r="294" spans="1:15">
      <c r="A294" s="846" t="s">
        <v>713</v>
      </c>
      <c r="B294" s="52" t="s">
        <v>190</v>
      </c>
      <c r="C294" s="51" t="s">
        <v>21</v>
      </c>
      <c r="D294" s="50">
        <v>9286</v>
      </c>
      <c r="E294" s="50" t="s">
        <v>21</v>
      </c>
      <c r="F294" s="50" t="s">
        <v>21</v>
      </c>
      <c r="G294" s="50">
        <v>17</v>
      </c>
      <c r="H294" s="50">
        <v>11453</v>
      </c>
      <c r="I294" s="49">
        <v>55</v>
      </c>
      <c r="J294" s="49">
        <v>208</v>
      </c>
      <c r="K294" s="48" t="s">
        <v>22</v>
      </c>
      <c r="L294" s="55" t="s">
        <v>21</v>
      </c>
      <c r="M294" s="847" t="s">
        <v>21</v>
      </c>
      <c r="N294" s="848" t="s">
        <v>1629</v>
      </c>
      <c r="O294" s="849" t="s">
        <v>1629</v>
      </c>
    </row>
    <row r="295" spans="1:15">
      <c r="A295" s="846" t="s">
        <v>714</v>
      </c>
      <c r="B295" s="52" t="s">
        <v>191</v>
      </c>
      <c r="C295" s="51" t="s">
        <v>21</v>
      </c>
      <c r="D295" s="50">
        <v>10562</v>
      </c>
      <c r="E295" s="50" t="s">
        <v>21</v>
      </c>
      <c r="F295" s="50" t="s">
        <v>21</v>
      </c>
      <c r="G295" s="50">
        <v>20</v>
      </c>
      <c r="H295" s="50">
        <v>12985</v>
      </c>
      <c r="I295" s="49">
        <v>53</v>
      </c>
      <c r="J295" s="49">
        <v>208</v>
      </c>
      <c r="K295" s="48" t="s">
        <v>22</v>
      </c>
      <c r="L295" s="55" t="s">
        <v>21</v>
      </c>
      <c r="M295" s="847" t="s">
        <v>21</v>
      </c>
      <c r="N295" s="848" t="s">
        <v>1629</v>
      </c>
      <c r="O295" s="849" t="s">
        <v>1629</v>
      </c>
    </row>
    <row r="296" spans="1:15">
      <c r="A296" s="846" t="s">
        <v>715</v>
      </c>
      <c r="B296" s="52" t="s">
        <v>192</v>
      </c>
      <c r="C296" s="51" t="s">
        <v>21</v>
      </c>
      <c r="D296" s="50">
        <v>9755</v>
      </c>
      <c r="E296" s="50" t="s">
        <v>21</v>
      </c>
      <c r="F296" s="50" t="s">
        <v>21</v>
      </c>
      <c r="G296" s="50">
        <v>25</v>
      </c>
      <c r="H296" s="50">
        <v>11765</v>
      </c>
      <c r="I296" s="49">
        <v>54</v>
      </c>
      <c r="J296" s="49">
        <v>208</v>
      </c>
      <c r="K296" s="48" t="s">
        <v>22</v>
      </c>
      <c r="L296" s="55" t="s">
        <v>21</v>
      </c>
      <c r="M296" s="847" t="s">
        <v>21</v>
      </c>
      <c r="N296" s="848" t="s">
        <v>1629</v>
      </c>
      <c r="O296" s="849" t="s">
        <v>1629</v>
      </c>
    </row>
    <row r="297" spans="1:15">
      <c r="A297" s="846" t="s">
        <v>716</v>
      </c>
      <c r="B297" s="52" t="s">
        <v>193</v>
      </c>
      <c r="C297" s="51" t="s">
        <v>21</v>
      </c>
      <c r="D297" s="50">
        <v>14786</v>
      </c>
      <c r="E297" s="50" t="s">
        <v>21</v>
      </c>
      <c r="F297" s="50" t="s">
        <v>21</v>
      </c>
      <c r="G297" s="50">
        <v>25</v>
      </c>
      <c r="H297" s="50">
        <v>15595</v>
      </c>
      <c r="I297" s="49">
        <v>52</v>
      </c>
      <c r="J297" s="49">
        <v>208</v>
      </c>
      <c r="K297" s="48" t="s">
        <v>22</v>
      </c>
      <c r="L297" s="55" t="s">
        <v>21</v>
      </c>
      <c r="M297" s="847" t="s">
        <v>21</v>
      </c>
      <c r="N297" s="848" t="s">
        <v>1629</v>
      </c>
      <c r="O297" s="849" t="s">
        <v>1629</v>
      </c>
    </row>
    <row r="298" spans="1:15">
      <c r="A298" s="846" t="s">
        <v>717</v>
      </c>
      <c r="B298" s="52" t="s">
        <v>194</v>
      </c>
      <c r="C298" s="51" t="s">
        <v>21</v>
      </c>
      <c r="D298" s="50">
        <v>12868</v>
      </c>
      <c r="E298" s="50" t="s">
        <v>21</v>
      </c>
      <c r="F298" s="50" t="s">
        <v>21</v>
      </c>
      <c r="G298" s="50">
        <v>35</v>
      </c>
      <c r="H298" s="50">
        <v>16995</v>
      </c>
      <c r="I298" s="49">
        <v>77</v>
      </c>
      <c r="J298" s="49">
        <v>272</v>
      </c>
      <c r="K298" s="48" t="s">
        <v>22</v>
      </c>
      <c r="L298" s="55" t="s">
        <v>21</v>
      </c>
      <c r="M298" s="847" t="s">
        <v>21</v>
      </c>
      <c r="N298" s="848" t="s">
        <v>1629</v>
      </c>
      <c r="O298" s="849" t="s">
        <v>1629</v>
      </c>
    </row>
    <row r="299" spans="1:15">
      <c r="A299" s="846" t="s">
        <v>718</v>
      </c>
      <c r="B299" s="52" t="s">
        <v>195</v>
      </c>
      <c r="C299" s="51" t="s">
        <v>21</v>
      </c>
      <c r="D299" s="50">
        <v>8611</v>
      </c>
      <c r="E299" s="50" t="s">
        <v>21</v>
      </c>
      <c r="F299" s="50" t="s">
        <v>21</v>
      </c>
      <c r="G299" s="50">
        <v>19</v>
      </c>
      <c r="H299" s="50">
        <v>13746</v>
      </c>
      <c r="I299" s="49">
        <v>44</v>
      </c>
      <c r="J299" s="49">
        <v>272</v>
      </c>
      <c r="K299" s="48" t="s">
        <v>22</v>
      </c>
      <c r="L299" s="55" t="s">
        <v>21</v>
      </c>
      <c r="M299" s="847" t="s">
        <v>21</v>
      </c>
      <c r="N299" s="848" t="s">
        <v>1629</v>
      </c>
      <c r="O299" s="849" t="s">
        <v>1629</v>
      </c>
    </row>
    <row r="300" spans="1:15">
      <c r="A300" s="846" t="s">
        <v>719</v>
      </c>
      <c r="B300" s="52" t="s">
        <v>196</v>
      </c>
      <c r="C300" s="51" t="s">
        <v>21</v>
      </c>
      <c r="D300" s="50">
        <v>8611</v>
      </c>
      <c r="E300" s="50" t="s">
        <v>21</v>
      </c>
      <c r="F300" s="50" t="s">
        <v>21</v>
      </c>
      <c r="G300" s="50">
        <v>19</v>
      </c>
      <c r="H300" s="50">
        <v>12124</v>
      </c>
      <c r="I300" s="49">
        <v>44</v>
      </c>
      <c r="J300" s="49">
        <v>272</v>
      </c>
      <c r="K300" s="48" t="s">
        <v>22</v>
      </c>
      <c r="L300" s="55" t="s">
        <v>21</v>
      </c>
      <c r="M300" s="847" t="s">
        <v>21</v>
      </c>
      <c r="N300" s="848" t="s">
        <v>1629</v>
      </c>
      <c r="O300" s="849" t="s">
        <v>1629</v>
      </c>
    </row>
    <row r="301" spans="1:15">
      <c r="A301" s="846" t="s">
        <v>720</v>
      </c>
      <c r="B301" s="52" t="s">
        <v>197</v>
      </c>
      <c r="C301" s="51" t="s">
        <v>21</v>
      </c>
      <c r="D301" s="50">
        <v>4504</v>
      </c>
      <c r="E301" s="50" t="s">
        <v>21</v>
      </c>
      <c r="F301" s="50" t="s">
        <v>21</v>
      </c>
      <c r="G301" s="50">
        <v>14</v>
      </c>
      <c r="H301" s="50">
        <v>4504</v>
      </c>
      <c r="I301" s="49">
        <v>14</v>
      </c>
      <c r="J301" s="49">
        <v>272</v>
      </c>
      <c r="K301" s="48" t="s">
        <v>22</v>
      </c>
      <c r="L301" s="55" t="s">
        <v>21</v>
      </c>
      <c r="M301" s="847" t="s">
        <v>21</v>
      </c>
      <c r="N301" s="848" t="s">
        <v>1629</v>
      </c>
      <c r="O301" s="849" t="s">
        <v>1629</v>
      </c>
    </row>
    <row r="302" spans="1:15">
      <c r="A302" s="846" t="s">
        <v>2388</v>
      </c>
      <c r="B302" s="52" t="s">
        <v>2389</v>
      </c>
      <c r="C302" s="51" t="s">
        <v>21</v>
      </c>
      <c r="D302" s="50">
        <v>1991</v>
      </c>
      <c r="E302" s="50" t="s">
        <v>21</v>
      </c>
      <c r="F302" s="50" t="s">
        <v>21</v>
      </c>
      <c r="G302" s="50">
        <v>5</v>
      </c>
      <c r="H302" s="50">
        <v>3688</v>
      </c>
      <c r="I302" s="49">
        <v>17</v>
      </c>
      <c r="J302" s="49">
        <v>208</v>
      </c>
      <c r="K302" s="48" t="s">
        <v>22</v>
      </c>
      <c r="L302" s="55" t="s">
        <v>21</v>
      </c>
      <c r="M302" s="847" t="s">
        <v>21</v>
      </c>
      <c r="N302" s="848" t="s">
        <v>1629</v>
      </c>
      <c r="O302" s="849" t="s">
        <v>1629</v>
      </c>
    </row>
    <row r="303" spans="1:15">
      <c r="A303" s="846" t="s">
        <v>721</v>
      </c>
      <c r="B303" s="52" t="s">
        <v>2390</v>
      </c>
      <c r="C303" s="51" t="s">
        <v>21</v>
      </c>
      <c r="D303" s="50">
        <v>3455</v>
      </c>
      <c r="E303" s="50" t="s">
        <v>21</v>
      </c>
      <c r="F303" s="50" t="s">
        <v>21</v>
      </c>
      <c r="G303" s="50">
        <v>5</v>
      </c>
      <c r="H303" s="50">
        <v>6588</v>
      </c>
      <c r="I303" s="49">
        <v>28</v>
      </c>
      <c r="J303" s="49">
        <v>208</v>
      </c>
      <c r="K303" s="48" t="s">
        <v>22</v>
      </c>
      <c r="L303" s="55" t="s">
        <v>21</v>
      </c>
      <c r="M303" s="847" t="s">
        <v>21</v>
      </c>
      <c r="N303" s="848" t="s">
        <v>1629</v>
      </c>
      <c r="O303" s="849" t="s">
        <v>1629</v>
      </c>
    </row>
    <row r="304" spans="1:15">
      <c r="A304" s="846" t="s">
        <v>722</v>
      </c>
      <c r="B304" s="52" t="s">
        <v>2391</v>
      </c>
      <c r="C304" s="51" t="s">
        <v>21</v>
      </c>
      <c r="D304" s="50">
        <v>2704</v>
      </c>
      <c r="E304" s="50" t="s">
        <v>21</v>
      </c>
      <c r="F304" s="50" t="s">
        <v>21</v>
      </c>
      <c r="G304" s="50">
        <v>5</v>
      </c>
      <c r="H304" s="50">
        <v>3658</v>
      </c>
      <c r="I304" s="49">
        <v>10</v>
      </c>
      <c r="J304" s="49">
        <v>208</v>
      </c>
      <c r="K304" s="48" t="s">
        <v>22</v>
      </c>
      <c r="L304" s="55" t="s">
        <v>21</v>
      </c>
      <c r="M304" s="847" t="s">
        <v>21</v>
      </c>
      <c r="N304" s="848" t="s">
        <v>1629</v>
      </c>
      <c r="O304" s="849" t="s">
        <v>1629</v>
      </c>
    </row>
    <row r="305" spans="1:15">
      <c r="A305" s="846" t="s">
        <v>723</v>
      </c>
      <c r="B305" s="52" t="s">
        <v>198</v>
      </c>
      <c r="C305" s="51" t="s">
        <v>21</v>
      </c>
      <c r="D305" s="50">
        <v>2062</v>
      </c>
      <c r="E305" s="50" t="s">
        <v>21</v>
      </c>
      <c r="F305" s="50" t="s">
        <v>21</v>
      </c>
      <c r="G305" s="50">
        <v>5</v>
      </c>
      <c r="H305" s="50">
        <v>3344</v>
      </c>
      <c r="I305" s="49">
        <v>17</v>
      </c>
      <c r="J305" s="49">
        <v>208</v>
      </c>
      <c r="K305" s="48" t="s">
        <v>22</v>
      </c>
      <c r="L305" s="55" t="s">
        <v>21</v>
      </c>
      <c r="M305" s="847" t="s">
        <v>21</v>
      </c>
      <c r="N305" s="848" t="s">
        <v>1629</v>
      </c>
      <c r="O305" s="849" t="s">
        <v>1629</v>
      </c>
    </row>
    <row r="306" spans="1:15">
      <c r="A306" s="846" t="s">
        <v>724</v>
      </c>
      <c r="B306" s="52" t="s">
        <v>2392</v>
      </c>
      <c r="C306" s="51" t="s">
        <v>21</v>
      </c>
      <c r="D306" s="50">
        <v>1241</v>
      </c>
      <c r="E306" s="50" t="s">
        <v>21</v>
      </c>
      <c r="F306" s="50" t="s">
        <v>21</v>
      </c>
      <c r="G306" s="50">
        <v>5</v>
      </c>
      <c r="H306" s="50">
        <v>3002</v>
      </c>
      <c r="I306" s="49">
        <v>20</v>
      </c>
      <c r="J306" s="49">
        <v>208</v>
      </c>
      <c r="K306" s="48" t="s">
        <v>22</v>
      </c>
      <c r="L306" s="55" t="s">
        <v>21</v>
      </c>
      <c r="M306" s="847" t="s">
        <v>21</v>
      </c>
      <c r="N306" s="848" t="s">
        <v>1629</v>
      </c>
      <c r="O306" s="849" t="s">
        <v>1629</v>
      </c>
    </row>
    <row r="307" spans="1:15">
      <c r="A307" s="846" t="s">
        <v>725</v>
      </c>
      <c r="B307" s="52" t="s">
        <v>2393</v>
      </c>
      <c r="C307" s="51" t="s">
        <v>21</v>
      </c>
      <c r="D307" s="50">
        <v>3315</v>
      </c>
      <c r="E307" s="50" t="s">
        <v>21</v>
      </c>
      <c r="F307" s="50" t="s">
        <v>21</v>
      </c>
      <c r="G307" s="50">
        <v>5</v>
      </c>
      <c r="H307" s="50">
        <v>6406</v>
      </c>
      <c r="I307" s="49">
        <v>20</v>
      </c>
      <c r="J307" s="49">
        <v>272</v>
      </c>
      <c r="K307" s="48" t="s">
        <v>22</v>
      </c>
      <c r="L307" s="55" t="s">
        <v>21</v>
      </c>
      <c r="M307" s="847" t="s">
        <v>21</v>
      </c>
      <c r="N307" s="848" t="s">
        <v>1629</v>
      </c>
      <c r="O307" s="849" t="s">
        <v>1629</v>
      </c>
    </row>
    <row r="308" spans="1:15">
      <c r="A308" s="846" t="s">
        <v>726</v>
      </c>
      <c r="B308" s="52" t="s">
        <v>2394</v>
      </c>
      <c r="C308" s="51" t="s">
        <v>21</v>
      </c>
      <c r="D308" s="50">
        <v>2494</v>
      </c>
      <c r="E308" s="50" t="s">
        <v>21</v>
      </c>
      <c r="F308" s="50" t="s">
        <v>21</v>
      </c>
      <c r="G308" s="50">
        <v>5</v>
      </c>
      <c r="H308" s="50">
        <v>4697</v>
      </c>
      <c r="I308" s="49">
        <v>31</v>
      </c>
      <c r="J308" s="49">
        <v>208</v>
      </c>
      <c r="K308" s="48" t="s">
        <v>22</v>
      </c>
      <c r="L308" s="55" t="s">
        <v>21</v>
      </c>
      <c r="M308" s="847" t="s">
        <v>21</v>
      </c>
      <c r="N308" s="848" t="s">
        <v>1629</v>
      </c>
      <c r="O308" s="849" t="s">
        <v>1629</v>
      </c>
    </row>
    <row r="309" spans="1:15">
      <c r="A309" s="846" t="s">
        <v>727</v>
      </c>
      <c r="B309" s="52" t="s">
        <v>199</v>
      </c>
      <c r="C309" s="51" t="s">
        <v>21</v>
      </c>
      <c r="D309" s="50">
        <v>4238</v>
      </c>
      <c r="E309" s="50" t="s">
        <v>21</v>
      </c>
      <c r="F309" s="50" t="s">
        <v>21</v>
      </c>
      <c r="G309" s="50">
        <v>19</v>
      </c>
      <c r="H309" s="50">
        <v>7582</v>
      </c>
      <c r="I309" s="49">
        <v>34</v>
      </c>
      <c r="J309" s="49">
        <v>208</v>
      </c>
      <c r="K309" s="48" t="s">
        <v>22</v>
      </c>
      <c r="L309" s="55" t="s">
        <v>21</v>
      </c>
      <c r="M309" s="847" t="s">
        <v>21</v>
      </c>
      <c r="N309" s="848" t="s">
        <v>1629</v>
      </c>
      <c r="O309" s="849" t="s">
        <v>1629</v>
      </c>
    </row>
    <row r="310" spans="1:15">
      <c r="A310" s="846" t="s">
        <v>728</v>
      </c>
      <c r="B310" s="52" t="s">
        <v>200</v>
      </c>
      <c r="C310" s="51">
        <v>140</v>
      </c>
      <c r="D310" s="50">
        <v>1142</v>
      </c>
      <c r="E310" s="50" t="s">
        <v>21</v>
      </c>
      <c r="F310" s="50" t="s">
        <v>21</v>
      </c>
      <c r="G310" s="50">
        <v>5</v>
      </c>
      <c r="H310" s="50">
        <v>3312</v>
      </c>
      <c r="I310" s="49">
        <v>27</v>
      </c>
      <c r="J310" s="49">
        <v>208</v>
      </c>
      <c r="K310" s="48" t="s">
        <v>22</v>
      </c>
      <c r="L310" s="55" t="s">
        <v>21</v>
      </c>
      <c r="M310" s="847" t="s">
        <v>21</v>
      </c>
      <c r="N310" s="848" t="s">
        <v>1629</v>
      </c>
      <c r="O310" s="849" t="s">
        <v>1629</v>
      </c>
    </row>
    <row r="311" spans="1:15">
      <c r="A311" s="846" t="s">
        <v>729</v>
      </c>
      <c r="B311" s="52" t="s">
        <v>2395</v>
      </c>
      <c r="C311" s="51">
        <v>288</v>
      </c>
      <c r="D311" s="50">
        <v>288</v>
      </c>
      <c r="E311" s="50" t="s">
        <v>21</v>
      </c>
      <c r="F311" s="50" t="s">
        <v>21</v>
      </c>
      <c r="G311" s="50">
        <v>5</v>
      </c>
      <c r="H311" s="50">
        <v>288</v>
      </c>
      <c r="I311" s="49">
        <v>5</v>
      </c>
      <c r="J311" s="49">
        <v>208</v>
      </c>
      <c r="K311" s="48" t="s">
        <v>22</v>
      </c>
      <c r="L311" s="55" t="s">
        <v>21</v>
      </c>
      <c r="M311" s="847" t="s">
        <v>21</v>
      </c>
      <c r="N311" s="848" t="s">
        <v>1629</v>
      </c>
      <c r="O311" s="849" t="s">
        <v>1629</v>
      </c>
    </row>
    <row r="312" spans="1:15">
      <c r="A312" s="846" t="s">
        <v>730</v>
      </c>
      <c r="B312" s="52" t="s">
        <v>1676</v>
      </c>
      <c r="C312" s="56">
        <v>170</v>
      </c>
      <c r="D312" s="50">
        <v>170</v>
      </c>
      <c r="E312" s="50" t="s">
        <v>21</v>
      </c>
      <c r="F312" s="50" t="s">
        <v>21</v>
      </c>
      <c r="G312" s="50">
        <v>5</v>
      </c>
      <c r="H312" s="50">
        <v>558</v>
      </c>
      <c r="I312" s="49">
        <v>5</v>
      </c>
      <c r="J312" s="49">
        <v>208</v>
      </c>
      <c r="K312" s="48" t="s">
        <v>22</v>
      </c>
      <c r="L312" s="55" t="s">
        <v>21</v>
      </c>
      <c r="M312" s="847" t="s">
        <v>21</v>
      </c>
      <c r="N312" s="848" t="s">
        <v>1629</v>
      </c>
      <c r="O312" s="849" t="s">
        <v>1629</v>
      </c>
    </row>
    <row r="313" spans="1:15">
      <c r="A313" s="846" t="s">
        <v>731</v>
      </c>
      <c r="B313" s="52" t="s">
        <v>2396</v>
      </c>
      <c r="C313" s="56" t="s">
        <v>21</v>
      </c>
      <c r="D313" s="50">
        <v>2821</v>
      </c>
      <c r="E313" s="50" t="s">
        <v>21</v>
      </c>
      <c r="F313" s="50" t="s">
        <v>21</v>
      </c>
      <c r="G313" s="50">
        <v>5</v>
      </c>
      <c r="H313" s="50">
        <v>5777</v>
      </c>
      <c r="I313" s="49">
        <v>26</v>
      </c>
      <c r="J313" s="49">
        <v>208</v>
      </c>
      <c r="K313" s="48" t="s">
        <v>22</v>
      </c>
      <c r="L313" s="55" t="s">
        <v>21</v>
      </c>
      <c r="M313" s="847" t="s">
        <v>21</v>
      </c>
      <c r="N313" s="848" t="s">
        <v>1629</v>
      </c>
      <c r="O313" s="849" t="s">
        <v>1629</v>
      </c>
    </row>
    <row r="314" spans="1:15">
      <c r="A314" s="846" t="s">
        <v>732</v>
      </c>
      <c r="B314" s="52" t="s">
        <v>1631</v>
      </c>
      <c r="C314" s="56" t="s">
        <v>21</v>
      </c>
      <c r="D314" s="50">
        <v>3216</v>
      </c>
      <c r="E314" s="50" t="s">
        <v>21</v>
      </c>
      <c r="F314" s="50" t="s">
        <v>21</v>
      </c>
      <c r="G314" s="50">
        <v>5</v>
      </c>
      <c r="H314" s="50">
        <v>4377</v>
      </c>
      <c r="I314" s="49">
        <v>12</v>
      </c>
      <c r="J314" s="49">
        <v>208</v>
      </c>
      <c r="K314" s="48" t="s">
        <v>22</v>
      </c>
      <c r="L314" s="55" t="s">
        <v>21</v>
      </c>
      <c r="M314" s="847" t="s">
        <v>21</v>
      </c>
      <c r="N314" s="848" t="s">
        <v>1629</v>
      </c>
      <c r="O314" s="849" t="s">
        <v>1629</v>
      </c>
    </row>
    <row r="315" spans="1:15">
      <c r="A315" s="846" t="s">
        <v>733</v>
      </c>
      <c r="B315" s="52" t="s">
        <v>2397</v>
      </c>
      <c r="C315" s="51" t="s">
        <v>21</v>
      </c>
      <c r="D315" s="50">
        <v>9789</v>
      </c>
      <c r="E315" s="50" t="s">
        <v>21</v>
      </c>
      <c r="F315" s="50" t="s">
        <v>21</v>
      </c>
      <c r="G315" s="50">
        <v>27</v>
      </c>
      <c r="H315" s="50">
        <v>12040</v>
      </c>
      <c r="I315" s="49">
        <v>52</v>
      </c>
      <c r="J315" s="49">
        <v>208</v>
      </c>
      <c r="K315" s="48" t="s">
        <v>22</v>
      </c>
      <c r="L315" s="55" t="s">
        <v>21</v>
      </c>
      <c r="M315" s="847" t="s">
        <v>21</v>
      </c>
      <c r="N315" s="848" t="s">
        <v>1629</v>
      </c>
      <c r="O315" s="849" t="s">
        <v>1629</v>
      </c>
    </row>
    <row r="316" spans="1:15">
      <c r="A316" s="846" t="s">
        <v>734</v>
      </c>
      <c r="B316" s="52" t="s">
        <v>1677</v>
      </c>
      <c r="C316" s="51" t="s">
        <v>21</v>
      </c>
      <c r="D316" s="50">
        <v>11199</v>
      </c>
      <c r="E316" s="50" t="s">
        <v>21</v>
      </c>
      <c r="F316" s="50" t="s">
        <v>21</v>
      </c>
      <c r="G316" s="50">
        <v>33</v>
      </c>
      <c r="H316" s="50">
        <v>14827</v>
      </c>
      <c r="I316" s="49">
        <v>71</v>
      </c>
      <c r="J316" s="49">
        <v>208</v>
      </c>
      <c r="K316" s="48" t="s">
        <v>22</v>
      </c>
      <c r="L316" s="55" t="s">
        <v>21</v>
      </c>
      <c r="M316" s="847" t="s">
        <v>21</v>
      </c>
      <c r="N316" s="848" t="s">
        <v>1629</v>
      </c>
      <c r="O316" s="849" t="s">
        <v>1629</v>
      </c>
    </row>
    <row r="317" spans="1:15">
      <c r="A317" s="846" t="s">
        <v>735</v>
      </c>
      <c r="B317" s="52" t="s">
        <v>1678</v>
      </c>
      <c r="C317" s="51" t="s">
        <v>21</v>
      </c>
      <c r="D317" s="50">
        <v>989</v>
      </c>
      <c r="E317" s="50" t="s">
        <v>21</v>
      </c>
      <c r="F317" s="50" t="s">
        <v>21</v>
      </c>
      <c r="G317" s="50">
        <v>5</v>
      </c>
      <c r="H317" s="50">
        <v>577</v>
      </c>
      <c r="I317" s="49">
        <v>5</v>
      </c>
      <c r="J317" s="49">
        <v>208</v>
      </c>
      <c r="K317" s="48" t="s">
        <v>22</v>
      </c>
      <c r="L317" s="55" t="s">
        <v>21</v>
      </c>
      <c r="M317" s="847" t="s">
        <v>21</v>
      </c>
      <c r="N317" s="848">
        <v>1</v>
      </c>
      <c r="O317" s="849" t="s">
        <v>2210</v>
      </c>
    </row>
    <row r="318" spans="1:15">
      <c r="A318" s="846" t="s">
        <v>736</v>
      </c>
      <c r="B318" s="52" t="s">
        <v>201</v>
      </c>
      <c r="C318" s="51" t="s">
        <v>21</v>
      </c>
      <c r="D318" s="50">
        <v>2708</v>
      </c>
      <c r="E318" s="50" t="s">
        <v>21</v>
      </c>
      <c r="F318" s="50" t="s">
        <v>21</v>
      </c>
      <c r="G318" s="50">
        <v>35</v>
      </c>
      <c r="H318" s="50">
        <v>6512</v>
      </c>
      <c r="I318" s="49">
        <v>75</v>
      </c>
      <c r="J318" s="49">
        <v>208</v>
      </c>
      <c r="K318" s="48" t="s">
        <v>27</v>
      </c>
      <c r="L318" s="55">
        <v>0.25</v>
      </c>
      <c r="M318" s="847">
        <v>1628</v>
      </c>
      <c r="N318" s="848" t="s">
        <v>1629</v>
      </c>
      <c r="O318" s="849" t="s">
        <v>1629</v>
      </c>
    </row>
    <row r="319" spans="1:15">
      <c r="A319" s="846" t="s">
        <v>737</v>
      </c>
      <c r="B319" s="52" t="s">
        <v>2398</v>
      </c>
      <c r="C319" s="51" t="s">
        <v>21</v>
      </c>
      <c r="D319" s="50">
        <v>4309</v>
      </c>
      <c r="E319" s="50" t="s">
        <v>21</v>
      </c>
      <c r="F319" s="50" t="s">
        <v>21</v>
      </c>
      <c r="G319" s="50">
        <v>43</v>
      </c>
      <c r="H319" s="50">
        <v>3668</v>
      </c>
      <c r="I319" s="49">
        <v>40</v>
      </c>
      <c r="J319" s="49">
        <v>208</v>
      </c>
      <c r="K319" s="48" t="s">
        <v>27</v>
      </c>
      <c r="L319" s="55">
        <v>0.25</v>
      </c>
      <c r="M319" s="847">
        <v>917</v>
      </c>
      <c r="N319" s="848" t="s">
        <v>1629</v>
      </c>
      <c r="O319" s="849" t="s">
        <v>1629</v>
      </c>
    </row>
    <row r="320" spans="1:15">
      <c r="A320" s="846" t="s">
        <v>738</v>
      </c>
      <c r="B320" s="52" t="s">
        <v>2399</v>
      </c>
      <c r="C320" s="51" t="s">
        <v>21</v>
      </c>
      <c r="D320" s="50">
        <v>1668</v>
      </c>
      <c r="E320" s="50" t="s">
        <v>21</v>
      </c>
      <c r="F320" s="50" t="s">
        <v>21</v>
      </c>
      <c r="G320" s="50">
        <v>18</v>
      </c>
      <c r="H320" s="50">
        <v>2288</v>
      </c>
      <c r="I320" s="49">
        <v>21</v>
      </c>
      <c r="J320" s="49">
        <v>208</v>
      </c>
      <c r="K320" s="48" t="s">
        <v>27</v>
      </c>
      <c r="L320" s="55">
        <v>0.25</v>
      </c>
      <c r="M320" s="847">
        <v>572</v>
      </c>
      <c r="N320" s="848" t="s">
        <v>1629</v>
      </c>
      <c r="O320" s="849" t="s">
        <v>1629</v>
      </c>
    </row>
    <row r="321" spans="1:15">
      <c r="A321" s="846" t="s">
        <v>739</v>
      </c>
      <c r="B321" s="52" t="s">
        <v>202</v>
      </c>
      <c r="C321" s="51" t="s">
        <v>21</v>
      </c>
      <c r="D321" s="50">
        <v>1063</v>
      </c>
      <c r="E321" s="50" t="s">
        <v>21</v>
      </c>
      <c r="F321" s="50" t="s">
        <v>21</v>
      </c>
      <c r="G321" s="50">
        <v>131</v>
      </c>
      <c r="H321" s="50">
        <v>3165</v>
      </c>
      <c r="I321" s="49">
        <v>32</v>
      </c>
      <c r="J321" s="49">
        <v>208</v>
      </c>
      <c r="K321" s="48" t="s">
        <v>27</v>
      </c>
      <c r="L321" s="55">
        <v>0.25</v>
      </c>
      <c r="M321" s="847">
        <v>791</v>
      </c>
      <c r="N321" s="848" t="s">
        <v>1629</v>
      </c>
      <c r="O321" s="849" t="s">
        <v>1629</v>
      </c>
    </row>
    <row r="322" spans="1:15">
      <c r="A322" s="846" t="s">
        <v>740</v>
      </c>
      <c r="B322" s="52" t="s">
        <v>203</v>
      </c>
      <c r="C322" s="51" t="s">
        <v>21</v>
      </c>
      <c r="D322" s="50">
        <v>583</v>
      </c>
      <c r="E322" s="50" t="s">
        <v>21</v>
      </c>
      <c r="F322" s="50" t="s">
        <v>21</v>
      </c>
      <c r="G322" s="50">
        <v>5</v>
      </c>
      <c r="H322" s="50">
        <v>1975</v>
      </c>
      <c r="I322" s="49">
        <v>16</v>
      </c>
      <c r="J322" s="49">
        <v>208</v>
      </c>
      <c r="K322" s="48" t="s">
        <v>27</v>
      </c>
      <c r="L322" s="55">
        <v>0.25</v>
      </c>
      <c r="M322" s="847">
        <v>494</v>
      </c>
      <c r="N322" s="848" t="s">
        <v>1629</v>
      </c>
      <c r="O322" s="849" t="s">
        <v>1629</v>
      </c>
    </row>
    <row r="323" spans="1:15">
      <c r="A323" s="846" t="s">
        <v>741</v>
      </c>
      <c r="B323" s="52" t="s">
        <v>204</v>
      </c>
      <c r="C323" s="51" t="s">
        <v>21</v>
      </c>
      <c r="D323" s="50">
        <v>2217</v>
      </c>
      <c r="E323" s="50" t="s">
        <v>21</v>
      </c>
      <c r="F323" s="50" t="s">
        <v>21</v>
      </c>
      <c r="G323" s="50">
        <v>28</v>
      </c>
      <c r="H323" s="50">
        <v>1927</v>
      </c>
      <c r="I323" s="49">
        <v>13</v>
      </c>
      <c r="J323" s="49">
        <v>208</v>
      </c>
      <c r="K323" s="48" t="s">
        <v>27</v>
      </c>
      <c r="L323" s="55">
        <v>0.25</v>
      </c>
      <c r="M323" s="847">
        <v>482</v>
      </c>
      <c r="N323" s="848" t="s">
        <v>1629</v>
      </c>
      <c r="O323" s="849" t="s">
        <v>1629</v>
      </c>
    </row>
    <row r="324" spans="1:15">
      <c r="A324" s="846" t="s">
        <v>742</v>
      </c>
      <c r="B324" s="52" t="s">
        <v>205</v>
      </c>
      <c r="C324" s="51" t="s">
        <v>21</v>
      </c>
      <c r="D324" s="50">
        <v>1658</v>
      </c>
      <c r="E324" s="50" t="s">
        <v>21</v>
      </c>
      <c r="F324" s="50" t="s">
        <v>21</v>
      </c>
      <c r="G324" s="50">
        <v>10</v>
      </c>
      <c r="H324" s="50">
        <v>2931</v>
      </c>
      <c r="I324" s="49">
        <v>30</v>
      </c>
      <c r="J324" s="49">
        <v>208</v>
      </c>
      <c r="K324" s="48" t="s">
        <v>27</v>
      </c>
      <c r="L324" s="55">
        <v>0.25</v>
      </c>
      <c r="M324" s="847">
        <v>733</v>
      </c>
      <c r="N324" s="848" t="s">
        <v>1629</v>
      </c>
      <c r="O324" s="849" t="s">
        <v>1629</v>
      </c>
    </row>
    <row r="325" spans="1:15">
      <c r="A325" s="846" t="s">
        <v>743</v>
      </c>
      <c r="B325" s="52" t="s">
        <v>2400</v>
      </c>
      <c r="C325" s="51" t="s">
        <v>21</v>
      </c>
      <c r="D325" s="850">
        <v>1078</v>
      </c>
      <c r="E325" s="850" t="s">
        <v>21</v>
      </c>
      <c r="F325" s="50" t="s">
        <v>21</v>
      </c>
      <c r="G325" s="50">
        <v>5</v>
      </c>
      <c r="H325" s="50">
        <v>1685</v>
      </c>
      <c r="I325" s="49">
        <v>21</v>
      </c>
      <c r="J325" s="49">
        <v>208</v>
      </c>
      <c r="K325" s="48" t="s">
        <v>22</v>
      </c>
      <c r="L325" s="55" t="s">
        <v>21</v>
      </c>
      <c r="M325" s="847" t="s">
        <v>21</v>
      </c>
      <c r="N325" s="848">
        <v>1</v>
      </c>
      <c r="O325" s="849" t="s">
        <v>1630</v>
      </c>
    </row>
    <row r="326" spans="1:15">
      <c r="A326" s="846" t="s">
        <v>744</v>
      </c>
      <c r="B326" s="52" t="s">
        <v>2401</v>
      </c>
      <c r="C326" s="51" t="s">
        <v>21</v>
      </c>
      <c r="D326" s="850">
        <v>712</v>
      </c>
      <c r="E326" s="850" t="s">
        <v>21</v>
      </c>
      <c r="F326" s="50" t="s">
        <v>21</v>
      </c>
      <c r="G326" s="50">
        <v>5</v>
      </c>
      <c r="H326" s="50">
        <v>613</v>
      </c>
      <c r="I326" s="49">
        <v>5</v>
      </c>
      <c r="J326" s="49">
        <v>208</v>
      </c>
      <c r="K326" s="48" t="s">
        <v>22</v>
      </c>
      <c r="L326" s="55" t="s">
        <v>21</v>
      </c>
      <c r="M326" s="847" t="s">
        <v>21</v>
      </c>
      <c r="N326" s="848">
        <v>1</v>
      </c>
      <c r="O326" s="849" t="s">
        <v>1630</v>
      </c>
    </row>
    <row r="327" spans="1:15">
      <c r="A327" s="846" t="s">
        <v>745</v>
      </c>
      <c r="B327" s="52" t="s">
        <v>2402</v>
      </c>
      <c r="C327" s="51" t="s">
        <v>21</v>
      </c>
      <c r="D327" s="850">
        <v>1357</v>
      </c>
      <c r="E327" s="850" t="s">
        <v>21</v>
      </c>
      <c r="F327" s="50" t="s">
        <v>21</v>
      </c>
      <c r="G327" s="50">
        <v>23</v>
      </c>
      <c r="H327" s="50">
        <v>2105</v>
      </c>
      <c r="I327" s="49">
        <v>21</v>
      </c>
      <c r="J327" s="49">
        <v>208</v>
      </c>
      <c r="K327" s="48" t="s">
        <v>27</v>
      </c>
      <c r="L327" s="47">
        <v>0.25</v>
      </c>
      <c r="M327" s="851">
        <v>526</v>
      </c>
      <c r="N327" s="848" t="s">
        <v>1629</v>
      </c>
      <c r="O327" s="849" t="s">
        <v>1629</v>
      </c>
    </row>
    <row r="328" spans="1:15">
      <c r="A328" s="846" t="s">
        <v>746</v>
      </c>
      <c r="B328" s="52" t="s">
        <v>2403</v>
      </c>
      <c r="C328" s="51" t="s">
        <v>21</v>
      </c>
      <c r="D328" s="50">
        <v>537</v>
      </c>
      <c r="E328" s="50" t="s">
        <v>21</v>
      </c>
      <c r="F328" s="50" t="s">
        <v>21</v>
      </c>
      <c r="G328" s="50">
        <v>5</v>
      </c>
      <c r="H328" s="50">
        <v>519</v>
      </c>
      <c r="I328" s="49">
        <v>5</v>
      </c>
      <c r="J328" s="49">
        <v>208</v>
      </c>
      <c r="K328" s="48" t="s">
        <v>22</v>
      </c>
      <c r="L328" s="55" t="s">
        <v>21</v>
      </c>
      <c r="M328" s="847" t="s">
        <v>21</v>
      </c>
      <c r="N328" s="848">
        <v>1</v>
      </c>
      <c r="O328" s="849" t="s">
        <v>1630</v>
      </c>
    </row>
    <row r="329" spans="1:15">
      <c r="A329" s="846" t="s">
        <v>747</v>
      </c>
      <c r="B329" s="52" t="s">
        <v>206</v>
      </c>
      <c r="C329" s="51" t="s">
        <v>21</v>
      </c>
      <c r="D329" s="50">
        <v>1010</v>
      </c>
      <c r="E329" s="50" t="s">
        <v>21</v>
      </c>
      <c r="F329" s="50" t="s">
        <v>21</v>
      </c>
      <c r="G329" s="50">
        <v>5</v>
      </c>
      <c r="H329" s="50">
        <v>2681</v>
      </c>
      <c r="I329" s="49">
        <v>16</v>
      </c>
      <c r="J329" s="49">
        <v>272</v>
      </c>
      <c r="K329" s="48" t="s">
        <v>27</v>
      </c>
      <c r="L329" s="55">
        <v>0.25</v>
      </c>
      <c r="M329" s="847">
        <v>670</v>
      </c>
      <c r="N329" s="848" t="s">
        <v>1629</v>
      </c>
      <c r="O329" s="849" t="s">
        <v>1629</v>
      </c>
    </row>
    <row r="330" spans="1:15">
      <c r="A330" s="846" t="s">
        <v>748</v>
      </c>
      <c r="B330" s="52" t="s">
        <v>207</v>
      </c>
      <c r="C330" s="51" t="s">
        <v>21</v>
      </c>
      <c r="D330" s="50">
        <v>3945</v>
      </c>
      <c r="E330" s="50" t="s">
        <v>21</v>
      </c>
      <c r="F330" s="50" t="s">
        <v>21</v>
      </c>
      <c r="G330" s="50">
        <v>24</v>
      </c>
      <c r="H330" s="50">
        <v>3371</v>
      </c>
      <c r="I330" s="49">
        <v>18</v>
      </c>
      <c r="J330" s="49">
        <v>208</v>
      </c>
      <c r="K330" s="48" t="s">
        <v>27</v>
      </c>
      <c r="L330" s="55">
        <v>0.25</v>
      </c>
      <c r="M330" s="847">
        <v>843</v>
      </c>
      <c r="N330" s="848" t="s">
        <v>1629</v>
      </c>
      <c r="O330" s="849" t="s">
        <v>1629</v>
      </c>
    </row>
    <row r="331" spans="1:15">
      <c r="A331" s="846" t="s">
        <v>2404</v>
      </c>
      <c r="B331" s="52" t="s">
        <v>2405</v>
      </c>
      <c r="C331" s="51" t="s">
        <v>21</v>
      </c>
      <c r="D331" s="50">
        <v>11011</v>
      </c>
      <c r="E331" s="50" t="s">
        <v>21</v>
      </c>
      <c r="F331" s="50" t="s">
        <v>21</v>
      </c>
      <c r="G331" s="50">
        <v>47</v>
      </c>
      <c r="H331" s="50">
        <v>13495</v>
      </c>
      <c r="I331" s="49">
        <v>113</v>
      </c>
      <c r="J331" s="49">
        <v>215</v>
      </c>
      <c r="K331" s="48" t="s">
        <v>22</v>
      </c>
      <c r="L331" s="55" t="s">
        <v>21</v>
      </c>
      <c r="M331" s="847" t="s">
        <v>21</v>
      </c>
      <c r="N331" s="848" t="s">
        <v>1629</v>
      </c>
      <c r="O331" s="849" t="s">
        <v>1629</v>
      </c>
    </row>
    <row r="332" spans="1:15">
      <c r="A332" s="846" t="s">
        <v>2406</v>
      </c>
      <c r="B332" s="52" t="s">
        <v>2407</v>
      </c>
      <c r="C332" s="51" t="s">
        <v>21</v>
      </c>
      <c r="D332" s="50">
        <v>7038</v>
      </c>
      <c r="E332" s="50" t="s">
        <v>21</v>
      </c>
      <c r="F332" s="50" t="s">
        <v>21</v>
      </c>
      <c r="G332" s="50">
        <v>25</v>
      </c>
      <c r="H332" s="50">
        <v>7830</v>
      </c>
      <c r="I332" s="49">
        <v>33</v>
      </c>
      <c r="J332" s="49">
        <v>215</v>
      </c>
      <c r="K332" s="48" t="s">
        <v>22</v>
      </c>
      <c r="L332" s="55" t="s">
        <v>21</v>
      </c>
      <c r="M332" s="847" t="s">
        <v>21</v>
      </c>
      <c r="N332" s="848" t="s">
        <v>1629</v>
      </c>
      <c r="O332" s="849" t="s">
        <v>1629</v>
      </c>
    </row>
    <row r="333" spans="1:15">
      <c r="A333" s="846" t="s">
        <v>2408</v>
      </c>
      <c r="B333" s="52" t="s">
        <v>2409</v>
      </c>
      <c r="C333" s="51" t="s">
        <v>21</v>
      </c>
      <c r="D333" s="50">
        <v>12733</v>
      </c>
      <c r="E333" s="50" t="s">
        <v>21</v>
      </c>
      <c r="F333" s="50" t="s">
        <v>21</v>
      </c>
      <c r="G333" s="50">
        <v>40</v>
      </c>
      <c r="H333" s="50">
        <v>14980</v>
      </c>
      <c r="I333" s="49">
        <v>99</v>
      </c>
      <c r="J333" s="49">
        <v>271</v>
      </c>
      <c r="K333" s="48" t="s">
        <v>22</v>
      </c>
      <c r="L333" s="55" t="s">
        <v>21</v>
      </c>
      <c r="M333" s="847" t="s">
        <v>21</v>
      </c>
      <c r="N333" s="848" t="s">
        <v>1629</v>
      </c>
      <c r="O333" s="849" t="s">
        <v>1629</v>
      </c>
    </row>
    <row r="334" spans="1:15">
      <c r="A334" s="846" t="s">
        <v>2410</v>
      </c>
      <c r="B334" s="52" t="s">
        <v>2411</v>
      </c>
      <c r="C334" s="51" t="s">
        <v>21</v>
      </c>
      <c r="D334" s="50">
        <v>3537</v>
      </c>
      <c r="E334" s="50" t="s">
        <v>21</v>
      </c>
      <c r="F334" s="50" t="s">
        <v>21</v>
      </c>
      <c r="G334" s="50">
        <v>8</v>
      </c>
      <c r="H334" s="50">
        <v>5734</v>
      </c>
      <c r="I334" s="49">
        <v>49</v>
      </c>
      <c r="J334" s="49">
        <v>215</v>
      </c>
      <c r="K334" s="48" t="s">
        <v>22</v>
      </c>
      <c r="L334" s="55" t="s">
        <v>21</v>
      </c>
      <c r="M334" s="847" t="s">
        <v>21</v>
      </c>
      <c r="N334" s="848" t="s">
        <v>1629</v>
      </c>
      <c r="O334" s="849" t="s">
        <v>1629</v>
      </c>
    </row>
    <row r="335" spans="1:15">
      <c r="A335" s="846" t="s">
        <v>2412</v>
      </c>
      <c r="B335" s="52" t="s">
        <v>2413</v>
      </c>
      <c r="C335" s="51" t="s">
        <v>21</v>
      </c>
      <c r="D335" s="50">
        <v>8626</v>
      </c>
      <c r="E335" s="50" t="s">
        <v>21</v>
      </c>
      <c r="F335" s="50" t="s">
        <v>21</v>
      </c>
      <c r="G335" s="50">
        <v>41</v>
      </c>
      <c r="H335" s="50">
        <v>11356</v>
      </c>
      <c r="I335" s="49">
        <v>81</v>
      </c>
      <c r="J335" s="49">
        <v>215</v>
      </c>
      <c r="K335" s="48" t="s">
        <v>22</v>
      </c>
      <c r="L335" s="55" t="s">
        <v>21</v>
      </c>
      <c r="M335" s="847" t="s">
        <v>21</v>
      </c>
      <c r="N335" s="848" t="s">
        <v>1629</v>
      </c>
      <c r="O335" s="849" t="s">
        <v>1629</v>
      </c>
    </row>
    <row r="336" spans="1:15">
      <c r="A336" s="846" t="s">
        <v>2414</v>
      </c>
      <c r="B336" s="52" t="s">
        <v>2415</v>
      </c>
      <c r="C336" s="51" t="s">
        <v>21</v>
      </c>
      <c r="D336" s="50">
        <v>5364</v>
      </c>
      <c r="E336" s="50" t="s">
        <v>21</v>
      </c>
      <c r="F336" s="50" t="s">
        <v>21</v>
      </c>
      <c r="G336" s="50">
        <v>15</v>
      </c>
      <c r="H336" s="50">
        <v>7817</v>
      </c>
      <c r="I336" s="49">
        <v>47</v>
      </c>
      <c r="J336" s="49">
        <v>215</v>
      </c>
      <c r="K336" s="48" t="s">
        <v>22</v>
      </c>
      <c r="L336" s="55" t="s">
        <v>21</v>
      </c>
      <c r="M336" s="847" t="s">
        <v>21</v>
      </c>
      <c r="N336" s="848" t="s">
        <v>1629</v>
      </c>
      <c r="O336" s="849" t="s">
        <v>1629</v>
      </c>
    </row>
    <row r="337" spans="1:15">
      <c r="A337" s="846" t="s">
        <v>2416</v>
      </c>
      <c r="B337" s="52" t="s">
        <v>2417</v>
      </c>
      <c r="C337" s="51" t="s">
        <v>21</v>
      </c>
      <c r="D337" s="50">
        <v>3482</v>
      </c>
      <c r="E337" s="50" t="s">
        <v>21</v>
      </c>
      <c r="F337" s="50" t="s">
        <v>21</v>
      </c>
      <c r="G337" s="50">
        <v>14</v>
      </c>
      <c r="H337" s="50">
        <v>5557</v>
      </c>
      <c r="I337" s="49">
        <v>44</v>
      </c>
      <c r="J337" s="49">
        <v>215</v>
      </c>
      <c r="K337" s="48" t="s">
        <v>22</v>
      </c>
      <c r="L337" s="55" t="s">
        <v>21</v>
      </c>
      <c r="M337" s="847" t="s">
        <v>21</v>
      </c>
      <c r="N337" s="848" t="s">
        <v>1629</v>
      </c>
      <c r="O337" s="849" t="s">
        <v>1629</v>
      </c>
    </row>
    <row r="338" spans="1:15">
      <c r="A338" s="846" t="s">
        <v>2418</v>
      </c>
      <c r="B338" s="52" t="s">
        <v>2419</v>
      </c>
      <c r="C338" s="51" t="s">
        <v>21</v>
      </c>
      <c r="D338" s="50">
        <v>2076</v>
      </c>
      <c r="E338" s="50" t="s">
        <v>21</v>
      </c>
      <c r="F338" s="50" t="s">
        <v>21</v>
      </c>
      <c r="G338" s="50">
        <v>5</v>
      </c>
      <c r="H338" s="50">
        <v>3202</v>
      </c>
      <c r="I338" s="49">
        <v>17</v>
      </c>
      <c r="J338" s="49">
        <v>215</v>
      </c>
      <c r="K338" s="48" t="s">
        <v>22</v>
      </c>
      <c r="L338" s="55" t="s">
        <v>21</v>
      </c>
      <c r="M338" s="847" t="s">
        <v>21</v>
      </c>
      <c r="N338" s="848" t="s">
        <v>1629</v>
      </c>
      <c r="O338" s="849" t="s">
        <v>1629</v>
      </c>
    </row>
    <row r="339" spans="1:15">
      <c r="A339" s="846" t="s">
        <v>2420</v>
      </c>
      <c r="B339" s="52" t="s">
        <v>2421</v>
      </c>
      <c r="C339" s="51" t="s">
        <v>21</v>
      </c>
      <c r="D339" s="50">
        <v>5227</v>
      </c>
      <c r="E339" s="50" t="s">
        <v>21</v>
      </c>
      <c r="F339" s="50" t="s">
        <v>21</v>
      </c>
      <c r="G339" s="50">
        <v>16</v>
      </c>
      <c r="H339" s="50">
        <v>3940</v>
      </c>
      <c r="I339" s="49">
        <v>11</v>
      </c>
      <c r="J339" s="49">
        <v>215</v>
      </c>
      <c r="K339" s="48" t="s">
        <v>22</v>
      </c>
      <c r="L339" s="55" t="s">
        <v>21</v>
      </c>
      <c r="M339" s="847" t="s">
        <v>21</v>
      </c>
      <c r="N339" s="848" t="s">
        <v>1629</v>
      </c>
      <c r="O339" s="849" t="s">
        <v>1629</v>
      </c>
    </row>
    <row r="340" spans="1:15">
      <c r="A340" s="846" t="s">
        <v>2422</v>
      </c>
      <c r="B340" s="52" t="s">
        <v>2423</v>
      </c>
      <c r="C340" s="51" t="s">
        <v>21</v>
      </c>
      <c r="D340" s="50">
        <v>8890</v>
      </c>
      <c r="E340" s="50" t="s">
        <v>21</v>
      </c>
      <c r="F340" s="50" t="s">
        <v>21</v>
      </c>
      <c r="G340" s="50">
        <v>43</v>
      </c>
      <c r="H340" s="50">
        <v>9971</v>
      </c>
      <c r="I340" s="49">
        <v>75</v>
      </c>
      <c r="J340" s="49">
        <v>215</v>
      </c>
      <c r="K340" s="48" t="s">
        <v>22</v>
      </c>
      <c r="L340" s="55" t="s">
        <v>21</v>
      </c>
      <c r="M340" s="847" t="s">
        <v>21</v>
      </c>
      <c r="N340" s="848" t="s">
        <v>1629</v>
      </c>
      <c r="O340" s="849" t="s">
        <v>1629</v>
      </c>
    </row>
    <row r="341" spans="1:15">
      <c r="A341" s="846" t="s">
        <v>2424</v>
      </c>
      <c r="B341" s="52" t="s">
        <v>2425</v>
      </c>
      <c r="C341" s="51" t="s">
        <v>21</v>
      </c>
      <c r="D341" s="50">
        <v>5709</v>
      </c>
      <c r="E341" s="50" t="s">
        <v>21</v>
      </c>
      <c r="F341" s="50" t="s">
        <v>21</v>
      </c>
      <c r="G341" s="50">
        <v>18</v>
      </c>
      <c r="H341" s="50">
        <v>6577</v>
      </c>
      <c r="I341" s="49">
        <v>36</v>
      </c>
      <c r="J341" s="49">
        <v>215</v>
      </c>
      <c r="K341" s="48" t="s">
        <v>22</v>
      </c>
      <c r="L341" s="55" t="s">
        <v>21</v>
      </c>
      <c r="M341" s="847" t="s">
        <v>21</v>
      </c>
      <c r="N341" s="848" t="s">
        <v>1629</v>
      </c>
      <c r="O341" s="849" t="s">
        <v>1629</v>
      </c>
    </row>
    <row r="342" spans="1:15">
      <c r="A342" s="846" t="s">
        <v>2426</v>
      </c>
      <c r="B342" s="52" t="s">
        <v>2427</v>
      </c>
      <c r="C342" s="51" t="s">
        <v>21</v>
      </c>
      <c r="D342" s="50">
        <v>6837</v>
      </c>
      <c r="E342" s="50" t="s">
        <v>21</v>
      </c>
      <c r="F342" s="50" t="s">
        <v>21</v>
      </c>
      <c r="G342" s="50">
        <v>31</v>
      </c>
      <c r="H342" s="50">
        <v>8652</v>
      </c>
      <c r="I342" s="49">
        <v>63</v>
      </c>
      <c r="J342" s="49">
        <v>215</v>
      </c>
      <c r="K342" s="48" t="s">
        <v>22</v>
      </c>
      <c r="L342" s="55" t="s">
        <v>21</v>
      </c>
      <c r="M342" s="847" t="s">
        <v>21</v>
      </c>
      <c r="N342" s="848" t="s">
        <v>1629</v>
      </c>
      <c r="O342" s="849" t="s">
        <v>1629</v>
      </c>
    </row>
    <row r="343" spans="1:15">
      <c r="A343" s="846" t="s">
        <v>2428</v>
      </c>
      <c r="B343" s="52" t="s">
        <v>2429</v>
      </c>
      <c r="C343" s="51" t="s">
        <v>21</v>
      </c>
      <c r="D343" s="50">
        <v>4666</v>
      </c>
      <c r="E343" s="50" t="s">
        <v>21</v>
      </c>
      <c r="F343" s="50" t="s">
        <v>21</v>
      </c>
      <c r="G343" s="50">
        <v>14</v>
      </c>
      <c r="H343" s="50">
        <v>5656</v>
      </c>
      <c r="I343" s="49">
        <v>27</v>
      </c>
      <c r="J343" s="49">
        <v>215</v>
      </c>
      <c r="K343" s="48" t="s">
        <v>22</v>
      </c>
      <c r="L343" s="55" t="s">
        <v>21</v>
      </c>
      <c r="M343" s="847" t="s">
        <v>21</v>
      </c>
      <c r="N343" s="848" t="s">
        <v>1629</v>
      </c>
      <c r="O343" s="849" t="s">
        <v>1629</v>
      </c>
    </row>
    <row r="344" spans="1:15">
      <c r="A344" s="846" t="s">
        <v>2430</v>
      </c>
      <c r="B344" s="52" t="s">
        <v>2431</v>
      </c>
      <c r="C344" s="51" t="s">
        <v>21</v>
      </c>
      <c r="D344" s="50">
        <v>7949</v>
      </c>
      <c r="E344" s="50" t="s">
        <v>21</v>
      </c>
      <c r="F344" s="50" t="s">
        <v>21</v>
      </c>
      <c r="G344" s="50">
        <v>38</v>
      </c>
      <c r="H344" s="50">
        <v>8682</v>
      </c>
      <c r="I344" s="49">
        <v>62</v>
      </c>
      <c r="J344" s="49">
        <v>215</v>
      </c>
      <c r="K344" s="48" t="s">
        <v>22</v>
      </c>
      <c r="L344" s="55" t="s">
        <v>21</v>
      </c>
      <c r="M344" s="847" t="s">
        <v>21</v>
      </c>
      <c r="N344" s="848" t="s">
        <v>1629</v>
      </c>
      <c r="O344" s="849" t="s">
        <v>1629</v>
      </c>
    </row>
    <row r="345" spans="1:15">
      <c r="A345" s="846" t="s">
        <v>2432</v>
      </c>
      <c r="B345" s="52" t="s">
        <v>2433</v>
      </c>
      <c r="C345" s="51" t="s">
        <v>21</v>
      </c>
      <c r="D345" s="50">
        <v>5104</v>
      </c>
      <c r="E345" s="50" t="s">
        <v>21</v>
      </c>
      <c r="F345" s="50" t="s">
        <v>21</v>
      </c>
      <c r="G345" s="50">
        <v>17</v>
      </c>
      <c r="H345" s="50">
        <v>5998</v>
      </c>
      <c r="I345" s="49">
        <v>32</v>
      </c>
      <c r="J345" s="49">
        <v>215</v>
      </c>
      <c r="K345" s="48" t="s">
        <v>22</v>
      </c>
      <c r="L345" s="55" t="s">
        <v>21</v>
      </c>
      <c r="M345" s="847" t="s">
        <v>21</v>
      </c>
      <c r="N345" s="848" t="s">
        <v>1629</v>
      </c>
      <c r="O345" s="849" t="s">
        <v>1629</v>
      </c>
    </row>
    <row r="346" spans="1:15">
      <c r="A346" s="846" t="s">
        <v>2434</v>
      </c>
      <c r="B346" s="52" t="s">
        <v>2435</v>
      </c>
      <c r="C346" s="51" t="s">
        <v>21</v>
      </c>
      <c r="D346" s="50">
        <v>5320</v>
      </c>
      <c r="E346" s="50" t="s">
        <v>21</v>
      </c>
      <c r="F346" s="50" t="s">
        <v>21</v>
      </c>
      <c r="G346" s="50">
        <v>29</v>
      </c>
      <c r="H346" s="50">
        <v>7776</v>
      </c>
      <c r="I346" s="49">
        <v>64</v>
      </c>
      <c r="J346" s="49">
        <v>215</v>
      </c>
      <c r="K346" s="48" t="s">
        <v>22</v>
      </c>
      <c r="L346" s="55" t="s">
        <v>21</v>
      </c>
      <c r="M346" s="847" t="s">
        <v>21</v>
      </c>
      <c r="N346" s="848" t="s">
        <v>1629</v>
      </c>
      <c r="O346" s="849" t="s">
        <v>1629</v>
      </c>
    </row>
    <row r="347" spans="1:15">
      <c r="A347" s="846" t="s">
        <v>2436</v>
      </c>
      <c r="B347" s="52" t="s">
        <v>2437</v>
      </c>
      <c r="C347" s="51" t="s">
        <v>21</v>
      </c>
      <c r="D347" s="50">
        <v>2586</v>
      </c>
      <c r="E347" s="50" t="s">
        <v>21</v>
      </c>
      <c r="F347" s="50" t="s">
        <v>21</v>
      </c>
      <c r="G347" s="50">
        <v>14</v>
      </c>
      <c r="H347" s="50">
        <v>4529</v>
      </c>
      <c r="I347" s="49">
        <v>28</v>
      </c>
      <c r="J347" s="49">
        <v>215</v>
      </c>
      <c r="K347" s="48" t="s">
        <v>22</v>
      </c>
      <c r="L347" s="55" t="s">
        <v>21</v>
      </c>
      <c r="M347" s="847" t="s">
        <v>21</v>
      </c>
      <c r="N347" s="848" t="s">
        <v>1629</v>
      </c>
      <c r="O347" s="849" t="s">
        <v>1629</v>
      </c>
    </row>
    <row r="348" spans="1:15">
      <c r="A348" s="846" t="s">
        <v>749</v>
      </c>
      <c r="B348" s="52" t="s">
        <v>2438</v>
      </c>
      <c r="C348" s="51" t="s">
        <v>21</v>
      </c>
      <c r="D348" s="50">
        <v>4338</v>
      </c>
      <c r="E348" s="50" t="s">
        <v>21</v>
      </c>
      <c r="F348" s="50" t="s">
        <v>21</v>
      </c>
      <c r="G348" s="50">
        <v>29</v>
      </c>
      <c r="H348" s="50">
        <v>6639</v>
      </c>
      <c r="I348" s="49">
        <v>53</v>
      </c>
      <c r="J348" s="49">
        <v>215</v>
      </c>
      <c r="K348" s="48" t="s">
        <v>22</v>
      </c>
      <c r="L348" s="55" t="s">
        <v>21</v>
      </c>
      <c r="M348" s="847" t="s">
        <v>21</v>
      </c>
      <c r="N348" s="848" t="s">
        <v>1629</v>
      </c>
      <c r="O348" s="849" t="s">
        <v>1629</v>
      </c>
    </row>
    <row r="349" spans="1:15">
      <c r="A349" s="846" t="s">
        <v>750</v>
      </c>
      <c r="B349" s="52" t="s">
        <v>2439</v>
      </c>
      <c r="C349" s="51" t="s">
        <v>21</v>
      </c>
      <c r="D349" s="50">
        <v>2539</v>
      </c>
      <c r="E349" s="50" t="s">
        <v>21</v>
      </c>
      <c r="F349" s="50" t="s">
        <v>21</v>
      </c>
      <c r="G349" s="50">
        <v>15</v>
      </c>
      <c r="H349" s="50">
        <v>4424</v>
      </c>
      <c r="I349" s="49">
        <v>30</v>
      </c>
      <c r="J349" s="49">
        <v>215</v>
      </c>
      <c r="K349" s="48" t="s">
        <v>22</v>
      </c>
      <c r="L349" s="55" t="s">
        <v>21</v>
      </c>
      <c r="M349" s="847" t="s">
        <v>21</v>
      </c>
      <c r="N349" s="848" t="s">
        <v>1629</v>
      </c>
      <c r="O349" s="849" t="s">
        <v>1629</v>
      </c>
    </row>
    <row r="350" spans="1:15">
      <c r="A350" s="846" t="s">
        <v>751</v>
      </c>
      <c r="B350" s="52" t="s">
        <v>2440</v>
      </c>
      <c r="C350" s="51" t="s">
        <v>21</v>
      </c>
      <c r="D350" s="50">
        <v>1884</v>
      </c>
      <c r="E350" s="50" t="s">
        <v>21</v>
      </c>
      <c r="F350" s="50" t="s">
        <v>21</v>
      </c>
      <c r="G350" s="50">
        <v>8</v>
      </c>
      <c r="H350" s="50">
        <v>3349</v>
      </c>
      <c r="I350" s="49">
        <v>21</v>
      </c>
      <c r="J350" s="49">
        <v>215</v>
      </c>
      <c r="K350" s="48" t="s">
        <v>22</v>
      </c>
      <c r="L350" s="55" t="s">
        <v>21</v>
      </c>
      <c r="M350" s="847" t="s">
        <v>21</v>
      </c>
      <c r="N350" s="848" t="s">
        <v>1629</v>
      </c>
      <c r="O350" s="849" t="s">
        <v>1629</v>
      </c>
    </row>
    <row r="351" spans="1:15">
      <c r="A351" s="846" t="s">
        <v>2441</v>
      </c>
      <c r="B351" s="52" t="s">
        <v>2442</v>
      </c>
      <c r="C351" s="51" t="s">
        <v>21</v>
      </c>
      <c r="D351" s="50">
        <v>2384</v>
      </c>
      <c r="E351" s="50" t="s">
        <v>21</v>
      </c>
      <c r="F351" s="50" t="s">
        <v>21</v>
      </c>
      <c r="G351" s="50">
        <v>10</v>
      </c>
      <c r="H351" s="50">
        <v>6540</v>
      </c>
      <c r="I351" s="49">
        <v>40</v>
      </c>
      <c r="J351" s="49">
        <v>271</v>
      </c>
      <c r="K351" s="48" t="s">
        <v>22</v>
      </c>
      <c r="L351" s="55" t="s">
        <v>21</v>
      </c>
      <c r="M351" s="847" t="s">
        <v>21</v>
      </c>
      <c r="N351" s="848" t="s">
        <v>1629</v>
      </c>
      <c r="O351" s="849" t="s">
        <v>1629</v>
      </c>
    </row>
    <row r="352" spans="1:15">
      <c r="A352" s="846" t="s">
        <v>2443</v>
      </c>
      <c r="B352" s="52" t="s">
        <v>2444</v>
      </c>
      <c r="C352" s="51" t="s">
        <v>21</v>
      </c>
      <c r="D352" s="50">
        <v>787</v>
      </c>
      <c r="E352" s="50" t="s">
        <v>21</v>
      </c>
      <c r="F352" s="50" t="s">
        <v>21</v>
      </c>
      <c r="G352" s="50">
        <v>5</v>
      </c>
      <c r="H352" s="50">
        <v>787</v>
      </c>
      <c r="I352" s="49">
        <v>5</v>
      </c>
      <c r="J352" s="49">
        <v>215</v>
      </c>
      <c r="K352" s="48" t="s">
        <v>22</v>
      </c>
      <c r="L352" s="55" t="s">
        <v>21</v>
      </c>
      <c r="M352" s="847" t="s">
        <v>21</v>
      </c>
      <c r="N352" s="848" t="s">
        <v>1629</v>
      </c>
      <c r="O352" s="849" t="s">
        <v>1629</v>
      </c>
    </row>
    <row r="353" spans="1:15">
      <c r="A353" s="846" t="s">
        <v>2445</v>
      </c>
      <c r="B353" s="52" t="s">
        <v>2446</v>
      </c>
      <c r="C353" s="51" t="s">
        <v>21</v>
      </c>
      <c r="D353" s="50">
        <v>6552</v>
      </c>
      <c r="E353" s="50" t="s">
        <v>21</v>
      </c>
      <c r="F353" s="50" t="s">
        <v>21</v>
      </c>
      <c r="G353" s="50">
        <v>24</v>
      </c>
      <c r="H353" s="50">
        <v>8369</v>
      </c>
      <c r="I353" s="49">
        <v>56</v>
      </c>
      <c r="J353" s="49">
        <v>215</v>
      </c>
      <c r="K353" s="48" t="s">
        <v>22</v>
      </c>
      <c r="L353" s="55" t="s">
        <v>21</v>
      </c>
      <c r="M353" s="847" t="s">
        <v>21</v>
      </c>
      <c r="N353" s="848" t="s">
        <v>1629</v>
      </c>
      <c r="O353" s="849" t="s">
        <v>1629</v>
      </c>
    </row>
    <row r="354" spans="1:15">
      <c r="A354" s="846" t="s">
        <v>2447</v>
      </c>
      <c r="B354" s="52" t="s">
        <v>2448</v>
      </c>
      <c r="C354" s="51" t="s">
        <v>21</v>
      </c>
      <c r="D354" s="50">
        <v>4919</v>
      </c>
      <c r="E354" s="50" t="s">
        <v>21</v>
      </c>
      <c r="F354" s="50" t="s">
        <v>21</v>
      </c>
      <c r="G354" s="50">
        <v>19</v>
      </c>
      <c r="H354" s="50">
        <v>8245</v>
      </c>
      <c r="I354" s="49">
        <v>61</v>
      </c>
      <c r="J354" s="49">
        <v>215</v>
      </c>
      <c r="K354" s="48" t="s">
        <v>22</v>
      </c>
      <c r="L354" s="55" t="s">
        <v>21</v>
      </c>
      <c r="M354" s="847" t="s">
        <v>21</v>
      </c>
      <c r="N354" s="848" t="s">
        <v>1629</v>
      </c>
      <c r="O354" s="849" t="s">
        <v>1629</v>
      </c>
    </row>
    <row r="355" spans="1:15">
      <c r="A355" s="846" t="s">
        <v>2449</v>
      </c>
      <c r="B355" s="52" t="s">
        <v>2450</v>
      </c>
      <c r="C355" s="51" t="s">
        <v>21</v>
      </c>
      <c r="D355" s="50">
        <v>6496</v>
      </c>
      <c r="E355" s="50" t="s">
        <v>21</v>
      </c>
      <c r="F355" s="50" t="s">
        <v>21</v>
      </c>
      <c r="G355" s="50">
        <v>42</v>
      </c>
      <c r="H355" s="50">
        <v>6496</v>
      </c>
      <c r="I355" s="49">
        <v>42</v>
      </c>
      <c r="J355" s="49">
        <v>215</v>
      </c>
      <c r="K355" s="48" t="s">
        <v>22</v>
      </c>
      <c r="L355" s="55" t="s">
        <v>21</v>
      </c>
      <c r="M355" s="847" t="s">
        <v>21</v>
      </c>
      <c r="N355" s="848" t="s">
        <v>1629</v>
      </c>
      <c r="O355" s="849" t="s">
        <v>1629</v>
      </c>
    </row>
    <row r="356" spans="1:15">
      <c r="A356" s="846" t="s">
        <v>752</v>
      </c>
      <c r="B356" s="52" t="s">
        <v>2451</v>
      </c>
      <c r="C356" s="51" t="s">
        <v>21</v>
      </c>
      <c r="D356" s="50">
        <v>3423</v>
      </c>
      <c r="E356" s="50" t="s">
        <v>21</v>
      </c>
      <c r="F356" s="50" t="s">
        <v>21</v>
      </c>
      <c r="G356" s="50">
        <v>16</v>
      </c>
      <c r="H356" s="50">
        <v>5284</v>
      </c>
      <c r="I356" s="49">
        <v>38</v>
      </c>
      <c r="J356" s="49">
        <v>215</v>
      </c>
      <c r="K356" s="48" t="s">
        <v>22</v>
      </c>
      <c r="L356" s="55" t="s">
        <v>21</v>
      </c>
      <c r="M356" s="847" t="s">
        <v>21</v>
      </c>
      <c r="N356" s="848" t="s">
        <v>1629</v>
      </c>
      <c r="O356" s="849" t="s">
        <v>1629</v>
      </c>
    </row>
    <row r="357" spans="1:15">
      <c r="A357" s="846" t="s">
        <v>753</v>
      </c>
      <c r="B357" s="52" t="s">
        <v>2452</v>
      </c>
      <c r="C357" s="51" t="s">
        <v>21</v>
      </c>
      <c r="D357" s="50">
        <v>2308</v>
      </c>
      <c r="E357" s="50" t="s">
        <v>21</v>
      </c>
      <c r="F357" s="50" t="s">
        <v>21</v>
      </c>
      <c r="G357" s="50">
        <v>9</v>
      </c>
      <c r="H357" s="50">
        <v>2780</v>
      </c>
      <c r="I357" s="49">
        <v>15</v>
      </c>
      <c r="J357" s="49">
        <v>215</v>
      </c>
      <c r="K357" s="48" t="s">
        <v>22</v>
      </c>
      <c r="L357" s="55" t="s">
        <v>21</v>
      </c>
      <c r="M357" s="847" t="s">
        <v>21</v>
      </c>
      <c r="N357" s="848" t="s">
        <v>1629</v>
      </c>
      <c r="O357" s="849" t="s">
        <v>1629</v>
      </c>
    </row>
    <row r="358" spans="1:15">
      <c r="A358" s="846" t="s">
        <v>754</v>
      </c>
      <c r="B358" s="52" t="s">
        <v>2453</v>
      </c>
      <c r="C358" s="51" t="s">
        <v>21</v>
      </c>
      <c r="D358" s="50">
        <v>1689</v>
      </c>
      <c r="E358" s="50" t="s">
        <v>21</v>
      </c>
      <c r="F358" s="50" t="s">
        <v>21</v>
      </c>
      <c r="G358" s="50">
        <v>5</v>
      </c>
      <c r="H358" s="50">
        <v>2402</v>
      </c>
      <c r="I358" s="49">
        <v>12</v>
      </c>
      <c r="J358" s="49">
        <v>215</v>
      </c>
      <c r="K358" s="48" t="s">
        <v>22</v>
      </c>
      <c r="L358" s="55" t="s">
        <v>21</v>
      </c>
      <c r="M358" s="847" t="s">
        <v>21</v>
      </c>
      <c r="N358" s="848" t="s">
        <v>1629</v>
      </c>
      <c r="O358" s="849" t="s">
        <v>1629</v>
      </c>
    </row>
    <row r="359" spans="1:15">
      <c r="A359" s="846" t="s">
        <v>755</v>
      </c>
      <c r="B359" s="52" t="s">
        <v>2454</v>
      </c>
      <c r="C359" s="51" t="s">
        <v>21</v>
      </c>
      <c r="D359" s="50">
        <v>1133</v>
      </c>
      <c r="E359" s="50" t="s">
        <v>21</v>
      </c>
      <c r="F359" s="50" t="s">
        <v>21</v>
      </c>
      <c r="G359" s="50">
        <v>5</v>
      </c>
      <c r="H359" s="50">
        <v>1843</v>
      </c>
      <c r="I359" s="49">
        <v>9</v>
      </c>
      <c r="J359" s="49">
        <v>271</v>
      </c>
      <c r="K359" s="48" t="s">
        <v>22</v>
      </c>
      <c r="L359" s="55" t="s">
        <v>21</v>
      </c>
      <c r="M359" s="847" t="s">
        <v>21</v>
      </c>
      <c r="N359" s="848" t="s">
        <v>1629</v>
      </c>
      <c r="O359" s="849" t="s">
        <v>1629</v>
      </c>
    </row>
    <row r="360" spans="1:15">
      <c r="A360" s="846" t="s">
        <v>756</v>
      </c>
      <c r="B360" s="52" t="s">
        <v>2455</v>
      </c>
      <c r="C360" s="51" t="s">
        <v>21</v>
      </c>
      <c r="D360" s="50">
        <v>1744</v>
      </c>
      <c r="E360" s="50" t="s">
        <v>21</v>
      </c>
      <c r="F360" s="50" t="s">
        <v>21</v>
      </c>
      <c r="G360" s="50">
        <v>5</v>
      </c>
      <c r="H360" s="50">
        <v>3791</v>
      </c>
      <c r="I360" s="49">
        <v>28</v>
      </c>
      <c r="J360" s="49">
        <v>215</v>
      </c>
      <c r="K360" s="48" t="s">
        <v>22</v>
      </c>
      <c r="L360" s="55" t="s">
        <v>21</v>
      </c>
      <c r="M360" s="847" t="s">
        <v>21</v>
      </c>
      <c r="N360" s="848" t="s">
        <v>1629</v>
      </c>
      <c r="O360" s="849"/>
    </row>
    <row r="361" spans="1:15">
      <c r="A361" s="846" t="s">
        <v>757</v>
      </c>
      <c r="B361" s="52" t="s">
        <v>2456</v>
      </c>
      <c r="C361" s="51" t="s">
        <v>21</v>
      </c>
      <c r="D361" s="50" t="s">
        <v>21</v>
      </c>
      <c r="E361" s="50">
        <v>1292</v>
      </c>
      <c r="F361" s="50">
        <v>996</v>
      </c>
      <c r="G361" s="50">
        <v>5</v>
      </c>
      <c r="H361" s="50">
        <v>2225</v>
      </c>
      <c r="I361" s="49">
        <v>9</v>
      </c>
      <c r="J361" s="49">
        <v>215</v>
      </c>
      <c r="K361" s="48" t="s">
        <v>22</v>
      </c>
      <c r="L361" s="55" t="s">
        <v>21</v>
      </c>
      <c r="M361" s="847" t="s">
        <v>21</v>
      </c>
      <c r="N361" s="848">
        <v>1</v>
      </c>
      <c r="O361" s="849" t="s">
        <v>1630</v>
      </c>
    </row>
    <row r="362" spans="1:15">
      <c r="A362" s="846" t="s">
        <v>758</v>
      </c>
      <c r="B362" s="52" t="s">
        <v>2457</v>
      </c>
      <c r="C362" s="51" t="s">
        <v>21</v>
      </c>
      <c r="D362" s="50" t="s">
        <v>21</v>
      </c>
      <c r="E362" s="50">
        <v>1088</v>
      </c>
      <c r="F362" s="50">
        <v>792</v>
      </c>
      <c r="G362" s="50">
        <v>5</v>
      </c>
      <c r="H362" s="50">
        <v>1868</v>
      </c>
      <c r="I362" s="49">
        <v>6</v>
      </c>
      <c r="J362" s="49">
        <v>215</v>
      </c>
      <c r="K362" s="48" t="s">
        <v>22</v>
      </c>
      <c r="L362" s="55" t="s">
        <v>21</v>
      </c>
      <c r="M362" s="847" t="s">
        <v>21</v>
      </c>
      <c r="N362" s="848">
        <v>1</v>
      </c>
      <c r="O362" s="849" t="s">
        <v>1630</v>
      </c>
    </row>
    <row r="363" spans="1:15">
      <c r="A363" s="846" t="s">
        <v>2458</v>
      </c>
      <c r="B363" s="52" t="s">
        <v>2459</v>
      </c>
      <c r="C363" s="51" t="s">
        <v>21</v>
      </c>
      <c r="D363" s="850">
        <v>1100</v>
      </c>
      <c r="E363" s="50" t="s">
        <v>21</v>
      </c>
      <c r="F363" s="50" t="s">
        <v>21</v>
      </c>
      <c r="G363" s="50">
        <v>5</v>
      </c>
      <c r="H363" s="50">
        <v>2303</v>
      </c>
      <c r="I363" s="49">
        <v>6</v>
      </c>
      <c r="J363" s="49">
        <v>271</v>
      </c>
      <c r="K363" s="48" t="s">
        <v>22</v>
      </c>
      <c r="L363" s="55" t="s">
        <v>21</v>
      </c>
      <c r="M363" s="847" t="s">
        <v>21</v>
      </c>
      <c r="N363" s="848" t="s">
        <v>1629</v>
      </c>
      <c r="O363" s="849" t="s">
        <v>1629</v>
      </c>
    </row>
    <row r="364" spans="1:15">
      <c r="A364" s="846" t="s">
        <v>2460</v>
      </c>
      <c r="B364" s="52" t="s">
        <v>2461</v>
      </c>
      <c r="C364" s="51" t="s">
        <v>21</v>
      </c>
      <c r="D364" s="850">
        <v>1062</v>
      </c>
      <c r="E364" s="50" t="s">
        <v>21</v>
      </c>
      <c r="F364" s="50" t="s">
        <v>21</v>
      </c>
      <c r="G364" s="50">
        <v>5</v>
      </c>
      <c r="H364" s="50">
        <v>2001</v>
      </c>
      <c r="I364" s="49">
        <v>6</v>
      </c>
      <c r="J364" s="49">
        <v>215</v>
      </c>
      <c r="K364" s="48" t="s">
        <v>22</v>
      </c>
      <c r="L364" s="55" t="s">
        <v>21</v>
      </c>
      <c r="M364" s="847" t="s">
        <v>21</v>
      </c>
      <c r="N364" s="848" t="s">
        <v>1629</v>
      </c>
      <c r="O364" s="849" t="s">
        <v>1629</v>
      </c>
    </row>
    <row r="365" spans="1:15">
      <c r="A365" s="846" t="s">
        <v>759</v>
      </c>
      <c r="B365" s="52" t="s">
        <v>2462</v>
      </c>
      <c r="C365" s="51" t="s">
        <v>21</v>
      </c>
      <c r="D365" s="50">
        <v>2110</v>
      </c>
      <c r="E365" s="50" t="s">
        <v>21</v>
      </c>
      <c r="F365" s="50" t="s">
        <v>21</v>
      </c>
      <c r="G365" s="50">
        <v>9</v>
      </c>
      <c r="H365" s="50">
        <v>3302</v>
      </c>
      <c r="I365" s="49">
        <v>18</v>
      </c>
      <c r="J365" s="49">
        <v>215</v>
      </c>
      <c r="K365" s="48" t="s">
        <v>22</v>
      </c>
      <c r="L365" s="55" t="s">
        <v>21</v>
      </c>
      <c r="M365" s="847" t="s">
        <v>21</v>
      </c>
      <c r="N365" s="848" t="s">
        <v>1629</v>
      </c>
      <c r="O365" s="849" t="s">
        <v>1629</v>
      </c>
    </row>
    <row r="366" spans="1:15">
      <c r="A366" s="846" t="s">
        <v>760</v>
      </c>
      <c r="B366" s="52" t="s">
        <v>2463</v>
      </c>
      <c r="C366" s="51" t="s">
        <v>21</v>
      </c>
      <c r="D366" s="50">
        <v>1579</v>
      </c>
      <c r="E366" s="50" t="s">
        <v>21</v>
      </c>
      <c r="F366" s="50" t="s">
        <v>21</v>
      </c>
      <c r="G366" s="50">
        <v>5</v>
      </c>
      <c r="H366" s="50">
        <v>2225</v>
      </c>
      <c r="I366" s="49">
        <v>7</v>
      </c>
      <c r="J366" s="49">
        <v>215</v>
      </c>
      <c r="K366" s="48" t="s">
        <v>22</v>
      </c>
      <c r="L366" s="55" t="s">
        <v>21</v>
      </c>
      <c r="M366" s="847" t="s">
        <v>21</v>
      </c>
      <c r="N366" s="848" t="s">
        <v>1629</v>
      </c>
      <c r="O366" s="849" t="s">
        <v>1629</v>
      </c>
    </row>
    <row r="367" spans="1:15">
      <c r="A367" s="846" t="s">
        <v>2464</v>
      </c>
      <c r="B367" s="52" t="s">
        <v>2465</v>
      </c>
      <c r="C367" s="51" t="s">
        <v>21</v>
      </c>
      <c r="D367" s="50">
        <v>2089</v>
      </c>
      <c r="E367" s="50" t="s">
        <v>21</v>
      </c>
      <c r="F367" s="50" t="s">
        <v>21</v>
      </c>
      <c r="G367" s="50">
        <v>5</v>
      </c>
      <c r="H367" s="50">
        <v>2373</v>
      </c>
      <c r="I367" s="49">
        <v>7</v>
      </c>
      <c r="J367" s="49">
        <v>271</v>
      </c>
      <c r="K367" s="48" t="s">
        <v>22</v>
      </c>
      <c r="L367" s="55" t="s">
        <v>21</v>
      </c>
      <c r="M367" s="847" t="s">
        <v>21</v>
      </c>
      <c r="N367" s="848" t="s">
        <v>1629</v>
      </c>
      <c r="O367" s="849" t="s">
        <v>1629</v>
      </c>
    </row>
    <row r="368" spans="1:15">
      <c r="A368" s="846" t="s">
        <v>2466</v>
      </c>
      <c r="B368" s="52" t="s">
        <v>2467</v>
      </c>
      <c r="C368" s="51" t="s">
        <v>21</v>
      </c>
      <c r="D368" s="50">
        <v>1091</v>
      </c>
      <c r="E368" s="50" t="s">
        <v>21</v>
      </c>
      <c r="F368" s="50" t="s">
        <v>21</v>
      </c>
      <c r="G368" s="50">
        <v>5</v>
      </c>
      <c r="H368" s="50">
        <v>1597</v>
      </c>
      <c r="I368" s="49">
        <v>6</v>
      </c>
      <c r="J368" s="49">
        <v>215</v>
      </c>
      <c r="K368" s="48" t="s">
        <v>22</v>
      </c>
      <c r="L368" s="55" t="s">
        <v>21</v>
      </c>
      <c r="M368" s="847" t="s">
        <v>21</v>
      </c>
      <c r="N368" s="848" t="s">
        <v>1629</v>
      </c>
      <c r="O368" s="849" t="s">
        <v>1629</v>
      </c>
    </row>
    <row r="369" spans="1:15">
      <c r="A369" s="846" t="s">
        <v>761</v>
      </c>
      <c r="B369" s="52" t="s">
        <v>2468</v>
      </c>
      <c r="C369" s="51">
        <v>256</v>
      </c>
      <c r="D369" s="50">
        <v>843</v>
      </c>
      <c r="E369" s="50" t="s">
        <v>21</v>
      </c>
      <c r="F369" s="50" t="s">
        <v>21</v>
      </c>
      <c r="G369" s="50">
        <v>5</v>
      </c>
      <c r="H369" s="50">
        <v>1125</v>
      </c>
      <c r="I369" s="49">
        <v>5</v>
      </c>
      <c r="J369" s="49">
        <v>215</v>
      </c>
      <c r="K369" s="48" t="s">
        <v>22</v>
      </c>
      <c r="L369" s="55" t="s">
        <v>21</v>
      </c>
      <c r="M369" s="847" t="s">
        <v>21</v>
      </c>
      <c r="N369" s="848" t="s">
        <v>1629</v>
      </c>
      <c r="O369" s="849" t="s">
        <v>1629</v>
      </c>
    </row>
    <row r="370" spans="1:15">
      <c r="A370" s="846" t="s">
        <v>762</v>
      </c>
      <c r="B370" s="52" t="s">
        <v>2469</v>
      </c>
      <c r="C370" s="51" t="s">
        <v>21</v>
      </c>
      <c r="D370" s="50">
        <v>974</v>
      </c>
      <c r="E370" s="50" t="s">
        <v>21</v>
      </c>
      <c r="F370" s="50" t="s">
        <v>21</v>
      </c>
      <c r="G370" s="50">
        <v>5</v>
      </c>
      <c r="H370" s="50">
        <v>1243</v>
      </c>
      <c r="I370" s="49">
        <v>5</v>
      </c>
      <c r="J370" s="49">
        <v>271</v>
      </c>
      <c r="K370" s="48" t="s">
        <v>22</v>
      </c>
      <c r="L370" s="55" t="s">
        <v>21</v>
      </c>
      <c r="M370" s="847" t="s">
        <v>21</v>
      </c>
      <c r="N370" s="848" t="s">
        <v>1629</v>
      </c>
      <c r="O370" s="849" t="s">
        <v>1629</v>
      </c>
    </row>
    <row r="371" spans="1:15">
      <c r="A371" s="846" t="s">
        <v>2470</v>
      </c>
      <c r="B371" s="52" t="s">
        <v>2471</v>
      </c>
      <c r="C371" s="56">
        <v>146</v>
      </c>
      <c r="D371" s="50">
        <v>603</v>
      </c>
      <c r="E371" s="50" t="s">
        <v>21</v>
      </c>
      <c r="F371" s="50" t="s">
        <v>21</v>
      </c>
      <c r="G371" s="50">
        <v>5</v>
      </c>
      <c r="H371" s="50">
        <v>695</v>
      </c>
      <c r="I371" s="49">
        <v>5</v>
      </c>
      <c r="J371" s="49">
        <v>215</v>
      </c>
      <c r="K371" s="48" t="s">
        <v>22</v>
      </c>
      <c r="L371" s="55" t="s">
        <v>21</v>
      </c>
      <c r="M371" s="847" t="s">
        <v>21</v>
      </c>
      <c r="N371" s="848" t="s">
        <v>1629</v>
      </c>
      <c r="O371" s="849" t="s">
        <v>1629</v>
      </c>
    </row>
    <row r="372" spans="1:15">
      <c r="A372" s="846" t="s">
        <v>763</v>
      </c>
      <c r="B372" s="52" t="s">
        <v>2472</v>
      </c>
      <c r="C372" s="51" t="s">
        <v>21</v>
      </c>
      <c r="D372" s="50">
        <v>812</v>
      </c>
      <c r="E372" s="50" t="s">
        <v>21</v>
      </c>
      <c r="F372" s="50" t="s">
        <v>21</v>
      </c>
      <c r="G372" s="50">
        <v>5</v>
      </c>
      <c r="H372" s="50">
        <v>4690</v>
      </c>
      <c r="I372" s="49">
        <v>49</v>
      </c>
      <c r="J372" s="49">
        <v>215</v>
      </c>
      <c r="K372" s="48" t="s">
        <v>22</v>
      </c>
      <c r="L372" s="55" t="s">
        <v>21</v>
      </c>
      <c r="M372" s="847" t="s">
        <v>21</v>
      </c>
      <c r="N372" s="848" t="s">
        <v>1629</v>
      </c>
      <c r="O372" s="849" t="s">
        <v>1629</v>
      </c>
    </row>
    <row r="373" spans="1:15">
      <c r="A373" s="846" t="s">
        <v>764</v>
      </c>
      <c r="B373" s="52" t="s">
        <v>2473</v>
      </c>
      <c r="C373" s="56" t="s">
        <v>21</v>
      </c>
      <c r="D373" s="50">
        <v>724</v>
      </c>
      <c r="E373" s="50" t="s">
        <v>21</v>
      </c>
      <c r="F373" s="50" t="s">
        <v>21</v>
      </c>
      <c r="G373" s="50">
        <v>5</v>
      </c>
      <c r="H373" s="50">
        <v>2552</v>
      </c>
      <c r="I373" s="49">
        <v>20</v>
      </c>
      <c r="J373" s="49">
        <v>215</v>
      </c>
      <c r="K373" s="48" t="s">
        <v>22</v>
      </c>
      <c r="L373" s="55" t="s">
        <v>21</v>
      </c>
      <c r="M373" s="847" t="s">
        <v>21</v>
      </c>
      <c r="N373" s="848" t="s">
        <v>1629</v>
      </c>
      <c r="O373" s="849" t="s">
        <v>1629</v>
      </c>
    </row>
    <row r="374" spans="1:15">
      <c r="A374" s="846" t="s">
        <v>765</v>
      </c>
      <c r="B374" s="52" t="s">
        <v>2474</v>
      </c>
      <c r="C374" s="51" t="s">
        <v>21</v>
      </c>
      <c r="D374" s="50">
        <v>648</v>
      </c>
      <c r="E374" s="50" t="s">
        <v>21</v>
      </c>
      <c r="F374" s="50" t="s">
        <v>21</v>
      </c>
      <c r="G374" s="50">
        <v>5</v>
      </c>
      <c r="H374" s="50">
        <v>1423</v>
      </c>
      <c r="I374" s="49">
        <v>6</v>
      </c>
      <c r="J374" s="49">
        <v>215</v>
      </c>
      <c r="K374" s="48" t="s">
        <v>22</v>
      </c>
      <c r="L374" s="55" t="s">
        <v>21</v>
      </c>
      <c r="M374" s="847" t="s">
        <v>21</v>
      </c>
      <c r="N374" s="848">
        <v>1</v>
      </c>
      <c r="O374" s="849" t="s">
        <v>1630</v>
      </c>
    </row>
    <row r="375" spans="1:15">
      <c r="A375" s="846" t="s">
        <v>2475</v>
      </c>
      <c r="B375" s="52" t="s">
        <v>2476</v>
      </c>
      <c r="C375" s="51" t="s">
        <v>21</v>
      </c>
      <c r="D375" s="50">
        <v>1346</v>
      </c>
      <c r="E375" s="50" t="s">
        <v>21</v>
      </c>
      <c r="F375" s="50" t="s">
        <v>21</v>
      </c>
      <c r="G375" s="50">
        <v>5</v>
      </c>
      <c r="H375" s="50">
        <v>1386</v>
      </c>
      <c r="I375" s="49">
        <v>5</v>
      </c>
      <c r="J375" s="49">
        <v>271</v>
      </c>
      <c r="K375" s="48" t="s">
        <v>22</v>
      </c>
      <c r="L375" s="55" t="s">
        <v>21</v>
      </c>
      <c r="M375" s="847" t="s">
        <v>21</v>
      </c>
      <c r="N375" s="848" t="s">
        <v>1629</v>
      </c>
      <c r="O375" s="849" t="s">
        <v>1629</v>
      </c>
    </row>
    <row r="376" spans="1:15">
      <c r="A376" s="846" t="s">
        <v>2477</v>
      </c>
      <c r="B376" s="52" t="s">
        <v>2478</v>
      </c>
      <c r="C376" s="51" t="s">
        <v>21</v>
      </c>
      <c r="D376" s="50">
        <v>490</v>
      </c>
      <c r="E376" s="50" t="s">
        <v>21</v>
      </c>
      <c r="F376" s="50" t="s">
        <v>21</v>
      </c>
      <c r="G376" s="50">
        <v>5</v>
      </c>
      <c r="H376" s="50">
        <v>567</v>
      </c>
      <c r="I376" s="49">
        <v>5</v>
      </c>
      <c r="J376" s="49">
        <v>215</v>
      </c>
      <c r="K376" s="48" t="s">
        <v>22</v>
      </c>
      <c r="L376" s="55" t="s">
        <v>21</v>
      </c>
      <c r="M376" s="847" t="s">
        <v>21</v>
      </c>
      <c r="N376" s="848">
        <v>1</v>
      </c>
      <c r="O376" s="849" t="s">
        <v>1630</v>
      </c>
    </row>
    <row r="377" spans="1:15">
      <c r="A377" s="846" t="s">
        <v>2479</v>
      </c>
      <c r="B377" s="52" t="s">
        <v>2480</v>
      </c>
      <c r="C377" s="51" t="s">
        <v>21</v>
      </c>
      <c r="D377" s="50">
        <v>1038</v>
      </c>
      <c r="E377" s="50" t="s">
        <v>21</v>
      </c>
      <c r="F377" s="50" t="s">
        <v>21</v>
      </c>
      <c r="G377" s="50">
        <v>5</v>
      </c>
      <c r="H377" s="50">
        <v>1038</v>
      </c>
      <c r="I377" s="49">
        <v>5</v>
      </c>
      <c r="J377" s="49">
        <v>271</v>
      </c>
      <c r="K377" s="48" t="s">
        <v>22</v>
      </c>
      <c r="L377" s="55" t="s">
        <v>21</v>
      </c>
      <c r="M377" s="847" t="s">
        <v>21</v>
      </c>
      <c r="N377" s="848" t="s">
        <v>1629</v>
      </c>
      <c r="O377" s="849" t="s">
        <v>1629</v>
      </c>
    </row>
    <row r="378" spans="1:15">
      <c r="A378" s="846" t="s">
        <v>766</v>
      </c>
      <c r="B378" s="52" t="s">
        <v>2481</v>
      </c>
      <c r="C378" s="51" t="s">
        <v>21</v>
      </c>
      <c r="D378" s="50">
        <v>1747</v>
      </c>
      <c r="E378" s="50" t="s">
        <v>21</v>
      </c>
      <c r="F378" s="50" t="s">
        <v>21</v>
      </c>
      <c r="G378" s="50">
        <v>5</v>
      </c>
      <c r="H378" s="50">
        <v>4755</v>
      </c>
      <c r="I378" s="49">
        <v>44</v>
      </c>
      <c r="J378" s="49">
        <v>215</v>
      </c>
      <c r="K378" s="48" t="s">
        <v>22</v>
      </c>
      <c r="L378" s="55" t="s">
        <v>21</v>
      </c>
      <c r="M378" s="847" t="s">
        <v>21</v>
      </c>
      <c r="N378" s="848" t="s">
        <v>1629</v>
      </c>
      <c r="O378" s="849" t="s">
        <v>1629</v>
      </c>
    </row>
    <row r="379" spans="1:15">
      <c r="A379" s="846" t="s">
        <v>767</v>
      </c>
      <c r="B379" s="52" t="s">
        <v>2482</v>
      </c>
      <c r="C379" s="51" t="s">
        <v>21</v>
      </c>
      <c r="D379" s="50">
        <v>1377</v>
      </c>
      <c r="E379" s="50" t="s">
        <v>21</v>
      </c>
      <c r="F379" s="50" t="s">
        <v>21</v>
      </c>
      <c r="G379" s="50">
        <v>5</v>
      </c>
      <c r="H379" s="50">
        <v>2859</v>
      </c>
      <c r="I379" s="49">
        <v>22</v>
      </c>
      <c r="J379" s="49">
        <v>215</v>
      </c>
      <c r="K379" s="48" t="s">
        <v>22</v>
      </c>
      <c r="L379" s="55" t="s">
        <v>21</v>
      </c>
      <c r="M379" s="847" t="s">
        <v>21</v>
      </c>
      <c r="N379" s="848" t="s">
        <v>1629</v>
      </c>
      <c r="O379" s="849" t="s">
        <v>1629</v>
      </c>
    </row>
    <row r="380" spans="1:15">
      <c r="A380" s="846" t="s">
        <v>768</v>
      </c>
      <c r="B380" s="52" t="s">
        <v>2483</v>
      </c>
      <c r="C380" s="51" t="s">
        <v>21</v>
      </c>
      <c r="D380" s="50">
        <v>1047</v>
      </c>
      <c r="E380" s="50" t="s">
        <v>21</v>
      </c>
      <c r="F380" s="50" t="s">
        <v>21</v>
      </c>
      <c r="G380" s="50">
        <v>5</v>
      </c>
      <c r="H380" s="50">
        <v>1807</v>
      </c>
      <c r="I380" s="49">
        <v>11</v>
      </c>
      <c r="J380" s="49">
        <v>215</v>
      </c>
      <c r="K380" s="48" t="s">
        <v>22</v>
      </c>
      <c r="L380" s="55" t="s">
        <v>21</v>
      </c>
      <c r="M380" s="847" t="s">
        <v>21</v>
      </c>
      <c r="N380" s="848" t="s">
        <v>1629</v>
      </c>
      <c r="O380" s="849" t="s">
        <v>1629</v>
      </c>
    </row>
    <row r="381" spans="1:15">
      <c r="A381" s="846" t="s">
        <v>769</v>
      </c>
      <c r="B381" s="52" t="s">
        <v>2484</v>
      </c>
      <c r="C381" s="51" t="s">
        <v>21</v>
      </c>
      <c r="D381" s="50">
        <v>1274</v>
      </c>
      <c r="E381" s="50" t="s">
        <v>21</v>
      </c>
      <c r="F381" s="50" t="s">
        <v>21</v>
      </c>
      <c r="G381" s="50">
        <v>5</v>
      </c>
      <c r="H381" s="50">
        <v>1670</v>
      </c>
      <c r="I381" s="49">
        <v>8</v>
      </c>
      <c r="J381" s="49">
        <v>271</v>
      </c>
      <c r="K381" s="48" t="s">
        <v>22</v>
      </c>
      <c r="L381" s="55" t="s">
        <v>21</v>
      </c>
      <c r="M381" s="847" t="s">
        <v>21</v>
      </c>
      <c r="N381" s="848" t="s">
        <v>1629</v>
      </c>
      <c r="O381" s="849" t="s">
        <v>1629</v>
      </c>
    </row>
    <row r="382" spans="1:15">
      <c r="A382" s="846" t="s">
        <v>2485</v>
      </c>
      <c r="B382" s="52" t="s">
        <v>2486</v>
      </c>
      <c r="C382" s="51" t="s">
        <v>21</v>
      </c>
      <c r="D382" s="50">
        <v>610</v>
      </c>
      <c r="E382" s="50" t="s">
        <v>21</v>
      </c>
      <c r="F382" s="50" t="s">
        <v>21</v>
      </c>
      <c r="G382" s="50">
        <v>5</v>
      </c>
      <c r="H382" s="50">
        <v>857</v>
      </c>
      <c r="I382" s="49">
        <v>5</v>
      </c>
      <c r="J382" s="49">
        <v>215</v>
      </c>
      <c r="K382" s="48" t="s">
        <v>22</v>
      </c>
      <c r="L382" s="55" t="s">
        <v>21</v>
      </c>
      <c r="M382" s="847" t="s">
        <v>21</v>
      </c>
      <c r="N382" s="848">
        <v>1</v>
      </c>
      <c r="O382" s="849" t="s">
        <v>1630</v>
      </c>
    </row>
    <row r="383" spans="1:15">
      <c r="A383" s="846" t="s">
        <v>2487</v>
      </c>
      <c r="B383" s="52" t="s">
        <v>2488</v>
      </c>
      <c r="C383" s="51" t="s">
        <v>21</v>
      </c>
      <c r="D383" s="50">
        <v>563</v>
      </c>
      <c r="E383" s="50" t="s">
        <v>21</v>
      </c>
      <c r="F383" s="50" t="s">
        <v>21</v>
      </c>
      <c r="G383" s="50">
        <v>5</v>
      </c>
      <c r="H383" s="50">
        <v>611</v>
      </c>
      <c r="I383" s="49">
        <v>5</v>
      </c>
      <c r="J383" s="49">
        <v>215</v>
      </c>
      <c r="K383" s="48" t="s">
        <v>22</v>
      </c>
      <c r="L383" s="55" t="s">
        <v>21</v>
      </c>
      <c r="M383" s="847" t="s">
        <v>21</v>
      </c>
      <c r="N383" s="848">
        <v>1</v>
      </c>
      <c r="O383" s="849" t="s">
        <v>1630</v>
      </c>
    </row>
    <row r="384" spans="1:15">
      <c r="A384" s="846" t="s">
        <v>2489</v>
      </c>
      <c r="B384" s="52" t="s">
        <v>2490</v>
      </c>
      <c r="C384" s="51" t="s">
        <v>21</v>
      </c>
      <c r="D384" s="50">
        <v>1009</v>
      </c>
      <c r="E384" s="50" t="s">
        <v>21</v>
      </c>
      <c r="F384" s="50" t="s">
        <v>21</v>
      </c>
      <c r="G384" s="50">
        <v>5</v>
      </c>
      <c r="H384" s="50">
        <v>671</v>
      </c>
      <c r="I384" s="49">
        <v>5</v>
      </c>
      <c r="J384" s="49">
        <v>271</v>
      </c>
      <c r="K384" s="48" t="s">
        <v>22</v>
      </c>
      <c r="L384" s="55" t="s">
        <v>21</v>
      </c>
      <c r="M384" s="847" t="s">
        <v>21</v>
      </c>
      <c r="N384" s="848" t="s">
        <v>1629</v>
      </c>
      <c r="O384" s="849" t="s">
        <v>1629</v>
      </c>
    </row>
    <row r="385" spans="1:15">
      <c r="A385" s="846" t="s">
        <v>2491</v>
      </c>
      <c r="B385" s="52" t="s">
        <v>2492</v>
      </c>
      <c r="C385" s="51" t="s">
        <v>21</v>
      </c>
      <c r="D385" s="50">
        <v>611</v>
      </c>
      <c r="E385" s="50" t="s">
        <v>21</v>
      </c>
      <c r="F385" s="50" t="s">
        <v>21</v>
      </c>
      <c r="G385" s="50">
        <v>5</v>
      </c>
      <c r="H385" s="50">
        <v>2327</v>
      </c>
      <c r="I385" s="49">
        <v>20</v>
      </c>
      <c r="J385" s="49">
        <v>215</v>
      </c>
      <c r="K385" s="48" t="s">
        <v>22</v>
      </c>
      <c r="L385" s="55" t="s">
        <v>21</v>
      </c>
      <c r="M385" s="847" t="s">
        <v>21</v>
      </c>
      <c r="N385" s="848" t="s">
        <v>1629</v>
      </c>
      <c r="O385" s="849" t="s">
        <v>1629</v>
      </c>
    </row>
    <row r="386" spans="1:15">
      <c r="A386" s="846" t="s">
        <v>2493</v>
      </c>
      <c r="B386" s="52" t="s">
        <v>2494</v>
      </c>
      <c r="C386" s="51" t="s">
        <v>21</v>
      </c>
      <c r="D386" s="50">
        <v>563</v>
      </c>
      <c r="E386" s="50" t="s">
        <v>21</v>
      </c>
      <c r="F386" s="50" t="s">
        <v>21</v>
      </c>
      <c r="G386" s="50">
        <v>5</v>
      </c>
      <c r="H386" s="50">
        <v>2083</v>
      </c>
      <c r="I386" s="49">
        <v>20</v>
      </c>
      <c r="J386" s="49">
        <v>215</v>
      </c>
      <c r="K386" s="48" t="s">
        <v>22</v>
      </c>
      <c r="L386" s="55" t="s">
        <v>21</v>
      </c>
      <c r="M386" s="847" t="s">
        <v>21</v>
      </c>
      <c r="N386" s="848">
        <v>1</v>
      </c>
      <c r="O386" s="849" t="s">
        <v>1630</v>
      </c>
    </row>
    <row r="387" spans="1:15">
      <c r="A387" s="846" t="s">
        <v>770</v>
      </c>
      <c r="B387" s="52" t="s">
        <v>2495</v>
      </c>
      <c r="C387" s="51" t="s">
        <v>21</v>
      </c>
      <c r="D387" s="50">
        <v>3879</v>
      </c>
      <c r="E387" s="50" t="s">
        <v>21</v>
      </c>
      <c r="F387" s="50" t="s">
        <v>21</v>
      </c>
      <c r="G387" s="50">
        <v>36</v>
      </c>
      <c r="H387" s="50">
        <v>3816</v>
      </c>
      <c r="I387" s="49">
        <v>43</v>
      </c>
      <c r="J387" s="49">
        <v>215</v>
      </c>
      <c r="K387" s="48" t="s">
        <v>22</v>
      </c>
      <c r="L387" s="55" t="s">
        <v>21</v>
      </c>
      <c r="M387" s="847" t="s">
        <v>21</v>
      </c>
      <c r="N387" s="848" t="s">
        <v>1629</v>
      </c>
      <c r="O387" s="849" t="s">
        <v>1629</v>
      </c>
    </row>
    <row r="388" spans="1:15">
      <c r="A388" s="846" t="s">
        <v>771</v>
      </c>
      <c r="B388" s="52" t="s">
        <v>2496</v>
      </c>
      <c r="C388" s="51" t="s">
        <v>21</v>
      </c>
      <c r="D388" s="50">
        <v>1824</v>
      </c>
      <c r="E388" s="50" t="s">
        <v>21</v>
      </c>
      <c r="F388" s="50" t="s">
        <v>21</v>
      </c>
      <c r="G388" s="50">
        <v>12</v>
      </c>
      <c r="H388" s="50">
        <v>2136</v>
      </c>
      <c r="I388" s="49">
        <v>18</v>
      </c>
      <c r="J388" s="49">
        <v>215</v>
      </c>
      <c r="K388" s="48" t="s">
        <v>22</v>
      </c>
      <c r="L388" s="55" t="s">
        <v>21</v>
      </c>
      <c r="M388" s="847" t="s">
        <v>21</v>
      </c>
      <c r="N388" s="848" t="s">
        <v>1629</v>
      </c>
      <c r="O388" s="849" t="s">
        <v>1629</v>
      </c>
    </row>
    <row r="389" spans="1:15">
      <c r="A389" s="846" t="s">
        <v>772</v>
      </c>
      <c r="B389" s="52" t="s">
        <v>2497</v>
      </c>
      <c r="C389" s="51" t="s">
        <v>21</v>
      </c>
      <c r="D389" s="50">
        <v>392</v>
      </c>
      <c r="E389" s="50" t="s">
        <v>21</v>
      </c>
      <c r="F389" s="50" t="s">
        <v>21</v>
      </c>
      <c r="G389" s="50">
        <v>5</v>
      </c>
      <c r="H389" s="50">
        <v>392</v>
      </c>
      <c r="I389" s="49">
        <v>5</v>
      </c>
      <c r="J389" s="49">
        <v>215</v>
      </c>
      <c r="K389" s="48" t="s">
        <v>22</v>
      </c>
      <c r="L389" s="55" t="s">
        <v>21</v>
      </c>
      <c r="M389" s="847" t="s">
        <v>21</v>
      </c>
      <c r="N389" s="848" t="s">
        <v>1629</v>
      </c>
      <c r="O389" s="849" t="s">
        <v>1629</v>
      </c>
    </row>
    <row r="390" spans="1:15">
      <c r="A390" s="846" t="s">
        <v>773</v>
      </c>
      <c r="B390" s="52" t="s">
        <v>2498</v>
      </c>
      <c r="C390" s="51" t="s">
        <v>21</v>
      </c>
      <c r="D390" s="50">
        <v>3722</v>
      </c>
      <c r="E390" s="50" t="s">
        <v>21</v>
      </c>
      <c r="F390" s="50" t="s">
        <v>21</v>
      </c>
      <c r="G390" s="50">
        <v>27</v>
      </c>
      <c r="H390" s="50">
        <v>3722</v>
      </c>
      <c r="I390" s="49">
        <v>27</v>
      </c>
      <c r="J390" s="49">
        <v>215</v>
      </c>
      <c r="K390" s="48" t="s">
        <v>22</v>
      </c>
      <c r="L390" s="55" t="s">
        <v>21</v>
      </c>
      <c r="M390" s="847" t="s">
        <v>21</v>
      </c>
      <c r="N390" s="848" t="s">
        <v>1629</v>
      </c>
      <c r="O390" s="849" t="s">
        <v>1629</v>
      </c>
    </row>
    <row r="391" spans="1:15">
      <c r="A391" s="846" t="s">
        <v>774</v>
      </c>
      <c r="B391" s="52" t="s">
        <v>2499</v>
      </c>
      <c r="C391" s="51" t="s">
        <v>21</v>
      </c>
      <c r="D391" s="50">
        <v>2022</v>
      </c>
      <c r="E391" s="50" t="s">
        <v>21</v>
      </c>
      <c r="F391" s="50" t="s">
        <v>21</v>
      </c>
      <c r="G391" s="50">
        <v>12</v>
      </c>
      <c r="H391" s="50">
        <v>2141</v>
      </c>
      <c r="I391" s="49">
        <v>16</v>
      </c>
      <c r="J391" s="49">
        <v>215</v>
      </c>
      <c r="K391" s="48" t="s">
        <v>22</v>
      </c>
      <c r="L391" s="55" t="s">
        <v>21</v>
      </c>
      <c r="M391" s="847" t="s">
        <v>21</v>
      </c>
      <c r="N391" s="848" t="s">
        <v>1629</v>
      </c>
      <c r="O391" s="849" t="s">
        <v>1629</v>
      </c>
    </row>
    <row r="392" spans="1:15">
      <c r="A392" s="846" t="s">
        <v>775</v>
      </c>
      <c r="B392" s="52" t="s">
        <v>2500</v>
      </c>
      <c r="C392" s="51" t="s">
        <v>21</v>
      </c>
      <c r="D392" s="50">
        <v>316</v>
      </c>
      <c r="E392" s="50" t="s">
        <v>21</v>
      </c>
      <c r="F392" s="50" t="s">
        <v>21</v>
      </c>
      <c r="G392" s="50">
        <v>5</v>
      </c>
      <c r="H392" s="50">
        <v>487</v>
      </c>
      <c r="I392" s="49">
        <v>5</v>
      </c>
      <c r="J392" s="49">
        <v>215</v>
      </c>
      <c r="K392" s="48" t="s">
        <v>22</v>
      </c>
      <c r="L392" s="55" t="s">
        <v>21</v>
      </c>
      <c r="M392" s="847" t="s">
        <v>21</v>
      </c>
      <c r="N392" s="848" t="s">
        <v>1629</v>
      </c>
      <c r="O392" s="849" t="s">
        <v>1629</v>
      </c>
    </row>
    <row r="393" spans="1:15">
      <c r="A393" s="846" t="s">
        <v>776</v>
      </c>
      <c r="B393" s="52" t="s">
        <v>2501</v>
      </c>
      <c r="C393" s="51" t="s">
        <v>21</v>
      </c>
      <c r="D393" s="50">
        <v>3914</v>
      </c>
      <c r="E393" s="50" t="s">
        <v>21</v>
      </c>
      <c r="F393" s="50" t="s">
        <v>21</v>
      </c>
      <c r="G393" s="50">
        <v>37</v>
      </c>
      <c r="H393" s="50">
        <v>3914</v>
      </c>
      <c r="I393" s="49">
        <v>37</v>
      </c>
      <c r="J393" s="49">
        <v>215</v>
      </c>
      <c r="K393" s="48" t="s">
        <v>22</v>
      </c>
      <c r="L393" s="55" t="s">
        <v>21</v>
      </c>
      <c r="M393" s="847" t="s">
        <v>21</v>
      </c>
      <c r="N393" s="848" t="s">
        <v>1629</v>
      </c>
      <c r="O393" s="849" t="s">
        <v>1629</v>
      </c>
    </row>
    <row r="394" spans="1:15">
      <c r="A394" s="846" t="s">
        <v>777</v>
      </c>
      <c r="B394" s="52" t="s">
        <v>2502</v>
      </c>
      <c r="C394" s="51" t="s">
        <v>21</v>
      </c>
      <c r="D394" s="50">
        <v>1774</v>
      </c>
      <c r="E394" s="50" t="s">
        <v>21</v>
      </c>
      <c r="F394" s="50" t="s">
        <v>21</v>
      </c>
      <c r="G394" s="50">
        <v>12</v>
      </c>
      <c r="H394" s="50">
        <v>1774</v>
      </c>
      <c r="I394" s="49">
        <v>12</v>
      </c>
      <c r="J394" s="49">
        <v>215</v>
      </c>
      <c r="K394" s="48" t="s">
        <v>22</v>
      </c>
      <c r="L394" s="55" t="s">
        <v>21</v>
      </c>
      <c r="M394" s="847" t="s">
        <v>21</v>
      </c>
      <c r="N394" s="848" t="s">
        <v>1629</v>
      </c>
      <c r="O394" s="849" t="s">
        <v>1629</v>
      </c>
    </row>
    <row r="395" spans="1:15">
      <c r="A395" s="846" t="s">
        <v>778</v>
      </c>
      <c r="B395" s="52" t="s">
        <v>2503</v>
      </c>
      <c r="C395" s="51" t="s">
        <v>21</v>
      </c>
      <c r="D395" s="50">
        <v>326</v>
      </c>
      <c r="E395" s="50" t="s">
        <v>21</v>
      </c>
      <c r="F395" s="50" t="s">
        <v>21</v>
      </c>
      <c r="G395" s="50">
        <v>5</v>
      </c>
      <c r="H395" s="50">
        <v>442</v>
      </c>
      <c r="I395" s="49">
        <v>5</v>
      </c>
      <c r="J395" s="49">
        <v>215</v>
      </c>
      <c r="K395" s="48" t="s">
        <v>22</v>
      </c>
      <c r="L395" s="55" t="s">
        <v>21</v>
      </c>
      <c r="M395" s="847" t="s">
        <v>21</v>
      </c>
      <c r="N395" s="848" t="s">
        <v>1629</v>
      </c>
      <c r="O395" s="849" t="s">
        <v>1629</v>
      </c>
    </row>
    <row r="396" spans="1:15">
      <c r="A396" s="846" t="s">
        <v>779</v>
      </c>
      <c r="B396" s="52" t="s">
        <v>2504</v>
      </c>
      <c r="C396" s="51" t="s">
        <v>21</v>
      </c>
      <c r="D396" s="50">
        <v>362</v>
      </c>
      <c r="E396" s="50" t="s">
        <v>21</v>
      </c>
      <c r="F396" s="50" t="s">
        <v>21</v>
      </c>
      <c r="G396" s="50">
        <v>5</v>
      </c>
      <c r="H396" s="50">
        <v>399</v>
      </c>
      <c r="I396" s="49">
        <v>5</v>
      </c>
      <c r="J396" s="49">
        <v>215</v>
      </c>
      <c r="K396" s="48" t="s">
        <v>22</v>
      </c>
      <c r="L396" s="55" t="s">
        <v>21</v>
      </c>
      <c r="M396" s="847" t="s">
        <v>21</v>
      </c>
      <c r="N396" s="848" t="s">
        <v>1629</v>
      </c>
      <c r="O396" s="849" t="s">
        <v>1629</v>
      </c>
    </row>
    <row r="397" spans="1:15">
      <c r="A397" s="846" t="s">
        <v>780</v>
      </c>
      <c r="B397" s="52" t="s">
        <v>2505</v>
      </c>
      <c r="C397" s="51" t="s">
        <v>21</v>
      </c>
      <c r="D397" s="50">
        <v>3480</v>
      </c>
      <c r="E397" s="50" t="s">
        <v>21</v>
      </c>
      <c r="F397" s="50" t="s">
        <v>21</v>
      </c>
      <c r="G397" s="50">
        <v>25</v>
      </c>
      <c r="H397" s="50">
        <v>4792</v>
      </c>
      <c r="I397" s="49">
        <v>52</v>
      </c>
      <c r="J397" s="49">
        <v>215</v>
      </c>
      <c r="K397" s="48" t="s">
        <v>22</v>
      </c>
      <c r="L397" s="55" t="s">
        <v>21</v>
      </c>
      <c r="M397" s="847" t="s">
        <v>21</v>
      </c>
      <c r="N397" s="848" t="s">
        <v>1629</v>
      </c>
      <c r="O397" s="849" t="s">
        <v>1629</v>
      </c>
    </row>
    <row r="398" spans="1:15">
      <c r="A398" s="846" t="s">
        <v>781</v>
      </c>
      <c r="B398" s="52" t="s">
        <v>2506</v>
      </c>
      <c r="C398" s="51" t="s">
        <v>21</v>
      </c>
      <c r="D398" s="50">
        <v>2166</v>
      </c>
      <c r="E398" s="50" t="s">
        <v>21</v>
      </c>
      <c r="F398" s="50" t="s">
        <v>21</v>
      </c>
      <c r="G398" s="50">
        <v>18</v>
      </c>
      <c r="H398" s="50">
        <v>2166</v>
      </c>
      <c r="I398" s="49">
        <v>18</v>
      </c>
      <c r="J398" s="49">
        <v>215</v>
      </c>
      <c r="K398" s="48" t="s">
        <v>22</v>
      </c>
      <c r="L398" s="55" t="s">
        <v>21</v>
      </c>
      <c r="M398" s="847" t="s">
        <v>21</v>
      </c>
      <c r="N398" s="848" t="s">
        <v>1629</v>
      </c>
      <c r="O398" s="849" t="s">
        <v>1629</v>
      </c>
    </row>
    <row r="399" spans="1:15">
      <c r="A399" s="846" t="s">
        <v>782</v>
      </c>
      <c r="B399" s="52" t="s">
        <v>2507</v>
      </c>
      <c r="C399" s="51" t="s">
        <v>21</v>
      </c>
      <c r="D399" s="50">
        <v>2361</v>
      </c>
      <c r="E399" s="50" t="s">
        <v>21</v>
      </c>
      <c r="F399" s="50" t="s">
        <v>21</v>
      </c>
      <c r="G399" s="50">
        <v>15</v>
      </c>
      <c r="H399" s="50">
        <v>2825</v>
      </c>
      <c r="I399" s="49">
        <v>20</v>
      </c>
      <c r="J399" s="49">
        <v>215</v>
      </c>
      <c r="K399" s="48" t="s">
        <v>22</v>
      </c>
      <c r="L399" s="55" t="s">
        <v>21</v>
      </c>
      <c r="M399" s="847" t="s">
        <v>21</v>
      </c>
      <c r="N399" s="848" t="s">
        <v>1629</v>
      </c>
      <c r="O399" s="849" t="s">
        <v>1629</v>
      </c>
    </row>
    <row r="400" spans="1:15">
      <c r="A400" s="846" t="s">
        <v>783</v>
      </c>
      <c r="B400" s="52" t="s">
        <v>2508</v>
      </c>
      <c r="C400" s="51" t="s">
        <v>21</v>
      </c>
      <c r="D400" s="50">
        <v>1526</v>
      </c>
      <c r="E400" s="50" t="s">
        <v>21</v>
      </c>
      <c r="F400" s="50" t="s">
        <v>21</v>
      </c>
      <c r="G400" s="50">
        <v>9</v>
      </c>
      <c r="H400" s="50">
        <v>1526</v>
      </c>
      <c r="I400" s="49">
        <v>9</v>
      </c>
      <c r="J400" s="49">
        <v>215</v>
      </c>
      <c r="K400" s="48" t="s">
        <v>22</v>
      </c>
      <c r="L400" s="55" t="s">
        <v>21</v>
      </c>
      <c r="M400" s="847" t="s">
        <v>21</v>
      </c>
      <c r="N400" s="848" t="s">
        <v>1629</v>
      </c>
      <c r="O400" s="849" t="s">
        <v>1629</v>
      </c>
    </row>
    <row r="401" spans="1:15">
      <c r="A401" s="846" t="s">
        <v>784</v>
      </c>
      <c r="B401" s="52" t="s">
        <v>2509</v>
      </c>
      <c r="C401" s="51" t="s">
        <v>21</v>
      </c>
      <c r="D401" s="50">
        <v>2634</v>
      </c>
      <c r="E401" s="50" t="s">
        <v>21</v>
      </c>
      <c r="F401" s="50" t="s">
        <v>21</v>
      </c>
      <c r="G401" s="50">
        <v>24</v>
      </c>
      <c r="H401" s="50">
        <v>2634</v>
      </c>
      <c r="I401" s="49">
        <v>24</v>
      </c>
      <c r="J401" s="49">
        <v>215</v>
      </c>
      <c r="K401" s="48" t="s">
        <v>22</v>
      </c>
      <c r="L401" s="55" t="s">
        <v>21</v>
      </c>
      <c r="M401" s="847" t="s">
        <v>21</v>
      </c>
      <c r="N401" s="848" t="s">
        <v>1629</v>
      </c>
      <c r="O401" s="849"/>
    </row>
    <row r="402" spans="1:15">
      <c r="A402" s="846" t="s">
        <v>785</v>
      </c>
      <c r="B402" s="52" t="s">
        <v>2510</v>
      </c>
      <c r="C402" s="51" t="s">
        <v>21</v>
      </c>
      <c r="D402" s="50">
        <v>1485</v>
      </c>
      <c r="E402" s="50" t="s">
        <v>21</v>
      </c>
      <c r="F402" s="50" t="s">
        <v>21</v>
      </c>
      <c r="G402" s="50">
        <v>11</v>
      </c>
      <c r="H402" s="50">
        <v>1485</v>
      </c>
      <c r="I402" s="49">
        <v>11</v>
      </c>
      <c r="J402" s="49">
        <v>215</v>
      </c>
      <c r="K402" s="48" t="s">
        <v>22</v>
      </c>
      <c r="L402" s="55" t="s">
        <v>21</v>
      </c>
      <c r="M402" s="847" t="s">
        <v>21</v>
      </c>
      <c r="N402" s="848" t="s">
        <v>1629</v>
      </c>
      <c r="O402" s="849"/>
    </row>
    <row r="403" spans="1:15">
      <c r="A403" s="846" t="s">
        <v>786</v>
      </c>
      <c r="B403" s="52" t="s">
        <v>2511</v>
      </c>
      <c r="C403" s="51" t="s">
        <v>21</v>
      </c>
      <c r="D403" s="50">
        <v>413</v>
      </c>
      <c r="E403" s="50" t="s">
        <v>21</v>
      </c>
      <c r="F403" s="50" t="s">
        <v>21</v>
      </c>
      <c r="G403" s="50">
        <v>5</v>
      </c>
      <c r="H403" s="50">
        <v>413</v>
      </c>
      <c r="I403" s="49">
        <v>5</v>
      </c>
      <c r="J403" s="49">
        <v>215</v>
      </c>
      <c r="K403" s="48" t="s">
        <v>22</v>
      </c>
      <c r="L403" s="55" t="s">
        <v>21</v>
      </c>
      <c r="M403" s="847" t="s">
        <v>21</v>
      </c>
      <c r="N403" s="848" t="s">
        <v>1629</v>
      </c>
      <c r="O403" s="849"/>
    </row>
    <row r="404" spans="1:15">
      <c r="A404" s="846" t="s">
        <v>787</v>
      </c>
      <c r="B404" s="52" t="s">
        <v>2512</v>
      </c>
      <c r="C404" s="51" t="s">
        <v>21</v>
      </c>
      <c r="D404" s="50">
        <v>3171</v>
      </c>
      <c r="E404" s="50" t="s">
        <v>21</v>
      </c>
      <c r="F404" s="50" t="s">
        <v>21</v>
      </c>
      <c r="G404" s="50">
        <v>27</v>
      </c>
      <c r="H404" s="50">
        <v>3171</v>
      </c>
      <c r="I404" s="49">
        <v>27</v>
      </c>
      <c r="J404" s="49">
        <v>215</v>
      </c>
      <c r="K404" s="48" t="s">
        <v>22</v>
      </c>
      <c r="L404" s="55" t="s">
        <v>21</v>
      </c>
      <c r="M404" s="847" t="s">
        <v>21</v>
      </c>
      <c r="N404" s="848" t="s">
        <v>1629</v>
      </c>
      <c r="O404" s="849" t="s">
        <v>1629</v>
      </c>
    </row>
    <row r="405" spans="1:15">
      <c r="A405" s="846" t="s">
        <v>788</v>
      </c>
      <c r="B405" s="52" t="s">
        <v>2513</v>
      </c>
      <c r="C405" s="51" t="s">
        <v>21</v>
      </c>
      <c r="D405" s="50">
        <v>1746</v>
      </c>
      <c r="E405" s="50" t="s">
        <v>21</v>
      </c>
      <c r="F405" s="50" t="s">
        <v>21</v>
      </c>
      <c r="G405" s="50">
        <v>9</v>
      </c>
      <c r="H405" s="50">
        <v>1746</v>
      </c>
      <c r="I405" s="49">
        <v>9</v>
      </c>
      <c r="J405" s="49">
        <v>215</v>
      </c>
      <c r="K405" s="48" t="s">
        <v>22</v>
      </c>
      <c r="L405" s="55" t="s">
        <v>21</v>
      </c>
      <c r="M405" s="847" t="s">
        <v>21</v>
      </c>
      <c r="N405" s="848" t="s">
        <v>1629</v>
      </c>
      <c r="O405" s="849" t="s">
        <v>1629</v>
      </c>
    </row>
    <row r="406" spans="1:15">
      <c r="A406" s="846" t="s">
        <v>789</v>
      </c>
      <c r="B406" s="52" t="s">
        <v>2514</v>
      </c>
      <c r="C406" s="51" t="s">
        <v>21</v>
      </c>
      <c r="D406" s="50">
        <v>435</v>
      </c>
      <c r="E406" s="50" t="s">
        <v>21</v>
      </c>
      <c r="F406" s="50" t="s">
        <v>21</v>
      </c>
      <c r="G406" s="50">
        <v>5</v>
      </c>
      <c r="H406" s="50">
        <v>435</v>
      </c>
      <c r="I406" s="49">
        <v>5</v>
      </c>
      <c r="J406" s="49">
        <v>215</v>
      </c>
      <c r="K406" s="48" t="s">
        <v>22</v>
      </c>
      <c r="L406" s="55" t="s">
        <v>21</v>
      </c>
      <c r="M406" s="847" t="s">
        <v>21</v>
      </c>
      <c r="N406" s="848" t="s">
        <v>1629</v>
      </c>
      <c r="O406" s="849" t="s">
        <v>1629</v>
      </c>
    </row>
    <row r="407" spans="1:15">
      <c r="A407" s="846" t="s">
        <v>790</v>
      </c>
      <c r="B407" s="52" t="s">
        <v>2515</v>
      </c>
      <c r="C407" s="51" t="s">
        <v>21</v>
      </c>
      <c r="D407" s="50">
        <v>1868</v>
      </c>
      <c r="E407" s="50" t="s">
        <v>21</v>
      </c>
      <c r="F407" s="50" t="s">
        <v>21</v>
      </c>
      <c r="G407" s="50">
        <v>12</v>
      </c>
      <c r="H407" s="50">
        <v>1868</v>
      </c>
      <c r="I407" s="49">
        <v>12</v>
      </c>
      <c r="J407" s="49">
        <v>215</v>
      </c>
      <c r="K407" s="48" t="s">
        <v>22</v>
      </c>
      <c r="L407" s="55" t="s">
        <v>21</v>
      </c>
      <c r="M407" s="847" t="s">
        <v>21</v>
      </c>
      <c r="N407" s="848" t="s">
        <v>1629</v>
      </c>
      <c r="O407" s="849" t="s">
        <v>1629</v>
      </c>
    </row>
    <row r="408" spans="1:15">
      <c r="A408" s="846" t="s">
        <v>791</v>
      </c>
      <c r="B408" s="52" t="s">
        <v>2516</v>
      </c>
      <c r="C408" s="51" t="s">
        <v>21</v>
      </c>
      <c r="D408" s="50">
        <v>280</v>
      </c>
      <c r="E408" s="50" t="s">
        <v>21</v>
      </c>
      <c r="F408" s="50" t="s">
        <v>21</v>
      </c>
      <c r="G408" s="50">
        <v>5</v>
      </c>
      <c r="H408" s="50">
        <v>578</v>
      </c>
      <c r="I408" s="49">
        <v>5</v>
      </c>
      <c r="J408" s="49">
        <v>215</v>
      </c>
      <c r="K408" s="48" t="s">
        <v>22</v>
      </c>
      <c r="L408" s="55" t="s">
        <v>21</v>
      </c>
      <c r="M408" s="847" t="s">
        <v>21</v>
      </c>
      <c r="N408" s="848" t="s">
        <v>1629</v>
      </c>
      <c r="O408" s="849" t="s">
        <v>1629</v>
      </c>
    </row>
    <row r="409" spans="1:15">
      <c r="A409" s="846" t="s">
        <v>792</v>
      </c>
      <c r="B409" s="52" t="s">
        <v>2517</v>
      </c>
      <c r="C409" s="51" t="s">
        <v>21</v>
      </c>
      <c r="D409" s="50">
        <v>2966</v>
      </c>
      <c r="E409" s="50" t="s">
        <v>21</v>
      </c>
      <c r="F409" s="50" t="s">
        <v>21</v>
      </c>
      <c r="G409" s="50">
        <v>25</v>
      </c>
      <c r="H409" s="50">
        <v>2966</v>
      </c>
      <c r="I409" s="49">
        <v>25</v>
      </c>
      <c r="J409" s="49">
        <v>215</v>
      </c>
      <c r="K409" s="48" t="s">
        <v>22</v>
      </c>
      <c r="L409" s="55" t="s">
        <v>21</v>
      </c>
      <c r="M409" s="847" t="s">
        <v>21</v>
      </c>
      <c r="N409" s="848" t="s">
        <v>1629</v>
      </c>
      <c r="O409" s="849" t="s">
        <v>1629</v>
      </c>
    </row>
    <row r="410" spans="1:15">
      <c r="A410" s="846" t="s">
        <v>793</v>
      </c>
      <c r="B410" s="52" t="s">
        <v>2518</v>
      </c>
      <c r="C410" s="51" t="s">
        <v>21</v>
      </c>
      <c r="D410" s="50">
        <v>1612</v>
      </c>
      <c r="E410" s="50" t="s">
        <v>21</v>
      </c>
      <c r="F410" s="50" t="s">
        <v>21</v>
      </c>
      <c r="G410" s="50">
        <v>8</v>
      </c>
      <c r="H410" s="50">
        <v>1612</v>
      </c>
      <c r="I410" s="49">
        <v>8</v>
      </c>
      <c r="J410" s="49">
        <v>215</v>
      </c>
      <c r="K410" s="48" t="s">
        <v>22</v>
      </c>
      <c r="L410" s="55" t="s">
        <v>21</v>
      </c>
      <c r="M410" s="847" t="s">
        <v>21</v>
      </c>
      <c r="N410" s="848" t="s">
        <v>1629</v>
      </c>
      <c r="O410" s="849" t="s">
        <v>1629</v>
      </c>
    </row>
    <row r="411" spans="1:15">
      <c r="A411" s="846" t="s">
        <v>794</v>
      </c>
      <c r="B411" s="52" t="s">
        <v>2519</v>
      </c>
      <c r="C411" s="51" t="s">
        <v>21</v>
      </c>
      <c r="D411" s="50">
        <v>383</v>
      </c>
      <c r="E411" s="50" t="s">
        <v>21</v>
      </c>
      <c r="F411" s="50" t="s">
        <v>21</v>
      </c>
      <c r="G411" s="50">
        <v>5</v>
      </c>
      <c r="H411" s="50">
        <v>414</v>
      </c>
      <c r="I411" s="49">
        <v>5</v>
      </c>
      <c r="J411" s="49">
        <v>215</v>
      </c>
      <c r="K411" s="48" t="s">
        <v>22</v>
      </c>
      <c r="L411" s="55" t="s">
        <v>21</v>
      </c>
      <c r="M411" s="847" t="s">
        <v>21</v>
      </c>
      <c r="N411" s="848" t="s">
        <v>1629</v>
      </c>
      <c r="O411" s="849" t="s">
        <v>1629</v>
      </c>
    </row>
    <row r="412" spans="1:15">
      <c r="A412" s="846" t="s">
        <v>2520</v>
      </c>
      <c r="B412" s="52" t="s">
        <v>2521</v>
      </c>
      <c r="C412" s="51">
        <v>909</v>
      </c>
      <c r="D412" s="50">
        <v>909</v>
      </c>
      <c r="E412" s="50" t="s">
        <v>21</v>
      </c>
      <c r="F412" s="50" t="s">
        <v>21</v>
      </c>
      <c r="G412" s="50">
        <v>5</v>
      </c>
      <c r="H412" s="50">
        <v>940</v>
      </c>
      <c r="I412" s="49">
        <v>5</v>
      </c>
      <c r="J412" s="49">
        <v>215</v>
      </c>
      <c r="K412" s="48" t="s">
        <v>22</v>
      </c>
      <c r="L412" s="55" t="s">
        <v>21</v>
      </c>
      <c r="M412" s="847" t="s">
        <v>21</v>
      </c>
      <c r="N412" s="848" t="s">
        <v>1629</v>
      </c>
      <c r="O412" s="849" t="s">
        <v>1629</v>
      </c>
    </row>
    <row r="413" spans="1:15">
      <c r="A413" s="846" t="s">
        <v>795</v>
      </c>
      <c r="B413" s="52" t="s">
        <v>2522</v>
      </c>
      <c r="C413" s="51" t="s">
        <v>21</v>
      </c>
      <c r="D413" s="50">
        <v>2992</v>
      </c>
      <c r="E413" s="50" t="s">
        <v>21</v>
      </c>
      <c r="F413" s="50" t="s">
        <v>21</v>
      </c>
      <c r="G413" s="50">
        <v>25</v>
      </c>
      <c r="H413" s="50">
        <v>2992</v>
      </c>
      <c r="I413" s="49">
        <v>25</v>
      </c>
      <c r="J413" s="49">
        <v>215</v>
      </c>
      <c r="K413" s="48" t="s">
        <v>22</v>
      </c>
      <c r="L413" s="55" t="s">
        <v>21</v>
      </c>
      <c r="M413" s="847" t="s">
        <v>21</v>
      </c>
      <c r="N413" s="848" t="s">
        <v>1629</v>
      </c>
      <c r="O413" s="849" t="s">
        <v>1629</v>
      </c>
    </row>
    <row r="414" spans="1:15">
      <c r="A414" s="846" t="s">
        <v>796</v>
      </c>
      <c r="B414" s="52" t="s">
        <v>2523</v>
      </c>
      <c r="C414" s="51" t="s">
        <v>21</v>
      </c>
      <c r="D414" s="50">
        <v>1775</v>
      </c>
      <c r="E414" s="50" t="s">
        <v>21</v>
      </c>
      <c r="F414" s="50" t="s">
        <v>21</v>
      </c>
      <c r="G414" s="50">
        <v>12</v>
      </c>
      <c r="H414" s="50">
        <v>1775</v>
      </c>
      <c r="I414" s="49">
        <v>12</v>
      </c>
      <c r="J414" s="49">
        <v>215</v>
      </c>
      <c r="K414" s="48" t="s">
        <v>22</v>
      </c>
      <c r="L414" s="55" t="s">
        <v>21</v>
      </c>
      <c r="M414" s="847" t="s">
        <v>21</v>
      </c>
      <c r="N414" s="848" t="s">
        <v>1629</v>
      </c>
      <c r="O414" s="849" t="s">
        <v>1629</v>
      </c>
    </row>
    <row r="415" spans="1:15">
      <c r="A415" s="846" t="s">
        <v>797</v>
      </c>
      <c r="B415" s="52" t="s">
        <v>2524</v>
      </c>
      <c r="C415" s="51" t="s">
        <v>21</v>
      </c>
      <c r="D415" s="50">
        <v>366</v>
      </c>
      <c r="E415" s="50" t="s">
        <v>21</v>
      </c>
      <c r="F415" s="50" t="s">
        <v>21</v>
      </c>
      <c r="G415" s="50">
        <v>5</v>
      </c>
      <c r="H415" s="50">
        <v>377</v>
      </c>
      <c r="I415" s="49">
        <v>5</v>
      </c>
      <c r="J415" s="49">
        <v>215</v>
      </c>
      <c r="K415" s="48" t="s">
        <v>22</v>
      </c>
      <c r="L415" s="55" t="s">
        <v>21</v>
      </c>
      <c r="M415" s="847" t="s">
        <v>21</v>
      </c>
      <c r="N415" s="848" t="s">
        <v>1629</v>
      </c>
      <c r="O415" s="849" t="s">
        <v>1629</v>
      </c>
    </row>
    <row r="416" spans="1:15">
      <c r="A416" s="846" t="s">
        <v>798</v>
      </c>
      <c r="B416" s="52" t="s">
        <v>2525</v>
      </c>
      <c r="C416" s="51" t="s">
        <v>21</v>
      </c>
      <c r="D416" s="50">
        <v>3225</v>
      </c>
      <c r="E416" s="50" t="s">
        <v>21</v>
      </c>
      <c r="F416" s="50" t="s">
        <v>21</v>
      </c>
      <c r="G416" s="50">
        <v>25</v>
      </c>
      <c r="H416" s="50">
        <v>3756</v>
      </c>
      <c r="I416" s="49">
        <v>38</v>
      </c>
      <c r="J416" s="49">
        <v>215</v>
      </c>
      <c r="K416" s="48" t="s">
        <v>22</v>
      </c>
      <c r="L416" s="55" t="s">
        <v>21</v>
      </c>
      <c r="M416" s="847" t="s">
        <v>21</v>
      </c>
      <c r="N416" s="848" t="s">
        <v>1629</v>
      </c>
      <c r="O416" s="849" t="s">
        <v>1629</v>
      </c>
    </row>
    <row r="417" spans="1:15">
      <c r="A417" s="846" t="s">
        <v>799</v>
      </c>
      <c r="B417" s="52" t="s">
        <v>2526</v>
      </c>
      <c r="C417" s="51" t="s">
        <v>21</v>
      </c>
      <c r="D417" s="50">
        <v>2036</v>
      </c>
      <c r="E417" s="50" t="s">
        <v>21</v>
      </c>
      <c r="F417" s="50" t="s">
        <v>21</v>
      </c>
      <c r="G417" s="50">
        <v>12</v>
      </c>
      <c r="H417" s="50">
        <v>2627</v>
      </c>
      <c r="I417" s="49">
        <v>22</v>
      </c>
      <c r="J417" s="49">
        <v>215</v>
      </c>
      <c r="K417" s="48" t="s">
        <v>22</v>
      </c>
      <c r="L417" s="55" t="s">
        <v>21</v>
      </c>
      <c r="M417" s="847" t="s">
        <v>21</v>
      </c>
      <c r="N417" s="848" t="s">
        <v>1629</v>
      </c>
      <c r="O417" s="849" t="s">
        <v>1629</v>
      </c>
    </row>
    <row r="418" spans="1:15">
      <c r="A418" s="846" t="s">
        <v>800</v>
      </c>
      <c r="B418" s="52" t="s">
        <v>2527</v>
      </c>
      <c r="C418" s="51" t="s">
        <v>21</v>
      </c>
      <c r="D418" s="50">
        <v>468</v>
      </c>
      <c r="E418" s="50" t="s">
        <v>21</v>
      </c>
      <c r="F418" s="50" t="s">
        <v>21</v>
      </c>
      <c r="G418" s="50">
        <v>5</v>
      </c>
      <c r="H418" s="50">
        <v>500</v>
      </c>
      <c r="I418" s="49">
        <v>5</v>
      </c>
      <c r="J418" s="49">
        <v>215</v>
      </c>
      <c r="K418" s="48" t="s">
        <v>22</v>
      </c>
      <c r="L418" s="55" t="s">
        <v>21</v>
      </c>
      <c r="M418" s="847" t="s">
        <v>21</v>
      </c>
      <c r="N418" s="848" t="s">
        <v>1629</v>
      </c>
      <c r="O418" s="849" t="s">
        <v>1629</v>
      </c>
    </row>
    <row r="419" spans="1:15">
      <c r="A419" s="846" t="s">
        <v>801</v>
      </c>
      <c r="B419" s="52" t="s">
        <v>2528</v>
      </c>
      <c r="C419" s="51" t="s">
        <v>21</v>
      </c>
      <c r="D419" s="50">
        <v>2925</v>
      </c>
      <c r="E419" s="50" t="s">
        <v>21</v>
      </c>
      <c r="F419" s="50" t="s">
        <v>21</v>
      </c>
      <c r="G419" s="50">
        <v>15</v>
      </c>
      <c r="H419" s="50">
        <v>2942</v>
      </c>
      <c r="I419" s="49">
        <v>29</v>
      </c>
      <c r="J419" s="49">
        <v>215</v>
      </c>
      <c r="K419" s="48" t="s">
        <v>22</v>
      </c>
      <c r="L419" s="55" t="s">
        <v>21</v>
      </c>
      <c r="M419" s="847" t="s">
        <v>21</v>
      </c>
      <c r="N419" s="848" t="s">
        <v>1629</v>
      </c>
      <c r="O419" s="849" t="s">
        <v>1629</v>
      </c>
    </row>
    <row r="420" spans="1:15">
      <c r="A420" s="846" t="s">
        <v>802</v>
      </c>
      <c r="B420" s="52" t="s">
        <v>2529</v>
      </c>
      <c r="C420" s="51" t="s">
        <v>21</v>
      </c>
      <c r="D420" s="50">
        <v>1669</v>
      </c>
      <c r="E420" s="50" t="s">
        <v>21</v>
      </c>
      <c r="F420" s="50" t="s">
        <v>21</v>
      </c>
      <c r="G420" s="50">
        <v>9</v>
      </c>
      <c r="H420" s="50">
        <v>1669</v>
      </c>
      <c r="I420" s="49">
        <v>9</v>
      </c>
      <c r="J420" s="49">
        <v>215</v>
      </c>
      <c r="K420" s="48" t="s">
        <v>22</v>
      </c>
      <c r="L420" s="55" t="s">
        <v>21</v>
      </c>
      <c r="M420" s="847" t="s">
        <v>21</v>
      </c>
      <c r="N420" s="848" t="s">
        <v>1629</v>
      </c>
      <c r="O420" s="849" t="s">
        <v>1629</v>
      </c>
    </row>
    <row r="421" spans="1:15">
      <c r="A421" s="846" t="s">
        <v>803</v>
      </c>
      <c r="B421" s="52" t="s">
        <v>2530</v>
      </c>
      <c r="C421" s="51" t="s">
        <v>21</v>
      </c>
      <c r="D421" s="50">
        <v>404</v>
      </c>
      <c r="E421" s="50" t="s">
        <v>21</v>
      </c>
      <c r="F421" s="50" t="s">
        <v>21</v>
      </c>
      <c r="G421" s="50">
        <v>5</v>
      </c>
      <c r="H421" s="50">
        <v>404</v>
      </c>
      <c r="I421" s="49">
        <v>5</v>
      </c>
      <c r="J421" s="49">
        <v>215</v>
      </c>
      <c r="K421" s="48" t="s">
        <v>22</v>
      </c>
      <c r="L421" s="55" t="s">
        <v>21</v>
      </c>
      <c r="M421" s="847" t="s">
        <v>21</v>
      </c>
      <c r="N421" s="848" t="s">
        <v>1629</v>
      </c>
      <c r="O421" s="849" t="s">
        <v>1629</v>
      </c>
    </row>
    <row r="422" spans="1:15">
      <c r="A422" s="846" t="s">
        <v>804</v>
      </c>
      <c r="B422" s="52" t="s">
        <v>2531</v>
      </c>
      <c r="C422" s="51" t="s">
        <v>21</v>
      </c>
      <c r="D422" s="50">
        <v>3741</v>
      </c>
      <c r="E422" s="50" t="s">
        <v>21</v>
      </c>
      <c r="F422" s="50" t="s">
        <v>21</v>
      </c>
      <c r="G422" s="50">
        <v>31</v>
      </c>
      <c r="H422" s="50">
        <v>4081</v>
      </c>
      <c r="I422" s="49">
        <v>43</v>
      </c>
      <c r="J422" s="49">
        <v>215</v>
      </c>
      <c r="K422" s="48" t="s">
        <v>22</v>
      </c>
      <c r="L422" s="55" t="s">
        <v>21</v>
      </c>
      <c r="M422" s="847" t="s">
        <v>21</v>
      </c>
      <c r="N422" s="848" t="s">
        <v>1629</v>
      </c>
      <c r="O422" s="849" t="s">
        <v>1629</v>
      </c>
    </row>
    <row r="423" spans="1:15">
      <c r="A423" s="846" t="s">
        <v>805</v>
      </c>
      <c r="B423" s="52" t="s">
        <v>2532</v>
      </c>
      <c r="C423" s="51" t="s">
        <v>21</v>
      </c>
      <c r="D423" s="50">
        <v>1733</v>
      </c>
      <c r="E423" s="50" t="s">
        <v>21</v>
      </c>
      <c r="F423" s="50" t="s">
        <v>21</v>
      </c>
      <c r="G423" s="50">
        <v>7</v>
      </c>
      <c r="H423" s="50">
        <v>2792</v>
      </c>
      <c r="I423" s="49">
        <v>26</v>
      </c>
      <c r="J423" s="49">
        <v>215</v>
      </c>
      <c r="K423" s="48" t="s">
        <v>22</v>
      </c>
      <c r="L423" s="55" t="s">
        <v>21</v>
      </c>
      <c r="M423" s="847" t="s">
        <v>21</v>
      </c>
      <c r="N423" s="848" t="s">
        <v>1629</v>
      </c>
      <c r="O423" s="849" t="s">
        <v>1629</v>
      </c>
    </row>
    <row r="424" spans="1:15">
      <c r="A424" s="846" t="s">
        <v>806</v>
      </c>
      <c r="B424" s="52" t="s">
        <v>2533</v>
      </c>
      <c r="C424" s="51" t="s">
        <v>21</v>
      </c>
      <c r="D424" s="50">
        <v>319</v>
      </c>
      <c r="E424" s="50" t="s">
        <v>21</v>
      </c>
      <c r="F424" s="50" t="s">
        <v>21</v>
      </c>
      <c r="G424" s="50">
        <v>5</v>
      </c>
      <c r="H424" s="50">
        <v>616</v>
      </c>
      <c r="I424" s="49">
        <v>5</v>
      </c>
      <c r="J424" s="49">
        <v>215</v>
      </c>
      <c r="K424" s="48" t="s">
        <v>22</v>
      </c>
      <c r="L424" s="55" t="s">
        <v>21</v>
      </c>
      <c r="M424" s="847" t="s">
        <v>21</v>
      </c>
      <c r="N424" s="848" t="s">
        <v>1629</v>
      </c>
      <c r="O424" s="849" t="s">
        <v>1629</v>
      </c>
    </row>
    <row r="425" spans="1:15">
      <c r="A425" s="846" t="s">
        <v>807</v>
      </c>
      <c r="B425" s="52" t="s">
        <v>2534</v>
      </c>
      <c r="C425" s="51" t="s">
        <v>21</v>
      </c>
      <c r="D425" s="50">
        <v>2795</v>
      </c>
      <c r="E425" s="50" t="s">
        <v>21</v>
      </c>
      <c r="F425" s="50" t="s">
        <v>21</v>
      </c>
      <c r="G425" s="50">
        <v>21</v>
      </c>
      <c r="H425" s="50">
        <v>2795</v>
      </c>
      <c r="I425" s="49">
        <v>21</v>
      </c>
      <c r="J425" s="49">
        <v>215</v>
      </c>
      <c r="K425" s="48" t="s">
        <v>22</v>
      </c>
      <c r="L425" s="55" t="s">
        <v>21</v>
      </c>
      <c r="M425" s="847" t="s">
        <v>21</v>
      </c>
      <c r="N425" s="848" t="s">
        <v>1629</v>
      </c>
      <c r="O425" s="849" t="s">
        <v>1629</v>
      </c>
    </row>
    <row r="426" spans="1:15">
      <c r="A426" s="846" t="s">
        <v>808</v>
      </c>
      <c r="B426" s="52" t="s">
        <v>2535</v>
      </c>
      <c r="C426" s="51" t="s">
        <v>21</v>
      </c>
      <c r="D426" s="850">
        <v>1895</v>
      </c>
      <c r="E426" s="850" t="s">
        <v>21</v>
      </c>
      <c r="F426" s="50" t="s">
        <v>21</v>
      </c>
      <c r="G426" s="50">
        <v>10</v>
      </c>
      <c r="H426" s="50">
        <v>684</v>
      </c>
      <c r="I426" s="49">
        <v>10</v>
      </c>
      <c r="J426" s="49">
        <v>215</v>
      </c>
      <c r="K426" s="48" t="s">
        <v>22</v>
      </c>
      <c r="L426" s="55" t="s">
        <v>21</v>
      </c>
      <c r="M426" s="847" t="s">
        <v>21</v>
      </c>
      <c r="N426" s="848">
        <v>1</v>
      </c>
      <c r="O426" s="849" t="s">
        <v>1630</v>
      </c>
    </row>
    <row r="427" spans="1:15">
      <c r="A427" s="846" t="s">
        <v>809</v>
      </c>
      <c r="B427" s="52" t="s">
        <v>2536</v>
      </c>
      <c r="C427" s="51" t="s">
        <v>21</v>
      </c>
      <c r="D427" s="850">
        <v>401</v>
      </c>
      <c r="E427" s="850" t="s">
        <v>21</v>
      </c>
      <c r="F427" s="50" t="s">
        <v>21</v>
      </c>
      <c r="G427" s="50">
        <v>5</v>
      </c>
      <c r="H427" s="50">
        <v>684</v>
      </c>
      <c r="I427" s="49">
        <v>5</v>
      </c>
      <c r="J427" s="49">
        <v>215</v>
      </c>
      <c r="K427" s="48" t="s">
        <v>22</v>
      </c>
      <c r="L427" s="55" t="s">
        <v>21</v>
      </c>
      <c r="M427" s="847" t="s">
        <v>21</v>
      </c>
      <c r="N427" s="848">
        <v>1</v>
      </c>
      <c r="O427" s="849" t="s">
        <v>1630</v>
      </c>
    </row>
    <row r="428" spans="1:15">
      <c r="A428" s="846" t="s">
        <v>810</v>
      </c>
      <c r="B428" s="52" t="s">
        <v>2537</v>
      </c>
      <c r="C428" s="51" t="s">
        <v>21</v>
      </c>
      <c r="D428" s="50">
        <v>2713</v>
      </c>
      <c r="E428" s="50" t="s">
        <v>21</v>
      </c>
      <c r="F428" s="50" t="s">
        <v>21</v>
      </c>
      <c r="G428" s="50">
        <v>18</v>
      </c>
      <c r="H428" s="50">
        <v>3373</v>
      </c>
      <c r="I428" s="49">
        <v>30</v>
      </c>
      <c r="J428" s="49">
        <v>215</v>
      </c>
      <c r="K428" s="48" t="s">
        <v>22</v>
      </c>
      <c r="L428" s="55" t="s">
        <v>21</v>
      </c>
      <c r="M428" s="847" t="s">
        <v>21</v>
      </c>
      <c r="N428" s="848" t="s">
        <v>1629</v>
      </c>
      <c r="O428" s="849" t="s">
        <v>1629</v>
      </c>
    </row>
    <row r="429" spans="1:15">
      <c r="A429" s="846" t="s">
        <v>811</v>
      </c>
      <c r="B429" s="52" t="s">
        <v>2538</v>
      </c>
      <c r="C429" s="51" t="s">
        <v>21</v>
      </c>
      <c r="D429" s="50">
        <v>1718</v>
      </c>
      <c r="E429" s="50" t="s">
        <v>21</v>
      </c>
      <c r="F429" s="50" t="s">
        <v>21</v>
      </c>
      <c r="G429" s="50">
        <v>10</v>
      </c>
      <c r="H429" s="50">
        <v>2127</v>
      </c>
      <c r="I429" s="49">
        <v>16</v>
      </c>
      <c r="J429" s="49">
        <v>215</v>
      </c>
      <c r="K429" s="48" t="s">
        <v>22</v>
      </c>
      <c r="L429" s="55" t="s">
        <v>21</v>
      </c>
      <c r="M429" s="847" t="s">
        <v>21</v>
      </c>
      <c r="N429" s="848" t="s">
        <v>1629</v>
      </c>
      <c r="O429" s="849" t="s">
        <v>1629</v>
      </c>
    </row>
    <row r="430" spans="1:15">
      <c r="A430" s="846" t="s">
        <v>812</v>
      </c>
      <c r="B430" s="52" t="s">
        <v>2539</v>
      </c>
      <c r="C430" s="51" t="s">
        <v>21</v>
      </c>
      <c r="D430" s="50">
        <v>469</v>
      </c>
      <c r="E430" s="50" t="s">
        <v>21</v>
      </c>
      <c r="F430" s="50" t="s">
        <v>21</v>
      </c>
      <c r="G430" s="50">
        <v>5</v>
      </c>
      <c r="H430" s="50">
        <v>497</v>
      </c>
      <c r="I430" s="49">
        <v>5</v>
      </c>
      <c r="J430" s="49">
        <v>215</v>
      </c>
      <c r="K430" s="48" t="s">
        <v>22</v>
      </c>
      <c r="L430" s="55" t="s">
        <v>21</v>
      </c>
      <c r="M430" s="847" t="s">
        <v>21</v>
      </c>
      <c r="N430" s="848" t="s">
        <v>1629</v>
      </c>
      <c r="O430" s="849" t="s">
        <v>1629</v>
      </c>
    </row>
    <row r="431" spans="1:15">
      <c r="A431" s="846" t="s">
        <v>813</v>
      </c>
      <c r="B431" s="52" t="s">
        <v>2540</v>
      </c>
      <c r="C431" s="51" t="s">
        <v>21</v>
      </c>
      <c r="D431" s="50">
        <v>3959</v>
      </c>
      <c r="E431" s="50" t="s">
        <v>21</v>
      </c>
      <c r="F431" s="50" t="s">
        <v>21</v>
      </c>
      <c r="G431" s="50">
        <v>40</v>
      </c>
      <c r="H431" s="50">
        <v>3959</v>
      </c>
      <c r="I431" s="49">
        <v>40</v>
      </c>
      <c r="J431" s="49">
        <v>215</v>
      </c>
      <c r="K431" s="48" t="s">
        <v>22</v>
      </c>
      <c r="L431" s="55" t="s">
        <v>21</v>
      </c>
      <c r="M431" s="847" t="s">
        <v>21</v>
      </c>
      <c r="N431" s="848" t="s">
        <v>1629</v>
      </c>
      <c r="O431" s="849" t="s">
        <v>1629</v>
      </c>
    </row>
    <row r="432" spans="1:15">
      <c r="A432" s="846" t="s">
        <v>814</v>
      </c>
      <c r="B432" s="52" t="s">
        <v>2541</v>
      </c>
      <c r="C432" s="51" t="s">
        <v>21</v>
      </c>
      <c r="D432" s="50">
        <v>2532</v>
      </c>
      <c r="E432" s="50" t="s">
        <v>21</v>
      </c>
      <c r="F432" s="50" t="s">
        <v>21</v>
      </c>
      <c r="G432" s="50">
        <v>20</v>
      </c>
      <c r="H432" s="50">
        <v>2562</v>
      </c>
      <c r="I432" s="49">
        <v>29</v>
      </c>
      <c r="J432" s="49">
        <v>215</v>
      </c>
      <c r="K432" s="48" t="s">
        <v>22</v>
      </c>
      <c r="L432" s="55" t="s">
        <v>21</v>
      </c>
      <c r="M432" s="847" t="s">
        <v>21</v>
      </c>
      <c r="N432" s="848" t="s">
        <v>1629</v>
      </c>
      <c r="O432" s="849" t="s">
        <v>1629</v>
      </c>
    </row>
    <row r="433" spans="1:15">
      <c r="A433" s="846" t="s">
        <v>815</v>
      </c>
      <c r="B433" s="52" t="s">
        <v>2542</v>
      </c>
      <c r="C433" s="51" t="s">
        <v>21</v>
      </c>
      <c r="D433" s="50">
        <v>309</v>
      </c>
      <c r="E433" s="50" t="s">
        <v>21</v>
      </c>
      <c r="F433" s="50" t="s">
        <v>21</v>
      </c>
      <c r="G433" s="50">
        <v>5</v>
      </c>
      <c r="H433" s="50">
        <v>402</v>
      </c>
      <c r="I433" s="49">
        <v>5</v>
      </c>
      <c r="J433" s="49">
        <v>215</v>
      </c>
      <c r="K433" s="48" t="s">
        <v>22</v>
      </c>
      <c r="L433" s="55" t="s">
        <v>21</v>
      </c>
      <c r="M433" s="847" t="s">
        <v>21</v>
      </c>
      <c r="N433" s="848" t="s">
        <v>1629</v>
      </c>
      <c r="O433" s="849" t="s">
        <v>1629</v>
      </c>
    </row>
    <row r="434" spans="1:15">
      <c r="A434" s="846" t="s">
        <v>816</v>
      </c>
      <c r="B434" s="52" t="s">
        <v>2543</v>
      </c>
      <c r="C434" s="51">
        <v>465</v>
      </c>
      <c r="D434" s="50">
        <v>465</v>
      </c>
      <c r="E434" s="50" t="s">
        <v>21</v>
      </c>
      <c r="F434" s="50" t="s">
        <v>21</v>
      </c>
      <c r="G434" s="50">
        <v>5</v>
      </c>
      <c r="H434" s="50">
        <v>697</v>
      </c>
      <c r="I434" s="49">
        <v>5</v>
      </c>
      <c r="J434" s="49">
        <v>215</v>
      </c>
      <c r="K434" s="48" t="s">
        <v>22</v>
      </c>
      <c r="L434" s="55" t="s">
        <v>21</v>
      </c>
      <c r="M434" s="847" t="s">
        <v>21</v>
      </c>
      <c r="N434" s="848" t="s">
        <v>1629</v>
      </c>
      <c r="O434" s="849" t="s">
        <v>1629</v>
      </c>
    </row>
    <row r="435" spans="1:15">
      <c r="A435" s="846" t="s">
        <v>817</v>
      </c>
      <c r="B435" s="52" t="s">
        <v>2544</v>
      </c>
      <c r="C435" s="51">
        <v>446</v>
      </c>
      <c r="D435" s="50">
        <v>446</v>
      </c>
      <c r="E435" s="50" t="s">
        <v>21</v>
      </c>
      <c r="F435" s="50" t="s">
        <v>21</v>
      </c>
      <c r="G435" s="50">
        <v>5</v>
      </c>
      <c r="H435" s="50">
        <v>654</v>
      </c>
      <c r="I435" s="49">
        <v>5</v>
      </c>
      <c r="J435" s="49">
        <v>215</v>
      </c>
      <c r="K435" s="48" t="s">
        <v>22</v>
      </c>
      <c r="L435" s="55" t="s">
        <v>21</v>
      </c>
      <c r="M435" s="847" t="s">
        <v>21</v>
      </c>
      <c r="N435" s="848">
        <v>1</v>
      </c>
      <c r="O435" s="849" t="s">
        <v>1630</v>
      </c>
    </row>
    <row r="436" spans="1:15">
      <c r="A436" s="846" t="s">
        <v>818</v>
      </c>
      <c r="B436" s="52" t="s">
        <v>2545</v>
      </c>
      <c r="C436" s="56">
        <v>532</v>
      </c>
      <c r="D436" s="50">
        <v>532</v>
      </c>
      <c r="E436" s="50" t="s">
        <v>21</v>
      </c>
      <c r="F436" s="50" t="s">
        <v>21</v>
      </c>
      <c r="G436" s="50">
        <v>5</v>
      </c>
      <c r="H436" s="50">
        <v>747</v>
      </c>
      <c r="I436" s="49">
        <v>5</v>
      </c>
      <c r="J436" s="49">
        <v>215</v>
      </c>
      <c r="K436" s="48" t="s">
        <v>22</v>
      </c>
      <c r="L436" s="55" t="s">
        <v>21</v>
      </c>
      <c r="M436" s="847" t="s">
        <v>21</v>
      </c>
      <c r="N436" s="848">
        <v>1</v>
      </c>
      <c r="O436" s="849" t="s">
        <v>1630</v>
      </c>
    </row>
    <row r="437" spans="1:15">
      <c r="A437" s="846" t="s">
        <v>819</v>
      </c>
      <c r="B437" s="52" t="s">
        <v>2546</v>
      </c>
      <c r="C437" s="56" t="s">
        <v>21</v>
      </c>
      <c r="D437" s="50">
        <v>597</v>
      </c>
      <c r="E437" s="50" t="s">
        <v>21</v>
      </c>
      <c r="F437" s="50" t="s">
        <v>21</v>
      </c>
      <c r="G437" s="50">
        <v>5</v>
      </c>
      <c r="H437" s="50">
        <v>797</v>
      </c>
      <c r="I437" s="49">
        <v>5</v>
      </c>
      <c r="J437" s="49">
        <v>215</v>
      </c>
      <c r="K437" s="48" t="s">
        <v>22</v>
      </c>
      <c r="L437" s="55" t="s">
        <v>21</v>
      </c>
      <c r="M437" s="847" t="s">
        <v>21</v>
      </c>
      <c r="N437" s="848">
        <v>1</v>
      </c>
      <c r="O437" s="849" t="s">
        <v>1630</v>
      </c>
    </row>
    <row r="438" spans="1:15">
      <c r="A438" s="846" t="s">
        <v>820</v>
      </c>
      <c r="B438" s="52" t="s">
        <v>2547</v>
      </c>
      <c r="C438" s="56">
        <v>308</v>
      </c>
      <c r="D438" s="50">
        <v>308</v>
      </c>
      <c r="E438" s="50" t="s">
        <v>21</v>
      </c>
      <c r="F438" s="50" t="s">
        <v>21</v>
      </c>
      <c r="G438" s="50">
        <v>5</v>
      </c>
      <c r="H438" s="50">
        <v>626</v>
      </c>
      <c r="I438" s="49">
        <v>5</v>
      </c>
      <c r="J438" s="49">
        <v>215</v>
      </c>
      <c r="K438" s="48" t="s">
        <v>22</v>
      </c>
      <c r="L438" s="55" t="s">
        <v>21</v>
      </c>
      <c r="M438" s="847" t="s">
        <v>21</v>
      </c>
      <c r="N438" s="848">
        <v>1</v>
      </c>
      <c r="O438" s="849" t="s">
        <v>1630</v>
      </c>
    </row>
    <row r="439" spans="1:15">
      <c r="A439" s="846" t="s">
        <v>821</v>
      </c>
      <c r="B439" s="52" t="s">
        <v>2548</v>
      </c>
      <c r="C439" s="51">
        <v>334</v>
      </c>
      <c r="D439" s="50">
        <v>334</v>
      </c>
      <c r="E439" s="50" t="s">
        <v>21</v>
      </c>
      <c r="F439" s="50" t="s">
        <v>21</v>
      </c>
      <c r="G439" s="50">
        <v>5</v>
      </c>
      <c r="H439" s="50">
        <v>654</v>
      </c>
      <c r="I439" s="49">
        <v>5</v>
      </c>
      <c r="J439" s="49">
        <v>215</v>
      </c>
      <c r="K439" s="48" t="s">
        <v>22</v>
      </c>
      <c r="L439" s="55" t="s">
        <v>21</v>
      </c>
      <c r="M439" s="847" t="s">
        <v>21</v>
      </c>
      <c r="N439" s="848">
        <v>1</v>
      </c>
      <c r="O439" s="849" t="s">
        <v>1630</v>
      </c>
    </row>
    <row r="440" spans="1:15">
      <c r="A440" s="846" t="s">
        <v>822</v>
      </c>
      <c r="B440" s="52" t="s">
        <v>2549</v>
      </c>
      <c r="C440" s="56" t="s">
        <v>21</v>
      </c>
      <c r="D440" s="50">
        <v>397</v>
      </c>
      <c r="E440" s="50" t="s">
        <v>21</v>
      </c>
      <c r="F440" s="50" t="s">
        <v>21</v>
      </c>
      <c r="G440" s="50">
        <v>5</v>
      </c>
      <c r="H440" s="50">
        <v>700</v>
      </c>
      <c r="I440" s="49">
        <v>5</v>
      </c>
      <c r="J440" s="49">
        <v>215</v>
      </c>
      <c r="K440" s="48" t="s">
        <v>22</v>
      </c>
      <c r="L440" s="55" t="s">
        <v>21</v>
      </c>
      <c r="M440" s="847" t="s">
        <v>21</v>
      </c>
      <c r="N440" s="848">
        <v>1</v>
      </c>
      <c r="O440" s="849" t="s">
        <v>1630</v>
      </c>
    </row>
    <row r="441" spans="1:15">
      <c r="A441" s="846" t="s">
        <v>823</v>
      </c>
      <c r="B441" s="52" t="s">
        <v>2550</v>
      </c>
      <c r="C441" s="56">
        <v>79</v>
      </c>
      <c r="D441" s="50">
        <v>79</v>
      </c>
      <c r="E441" s="50" t="s">
        <v>21</v>
      </c>
      <c r="F441" s="50" t="s">
        <v>21</v>
      </c>
      <c r="G441" s="50">
        <v>5</v>
      </c>
      <c r="H441" s="50">
        <v>567</v>
      </c>
      <c r="I441" s="49">
        <v>5</v>
      </c>
      <c r="J441" s="49">
        <v>215</v>
      </c>
      <c r="K441" s="48" t="s">
        <v>22</v>
      </c>
      <c r="L441" s="55" t="s">
        <v>21</v>
      </c>
      <c r="M441" s="847" t="s">
        <v>21</v>
      </c>
      <c r="N441" s="848" t="s">
        <v>1629</v>
      </c>
      <c r="O441" s="849" t="s">
        <v>1629</v>
      </c>
    </row>
    <row r="442" spans="1:15">
      <c r="A442" s="846" t="s">
        <v>2551</v>
      </c>
      <c r="B442" s="52" t="s">
        <v>2552</v>
      </c>
      <c r="C442" s="51" t="s">
        <v>21</v>
      </c>
      <c r="D442" s="50">
        <v>805</v>
      </c>
      <c r="E442" s="50" t="s">
        <v>21</v>
      </c>
      <c r="F442" s="50" t="s">
        <v>21</v>
      </c>
      <c r="G442" s="50">
        <v>5</v>
      </c>
      <c r="H442" s="50">
        <v>831</v>
      </c>
      <c r="I442" s="49">
        <v>5</v>
      </c>
      <c r="J442" s="49">
        <v>271</v>
      </c>
      <c r="K442" s="48" t="s">
        <v>22</v>
      </c>
      <c r="L442" s="55" t="s">
        <v>21</v>
      </c>
      <c r="M442" s="847" t="s">
        <v>21</v>
      </c>
      <c r="N442" s="848" t="s">
        <v>1629</v>
      </c>
      <c r="O442" s="849" t="s">
        <v>1629</v>
      </c>
    </row>
    <row r="443" spans="1:15">
      <c r="A443" s="846" t="s">
        <v>824</v>
      </c>
      <c r="B443" s="52" t="s">
        <v>2553</v>
      </c>
      <c r="C443" s="56">
        <v>342</v>
      </c>
      <c r="D443" s="50">
        <v>342</v>
      </c>
      <c r="E443" s="50" t="s">
        <v>21</v>
      </c>
      <c r="F443" s="50" t="s">
        <v>21</v>
      </c>
      <c r="G443" s="50">
        <v>5</v>
      </c>
      <c r="H443" s="50">
        <v>671</v>
      </c>
      <c r="I443" s="49">
        <v>5</v>
      </c>
      <c r="J443" s="49">
        <v>215</v>
      </c>
      <c r="K443" s="48" t="s">
        <v>22</v>
      </c>
      <c r="L443" s="55" t="s">
        <v>21</v>
      </c>
      <c r="M443" s="847" t="s">
        <v>21</v>
      </c>
      <c r="N443" s="848" t="s">
        <v>1629</v>
      </c>
      <c r="O443" s="849" t="s">
        <v>1629</v>
      </c>
    </row>
    <row r="444" spans="1:15">
      <c r="A444" s="846" t="s">
        <v>825</v>
      </c>
      <c r="B444" s="52" t="s">
        <v>2554</v>
      </c>
      <c r="C444" s="51">
        <v>344</v>
      </c>
      <c r="D444" s="50">
        <v>344</v>
      </c>
      <c r="E444" s="50" t="s">
        <v>21</v>
      </c>
      <c r="F444" s="50" t="s">
        <v>21</v>
      </c>
      <c r="G444" s="50">
        <v>5</v>
      </c>
      <c r="H444" s="50">
        <v>724</v>
      </c>
      <c r="I444" s="49">
        <v>5</v>
      </c>
      <c r="J444" s="49">
        <v>215</v>
      </c>
      <c r="K444" s="48" t="s">
        <v>22</v>
      </c>
      <c r="L444" s="55" t="s">
        <v>21</v>
      </c>
      <c r="M444" s="847" t="s">
        <v>21</v>
      </c>
      <c r="N444" s="848">
        <v>1</v>
      </c>
      <c r="O444" s="849" t="s">
        <v>1630</v>
      </c>
    </row>
    <row r="445" spans="1:15">
      <c r="A445" s="846" t="s">
        <v>826</v>
      </c>
      <c r="B445" s="52" t="s">
        <v>2555</v>
      </c>
      <c r="C445" s="56">
        <v>382</v>
      </c>
      <c r="D445" s="50">
        <v>382</v>
      </c>
      <c r="E445" s="50" t="s">
        <v>21</v>
      </c>
      <c r="F445" s="50" t="s">
        <v>21</v>
      </c>
      <c r="G445" s="50">
        <v>5</v>
      </c>
      <c r="H445" s="50">
        <v>751</v>
      </c>
      <c r="I445" s="49">
        <v>5</v>
      </c>
      <c r="J445" s="49">
        <v>215</v>
      </c>
      <c r="K445" s="48" t="s">
        <v>22</v>
      </c>
      <c r="L445" s="55" t="s">
        <v>21</v>
      </c>
      <c r="M445" s="847" t="s">
        <v>21</v>
      </c>
      <c r="N445" s="848">
        <v>1</v>
      </c>
      <c r="O445" s="849" t="s">
        <v>1630</v>
      </c>
    </row>
    <row r="446" spans="1:15">
      <c r="A446" s="846" t="s">
        <v>2556</v>
      </c>
      <c r="B446" s="52" t="s">
        <v>2557</v>
      </c>
      <c r="C446" s="56" t="s">
        <v>21</v>
      </c>
      <c r="D446" s="50">
        <v>847</v>
      </c>
      <c r="E446" s="50" t="s">
        <v>21</v>
      </c>
      <c r="F446" s="50" t="s">
        <v>21</v>
      </c>
      <c r="G446" s="50">
        <v>5</v>
      </c>
      <c r="H446" s="50">
        <v>847</v>
      </c>
      <c r="I446" s="49">
        <v>5</v>
      </c>
      <c r="J446" s="49">
        <v>271</v>
      </c>
      <c r="K446" s="48" t="s">
        <v>22</v>
      </c>
      <c r="L446" s="55" t="s">
        <v>21</v>
      </c>
      <c r="M446" s="847" t="s">
        <v>21</v>
      </c>
      <c r="N446" s="848" t="s">
        <v>1629</v>
      </c>
      <c r="O446" s="849" t="s">
        <v>1629</v>
      </c>
    </row>
    <row r="447" spans="1:15">
      <c r="A447" s="846" t="s">
        <v>827</v>
      </c>
      <c r="B447" s="52" t="s">
        <v>208</v>
      </c>
      <c r="C447" s="56" t="s">
        <v>21</v>
      </c>
      <c r="D447" s="50">
        <v>577</v>
      </c>
      <c r="E447" s="50" t="s">
        <v>21</v>
      </c>
      <c r="F447" s="50" t="s">
        <v>21</v>
      </c>
      <c r="G447" s="50">
        <v>5</v>
      </c>
      <c r="H447" s="50">
        <v>758</v>
      </c>
      <c r="I447" s="49">
        <v>5</v>
      </c>
      <c r="J447" s="49">
        <v>215</v>
      </c>
      <c r="K447" s="48" t="s">
        <v>22</v>
      </c>
      <c r="L447" s="55" t="s">
        <v>21</v>
      </c>
      <c r="M447" s="847" t="s">
        <v>21</v>
      </c>
      <c r="N447" s="848">
        <v>1</v>
      </c>
      <c r="O447" s="849" t="s">
        <v>1630</v>
      </c>
    </row>
    <row r="448" spans="1:15">
      <c r="A448" s="846" t="s">
        <v>2558</v>
      </c>
      <c r="B448" s="52" t="s">
        <v>2559</v>
      </c>
      <c r="C448" s="51" t="s">
        <v>21</v>
      </c>
      <c r="D448" s="50">
        <v>655</v>
      </c>
      <c r="E448" s="50" t="s">
        <v>21</v>
      </c>
      <c r="F448" s="50" t="s">
        <v>21</v>
      </c>
      <c r="G448" s="50">
        <v>5</v>
      </c>
      <c r="H448" s="50">
        <v>854</v>
      </c>
      <c r="I448" s="49">
        <v>5</v>
      </c>
      <c r="J448" s="49">
        <v>215</v>
      </c>
      <c r="K448" s="48" t="s">
        <v>22</v>
      </c>
      <c r="L448" s="55" t="s">
        <v>21</v>
      </c>
      <c r="M448" s="847" t="s">
        <v>21</v>
      </c>
      <c r="N448" s="848">
        <v>1</v>
      </c>
      <c r="O448" s="849" t="s">
        <v>1630</v>
      </c>
    </row>
    <row r="449" spans="1:15">
      <c r="A449" s="846" t="s">
        <v>828</v>
      </c>
      <c r="B449" s="52" t="s">
        <v>209</v>
      </c>
      <c r="C449" s="51" t="s">
        <v>21</v>
      </c>
      <c r="D449" s="50">
        <v>746</v>
      </c>
      <c r="E449" s="50" t="s">
        <v>21</v>
      </c>
      <c r="F449" s="50" t="s">
        <v>21</v>
      </c>
      <c r="G449" s="50">
        <v>5</v>
      </c>
      <c r="H449" s="50">
        <v>949</v>
      </c>
      <c r="I449" s="49">
        <v>5</v>
      </c>
      <c r="J449" s="49">
        <v>215</v>
      </c>
      <c r="K449" s="48" t="s">
        <v>22</v>
      </c>
      <c r="L449" s="55" t="s">
        <v>21</v>
      </c>
      <c r="M449" s="847" t="s">
        <v>21</v>
      </c>
      <c r="N449" s="848">
        <v>1</v>
      </c>
      <c r="O449" s="849" t="s">
        <v>1630</v>
      </c>
    </row>
    <row r="450" spans="1:15">
      <c r="A450" s="846" t="s">
        <v>829</v>
      </c>
      <c r="B450" s="52" t="s">
        <v>2560</v>
      </c>
      <c r="C450" s="51" t="s">
        <v>21</v>
      </c>
      <c r="D450" s="50">
        <v>7574</v>
      </c>
      <c r="E450" s="50" t="s">
        <v>21</v>
      </c>
      <c r="F450" s="50" t="s">
        <v>21</v>
      </c>
      <c r="G450" s="50">
        <v>42</v>
      </c>
      <c r="H450" s="50">
        <v>7738</v>
      </c>
      <c r="I450" s="49">
        <v>59</v>
      </c>
      <c r="J450" s="49">
        <v>215</v>
      </c>
      <c r="K450" s="48" t="s">
        <v>22</v>
      </c>
      <c r="L450" s="55" t="s">
        <v>21</v>
      </c>
      <c r="M450" s="847" t="s">
        <v>21</v>
      </c>
      <c r="N450" s="848" t="s">
        <v>1629</v>
      </c>
      <c r="O450" s="849" t="s">
        <v>1629</v>
      </c>
    </row>
    <row r="451" spans="1:15">
      <c r="A451" s="846" t="s">
        <v>830</v>
      </c>
      <c r="B451" s="52" t="s">
        <v>2561</v>
      </c>
      <c r="C451" s="51" t="s">
        <v>21</v>
      </c>
      <c r="D451" s="50">
        <v>4254</v>
      </c>
      <c r="E451" s="50" t="s">
        <v>21</v>
      </c>
      <c r="F451" s="50" t="s">
        <v>21</v>
      </c>
      <c r="G451" s="50">
        <v>16</v>
      </c>
      <c r="H451" s="50">
        <v>4645</v>
      </c>
      <c r="I451" s="49">
        <v>21</v>
      </c>
      <c r="J451" s="49">
        <v>215</v>
      </c>
      <c r="K451" s="48" t="s">
        <v>22</v>
      </c>
      <c r="L451" s="55" t="s">
        <v>21</v>
      </c>
      <c r="M451" s="847" t="s">
        <v>21</v>
      </c>
      <c r="N451" s="848" t="s">
        <v>1629</v>
      </c>
      <c r="O451" s="849" t="s">
        <v>1629</v>
      </c>
    </row>
    <row r="452" spans="1:15">
      <c r="A452" s="846" t="s">
        <v>831</v>
      </c>
      <c r="B452" s="52" t="s">
        <v>2562</v>
      </c>
      <c r="C452" s="51" t="s">
        <v>21</v>
      </c>
      <c r="D452" s="50">
        <v>4122</v>
      </c>
      <c r="E452" s="50" t="s">
        <v>21</v>
      </c>
      <c r="F452" s="50" t="s">
        <v>21</v>
      </c>
      <c r="G452" s="50">
        <v>18</v>
      </c>
      <c r="H452" s="50">
        <v>7348</v>
      </c>
      <c r="I452" s="49">
        <v>63</v>
      </c>
      <c r="J452" s="49">
        <v>215</v>
      </c>
      <c r="K452" s="48" t="s">
        <v>22</v>
      </c>
      <c r="L452" s="55" t="s">
        <v>21</v>
      </c>
      <c r="M452" s="847" t="s">
        <v>21</v>
      </c>
      <c r="N452" s="848" t="s">
        <v>1629</v>
      </c>
      <c r="O452" s="849" t="s">
        <v>1629</v>
      </c>
    </row>
    <row r="453" spans="1:15">
      <c r="A453" s="846" t="s">
        <v>832</v>
      </c>
      <c r="B453" s="52" t="s">
        <v>2563</v>
      </c>
      <c r="C453" s="51" t="s">
        <v>21</v>
      </c>
      <c r="D453" s="50">
        <v>2950</v>
      </c>
      <c r="E453" s="50" t="s">
        <v>21</v>
      </c>
      <c r="F453" s="50" t="s">
        <v>21</v>
      </c>
      <c r="G453" s="50">
        <v>12</v>
      </c>
      <c r="H453" s="50">
        <v>4002</v>
      </c>
      <c r="I453" s="49">
        <v>24</v>
      </c>
      <c r="J453" s="49">
        <v>215</v>
      </c>
      <c r="K453" s="48" t="s">
        <v>22</v>
      </c>
      <c r="L453" s="55" t="s">
        <v>21</v>
      </c>
      <c r="M453" s="847" t="s">
        <v>21</v>
      </c>
      <c r="N453" s="848" t="s">
        <v>1629</v>
      </c>
      <c r="O453" s="849" t="s">
        <v>1629</v>
      </c>
    </row>
    <row r="454" spans="1:15">
      <c r="A454" s="846" t="s">
        <v>2564</v>
      </c>
      <c r="B454" s="52" t="s">
        <v>2565</v>
      </c>
      <c r="C454" s="51" t="s">
        <v>21</v>
      </c>
      <c r="D454" s="50">
        <v>6831</v>
      </c>
      <c r="E454" s="50" t="s">
        <v>21</v>
      </c>
      <c r="F454" s="50" t="s">
        <v>21</v>
      </c>
      <c r="G454" s="50">
        <v>28</v>
      </c>
      <c r="H454" s="50">
        <v>15040</v>
      </c>
      <c r="I454" s="49">
        <v>117</v>
      </c>
      <c r="J454" s="49">
        <v>271</v>
      </c>
      <c r="K454" s="48" t="s">
        <v>22</v>
      </c>
      <c r="L454" s="55" t="s">
        <v>21</v>
      </c>
      <c r="M454" s="847" t="s">
        <v>21</v>
      </c>
      <c r="N454" s="848" t="s">
        <v>1629</v>
      </c>
      <c r="O454" s="849" t="s">
        <v>1629</v>
      </c>
    </row>
    <row r="455" spans="1:15">
      <c r="A455" s="846" t="s">
        <v>2566</v>
      </c>
      <c r="B455" s="52" t="s">
        <v>2567</v>
      </c>
      <c r="C455" s="51" t="s">
        <v>21</v>
      </c>
      <c r="D455" s="50">
        <v>3543</v>
      </c>
      <c r="E455" s="50" t="s">
        <v>21</v>
      </c>
      <c r="F455" s="50" t="s">
        <v>21</v>
      </c>
      <c r="G455" s="50">
        <v>16</v>
      </c>
      <c r="H455" s="50">
        <v>5264</v>
      </c>
      <c r="I455" s="49">
        <v>38</v>
      </c>
      <c r="J455" s="49">
        <v>271</v>
      </c>
      <c r="K455" s="48" t="s">
        <v>22</v>
      </c>
      <c r="L455" s="55" t="s">
        <v>21</v>
      </c>
      <c r="M455" s="847" t="s">
        <v>21</v>
      </c>
      <c r="N455" s="848" t="s">
        <v>1629</v>
      </c>
      <c r="O455" s="849" t="s">
        <v>1629</v>
      </c>
    </row>
    <row r="456" spans="1:15">
      <c r="A456" s="846" t="s">
        <v>833</v>
      </c>
      <c r="B456" s="52" t="s">
        <v>2568</v>
      </c>
      <c r="C456" s="51" t="s">
        <v>21</v>
      </c>
      <c r="D456" s="50">
        <v>11095</v>
      </c>
      <c r="E456" s="50" t="s">
        <v>21</v>
      </c>
      <c r="F456" s="50" t="s">
        <v>21</v>
      </c>
      <c r="G456" s="50">
        <v>46</v>
      </c>
      <c r="H456" s="50">
        <v>15677</v>
      </c>
      <c r="I456" s="49">
        <v>79</v>
      </c>
      <c r="J456" s="49">
        <v>214</v>
      </c>
      <c r="K456" s="48" t="s">
        <v>22</v>
      </c>
      <c r="L456" s="55" t="s">
        <v>21</v>
      </c>
      <c r="M456" s="847" t="s">
        <v>21</v>
      </c>
      <c r="N456" s="848" t="s">
        <v>1629</v>
      </c>
      <c r="O456" s="849" t="s">
        <v>1629</v>
      </c>
    </row>
    <row r="457" spans="1:15">
      <c r="A457" s="846" t="s">
        <v>834</v>
      </c>
      <c r="B457" s="52" t="s">
        <v>2569</v>
      </c>
      <c r="C457" s="51" t="s">
        <v>21</v>
      </c>
      <c r="D457" s="50">
        <v>7722</v>
      </c>
      <c r="E457" s="50" t="s">
        <v>21</v>
      </c>
      <c r="F457" s="50" t="s">
        <v>21</v>
      </c>
      <c r="G457" s="50">
        <v>24</v>
      </c>
      <c r="H457" s="50">
        <v>12081</v>
      </c>
      <c r="I457" s="49">
        <v>54</v>
      </c>
      <c r="J457" s="49">
        <v>214</v>
      </c>
      <c r="K457" s="48" t="s">
        <v>22</v>
      </c>
      <c r="L457" s="55" t="s">
        <v>21</v>
      </c>
      <c r="M457" s="847" t="s">
        <v>21</v>
      </c>
      <c r="N457" s="848" t="s">
        <v>1629</v>
      </c>
      <c r="O457" s="849" t="s">
        <v>1629</v>
      </c>
    </row>
    <row r="458" spans="1:15">
      <c r="A458" s="846" t="s">
        <v>835</v>
      </c>
      <c r="B458" s="52" t="s">
        <v>2570</v>
      </c>
      <c r="C458" s="51" t="s">
        <v>21</v>
      </c>
      <c r="D458" s="50">
        <v>8236</v>
      </c>
      <c r="E458" s="50" t="s">
        <v>21</v>
      </c>
      <c r="F458" s="50" t="s">
        <v>21</v>
      </c>
      <c r="G458" s="50">
        <v>26</v>
      </c>
      <c r="H458" s="50">
        <v>12547</v>
      </c>
      <c r="I458" s="49">
        <v>79</v>
      </c>
      <c r="J458" s="49">
        <v>214</v>
      </c>
      <c r="K458" s="48" t="s">
        <v>22</v>
      </c>
      <c r="L458" s="55" t="s">
        <v>21</v>
      </c>
      <c r="M458" s="847" t="s">
        <v>21</v>
      </c>
      <c r="N458" s="848" t="s">
        <v>1629</v>
      </c>
      <c r="O458" s="849" t="s">
        <v>1629</v>
      </c>
    </row>
    <row r="459" spans="1:15">
      <c r="A459" s="846" t="s">
        <v>836</v>
      </c>
      <c r="B459" s="52" t="s">
        <v>2571</v>
      </c>
      <c r="C459" s="51" t="s">
        <v>21</v>
      </c>
      <c r="D459" s="50">
        <v>6506</v>
      </c>
      <c r="E459" s="50" t="s">
        <v>21</v>
      </c>
      <c r="F459" s="50" t="s">
        <v>21</v>
      </c>
      <c r="G459" s="50">
        <v>14</v>
      </c>
      <c r="H459" s="50">
        <v>5785</v>
      </c>
      <c r="I459" s="49">
        <v>31</v>
      </c>
      <c r="J459" s="49">
        <v>214</v>
      </c>
      <c r="K459" s="48" t="s">
        <v>22</v>
      </c>
      <c r="L459" s="55" t="s">
        <v>21</v>
      </c>
      <c r="M459" s="847" t="s">
        <v>21</v>
      </c>
      <c r="N459" s="848" t="s">
        <v>1629</v>
      </c>
      <c r="O459" s="849" t="s">
        <v>1629</v>
      </c>
    </row>
    <row r="460" spans="1:15">
      <c r="A460" s="846" t="s">
        <v>837</v>
      </c>
      <c r="B460" s="52" t="s">
        <v>2572</v>
      </c>
      <c r="C460" s="51" t="s">
        <v>21</v>
      </c>
      <c r="D460" s="50">
        <v>6375</v>
      </c>
      <c r="E460" s="50" t="s">
        <v>21</v>
      </c>
      <c r="F460" s="50" t="s">
        <v>21</v>
      </c>
      <c r="G460" s="50">
        <v>23</v>
      </c>
      <c r="H460" s="50">
        <v>7586</v>
      </c>
      <c r="I460" s="49">
        <v>47</v>
      </c>
      <c r="J460" s="49">
        <v>214</v>
      </c>
      <c r="K460" s="48" t="s">
        <v>22</v>
      </c>
      <c r="L460" s="55" t="s">
        <v>21</v>
      </c>
      <c r="M460" s="847" t="s">
        <v>21</v>
      </c>
      <c r="N460" s="848" t="s">
        <v>1629</v>
      </c>
      <c r="O460" s="849" t="s">
        <v>1629</v>
      </c>
    </row>
    <row r="461" spans="1:15">
      <c r="A461" s="846" t="s">
        <v>838</v>
      </c>
      <c r="B461" s="52" t="s">
        <v>2573</v>
      </c>
      <c r="C461" s="51" t="s">
        <v>21</v>
      </c>
      <c r="D461" s="50">
        <v>5120</v>
      </c>
      <c r="E461" s="50" t="s">
        <v>21</v>
      </c>
      <c r="F461" s="50" t="s">
        <v>21</v>
      </c>
      <c r="G461" s="50">
        <v>14</v>
      </c>
      <c r="H461" s="50">
        <v>5785</v>
      </c>
      <c r="I461" s="49">
        <v>31</v>
      </c>
      <c r="J461" s="49">
        <v>214</v>
      </c>
      <c r="K461" s="48" t="s">
        <v>22</v>
      </c>
      <c r="L461" s="55" t="s">
        <v>21</v>
      </c>
      <c r="M461" s="847" t="s">
        <v>21</v>
      </c>
      <c r="N461" s="848" t="s">
        <v>1629</v>
      </c>
      <c r="O461" s="849" t="s">
        <v>1629</v>
      </c>
    </row>
    <row r="462" spans="1:15">
      <c r="A462" s="846" t="s">
        <v>839</v>
      </c>
      <c r="B462" s="52" t="s">
        <v>2574</v>
      </c>
      <c r="C462" s="51" t="s">
        <v>21</v>
      </c>
      <c r="D462" s="50">
        <v>4729</v>
      </c>
      <c r="E462" s="50" t="s">
        <v>21</v>
      </c>
      <c r="F462" s="50" t="s">
        <v>21</v>
      </c>
      <c r="G462" s="50">
        <v>19</v>
      </c>
      <c r="H462" s="50">
        <v>7477</v>
      </c>
      <c r="I462" s="49">
        <v>58</v>
      </c>
      <c r="J462" s="49">
        <v>214</v>
      </c>
      <c r="K462" s="48" t="s">
        <v>22</v>
      </c>
      <c r="L462" s="55" t="s">
        <v>21</v>
      </c>
      <c r="M462" s="847" t="s">
        <v>21</v>
      </c>
      <c r="N462" s="848" t="s">
        <v>1629</v>
      </c>
      <c r="O462" s="849" t="s">
        <v>1629</v>
      </c>
    </row>
    <row r="463" spans="1:15">
      <c r="A463" s="846" t="s">
        <v>840</v>
      </c>
      <c r="B463" s="52" t="s">
        <v>2575</v>
      </c>
      <c r="C463" s="51" t="s">
        <v>21</v>
      </c>
      <c r="D463" s="50">
        <v>3557</v>
      </c>
      <c r="E463" s="50" t="s">
        <v>21</v>
      </c>
      <c r="F463" s="50" t="s">
        <v>21</v>
      </c>
      <c r="G463" s="50">
        <v>15</v>
      </c>
      <c r="H463" s="50">
        <v>4193</v>
      </c>
      <c r="I463" s="49">
        <v>20</v>
      </c>
      <c r="J463" s="49">
        <v>214</v>
      </c>
      <c r="K463" s="48" t="s">
        <v>22</v>
      </c>
      <c r="L463" s="55" t="s">
        <v>21</v>
      </c>
      <c r="M463" s="847" t="s">
        <v>21</v>
      </c>
      <c r="N463" s="848" t="s">
        <v>1629</v>
      </c>
      <c r="O463" s="849" t="s">
        <v>1629</v>
      </c>
    </row>
    <row r="464" spans="1:15">
      <c r="A464" s="846" t="s">
        <v>841</v>
      </c>
      <c r="B464" s="52" t="s">
        <v>2576</v>
      </c>
      <c r="C464" s="51" t="s">
        <v>21</v>
      </c>
      <c r="D464" s="50">
        <v>4548</v>
      </c>
      <c r="E464" s="50" t="s">
        <v>21</v>
      </c>
      <c r="F464" s="50" t="s">
        <v>21</v>
      </c>
      <c r="G464" s="50">
        <v>20</v>
      </c>
      <c r="H464" s="50">
        <v>7014</v>
      </c>
      <c r="I464" s="49">
        <v>48</v>
      </c>
      <c r="J464" s="49">
        <v>214</v>
      </c>
      <c r="K464" s="48" t="s">
        <v>22</v>
      </c>
      <c r="L464" s="55" t="s">
        <v>21</v>
      </c>
      <c r="M464" s="847" t="s">
        <v>21</v>
      </c>
      <c r="N464" s="848" t="s">
        <v>1629</v>
      </c>
      <c r="O464" s="849" t="s">
        <v>1629</v>
      </c>
    </row>
    <row r="465" spans="1:15">
      <c r="A465" s="846" t="s">
        <v>842</v>
      </c>
      <c r="B465" s="52" t="s">
        <v>2577</v>
      </c>
      <c r="C465" s="51" t="s">
        <v>21</v>
      </c>
      <c r="D465" s="50">
        <v>3252</v>
      </c>
      <c r="E465" s="50" t="s">
        <v>21</v>
      </c>
      <c r="F465" s="50" t="s">
        <v>21</v>
      </c>
      <c r="G465" s="50">
        <v>11</v>
      </c>
      <c r="H465" s="50">
        <v>4193</v>
      </c>
      <c r="I465" s="49">
        <v>20</v>
      </c>
      <c r="J465" s="49">
        <v>214</v>
      </c>
      <c r="K465" s="48" t="s">
        <v>22</v>
      </c>
      <c r="L465" s="55" t="s">
        <v>21</v>
      </c>
      <c r="M465" s="847" t="s">
        <v>21</v>
      </c>
      <c r="N465" s="848" t="s">
        <v>1629</v>
      </c>
      <c r="O465" s="849" t="s">
        <v>1629</v>
      </c>
    </row>
    <row r="466" spans="1:15">
      <c r="A466" s="846" t="s">
        <v>843</v>
      </c>
      <c r="B466" s="52" t="s">
        <v>2578</v>
      </c>
      <c r="C466" s="51" t="s">
        <v>21</v>
      </c>
      <c r="D466" s="50">
        <v>2207</v>
      </c>
      <c r="E466" s="50" t="s">
        <v>21</v>
      </c>
      <c r="F466" s="50" t="s">
        <v>21</v>
      </c>
      <c r="G466" s="50">
        <v>5</v>
      </c>
      <c r="H466" s="50">
        <v>3895</v>
      </c>
      <c r="I466" s="49">
        <v>19</v>
      </c>
      <c r="J466" s="49">
        <v>214</v>
      </c>
      <c r="K466" s="48" t="s">
        <v>22</v>
      </c>
      <c r="L466" s="55" t="s">
        <v>21</v>
      </c>
      <c r="M466" s="847" t="s">
        <v>21</v>
      </c>
      <c r="N466" s="848" t="s">
        <v>1629</v>
      </c>
      <c r="O466" s="849" t="s">
        <v>1629</v>
      </c>
    </row>
    <row r="467" spans="1:15">
      <c r="A467" s="846" t="s">
        <v>844</v>
      </c>
      <c r="B467" s="52" t="s">
        <v>2579</v>
      </c>
      <c r="C467" s="51" t="s">
        <v>21</v>
      </c>
      <c r="D467" s="50" t="s">
        <v>21</v>
      </c>
      <c r="E467" s="50" t="s">
        <v>21</v>
      </c>
      <c r="F467" s="50">
        <v>1353</v>
      </c>
      <c r="G467" s="50">
        <v>5</v>
      </c>
      <c r="H467" s="50">
        <v>3062</v>
      </c>
      <c r="I467" s="49">
        <v>11</v>
      </c>
      <c r="J467" s="49">
        <v>214</v>
      </c>
      <c r="K467" s="48" t="s">
        <v>22</v>
      </c>
      <c r="L467" s="55" t="s">
        <v>21</v>
      </c>
      <c r="M467" s="847" t="s">
        <v>21</v>
      </c>
      <c r="N467" s="848">
        <v>1</v>
      </c>
      <c r="O467" s="849" t="s">
        <v>1630</v>
      </c>
    </row>
    <row r="468" spans="1:15">
      <c r="A468" s="846" t="s">
        <v>845</v>
      </c>
      <c r="B468" s="52" t="s">
        <v>2580</v>
      </c>
      <c r="C468" s="51" t="s">
        <v>21</v>
      </c>
      <c r="D468" s="50" t="s">
        <v>21</v>
      </c>
      <c r="E468" s="50">
        <v>1674</v>
      </c>
      <c r="F468" s="50">
        <v>1353</v>
      </c>
      <c r="G468" s="50">
        <v>5</v>
      </c>
      <c r="H468" s="50">
        <v>1275</v>
      </c>
      <c r="I468" s="49">
        <v>5</v>
      </c>
      <c r="J468" s="49">
        <v>214</v>
      </c>
      <c r="K468" s="48" t="s">
        <v>22</v>
      </c>
      <c r="L468" s="55" t="s">
        <v>21</v>
      </c>
      <c r="M468" s="847" t="s">
        <v>21</v>
      </c>
      <c r="N468" s="848">
        <v>1</v>
      </c>
      <c r="O468" s="849" t="s">
        <v>1630</v>
      </c>
    </row>
    <row r="469" spans="1:15">
      <c r="A469" s="846" t="s">
        <v>846</v>
      </c>
      <c r="B469" s="52" t="s">
        <v>2581</v>
      </c>
      <c r="C469" s="51" t="s">
        <v>21</v>
      </c>
      <c r="D469" s="850">
        <v>2207</v>
      </c>
      <c r="E469" s="50" t="s">
        <v>21</v>
      </c>
      <c r="F469" s="50" t="s">
        <v>21</v>
      </c>
      <c r="G469" s="50">
        <v>5</v>
      </c>
      <c r="H469" s="50">
        <v>4510</v>
      </c>
      <c r="I469" s="49">
        <v>22</v>
      </c>
      <c r="J469" s="49">
        <v>214</v>
      </c>
      <c r="K469" s="48" t="s">
        <v>22</v>
      </c>
      <c r="L469" s="55" t="s">
        <v>21</v>
      </c>
      <c r="M469" s="847" t="s">
        <v>21</v>
      </c>
      <c r="N469" s="848" t="s">
        <v>1629</v>
      </c>
      <c r="O469" s="849" t="s">
        <v>1629</v>
      </c>
    </row>
    <row r="470" spans="1:15">
      <c r="A470" s="846" t="s">
        <v>847</v>
      </c>
      <c r="B470" s="52" t="s">
        <v>210</v>
      </c>
      <c r="C470" s="51" t="s">
        <v>21</v>
      </c>
      <c r="D470" s="50">
        <v>13465</v>
      </c>
      <c r="E470" s="50" t="s">
        <v>21</v>
      </c>
      <c r="F470" s="50" t="s">
        <v>21</v>
      </c>
      <c r="G470" s="50">
        <v>166</v>
      </c>
      <c r="H470" s="50">
        <v>13465</v>
      </c>
      <c r="I470" s="49">
        <v>166</v>
      </c>
      <c r="J470" s="49">
        <v>214</v>
      </c>
      <c r="K470" s="48" t="s">
        <v>22</v>
      </c>
      <c r="L470" s="55" t="s">
        <v>21</v>
      </c>
      <c r="M470" s="847" t="s">
        <v>21</v>
      </c>
      <c r="N470" s="848" t="s">
        <v>1629</v>
      </c>
      <c r="O470" s="849" t="s">
        <v>1629</v>
      </c>
    </row>
    <row r="471" spans="1:15">
      <c r="A471" s="846" t="s">
        <v>848</v>
      </c>
      <c r="B471" s="52" t="s">
        <v>2582</v>
      </c>
      <c r="C471" s="51" t="s">
        <v>21</v>
      </c>
      <c r="D471" s="50">
        <v>2033</v>
      </c>
      <c r="E471" s="50" t="s">
        <v>21</v>
      </c>
      <c r="F471" s="50" t="s">
        <v>21</v>
      </c>
      <c r="G471" s="50">
        <v>8</v>
      </c>
      <c r="H471" s="50">
        <v>5035</v>
      </c>
      <c r="I471" s="49">
        <v>42</v>
      </c>
      <c r="J471" s="49">
        <v>214</v>
      </c>
      <c r="K471" s="48" t="s">
        <v>22</v>
      </c>
      <c r="L471" s="55" t="s">
        <v>21</v>
      </c>
      <c r="M471" s="847" t="s">
        <v>21</v>
      </c>
      <c r="N471" s="848" t="s">
        <v>1629</v>
      </c>
      <c r="O471" s="849" t="s">
        <v>1629</v>
      </c>
    </row>
    <row r="472" spans="1:15">
      <c r="A472" s="846" t="s">
        <v>849</v>
      </c>
      <c r="B472" s="52" t="s">
        <v>2583</v>
      </c>
      <c r="C472" s="51" t="s">
        <v>21</v>
      </c>
      <c r="D472" s="50">
        <v>1498</v>
      </c>
      <c r="E472" s="50" t="s">
        <v>21</v>
      </c>
      <c r="F472" s="50" t="s">
        <v>21</v>
      </c>
      <c r="G472" s="50">
        <v>5</v>
      </c>
      <c r="H472" s="50">
        <v>2653</v>
      </c>
      <c r="I472" s="49">
        <v>15</v>
      </c>
      <c r="J472" s="49">
        <v>214</v>
      </c>
      <c r="K472" s="48" t="s">
        <v>22</v>
      </c>
      <c r="L472" s="55" t="s">
        <v>21</v>
      </c>
      <c r="M472" s="847" t="s">
        <v>21</v>
      </c>
      <c r="N472" s="848" t="s">
        <v>1629</v>
      </c>
      <c r="O472" s="849" t="s">
        <v>1629</v>
      </c>
    </row>
    <row r="473" spans="1:15">
      <c r="A473" s="846" t="s">
        <v>2584</v>
      </c>
      <c r="B473" s="52" t="s">
        <v>2585</v>
      </c>
      <c r="C473" s="51" t="s">
        <v>21</v>
      </c>
      <c r="D473" s="50">
        <v>3822</v>
      </c>
      <c r="E473" s="50" t="s">
        <v>21</v>
      </c>
      <c r="F473" s="50" t="s">
        <v>21</v>
      </c>
      <c r="G473" s="50">
        <v>6</v>
      </c>
      <c r="H473" s="50">
        <v>6782</v>
      </c>
      <c r="I473" s="49">
        <v>59</v>
      </c>
      <c r="J473" s="49">
        <v>214</v>
      </c>
      <c r="K473" s="48" t="s">
        <v>22</v>
      </c>
      <c r="L473" s="55" t="s">
        <v>21</v>
      </c>
      <c r="M473" s="847" t="s">
        <v>21</v>
      </c>
      <c r="N473" s="848" t="s">
        <v>1629</v>
      </c>
      <c r="O473" s="849"/>
    </row>
    <row r="474" spans="1:15">
      <c r="A474" s="846" t="s">
        <v>850</v>
      </c>
      <c r="B474" s="52" t="s">
        <v>2586</v>
      </c>
      <c r="C474" s="51" t="s">
        <v>21</v>
      </c>
      <c r="D474" s="50">
        <v>3456</v>
      </c>
      <c r="E474" s="50" t="s">
        <v>21</v>
      </c>
      <c r="F474" s="50" t="s">
        <v>21</v>
      </c>
      <c r="G474" s="50">
        <v>13</v>
      </c>
      <c r="H474" s="50">
        <v>5294</v>
      </c>
      <c r="I474" s="49">
        <v>44</v>
      </c>
      <c r="J474" s="49">
        <v>214</v>
      </c>
      <c r="K474" s="48" t="s">
        <v>22</v>
      </c>
      <c r="L474" s="55" t="s">
        <v>21</v>
      </c>
      <c r="M474" s="847" t="s">
        <v>21</v>
      </c>
      <c r="N474" s="848" t="s">
        <v>1629</v>
      </c>
      <c r="O474" s="849" t="s">
        <v>1629</v>
      </c>
    </row>
    <row r="475" spans="1:15">
      <c r="A475" s="846" t="s">
        <v>851</v>
      </c>
      <c r="B475" s="52" t="s">
        <v>2587</v>
      </c>
      <c r="C475" s="51" t="s">
        <v>21</v>
      </c>
      <c r="D475" s="50">
        <v>1264</v>
      </c>
      <c r="E475" s="50" t="s">
        <v>21</v>
      </c>
      <c r="F475" s="50" t="s">
        <v>21</v>
      </c>
      <c r="G475" s="50">
        <v>5</v>
      </c>
      <c r="H475" s="50">
        <v>3528</v>
      </c>
      <c r="I475" s="49">
        <v>29</v>
      </c>
      <c r="J475" s="49">
        <v>214</v>
      </c>
      <c r="K475" s="48" t="s">
        <v>22</v>
      </c>
      <c r="L475" s="55" t="s">
        <v>21</v>
      </c>
      <c r="M475" s="847" t="s">
        <v>21</v>
      </c>
      <c r="N475" s="848" t="s">
        <v>1629</v>
      </c>
      <c r="O475" s="849" t="s">
        <v>1629</v>
      </c>
    </row>
    <row r="476" spans="1:15">
      <c r="A476" s="846" t="s">
        <v>852</v>
      </c>
      <c r="B476" s="52" t="s">
        <v>2588</v>
      </c>
      <c r="C476" s="51" t="s">
        <v>21</v>
      </c>
      <c r="D476" s="50">
        <v>960</v>
      </c>
      <c r="E476" s="50" t="s">
        <v>21</v>
      </c>
      <c r="F476" s="50" t="s">
        <v>21</v>
      </c>
      <c r="G476" s="50">
        <v>5</v>
      </c>
      <c r="H476" s="50">
        <v>2678</v>
      </c>
      <c r="I476" s="49">
        <v>21</v>
      </c>
      <c r="J476" s="49">
        <v>214</v>
      </c>
      <c r="K476" s="48" t="s">
        <v>22</v>
      </c>
      <c r="L476" s="55" t="s">
        <v>21</v>
      </c>
      <c r="M476" s="847" t="s">
        <v>21</v>
      </c>
      <c r="N476" s="848" t="s">
        <v>1629</v>
      </c>
      <c r="O476" s="849"/>
    </row>
    <row r="477" spans="1:15">
      <c r="A477" s="846" t="s">
        <v>853</v>
      </c>
      <c r="B477" s="52" t="s">
        <v>2589</v>
      </c>
      <c r="C477" s="51" t="s">
        <v>21</v>
      </c>
      <c r="D477" s="50">
        <v>912</v>
      </c>
      <c r="E477" s="50" t="s">
        <v>21</v>
      </c>
      <c r="F477" s="50" t="s">
        <v>21</v>
      </c>
      <c r="G477" s="50">
        <v>5</v>
      </c>
      <c r="H477" s="50">
        <v>5568</v>
      </c>
      <c r="I477" s="49">
        <v>48</v>
      </c>
      <c r="J477" s="49">
        <v>214</v>
      </c>
      <c r="K477" s="48" t="s">
        <v>22</v>
      </c>
      <c r="L477" s="55" t="s">
        <v>21</v>
      </c>
      <c r="M477" s="847" t="s">
        <v>21</v>
      </c>
      <c r="N477" s="848" t="s">
        <v>1629</v>
      </c>
      <c r="O477" s="849" t="s">
        <v>1629</v>
      </c>
    </row>
    <row r="478" spans="1:15">
      <c r="A478" s="846" t="s">
        <v>854</v>
      </c>
      <c r="B478" s="52" t="s">
        <v>2590</v>
      </c>
      <c r="C478" s="51" t="s">
        <v>21</v>
      </c>
      <c r="D478" s="50">
        <v>598</v>
      </c>
      <c r="E478" s="50" t="s">
        <v>21</v>
      </c>
      <c r="F478" s="50" t="s">
        <v>21</v>
      </c>
      <c r="G478" s="50">
        <v>5</v>
      </c>
      <c r="H478" s="50">
        <v>2678</v>
      </c>
      <c r="I478" s="49">
        <v>21</v>
      </c>
      <c r="J478" s="49">
        <v>214</v>
      </c>
      <c r="K478" s="48" t="s">
        <v>22</v>
      </c>
      <c r="L478" s="55" t="s">
        <v>21</v>
      </c>
      <c r="M478" s="847" t="s">
        <v>21</v>
      </c>
      <c r="N478" s="848" t="s">
        <v>1629</v>
      </c>
      <c r="O478" s="849" t="s">
        <v>1629</v>
      </c>
    </row>
    <row r="479" spans="1:15">
      <c r="A479" s="846" t="s">
        <v>2591</v>
      </c>
      <c r="B479" s="52" t="s">
        <v>2592</v>
      </c>
      <c r="C479" s="51" t="s">
        <v>21</v>
      </c>
      <c r="D479" s="50">
        <v>528</v>
      </c>
      <c r="E479" s="50" t="s">
        <v>21</v>
      </c>
      <c r="F479" s="50" t="s">
        <v>21</v>
      </c>
      <c r="G479" s="50">
        <v>5</v>
      </c>
      <c r="H479" s="50">
        <v>612</v>
      </c>
      <c r="I479" s="49">
        <v>5</v>
      </c>
      <c r="J479" s="49">
        <v>214</v>
      </c>
      <c r="K479" s="48" t="s">
        <v>22</v>
      </c>
      <c r="L479" s="55" t="s">
        <v>21</v>
      </c>
      <c r="M479" s="847" t="s">
        <v>21</v>
      </c>
      <c r="N479" s="848" t="s">
        <v>1629</v>
      </c>
      <c r="O479" s="849" t="s">
        <v>1629</v>
      </c>
    </row>
    <row r="480" spans="1:15">
      <c r="A480" s="846" t="s">
        <v>2593</v>
      </c>
      <c r="B480" s="52" t="s">
        <v>2594</v>
      </c>
      <c r="C480" s="51" t="s">
        <v>21</v>
      </c>
      <c r="D480" s="50">
        <v>2080</v>
      </c>
      <c r="E480" s="50" t="s">
        <v>21</v>
      </c>
      <c r="F480" s="50" t="s">
        <v>21</v>
      </c>
      <c r="G480" s="50">
        <v>5</v>
      </c>
      <c r="H480" s="50">
        <v>4815</v>
      </c>
      <c r="I480" s="49">
        <v>36</v>
      </c>
      <c r="J480" s="49">
        <v>214</v>
      </c>
      <c r="K480" s="48" t="s">
        <v>22</v>
      </c>
      <c r="L480" s="55" t="s">
        <v>21</v>
      </c>
      <c r="M480" s="847" t="s">
        <v>21</v>
      </c>
      <c r="N480" s="848" t="s">
        <v>1629</v>
      </c>
      <c r="O480" s="849" t="s">
        <v>1629</v>
      </c>
    </row>
    <row r="481" spans="1:15">
      <c r="A481" s="846" t="s">
        <v>2595</v>
      </c>
      <c r="B481" s="52" t="s">
        <v>2596</v>
      </c>
      <c r="C481" s="51" t="s">
        <v>21</v>
      </c>
      <c r="D481" s="50">
        <v>1565</v>
      </c>
      <c r="E481" s="50" t="s">
        <v>21</v>
      </c>
      <c r="F481" s="50" t="s">
        <v>21</v>
      </c>
      <c r="G481" s="50">
        <v>5</v>
      </c>
      <c r="H481" s="50">
        <v>3243</v>
      </c>
      <c r="I481" s="49">
        <v>25</v>
      </c>
      <c r="J481" s="49">
        <v>214</v>
      </c>
      <c r="K481" s="48" t="s">
        <v>22</v>
      </c>
      <c r="L481" s="55" t="s">
        <v>21</v>
      </c>
      <c r="M481" s="847" t="s">
        <v>21</v>
      </c>
      <c r="N481" s="848" t="s">
        <v>1629</v>
      </c>
      <c r="O481" s="849" t="s">
        <v>1629</v>
      </c>
    </row>
    <row r="482" spans="1:15">
      <c r="A482" s="846" t="s">
        <v>855</v>
      </c>
      <c r="B482" s="52" t="s">
        <v>2597</v>
      </c>
      <c r="C482" s="51" t="s">
        <v>21</v>
      </c>
      <c r="D482" s="50">
        <v>4818</v>
      </c>
      <c r="E482" s="50" t="s">
        <v>21</v>
      </c>
      <c r="F482" s="50" t="s">
        <v>21</v>
      </c>
      <c r="G482" s="50">
        <v>36</v>
      </c>
      <c r="H482" s="50">
        <v>5836</v>
      </c>
      <c r="I482" s="49">
        <v>47</v>
      </c>
      <c r="J482" s="49">
        <v>214</v>
      </c>
      <c r="K482" s="48" t="s">
        <v>22</v>
      </c>
      <c r="L482" s="55" t="s">
        <v>21</v>
      </c>
      <c r="M482" s="847" t="s">
        <v>21</v>
      </c>
      <c r="N482" s="848" t="s">
        <v>1629</v>
      </c>
      <c r="O482" s="849" t="s">
        <v>1629</v>
      </c>
    </row>
    <row r="483" spans="1:15">
      <c r="A483" s="846" t="s">
        <v>856</v>
      </c>
      <c r="B483" s="52" t="s">
        <v>2598</v>
      </c>
      <c r="C483" s="51" t="s">
        <v>21</v>
      </c>
      <c r="D483" s="50">
        <v>3113</v>
      </c>
      <c r="E483" s="50" t="s">
        <v>21</v>
      </c>
      <c r="F483" s="50" t="s">
        <v>21</v>
      </c>
      <c r="G483" s="50">
        <v>17</v>
      </c>
      <c r="H483" s="50">
        <v>3805</v>
      </c>
      <c r="I483" s="49">
        <v>24</v>
      </c>
      <c r="J483" s="49">
        <v>214</v>
      </c>
      <c r="K483" s="48" t="s">
        <v>22</v>
      </c>
      <c r="L483" s="55" t="s">
        <v>21</v>
      </c>
      <c r="M483" s="847" t="s">
        <v>21</v>
      </c>
      <c r="N483" s="848" t="s">
        <v>1629</v>
      </c>
      <c r="O483" s="849" t="s">
        <v>1629</v>
      </c>
    </row>
    <row r="484" spans="1:15">
      <c r="A484" s="846" t="s">
        <v>857</v>
      </c>
      <c r="B484" s="52" t="s">
        <v>2599</v>
      </c>
      <c r="C484" s="51" t="s">
        <v>21</v>
      </c>
      <c r="D484" s="50">
        <v>2461</v>
      </c>
      <c r="E484" s="50" t="s">
        <v>21</v>
      </c>
      <c r="F484" s="50" t="s">
        <v>21</v>
      </c>
      <c r="G484" s="50">
        <v>11</v>
      </c>
      <c r="H484" s="50">
        <v>2929</v>
      </c>
      <c r="I484" s="49">
        <v>18</v>
      </c>
      <c r="J484" s="49">
        <v>214</v>
      </c>
      <c r="K484" s="48" t="s">
        <v>22</v>
      </c>
      <c r="L484" s="55" t="s">
        <v>21</v>
      </c>
      <c r="M484" s="847" t="s">
        <v>21</v>
      </c>
      <c r="N484" s="848" t="s">
        <v>1629</v>
      </c>
      <c r="O484" s="849" t="s">
        <v>1629</v>
      </c>
    </row>
    <row r="485" spans="1:15">
      <c r="A485" s="846" t="s">
        <v>858</v>
      </c>
      <c r="B485" s="52" t="s">
        <v>2600</v>
      </c>
      <c r="C485" s="51" t="s">
        <v>21</v>
      </c>
      <c r="D485" s="50">
        <v>794</v>
      </c>
      <c r="E485" s="50" t="s">
        <v>21</v>
      </c>
      <c r="F485" s="50" t="s">
        <v>21</v>
      </c>
      <c r="G485" s="50">
        <v>5</v>
      </c>
      <c r="H485" s="50">
        <v>1132</v>
      </c>
      <c r="I485" s="49">
        <v>5</v>
      </c>
      <c r="J485" s="49">
        <v>214</v>
      </c>
      <c r="K485" s="48" t="s">
        <v>22</v>
      </c>
      <c r="L485" s="55" t="s">
        <v>21</v>
      </c>
      <c r="M485" s="847" t="s">
        <v>21</v>
      </c>
      <c r="N485" s="848" t="s">
        <v>1629</v>
      </c>
      <c r="O485" s="849" t="s">
        <v>1629</v>
      </c>
    </row>
    <row r="486" spans="1:15">
      <c r="A486" s="846" t="s">
        <v>2601</v>
      </c>
      <c r="B486" s="52" t="s">
        <v>2602</v>
      </c>
      <c r="C486" s="51" t="s">
        <v>21</v>
      </c>
      <c r="D486" s="50">
        <v>3311</v>
      </c>
      <c r="E486" s="50" t="s">
        <v>21</v>
      </c>
      <c r="F486" s="50" t="s">
        <v>21</v>
      </c>
      <c r="G486" s="50">
        <v>19</v>
      </c>
      <c r="H486" s="50">
        <v>4210</v>
      </c>
      <c r="I486" s="49">
        <v>35</v>
      </c>
      <c r="J486" s="49">
        <v>214</v>
      </c>
      <c r="K486" s="48" t="s">
        <v>22</v>
      </c>
      <c r="L486" s="55" t="s">
        <v>21</v>
      </c>
      <c r="M486" s="847" t="s">
        <v>21</v>
      </c>
      <c r="N486" s="848" t="s">
        <v>1629</v>
      </c>
      <c r="O486" s="849" t="s">
        <v>1629</v>
      </c>
    </row>
    <row r="487" spans="1:15">
      <c r="A487" s="846" t="s">
        <v>2603</v>
      </c>
      <c r="B487" s="52" t="s">
        <v>2604</v>
      </c>
      <c r="C487" s="51" t="s">
        <v>21</v>
      </c>
      <c r="D487" s="50">
        <v>2501</v>
      </c>
      <c r="E487" s="50" t="s">
        <v>21</v>
      </c>
      <c r="F487" s="50" t="s">
        <v>21</v>
      </c>
      <c r="G487" s="50">
        <v>13</v>
      </c>
      <c r="H487" s="50">
        <v>2929</v>
      </c>
      <c r="I487" s="49">
        <v>18</v>
      </c>
      <c r="J487" s="49">
        <v>214</v>
      </c>
      <c r="K487" s="48" t="s">
        <v>22</v>
      </c>
      <c r="L487" s="55" t="s">
        <v>21</v>
      </c>
      <c r="M487" s="847" t="s">
        <v>21</v>
      </c>
      <c r="N487" s="848" t="s">
        <v>1629</v>
      </c>
      <c r="O487" s="849" t="s">
        <v>1629</v>
      </c>
    </row>
    <row r="488" spans="1:15">
      <c r="A488" s="846" t="s">
        <v>2605</v>
      </c>
      <c r="B488" s="52" t="s">
        <v>2606</v>
      </c>
      <c r="C488" s="51" t="s">
        <v>21</v>
      </c>
      <c r="D488" s="50">
        <v>679</v>
      </c>
      <c r="E488" s="50" t="s">
        <v>21</v>
      </c>
      <c r="F488" s="50" t="s">
        <v>21</v>
      </c>
      <c r="G488" s="50">
        <v>5</v>
      </c>
      <c r="H488" s="50">
        <v>943</v>
      </c>
      <c r="I488" s="49">
        <v>5</v>
      </c>
      <c r="J488" s="49">
        <v>214</v>
      </c>
      <c r="K488" s="48" t="s">
        <v>22</v>
      </c>
      <c r="L488" s="55" t="s">
        <v>21</v>
      </c>
      <c r="M488" s="847" t="s">
        <v>21</v>
      </c>
      <c r="N488" s="848" t="s">
        <v>1629</v>
      </c>
      <c r="O488" s="849" t="s">
        <v>1629</v>
      </c>
    </row>
    <row r="489" spans="1:15">
      <c r="A489" s="846" t="s">
        <v>859</v>
      </c>
      <c r="B489" s="52" t="s">
        <v>211</v>
      </c>
      <c r="C489" s="51" t="s">
        <v>21</v>
      </c>
      <c r="D489" s="50">
        <v>3356</v>
      </c>
      <c r="E489" s="50" t="s">
        <v>21</v>
      </c>
      <c r="F489" s="50" t="s">
        <v>21</v>
      </c>
      <c r="G489" s="50">
        <v>30</v>
      </c>
      <c r="H489" s="50">
        <v>4788</v>
      </c>
      <c r="I489" s="49">
        <v>46</v>
      </c>
      <c r="J489" s="49">
        <v>214</v>
      </c>
      <c r="K489" s="48" t="s">
        <v>27</v>
      </c>
      <c r="L489" s="55">
        <v>0.25</v>
      </c>
      <c r="M489" s="847">
        <v>1197</v>
      </c>
      <c r="N489" s="848" t="s">
        <v>1629</v>
      </c>
      <c r="O489" s="849" t="s">
        <v>1629</v>
      </c>
    </row>
    <row r="490" spans="1:15">
      <c r="A490" s="846" t="s">
        <v>860</v>
      </c>
      <c r="B490" s="52" t="s">
        <v>212</v>
      </c>
      <c r="C490" s="51" t="s">
        <v>21</v>
      </c>
      <c r="D490" s="50">
        <v>1816</v>
      </c>
      <c r="E490" s="50" t="s">
        <v>21</v>
      </c>
      <c r="F490" s="50" t="s">
        <v>21</v>
      </c>
      <c r="G490" s="50">
        <v>15</v>
      </c>
      <c r="H490" s="50">
        <v>2566</v>
      </c>
      <c r="I490" s="49">
        <v>22</v>
      </c>
      <c r="J490" s="49">
        <v>214</v>
      </c>
      <c r="K490" s="48" t="s">
        <v>27</v>
      </c>
      <c r="L490" s="55">
        <v>0.25</v>
      </c>
      <c r="M490" s="847">
        <v>642</v>
      </c>
      <c r="N490" s="848" t="s">
        <v>1629</v>
      </c>
      <c r="O490" s="849" t="s">
        <v>1629</v>
      </c>
    </row>
    <row r="491" spans="1:15">
      <c r="A491" s="846" t="s">
        <v>861</v>
      </c>
      <c r="B491" s="52" t="s">
        <v>2607</v>
      </c>
      <c r="C491" s="51" t="s">
        <v>21</v>
      </c>
      <c r="D491" s="50">
        <v>2205</v>
      </c>
      <c r="E491" s="50" t="s">
        <v>21</v>
      </c>
      <c r="F491" s="50" t="s">
        <v>21</v>
      </c>
      <c r="G491" s="50">
        <v>15</v>
      </c>
      <c r="H491" s="50">
        <v>2988</v>
      </c>
      <c r="I491" s="49">
        <v>32</v>
      </c>
      <c r="J491" s="49">
        <v>214</v>
      </c>
      <c r="K491" s="48" t="s">
        <v>22</v>
      </c>
      <c r="L491" s="55" t="s">
        <v>21</v>
      </c>
      <c r="M491" s="847" t="s">
        <v>21</v>
      </c>
      <c r="N491" s="848" t="s">
        <v>1629</v>
      </c>
      <c r="O491" s="849" t="s">
        <v>1629</v>
      </c>
    </row>
    <row r="492" spans="1:15">
      <c r="A492" s="846" t="s">
        <v>862</v>
      </c>
      <c r="B492" s="52" t="s">
        <v>2608</v>
      </c>
      <c r="C492" s="51" t="s">
        <v>21</v>
      </c>
      <c r="D492" s="50">
        <v>410</v>
      </c>
      <c r="E492" s="50" t="s">
        <v>21</v>
      </c>
      <c r="F492" s="50" t="s">
        <v>21</v>
      </c>
      <c r="G492" s="50">
        <v>5</v>
      </c>
      <c r="H492" s="50">
        <v>528</v>
      </c>
      <c r="I492" s="49">
        <v>5</v>
      </c>
      <c r="J492" s="49">
        <v>214</v>
      </c>
      <c r="K492" s="48" t="s">
        <v>22</v>
      </c>
      <c r="L492" s="55" t="s">
        <v>21</v>
      </c>
      <c r="M492" s="847" t="s">
        <v>21</v>
      </c>
      <c r="N492" s="848" t="s">
        <v>1629</v>
      </c>
      <c r="O492" s="849" t="s">
        <v>1629</v>
      </c>
    </row>
    <row r="493" spans="1:15">
      <c r="A493" s="846" t="s">
        <v>863</v>
      </c>
      <c r="B493" s="52" t="s">
        <v>213</v>
      </c>
      <c r="C493" s="51" t="s">
        <v>21</v>
      </c>
      <c r="D493" s="50">
        <v>6634</v>
      </c>
      <c r="E493" s="50" t="s">
        <v>21</v>
      </c>
      <c r="F493" s="50" t="s">
        <v>21</v>
      </c>
      <c r="G493" s="50">
        <v>73</v>
      </c>
      <c r="H493" s="50">
        <v>6127</v>
      </c>
      <c r="I493" s="49">
        <v>69</v>
      </c>
      <c r="J493" s="49">
        <v>214</v>
      </c>
      <c r="K493" s="48" t="s">
        <v>27</v>
      </c>
      <c r="L493" s="55">
        <v>0.25</v>
      </c>
      <c r="M493" s="847">
        <v>1532</v>
      </c>
      <c r="N493" s="848" t="s">
        <v>1629</v>
      </c>
      <c r="O493" s="849" t="s">
        <v>1629</v>
      </c>
    </row>
    <row r="494" spans="1:15">
      <c r="A494" s="846" t="s">
        <v>864</v>
      </c>
      <c r="B494" s="52" t="s">
        <v>214</v>
      </c>
      <c r="C494" s="51" t="s">
        <v>21</v>
      </c>
      <c r="D494" s="50">
        <v>4259</v>
      </c>
      <c r="E494" s="50" t="s">
        <v>21</v>
      </c>
      <c r="F494" s="50" t="s">
        <v>21</v>
      </c>
      <c r="G494" s="50">
        <v>32</v>
      </c>
      <c r="H494" s="50">
        <v>4435</v>
      </c>
      <c r="I494" s="49">
        <v>46</v>
      </c>
      <c r="J494" s="49">
        <v>214</v>
      </c>
      <c r="K494" s="48" t="s">
        <v>27</v>
      </c>
      <c r="L494" s="55">
        <v>0.25</v>
      </c>
      <c r="M494" s="847">
        <v>1109</v>
      </c>
      <c r="N494" s="848" t="s">
        <v>1629</v>
      </c>
      <c r="O494" s="849" t="s">
        <v>1629</v>
      </c>
    </row>
    <row r="495" spans="1:15">
      <c r="A495" s="846" t="s">
        <v>865</v>
      </c>
      <c r="B495" s="52" t="s">
        <v>215</v>
      </c>
      <c r="C495" s="51" t="s">
        <v>21</v>
      </c>
      <c r="D495" s="50">
        <v>2654</v>
      </c>
      <c r="E495" s="50" t="s">
        <v>21</v>
      </c>
      <c r="F495" s="50" t="s">
        <v>21</v>
      </c>
      <c r="G495" s="50">
        <v>20</v>
      </c>
      <c r="H495" s="50">
        <v>3250</v>
      </c>
      <c r="I495" s="49">
        <v>33</v>
      </c>
      <c r="J495" s="49">
        <v>214</v>
      </c>
      <c r="K495" s="48" t="s">
        <v>27</v>
      </c>
      <c r="L495" s="55">
        <v>0.25</v>
      </c>
      <c r="M495" s="847">
        <v>813</v>
      </c>
      <c r="N495" s="848" t="s">
        <v>1629</v>
      </c>
      <c r="O495" s="849" t="s">
        <v>1629</v>
      </c>
    </row>
    <row r="496" spans="1:15">
      <c r="A496" s="846" t="s">
        <v>866</v>
      </c>
      <c r="B496" s="52" t="s">
        <v>216</v>
      </c>
      <c r="C496" s="51" t="s">
        <v>21</v>
      </c>
      <c r="D496" s="50">
        <v>932</v>
      </c>
      <c r="E496" s="50" t="s">
        <v>21</v>
      </c>
      <c r="F496" s="50" t="s">
        <v>21</v>
      </c>
      <c r="G496" s="50">
        <v>5</v>
      </c>
      <c r="H496" s="50">
        <v>2186</v>
      </c>
      <c r="I496" s="49">
        <v>17</v>
      </c>
      <c r="J496" s="49">
        <v>214</v>
      </c>
      <c r="K496" s="48" t="s">
        <v>27</v>
      </c>
      <c r="L496" s="55">
        <v>0.25</v>
      </c>
      <c r="M496" s="847">
        <v>547</v>
      </c>
      <c r="N496" s="848" t="s">
        <v>1629</v>
      </c>
      <c r="O496" s="849" t="s">
        <v>1629</v>
      </c>
    </row>
    <row r="497" spans="1:15">
      <c r="A497" s="846" t="s">
        <v>867</v>
      </c>
      <c r="B497" s="52" t="s">
        <v>2609</v>
      </c>
      <c r="C497" s="51" t="s">
        <v>21</v>
      </c>
      <c r="D497" s="50">
        <v>6350</v>
      </c>
      <c r="E497" s="50" t="s">
        <v>21</v>
      </c>
      <c r="F497" s="50" t="s">
        <v>21</v>
      </c>
      <c r="G497" s="50">
        <v>79</v>
      </c>
      <c r="H497" s="50">
        <v>5517</v>
      </c>
      <c r="I497" s="49">
        <v>64</v>
      </c>
      <c r="J497" s="49">
        <v>214</v>
      </c>
      <c r="K497" s="48" t="s">
        <v>27</v>
      </c>
      <c r="L497" s="55">
        <v>0.25</v>
      </c>
      <c r="M497" s="847">
        <v>1379</v>
      </c>
      <c r="N497" s="848" t="s">
        <v>1629</v>
      </c>
      <c r="O497" s="849" t="s">
        <v>1629</v>
      </c>
    </row>
    <row r="498" spans="1:15">
      <c r="A498" s="846" t="s">
        <v>868</v>
      </c>
      <c r="B498" s="52" t="s">
        <v>2610</v>
      </c>
      <c r="C498" s="51" t="s">
        <v>21</v>
      </c>
      <c r="D498" s="50">
        <v>2783</v>
      </c>
      <c r="E498" s="50" t="s">
        <v>21</v>
      </c>
      <c r="F498" s="50" t="s">
        <v>21</v>
      </c>
      <c r="G498" s="50">
        <v>40</v>
      </c>
      <c r="H498" s="50">
        <v>3344</v>
      </c>
      <c r="I498" s="49">
        <v>33</v>
      </c>
      <c r="J498" s="49">
        <v>214</v>
      </c>
      <c r="K498" s="48" t="s">
        <v>27</v>
      </c>
      <c r="L498" s="55">
        <v>0.25</v>
      </c>
      <c r="M498" s="847">
        <v>836</v>
      </c>
      <c r="N498" s="848" t="s">
        <v>1629</v>
      </c>
      <c r="O498" s="849" t="s">
        <v>1629</v>
      </c>
    </row>
    <row r="499" spans="1:15">
      <c r="A499" s="846" t="s">
        <v>869</v>
      </c>
      <c r="B499" s="52" t="s">
        <v>2611</v>
      </c>
      <c r="C499" s="51" t="s">
        <v>21</v>
      </c>
      <c r="D499" s="50">
        <v>1488</v>
      </c>
      <c r="E499" s="50" t="s">
        <v>21</v>
      </c>
      <c r="F499" s="50" t="s">
        <v>21</v>
      </c>
      <c r="G499" s="50">
        <v>16</v>
      </c>
      <c r="H499" s="50">
        <v>2182</v>
      </c>
      <c r="I499" s="49">
        <v>16</v>
      </c>
      <c r="J499" s="49">
        <v>214</v>
      </c>
      <c r="K499" s="48" t="s">
        <v>27</v>
      </c>
      <c r="L499" s="55">
        <v>0.25</v>
      </c>
      <c r="M499" s="847">
        <v>546</v>
      </c>
      <c r="N499" s="848" t="s">
        <v>1629</v>
      </c>
      <c r="O499" s="849" t="s">
        <v>1629</v>
      </c>
    </row>
    <row r="500" spans="1:15">
      <c r="A500" s="846" t="s">
        <v>870</v>
      </c>
      <c r="B500" s="52" t="s">
        <v>2612</v>
      </c>
      <c r="C500" s="51" t="s">
        <v>21</v>
      </c>
      <c r="D500" s="50">
        <v>820</v>
      </c>
      <c r="E500" s="50" t="s">
        <v>21</v>
      </c>
      <c r="F500" s="50" t="s">
        <v>21</v>
      </c>
      <c r="G500" s="50">
        <v>5</v>
      </c>
      <c r="H500" s="50">
        <v>1520</v>
      </c>
      <c r="I500" s="49">
        <v>11</v>
      </c>
      <c r="J500" s="49">
        <v>214</v>
      </c>
      <c r="K500" s="48" t="s">
        <v>27</v>
      </c>
      <c r="L500" s="55">
        <v>0.45</v>
      </c>
      <c r="M500" s="847">
        <v>684</v>
      </c>
      <c r="N500" s="848" t="s">
        <v>1629</v>
      </c>
      <c r="O500" s="849" t="s">
        <v>1629</v>
      </c>
    </row>
    <row r="501" spans="1:15">
      <c r="A501" s="846" t="s">
        <v>871</v>
      </c>
      <c r="B501" s="52" t="s">
        <v>2613</v>
      </c>
      <c r="C501" s="51" t="s">
        <v>21</v>
      </c>
      <c r="D501" s="50">
        <v>8652</v>
      </c>
      <c r="E501" s="50" t="s">
        <v>21</v>
      </c>
      <c r="F501" s="50" t="s">
        <v>21</v>
      </c>
      <c r="G501" s="50">
        <v>86</v>
      </c>
      <c r="H501" s="50">
        <v>8652</v>
      </c>
      <c r="I501" s="49">
        <v>86</v>
      </c>
      <c r="J501" s="49">
        <v>235</v>
      </c>
      <c r="K501" s="48" t="s">
        <v>22</v>
      </c>
      <c r="L501" s="55" t="s">
        <v>21</v>
      </c>
      <c r="M501" s="847" t="s">
        <v>21</v>
      </c>
      <c r="N501" s="848">
        <v>1</v>
      </c>
      <c r="O501" s="849" t="s">
        <v>2210</v>
      </c>
    </row>
    <row r="502" spans="1:15">
      <c r="A502" s="846" t="s">
        <v>872</v>
      </c>
      <c r="B502" s="52" t="s">
        <v>2614</v>
      </c>
      <c r="C502" s="51" t="s">
        <v>21</v>
      </c>
      <c r="D502" s="50">
        <v>7826</v>
      </c>
      <c r="E502" s="50" t="s">
        <v>21</v>
      </c>
      <c r="F502" s="50" t="s">
        <v>21</v>
      </c>
      <c r="G502" s="50">
        <v>38</v>
      </c>
      <c r="H502" s="50">
        <v>7826</v>
      </c>
      <c r="I502" s="49">
        <v>38</v>
      </c>
      <c r="J502" s="49">
        <v>235</v>
      </c>
      <c r="K502" s="48" t="s">
        <v>22</v>
      </c>
      <c r="L502" s="55" t="s">
        <v>21</v>
      </c>
      <c r="M502" s="847" t="s">
        <v>21</v>
      </c>
      <c r="N502" s="848">
        <v>1</v>
      </c>
      <c r="O502" s="849" t="s">
        <v>2210</v>
      </c>
    </row>
    <row r="503" spans="1:15">
      <c r="A503" s="846" t="s">
        <v>873</v>
      </c>
      <c r="B503" s="52" t="s">
        <v>2615</v>
      </c>
      <c r="C503" s="51" t="s">
        <v>21</v>
      </c>
      <c r="D503" s="50">
        <v>6592</v>
      </c>
      <c r="E503" s="50" t="s">
        <v>21</v>
      </c>
      <c r="F503" s="50" t="s">
        <v>21</v>
      </c>
      <c r="G503" s="50">
        <v>30</v>
      </c>
      <c r="H503" s="50">
        <v>6592</v>
      </c>
      <c r="I503" s="49">
        <v>30</v>
      </c>
      <c r="J503" s="49">
        <v>235</v>
      </c>
      <c r="K503" s="48" t="s">
        <v>22</v>
      </c>
      <c r="L503" s="55" t="s">
        <v>21</v>
      </c>
      <c r="M503" s="847" t="s">
        <v>21</v>
      </c>
      <c r="N503" s="848">
        <v>1</v>
      </c>
      <c r="O503" s="849" t="s">
        <v>2210</v>
      </c>
    </row>
    <row r="504" spans="1:15">
      <c r="A504" s="846" t="s">
        <v>111</v>
      </c>
      <c r="B504" s="52" t="s">
        <v>110</v>
      </c>
      <c r="C504" s="51" t="s">
        <v>21</v>
      </c>
      <c r="D504" s="50">
        <v>8414</v>
      </c>
      <c r="E504" s="50" t="s">
        <v>21</v>
      </c>
      <c r="F504" s="50" t="s">
        <v>21</v>
      </c>
      <c r="G504" s="50">
        <v>52</v>
      </c>
      <c r="H504" s="50">
        <v>8414</v>
      </c>
      <c r="I504" s="49">
        <v>52</v>
      </c>
      <c r="J504" s="49">
        <v>235</v>
      </c>
      <c r="K504" s="48" t="s">
        <v>22</v>
      </c>
      <c r="L504" s="55" t="s">
        <v>21</v>
      </c>
      <c r="M504" s="847" t="s">
        <v>21</v>
      </c>
      <c r="N504" s="848">
        <v>1</v>
      </c>
      <c r="O504" s="849" t="s">
        <v>2210</v>
      </c>
    </row>
    <row r="505" spans="1:15">
      <c r="A505" s="846" t="s">
        <v>109</v>
      </c>
      <c r="B505" s="52" t="s">
        <v>108</v>
      </c>
      <c r="C505" s="51" t="s">
        <v>21</v>
      </c>
      <c r="D505" s="50">
        <v>6321</v>
      </c>
      <c r="E505" s="50" t="s">
        <v>21</v>
      </c>
      <c r="F505" s="50" t="s">
        <v>21</v>
      </c>
      <c r="G505" s="50">
        <v>29</v>
      </c>
      <c r="H505" s="50">
        <v>6321</v>
      </c>
      <c r="I505" s="49">
        <v>29</v>
      </c>
      <c r="J505" s="49">
        <v>235</v>
      </c>
      <c r="K505" s="48" t="s">
        <v>22</v>
      </c>
      <c r="L505" s="55" t="s">
        <v>21</v>
      </c>
      <c r="M505" s="847" t="s">
        <v>21</v>
      </c>
      <c r="N505" s="848">
        <v>1</v>
      </c>
      <c r="O505" s="849" t="s">
        <v>2210</v>
      </c>
    </row>
    <row r="506" spans="1:15">
      <c r="A506" s="846" t="s">
        <v>107</v>
      </c>
      <c r="B506" s="52" t="s">
        <v>106</v>
      </c>
      <c r="C506" s="51" t="s">
        <v>21</v>
      </c>
      <c r="D506" s="50">
        <v>7017</v>
      </c>
      <c r="E506" s="50" t="s">
        <v>21</v>
      </c>
      <c r="F506" s="50" t="s">
        <v>21</v>
      </c>
      <c r="G506" s="50">
        <v>60</v>
      </c>
      <c r="H506" s="50">
        <v>7017</v>
      </c>
      <c r="I506" s="49">
        <v>60</v>
      </c>
      <c r="J506" s="49">
        <v>235</v>
      </c>
      <c r="K506" s="48" t="s">
        <v>22</v>
      </c>
      <c r="L506" s="55" t="s">
        <v>21</v>
      </c>
      <c r="M506" s="847" t="s">
        <v>21</v>
      </c>
      <c r="N506" s="848">
        <v>1</v>
      </c>
      <c r="O506" s="849" t="s">
        <v>2210</v>
      </c>
    </row>
    <row r="507" spans="1:15">
      <c r="A507" s="846" t="s">
        <v>105</v>
      </c>
      <c r="B507" s="52" t="s">
        <v>104</v>
      </c>
      <c r="C507" s="51" t="s">
        <v>21</v>
      </c>
      <c r="D507" s="50">
        <v>5632</v>
      </c>
      <c r="E507" s="50" t="s">
        <v>21</v>
      </c>
      <c r="F507" s="50" t="s">
        <v>21</v>
      </c>
      <c r="G507" s="50">
        <v>35</v>
      </c>
      <c r="H507" s="50">
        <v>5632</v>
      </c>
      <c r="I507" s="49">
        <v>35</v>
      </c>
      <c r="J507" s="49">
        <v>235</v>
      </c>
      <c r="K507" s="48" t="s">
        <v>22</v>
      </c>
      <c r="L507" s="55" t="s">
        <v>21</v>
      </c>
      <c r="M507" s="847" t="s">
        <v>21</v>
      </c>
      <c r="N507" s="848">
        <v>1</v>
      </c>
      <c r="O507" s="849" t="s">
        <v>2210</v>
      </c>
    </row>
    <row r="508" spans="1:15">
      <c r="A508" s="846" t="s">
        <v>103</v>
      </c>
      <c r="B508" s="52" t="s">
        <v>102</v>
      </c>
      <c r="C508" s="51" t="s">
        <v>21</v>
      </c>
      <c r="D508" s="50">
        <v>5631</v>
      </c>
      <c r="E508" s="50" t="s">
        <v>21</v>
      </c>
      <c r="F508" s="50" t="s">
        <v>21</v>
      </c>
      <c r="G508" s="50">
        <v>29</v>
      </c>
      <c r="H508" s="50">
        <v>5631</v>
      </c>
      <c r="I508" s="49">
        <v>29</v>
      </c>
      <c r="J508" s="49">
        <v>235</v>
      </c>
      <c r="K508" s="48" t="s">
        <v>22</v>
      </c>
      <c r="L508" s="55" t="s">
        <v>21</v>
      </c>
      <c r="M508" s="847" t="s">
        <v>21</v>
      </c>
      <c r="N508" s="848">
        <v>1</v>
      </c>
      <c r="O508" s="849" t="s">
        <v>2210</v>
      </c>
    </row>
    <row r="509" spans="1:15">
      <c r="A509" s="846" t="s">
        <v>874</v>
      </c>
      <c r="B509" s="52" t="s">
        <v>2616</v>
      </c>
      <c r="C509" s="51" t="s">
        <v>21</v>
      </c>
      <c r="D509" s="50">
        <v>2746</v>
      </c>
      <c r="E509" s="50" t="s">
        <v>21</v>
      </c>
      <c r="F509" s="50" t="s">
        <v>21</v>
      </c>
      <c r="G509" s="50">
        <v>60</v>
      </c>
      <c r="H509" s="50">
        <v>2746</v>
      </c>
      <c r="I509" s="49">
        <v>60</v>
      </c>
      <c r="J509" s="49">
        <v>235</v>
      </c>
      <c r="K509" s="48" t="s">
        <v>22</v>
      </c>
      <c r="L509" s="55" t="s">
        <v>21</v>
      </c>
      <c r="M509" s="847" t="s">
        <v>21</v>
      </c>
      <c r="N509" s="848">
        <v>1</v>
      </c>
      <c r="O509" s="849" t="s">
        <v>2210</v>
      </c>
    </row>
    <row r="510" spans="1:15">
      <c r="A510" s="846" t="s">
        <v>875</v>
      </c>
      <c r="B510" s="52" t="s">
        <v>2617</v>
      </c>
      <c r="C510" s="51" t="s">
        <v>21</v>
      </c>
      <c r="D510" s="50">
        <v>2136</v>
      </c>
      <c r="E510" s="50" t="s">
        <v>21</v>
      </c>
      <c r="F510" s="50" t="s">
        <v>21</v>
      </c>
      <c r="G510" s="50">
        <v>33</v>
      </c>
      <c r="H510" s="50">
        <v>2136</v>
      </c>
      <c r="I510" s="49">
        <v>33</v>
      </c>
      <c r="J510" s="49">
        <v>235</v>
      </c>
      <c r="K510" s="48" t="s">
        <v>22</v>
      </c>
      <c r="L510" s="55" t="s">
        <v>21</v>
      </c>
      <c r="M510" s="847" t="s">
        <v>21</v>
      </c>
      <c r="N510" s="848">
        <v>1</v>
      </c>
      <c r="O510" s="849" t="s">
        <v>2210</v>
      </c>
    </row>
    <row r="511" spans="1:15">
      <c r="A511" s="846" t="s">
        <v>876</v>
      </c>
      <c r="B511" s="52" t="s">
        <v>2618</v>
      </c>
      <c r="C511" s="51" t="s">
        <v>21</v>
      </c>
      <c r="D511" s="50">
        <v>1513</v>
      </c>
      <c r="E511" s="50" t="s">
        <v>21</v>
      </c>
      <c r="F511" s="50" t="s">
        <v>21</v>
      </c>
      <c r="G511" s="50">
        <v>24</v>
      </c>
      <c r="H511" s="50">
        <v>1513</v>
      </c>
      <c r="I511" s="49">
        <v>24</v>
      </c>
      <c r="J511" s="49">
        <v>235</v>
      </c>
      <c r="K511" s="48" t="s">
        <v>22</v>
      </c>
      <c r="L511" s="55" t="s">
        <v>21</v>
      </c>
      <c r="M511" s="847" t="s">
        <v>21</v>
      </c>
      <c r="N511" s="848">
        <v>1</v>
      </c>
      <c r="O511" s="849" t="s">
        <v>2210</v>
      </c>
    </row>
    <row r="512" spans="1:15">
      <c r="A512" s="846" t="s">
        <v>877</v>
      </c>
      <c r="B512" s="52" t="s">
        <v>2619</v>
      </c>
      <c r="C512" s="51" t="s">
        <v>21</v>
      </c>
      <c r="D512" s="50">
        <v>6955</v>
      </c>
      <c r="E512" s="50" t="s">
        <v>21</v>
      </c>
      <c r="F512" s="50" t="s">
        <v>21</v>
      </c>
      <c r="G512" s="50">
        <v>57</v>
      </c>
      <c r="H512" s="50">
        <v>6955</v>
      </c>
      <c r="I512" s="49">
        <v>57</v>
      </c>
      <c r="J512" s="49">
        <v>235</v>
      </c>
      <c r="K512" s="48" t="s">
        <v>22</v>
      </c>
      <c r="L512" s="55" t="s">
        <v>21</v>
      </c>
      <c r="M512" s="847" t="s">
        <v>21</v>
      </c>
      <c r="N512" s="848" t="s">
        <v>1629</v>
      </c>
      <c r="O512" s="849" t="s">
        <v>1629</v>
      </c>
    </row>
    <row r="513" spans="1:15">
      <c r="A513" s="846" t="s">
        <v>878</v>
      </c>
      <c r="B513" s="52" t="s">
        <v>2620</v>
      </c>
      <c r="C513" s="51" t="s">
        <v>21</v>
      </c>
      <c r="D513" s="50">
        <v>5907</v>
      </c>
      <c r="E513" s="50" t="s">
        <v>21</v>
      </c>
      <c r="F513" s="50" t="s">
        <v>21</v>
      </c>
      <c r="G513" s="50">
        <v>15</v>
      </c>
      <c r="H513" s="50">
        <v>5907</v>
      </c>
      <c r="I513" s="49">
        <v>15</v>
      </c>
      <c r="J513" s="49">
        <v>235</v>
      </c>
      <c r="K513" s="48" t="s">
        <v>22</v>
      </c>
      <c r="L513" s="55" t="s">
        <v>21</v>
      </c>
      <c r="M513" s="847" t="s">
        <v>21</v>
      </c>
      <c r="N513" s="848" t="s">
        <v>1629</v>
      </c>
      <c r="O513" s="849" t="s">
        <v>1629</v>
      </c>
    </row>
    <row r="514" spans="1:15">
      <c r="A514" s="846" t="s">
        <v>879</v>
      </c>
      <c r="B514" s="52" t="s">
        <v>2621</v>
      </c>
      <c r="C514" s="51" t="s">
        <v>21</v>
      </c>
      <c r="D514" s="50">
        <v>5785</v>
      </c>
      <c r="E514" s="50" t="s">
        <v>21</v>
      </c>
      <c r="F514" s="50" t="s">
        <v>21</v>
      </c>
      <c r="G514" s="50">
        <v>62</v>
      </c>
      <c r="H514" s="50">
        <v>5785</v>
      </c>
      <c r="I514" s="49">
        <v>62</v>
      </c>
      <c r="J514" s="49">
        <v>235</v>
      </c>
      <c r="K514" s="48" t="s">
        <v>22</v>
      </c>
      <c r="L514" s="55" t="s">
        <v>21</v>
      </c>
      <c r="M514" s="847" t="s">
        <v>21</v>
      </c>
      <c r="N514" s="848" t="s">
        <v>1629</v>
      </c>
      <c r="O514" s="849" t="s">
        <v>1629</v>
      </c>
    </row>
    <row r="515" spans="1:15">
      <c r="A515" s="846" t="s">
        <v>880</v>
      </c>
      <c r="B515" s="52" t="s">
        <v>2622</v>
      </c>
      <c r="C515" s="51" t="s">
        <v>21</v>
      </c>
      <c r="D515" s="50">
        <v>3623</v>
      </c>
      <c r="E515" s="50" t="s">
        <v>21</v>
      </c>
      <c r="F515" s="50" t="s">
        <v>21</v>
      </c>
      <c r="G515" s="50">
        <v>13</v>
      </c>
      <c r="H515" s="50">
        <v>3623</v>
      </c>
      <c r="I515" s="49">
        <v>13</v>
      </c>
      <c r="J515" s="49">
        <v>235</v>
      </c>
      <c r="K515" s="48" t="s">
        <v>22</v>
      </c>
      <c r="L515" s="55" t="s">
        <v>21</v>
      </c>
      <c r="M515" s="847" t="s">
        <v>21</v>
      </c>
      <c r="N515" s="848" t="s">
        <v>1629</v>
      </c>
      <c r="O515" s="849" t="s">
        <v>1629</v>
      </c>
    </row>
    <row r="516" spans="1:15">
      <c r="A516" s="846" t="s">
        <v>881</v>
      </c>
      <c r="B516" s="52" t="s">
        <v>2623</v>
      </c>
      <c r="C516" s="51" t="s">
        <v>21</v>
      </c>
      <c r="D516" s="50">
        <v>4503</v>
      </c>
      <c r="E516" s="50" t="s">
        <v>21</v>
      </c>
      <c r="F516" s="50" t="s">
        <v>21</v>
      </c>
      <c r="G516" s="50">
        <v>47</v>
      </c>
      <c r="H516" s="50">
        <v>4503</v>
      </c>
      <c r="I516" s="49">
        <v>47</v>
      </c>
      <c r="J516" s="49">
        <v>235</v>
      </c>
      <c r="K516" s="48" t="s">
        <v>22</v>
      </c>
      <c r="L516" s="55" t="s">
        <v>21</v>
      </c>
      <c r="M516" s="847" t="s">
        <v>21</v>
      </c>
      <c r="N516" s="848" t="s">
        <v>1629</v>
      </c>
      <c r="O516" s="849" t="s">
        <v>1629</v>
      </c>
    </row>
    <row r="517" spans="1:15">
      <c r="A517" s="846" t="s">
        <v>882</v>
      </c>
      <c r="B517" s="52" t="s">
        <v>2624</v>
      </c>
      <c r="C517" s="51" t="s">
        <v>21</v>
      </c>
      <c r="D517" s="50">
        <v>2995</v>
      </c>
      <c r="E517" s="50" t="s">
        <v>21</v>
      </c>
      <c r="F517" s="50" t="s">
        <v>21</v>
      </c>
      <c r="G517" s="50">
        <v>7</v>
      </c>
      <c r="H517" s="50">
        <v>2995</v>
      </c>
      <c r="I517" s="49">
        <v>7</v>
      </c>
      <c r="J517" s="49">
        <v>235</v>
      </c>
      <c r="K517" s="48" t="s">
        <v>22</v>
      </c>
      <c r="L517" s="55" t="s">
        <v>21</v>
      </c>
      <c r="M517" s="847" t="s">
        <v>21</v>
      </c>
      <c r="N517" s="848" t="s">
        <v>1629</v>
      </c>
      <c r="O517" s="849" t="s">
        <v>1629</v>
      </c>
    </row>
    <row r="518" spans="1:15">
      <c r="A518" s="846" t="s">
        <v>883</v>
      </c>
      <c r="B518" s="52" t="s">
        <v>2625</v>
      </c>
      <c r="C518" s="51" t="s">
        <v>21</v>
      </c>
      <c r="D518" s="50">
        <v>2991</v>
      </c>
      <c r="E518" s="50" t="s">
        <v>21</v>
      </c>
      <c r="F518" s="50" t="s">
        <v>21</v>
      </c>
      <c r="G518" s="50">
        <v>25</v>
      </c>
      <c r="H518" s="50">
        <v>2991</v>
      </c>
      <c r="I518" s="49">
        <v>25</v>
      </c>
      <c r="J518" s="49">
        <v>235</v>
      </c>
      <c r="K518" s="48" t="s">
        <v>22</v>
      </c>
      <c r="L518" s="55" t="s">
        <v>21</v>
      </c>
      <c r="M518" s="847" t="s">
        <v>21</v>
      </c>
      <c r="N518" s="848" t="s">
        <v>1629</v>
      </c>
      <c r="O518" s="849" t="s">
        <v>1629</v>
      </c>
    </row>
    <row r="519" spans="1:15">
      <c r="A519" s="846" t="s">
        <v>884</v>
      </c>
      <c r="B519" s="52" t="s">
        <v>2626</v>
      </c>
      <c r="C519" s="51" t="s">
        <v>21</v>
      </c>
      <c r="D519" s="50">
        <v>2706</v>
      </c>
      <c r="E519" s="50" t="s">
        <v>21</v>
      </c>
      <c r="F519" s="50" t="s">
        <v>21</v>
      </c>
      <c r="G519" s="50">
        <v>54</v>
      </c>
      <c r="H519" s="50">
        <v>2706</v>
      </c>
      <c r="I519" s="49">
        <v>54</v>
      </c>
      <c r="J519" s="49">
        <v>235</v>
      </c>
      <c r="K519" s="48" t="s">
        <v>22</v>
      </c>
      <c r="L519" s="55" t="s">
        <v>21</v>
      </c>
      <c r="M519" s="847" t="s">
        <v>21</v>
      </c>
      <c r="N519" s="848" t="s">
        <v>1629</v>
      </c>
      <c r="O519" s="849" t="s">
        <v>1629</v>
      </c>
    </row>
    <row r="520" spans="1:15">
      <c r="A520" s="846" t="s">
        <v>885</v>
      </c>
      <c r="B520" s="52" t="s">
        <v>2627</v>
      </c>
      <c r="C520" s="51" t="s">
        <v>21</v>
      </c>
      <c r="D520" s="50">
        <v>2557</v>
      </c>
      <c r="E520" s="50" t="s">
        <v>21</v>
      </c>
      <c r="F520" s="50" t="s">
        <v>21</v>
      </c>
      <c r="G520" s="50">
        <v>10</v>
      </c>
      <c r="H520" s="50">
        <v>2557</v>
      </c>
      <c r="I520" s="49">
        <v>10</v>
      </c>
      <c r="J520" s="49">
        <v>235</v>
      </c>
      <c r="K520" s="48" t="s">
        <v>22</v>
      </c>
      <c r="L520" s="55" t="s">
        <v>21</v>
      </c>
      <c r="M520" s="847" t="s">
        <v>21</v>
      </c>
      <c r="N520" s="848" t="s">
        <v>1629</v>
      </c>
      <c r="O520" s="849" t="s">
        <v>1629</v>
      </c>
    </row>
    <row r="521" spans="1:15">
      <c r="A521" s="846" t="s">
        <v>886</v>
      </c>
      <c r="B521" s="52" t="s">
        <v>2628</v>
      </c>
      <c r="C521" s="51" t="s">
        <v>21</v>
      </c>
      <c r="D521" s="50">
        <v>1465</v>
      </c>
      <c r="E521" s="50" t="s">
        <v>21</v>
      </c>
      <c r="F521" s="50" t="s">
        <v>21</v>
      </c>
      <c r="G521" s="50">
        <v>40</v>
      </c>
      <c r="H521" s="50">
        <v>1465</v>
      </c>
      <c r="I521" s="49">
        <v>40</v>
      </c>
      <c r="J521" s="49">
        <v>235</v>
      </c>
      <c r="K521" s="48" t="s">
        <v>22</v>
      </c>
      <c r="L521" s="55" t="s">
        <v>21</v>
      </c>
      <c r="M521" s="847" t="s">
        <v>21</v>
      </c>
      <c r="N521" s="848" t="s">
        <v>1629</v>
      </c>
      <c r="O521" s="849" t="s">
        <v>1629</v>
      </c>
    </row>
    <row r="522" spans="1:15">
      <c r="A522" s="846" t="s">
        <v>887</v>
      </c>
      <c r="B522" s="52" t="s">
        <v>2629</v>
      </c>
      <c r="C522" s="51" t="s">
        <v>21</v>
      </c>
      <c r="D522" s="50">
        <v>1415</v>
      </c>
      <c r="E522" s="50" t="s">
        <v>21</v>
      </c>
      <c r="F522" s="50" t="s">
        <v>21</v>
      </c>
      <c r="G522" s="50">
        <v>6</v>
      </c>
      <c r="H522" s="50">
        <v>1415</v>
      </c>
      <c r="I522" s="49">
        <v>6</v>
      </c>
      <c r="J522" s="49">
        <v>235</v>
      </c>
      <c r="K522" s="48" t="s">
        <v>22</v>
      </c>
      <c r="L522" s="55" t="s">
        <v>21</v>
      </c>
      <c r="M522" s="847" t="s">
        <v>21</v>
      </c>
      <c r="N522" s="848" t="s">
        <v>1629</v>
      </c>
      <c r="O522" s="849" t="s">
        <v>1629</v>
      </c>
    </row>
    <row r="523" spans="1:15">
      <c r="A523" s="846" t="s">
        <v>888</v>
      </c>
      <c r="B523" s="52" t="s">
        <v>2630</v>
      </c>
      <c r="C523" s="51" t="s">
        <v>21</v>
      </c>
      <c r="D523" s="50">
        <v>4380</v>
      </c>
      <c r="E523" s="50" t="s">
        <v>21</v>
      </c>
      <c r="F523" s="50" t="s">
        <v>21</v>
      </c>
      <c r="G523" s="50">
        <v>43</v>
      </c>
      <c r="H523" s="50">
        <v>4380</v>
      </c>
      <c r="I523" s="49">
        <v>43</v>
      </c>
      <c r="J523" s="49">
        <v>235</v>
      </c>
      <c r="K523" s="48" t="s">
        <v>22</v>
      </c>
      <c r="L523" s="55" t="s">
        <v>21</v>
      </c>
      <c r="M523" s="847" t="s">
        <v>21</v>
      </c>
      <c r="N523" s="848" t="s">
        <v>1629</v>
      </c>
      <c r="O523" s="849" t="s">
        <v>1629</v>
      </c>
    </row>
    <row r="524" spans="1:15">
      <c r="A524" s="846" t="s">
        <v>889</v>
      </c>
      <c r="B524" s="52" t="s">
        <v>2631</v>
      </c>
      <c r="C524" s="51" t="s">
        <v>21</v>
      </c>
      <c r="D524" s="50">
        <v>3085</v>
      </c>
      <c r="E524" s="50" t="s">
        <v>21</v>
      </c>
      <c r="F524" s="50" t="s">
        <v>21</v>
      </c>
      <c r="G524" s="50">
        <v>11</v>
      </c>
      <c r="H524" s="50">
        <v>3085</v>
      </c>
      <c r="I524" s="49">
        <v>11</v>
      </c>
      <c r="J524" s="49">
        <v>235</v>
      </c>
      <c r="K524" s="48" t="s">
        <v>22</v>
      </c>
      <c r="L524" s="55" t="s">
        <v>21</v>
      </c>
      <c r="M524" s="847" t="s">
        <v>21</v>
      </c>
      <c r="N524" s="848" t="s">
        <v>1629</v>
      </c>
      <c r="O524" s="849" t="s">
        <v>1629</v>
      </c>
    </row>
    <row r="525" spans="1:15">
      <c r="A525" s="846" t="s">
        <v>890</v>
      </c>
      <c r="B525" s="52" t="s">
        <v>2632</v>
      </c>
      <c r="C525" s="51" t="s">
        <v>21</v>
      </c>
      <c r="D525" s="50">
        <v>2997</v>
      </c>
      <c r="E525" s="50" t="s">
        <v>21</v>
      </c>
      <c r="F525" s="50" t="s">
        <v>21</v>
      </c>
      <c r="G525" s="50">
        <v>18</v>
      </c>
      <c r="H525" s="50">
        <v>2997</v>
      </c>
      <c r="I525" s="49">
        <v>18</v>
      </c>
      <c r="J525" s="49">
        <v>235</v>
      </c>
      <c r="K525" s="48" t="s">
        <v>22</v>
      </c>
      <c r="L525" s="55" t="s">
        <v>21</v>
      </c>
      <c r="M525" s="847" t="s">
        <v>21</v>
      </c>
      <c r="N525" s="848" t="s">
        <v>1629</v>
      </c>
      <c r="O525" s="849" t="s">
        <v>1629</v>
      </c>
    </row>
    <row r="526" spans="1:15">
      <c r="A526" s="846" t="s">
        <v>891</v>
      </c>
      <c r="B526" s="52" t="s">
        <v>2633</v>
      </c>
      <c r="C526" s="51" t="s">
        <v>21</v>
      </c>
      <c r="D526" s="50">
        <v>2003</v>
      </c>
      <c r="E526" s="50" t="s">
        <v>21</v>
      </c>
      <c r="F526" s="50" t="s">
        <v>21</v>
      </c>
      <c r="G526" s="50">
        <v>11</v>
      </c>
      <c r="H526" s="50">
        <v>2003</v>
      </c>
      <c r="I526" s="49">
        <v>11</v>
      </c>
      <c r="J526" s="49">
        <v>235</v>
      </c>
      <c r="K526" s="48" t="s">
        <v>22</v>
      </c>
      <c r="L526" s="55" t="s">
        <v>21</v>
      </c>
      <c r="M526" s="847" t="s">
        <v>21</v>
      </c>
      <c r="N526" s="848" t="s">
        <v>1629</v>
      </c>
      <c r="O526" s="849" t="s">
        <v>1629</v>
      </c>
    </row>
    <row r="527" spans="1:15">
      <c r="A527" s="846" t="s">
        <v>892</v>
      </c>
      <c r="B527" s="52" t="s">
        <v>2634</v>
      </c>
      <c r="C527" s="51" t="s">
        <v>21</v>
      </c>
      <c r="D527" s="50">
        <v>1964</v>
      </c>
      <c r="E527" s="50" t="s">
        <v>21</v>
      </c>
      <c r="F527" s="50" t="s">
        <v>21</v>
      </c>
      <c r="G527" s="50">
        <v>10</v>
      </c>
      <c r="H527" s="50">
        <v>1964</v>
      </c>
      <c r="I527" s="49">
        <v>10</v>
      </c>
      <c r="J527" s="49">
        <v>235</v>
      </c>
      <c r="K527" s="48" t="s">
        <v>22</v>
      </c>
      <c r="L527" s="55" t="s">
        <v>21</v>
      </c>
      <c r="M527" s="847" t="s">
        <v>21</v>
      </c>
      <c r="N527" s="848" t="s">
        <v>1629</v>
      </c>
      <c r="O527" s="849" t="s">
        <v>1629</v>
      </c>
    </row>
    <row r="528" spans="1:15">
      <c r="A528" s="846" t="s">
        <v>893</v>
      </c>
      <c r="B528" s="52" t="s">
        <v>2635</v>
      </c>
      <c r="C528" s="51" t="s">
        <v>21</v>
      </c>
      <c r="D528" s="50">
        <v>1850</v>
      </c>
      <c r="E528" s="50" t="s">
        <v>21</v>
      </c>
      <c r="F528" s="50" t="s">
        <v>21</v>
      </c>
      <c r="G528" s="50">
        <v>7</v>
      </c>
      <c r="H528" s="50">
        <v>1850</v>
      </c>
      <c r="I528" s="49">
        <v>7</v>
      </c>
      <c r="J528" s="49">
        <v>235</v>
      </c>
      <c r="K528" s="48" t="s">
        <v>22</v>
      </c>
      <c r="L528" s="55" t="s">
        <v>21</v>
      </c>
      <c r="M528" s="847" t="s">
        <v>21</v>
      </c>
      <c r="N528" s="848" t="s">
        <v>1629</v>
      </c>
      <c r="O528" s="849" t="s">
        <v>1629</v>
      </c>
    </row>
    <row r="529" spans="1:15">
      <c r="A529" s="846" t="s">
        <v>894</v>
      </c>
      <c r="B529" s="52" t="s">
        <v>2636</v>
      </c>
      <c r="C529" s="51" t="s">
        <v>21</v>
      </c>
      <c r="D529" s="50">
        <v>4231</v>
      </c>
      <c r="E529" s="50" t="s">
        <v>21</v>
      </c>
      <c r="F529" s="50" t="s">
        <v>21</v>
      </c>
      <c r="G529" s="50">
        <v>5</v>
      </c>
      <c r="H529" s="50">
        <v>4231</v>
      </c>
      <c r="I529" s="49">
        <v>5</v>
      </c>
      <c r="J529" s="49">
        <v>235</v>
      </c>
      <c r="K529" s="48" t="s">
        <v>22</v>
      </c>
      <c r="L529" s="55" t="s">
        <v>21</v>
      </c>
      <c r="M529" s="847" t="s">
        <v>21</v>
      </c>
      <c r="N529" s="848" t="s">
        <v>1629</v>
      </c>
      <c r="O529" s="849" t="s">
        <v>1629</v>
      </c>
    </row>
    <row r="530" spans="1:15">
      <c r="A530" s="846" t="s">
        <v>895</v>
      </c>
      <c r="B530" s="52" t="s">
        <v>2637</v>
      </c>
      <c r="C530" s="51" t="s">
        <v>21</v>
      </c>
      <c r="D530" s="50">
        <v>3390</v>
      </c>
      <c r="E530" s="50" t="s">
        <v>21</v>
      </c>
      <c r="F530" s="50" t="s">
        <v>21</v>
      </c>
      <c r="G530" s="50">
        <v>5</v>
      </c>
      <c r="H530" s="50">
        <v>3390</v>
      </c>
      <c r="I530" s="49">
        <v>5</v>
      </c>
      <c r="J530" s="49">
        <v>235</v>
      </c>
      <c r="K530" s="48" t="s">
        <v>22</v>
      </c>
      <c r="L530" s="55" t="s">
        <v>21</v>
      </c>
      <c r="M530" s="847" t="s">
        <v>21</v>
      </c>
      <c r="N530" s="848" t="s">
        <v>1629</v>
      </c>
      <c r="O530" s="849" t="s">
        <v>1629</v>
      </c>
    </row>
    <row r="531" spans="1:15">
      <c r="A531" s="846" t="s">
        <v>896</v>
      </c>
      <c r="B531" s="52" t="s">
        <v>2638</v>
      </c>
      <c r="C531" s="51" t="s">
        <v>21</v>
      </c>
      <c r="D531" s="50">
        <v>2914</v>
      </c>
      <c r="E531" s="50" t="s">
        <v>21</v>
      </c>
      <c r="F531" s="50" t="s">
        <v>21</v>
      </c>
      <c r="G531" s="50">
        <v>5</v>
      </c>
      <c r="H531" s="50">
        <v>2914</v>
      </c>
      <c r="I531" s="49">
        <v>5</v>
      </c>
      <c r="J531" s="49">
        <v>235</v>
      </c>
      <c r="K531" s="48" t="s">
        <v>22</v>
      </c>
      <c r="L531" s="55" t="s">
        <v>21</v>
      </c>
      <c r="M531" s="847" t="s">
        <v>21</v>
      </c>
      <c r="N531" s="848" t="s">
        <v>1629</v>
      </c>
      <c r="O531" s="849" t="s">
        <v>1629</v>
      </c>
    </row>
    <row r="532" spans="1:15">
      <c r="A532" s="846" t="s">
        <v>897</v>
      </c>
      <c r="B532" s="52" t="s">
        <v>2639</v>
      </c>
      <c r="C532" s="51" t="s">
        <v>21</v>
      </c>
      <c r="D532" s="50">
        <v>1354</v>
      </c>
      <c r="E532" s="50" t="s">
        <v>21</v>
      </c>
      <c r="F532" s="50" t="s">
        <v>21</v>
      </c>
      <c r="G532" s="50">
        <v>5</v>
      </c>
      <c r="H532" s="50">
        <v>1354</v>
      </c>
      <c r="I532" s="49">
        <v>5</v>
      </c>
      <c r="J532" s="49">
        <v>235</v>
      </c>
      <c r="K532" s="48" t="s">
        <v>22</v>
      </c>
      <c r="L532" s="55" t="s">
        <v>21</v>
      </c>
      <c r="M532" s="847" t="s">
        <v>21</v>
      </c>
      <c r="N532" s="848" t="s">
        <v>1629</v>
      </c>
      <c r="O532" s="849" t="s">
        <v>1629</v>
      </c>
    </row>
    <row r="533" spans="1:15">
      <c r="A533" s="846" t="s">
        <v>898</v>
      </c>
      <c r="B533" s="52" t="s">
        <v>2640</v>
      </c>
      <c r="C533" s="51" t="s">
        <v>21</v>
      </c>
      <c r="D533" s="50">
        <v>1344</v>
      </c>
      <c r="E533" s="50" t="s">
        <v>21</v>
      </c>
      <c r="F533" s="50" t="s">
        <v>21</v>
      </c>
      <c r="G533" s="50">
        <v>5</v>
      </c>
      <c r="H533" s="50">
        <v>1344</v>
      </c>
      <c r="I533" s="49">
        <v>5</v>
      </c>
      <c r="J533" s="49">
        <v>235</v>
      </c>
      <c r="K533" s="48" t="s">
        <v>22</v>
      </c>
      <c r="L533" s="55" t="s">
        <v>21</v>
      </c>
      <c r="M533" s="847" t="s">
        <v>21</v>
      </c>
      <c r="N533" s="848" t="s">
        <v>1629</v>
      </c>
      <c r="O533" s="849" t="s">
        <v>1629</v>
      </c>
    </row>
    <row r="534" spans="1:15">
      <c r="A534" s="846" t="s">
        <v>899</v>
      </c>
      <c r="B534" s="52" t="s">
        <v>2641</v>
      </c>
      <c r="C534" s="51" t="s">
        <v>21</v>
      </c>
      <c r="D534" s="50">
        <v>1048</v>
      </c>
      <c r="E534" s="50" t="s">
        <v>21</v>
      </c>
      <c r="F534" s="50" t="s">
        <v>21</v>
      </c>
      <c r="G534" s="50">
        <v>5</v>
      </c>
      <c r="H534" s="50">
        <v>1048</v>
      </c>
      <c r="I534" s="49">
        <v>5</v>
      </c>
      <c r="J534" s="49">
        <v>235</v>
      </c>
      <c r="K534" s="48" t="s">
        <v>22</v>
      </c>
      <c r="L534" s="55" t="s">
        <v>21</v>
      </c>
      <c r="M534" s="847" t="s">
        <v>21</v>
      </c>
      <c r="N534" s="848" t="s">
        <v>1629</v>
      </c>
      <c r="O534" s="849" t="s">
        <v>1629</v>
      </c>
    </row>
    <row r="535" spans="1:15">
      <c r="A535" s="846" t="s">
        <v>900</v>
      </c>
      <c r="B535" s="52" t="s">
        <v>2642</v>
      </c>
      <c r="C535" s="51" t="s">
        <v>21</v>
      </c>
      <c r="D535" s="50">
        <v>967</v>
      </c>
      <c r="E535" s="50" t="s">
        <v>21</v>
      </c>
      <c r="F535" s="50" t="s">
        <v>21</v>
      </c>
      <c r="G535" s="50">
        <v>5</v>
      </c>
      <c r="H535" s="50">
        <v>967</v>
      </c>
      <c r="I535" s="49">
        <v>5</v>
      </c>
      <c r="J535" s="49">
        <v>390</v>
      </c>
      <c r="K535" s="48" t="s">
        <v>22</v>
      </c>
      <c r="L535" s="55" t="s">
        <v>21</v>
      </c>
      <c r="M535" s="847" t="s">
        <v>21</v>
      </c>
      <c r="N535" s="848" t="s">
        <v>1629</v>
      </c>
      <c r="O535" s="849" t="s">
        <v>1629</v>
      </c>
    </row>
    <row r="536" spans="1:15">
      <c r="A536" s="846" t="s">
        <v>901</v>
      </c>
      <c r="B536" s="52" t="s">
        <v>2643</v>
      </c>
      <c r="C536" s="51" t="s">
        <v>21</v>
      </c>
      <c r="D536" s="50">
        <v>4330</v>
      </c>
      <c r="E536" s="50" t="s">
        <v>21</v>
      </c>
      <c r="F536" s="50" t="s">
        <v>21</v>
      </c>
      <c r="G536" s="50">
        <v>37</v>
      </c>
      <c r="H536" s="50">
        <v>4330</v>
      </c>
      <c r="I536" s="49">
        <v>37</v>
      </c>
      <c r="J536" s="49">
        <v>235</v>
      </c>
      <c r="K536" s="48" t="s">
        <v>22</v>
      </c>
      <c r="L536" s="55" t="s">
        <v>21</v>
      </c>
      <c r="M536" s="847" t="s">
        <v>21</v>
      </c>
      <c r="N536" s="848" t="s">
        <v>1629</v>
      </c>
      <c r="O536" s="849" t="s">
        <v>1629</v>
      </c>
    </row>
    <row r="537" spans="1:15">
      <c r="A537" s="846" t="s">
        <v>902</v>
      </c>
      <c r="B537" s="52" t="s">
        <v>2644</v>
      </c>
      <c r="C537" s="51" t="s">
        <v>21</v>
      </c>
      <c r="D537" s="50">
        <v>3413</v>
      </c>
      <c r="E537" s="50" t="s">
        <v>21</v>
      </c>
      <c r="F537" s="50" t="s">
        <v>21</v>
      </c>
      <c r="G537" s="50">
        <v>6</v>
      </c>
      <c r="H537" s="50">
        <v>3413</v>
      </c>
      <c r="I537" s="49">
        <v>6</v>
      </c>
      <c r="J537" s="49">
        <v>235</v>
      </c>
      <c r="K537" s="48" t="s">
        <v>22</v>
      </c>
      <c r="L537" s="55" t="s">
        <v>21</v>
      </c>
      <c r="M537" s="847" t="s">
        <v>21</v>
      </c>
      <c r="N537" s="848" t="s">
        <v>1629</v>
      </c>
      <c r="O537" s="849" t="s">
        <v>1629</v>
      </c>
    </row>
    <row r="538" spans="1:15">
      <c r="A538" s="846" t="s">
        <v>903</v>
      </c>
      <c r="B538" s="52" t="s">
        <v>217</v>
      </c>
      <c r="C538" s="51" t="s">
        <v>21</v>
      </c>
      <c r="D538" s="50">
        <v>3156</v>
      </c>
      <c r="E538" s="50" t="s">
        <v>21</v>
      </c>
      <c r="F538" s="50" t="s">
        <v>21</v>
      </c>
      <c r="G538" s="50">
        <v>5</v>
      </c>
      <c r="H538" s="50">
        <v>3156</v>
      </c>
      <c r="I538" s="49">
        <v>5</v>
      </c>
      <c r="J538" s="49">
        <v>235</v>
      </c>
      <c r="K538" s="48" t="s">
        <v>22</v>
      </c>
      <c r="L538" s="55" t="s">
        <v>21</v>
      </c>
      <c r="M538" s="847" t="s">
        <v>21</v>
      </c>
      <c r="N538" s="848" t="s">
        <v>1629</v>
      </c>
      <c r="O538" s="849" t="s">
        <v>1629</v>
      </c>
    </row>
    <row r="539" spans="1:15">
      <c r="A539" s="846" t="s">
        <v>904</v>
      </c>
      <c r="B539" s="52" t="s">
        <v>218</v>
      </c>
      <c r="C539" s="51" t="s">
        <v>21</v>
      </c>
      <c r="D539" s="50">
        <v>1869</v>
      </c>
      <c r="E539" s="50" t="s">
        <v>21</v>
      </c>
      <c r="F539" s="50" t="s">
        <v>21</v>
      </c>
      <c r="G539" s="50">
        <v>5</v>
      </c>
      <c r="H539" s="50">
        <v>1869</v>
      </c>
      <c r="I539" s="49">
        <v>5</v>
      </c>
      <c r="J539" s="49">
        <v>235</v>
      </c>
      <c r="K539" s="48" t="s">
        <v>22</v>
      </c>
      <c r="L539" s="55" t="s">
        <v>21</v>
      </c>
      <c r="M539" s="847" t="s">
        <v>21</v>
      </c>
      <c r="N539" s="848" t="s">
        <v>1629</v>
      </c>
      <c r="O539" s="849" t="s">
        <v>1629</v>
      </c>
    </row>
    <row r="540" spans="1:15">
      <c r="A540" s="846" t="s">
        <v>905</v>
      </c>
      <c r="B540" s="52" t="s">
        <v>2645</v>
      </c>
      <c r="C540" s="51" t="s">
        <v>21</v>
      </c>
      <c r="D540" s="50">
        <v>4354</v>
      </c>
      <c r="E540" s="50" t="s">
        <v>21</v>
      </c>
      <c r="F540" s="50" t="s">
        <v>21</v>
      </c>
      <c r="G540" s="50">
        <v>25</v>
      </c>
      <c r="H540" s="50">
        <v>4354</v>
      </c>
      <c r="I540" s="49">
        <v>25</v>
      </c>
      <c r="J540" s="49">
        <v>235</v>
      </c>
      <c r="K540" s="48" t="s">
        <v>22</v>
      </c>
      <c r="L540" s="55" t="s">
        <v>21</v>
      </c>
      <c r="M540" s="847" t="s">
        <v>21</v>
      </c>
      <c r="N540" s="848" t="s">
        <v>1629</v>
      </c>
      <c r="O540" s="849" t="s">
        <v>1629</v>
      </c>
    </row>
    <row r="541" spans="1:15">
      <c r="A541" s="846" t="s">
        <v>906</v>
      </c>
      <c r="B541" s="52" t="s">
        <v>2646</v>
      </c>
      <c r="C541" s="51" t="s">
        <v>21</v>
      </c>
      <c r="D541" s="50">
        <v>3079</v>
      </c>
      <c r="E541" s="50" t="s">
        <v>21</v>
      </c>
      <c r="F541" s="50" t="s">
        <v>21</v>
      </c>
      <c r="G541" s="50">
        <v>5</v>
      </c>
      <c r="H541" s="50">
        <v>3079</v>
      </c>
      <c r="I541" s="49">
        <v>5</v>
      </c>
      <c r="J541" s="49">
        <v>235</v>
      </c>
      <c r="K541" s="48" t="s">
        <v>22</v>
      </c>
      <c r="L541" s="55" t="s">
        <v>21</v>
      </c>
      <c r="M541" s="847" t="s">
        <v>21</v>
      </c>
      <c r="N541" s="848" t="s">
        <v>1629</v>
      </c>
      <c r="O541" s="849" t="s">
        <v>1629</v>
      </c>
    </row>
    <row r="542" spans="1:15">
      <c r="A542" s="846" t="s">
        <v>907</v>
      </c>
      <c r="B542" s="52" t="s">
        <v>219</v>
      </c>
      <c r="C542" s="51" t="s">
        <v>21</v>
      </c>
      <c r="D542" s="50">
        <v>2339</v>
      </c>
      <c r="E542" s="50" t="s">
        <v>21</v>
      </c>
      <c r="F542" s="50" t="s">
        <v>21</v>
      </c>
      <c r="G542" s="50">
        <v>5</v>
      </c>
      <c r="H542" s="50">
        <v>2339</v>
      </c>
      <c r="I542" s="49">
        <v>5</v>
      </c>
      <c r="J542" s="49">
        <v>235</v>
      </c>
      <c r="K542" s="48" t="s">
        <v>22</v>
      </c>
      <c r="L542" s="55" t="s">
        <v>21</v>
      </c>
      <c r="M542" s="847" t="s">
        <v>21</v>
      </c>
      <c r="N542" s="848" t="s">
        <v>1629</v>
      </c>
      <c r="O542" s="849" t="s">
        <v>1629</v>
      </c>
    </row>
    <row r="543" spans="1:15">
      <c r="A543" s="846" t="s">
        <v>908</v>
      </c>
      <c r="B543" s="52" t="s">
        <v>2647</v>
      </c>
      <c r="C543" s="51" t="s">
        <v>21</v>
      </c>
      <c r="D543" s="50">
        <v>1213</v>
      </c>
      <c r="E543" s="50" t="s">
        <v>21</v>
      </c>
      <c r="F543" s="50" t="s">
        <v>21</v>
      </c>
      <c r="G543" s="50">
        <v>5</v>
      </c>
      <c r="H543" s="50">
        <v>1213</v>
      </c>
      <c r="I543" s="49">
        <v>5</v>
      </c>
      <c r="J543" s="49">
        <v>390</v>
      </c>
      <c r="K543" s="48" t="s">
        <v>22</v>
      </c>
      <c r="L543" s="55" t="s">
        <v>21</v>
      </c>
      <c r="M543" s="847" t="s">
        <v>21</v>
      </c>
      <c r="N543" s="848" t="s">
        <v>1629</v>
      </c>
      <c r="O543" s="849" t="s">
        <v>1629</v>
      </c>
    </row>
    <row r="544" spans="1:15">
      <c r="A544" s="846" t="s">
        <v>909</v>
      </c>
      <c r="B544" s="52" t="s">
        <v>2648</v>
      </c>
      <c r="C544" s="51" t="s">
        <v>21</v>
      </c>
      <c r="D544" s="50">
        <v>1209</v>
      </c>
      <c r="E544" s="50" t="s">
        <v>21</v>
      </c>
      <c r="F544" s="50" t="s">
        <v>21</v>
      </c>
      <c r="G544" s="50">
        <v>5</v>
      </c>
      <c r="H544" s="50">
        <v>1209</v>
      </c>
      <c r="I544" s="49">
        <v>5</v>
      </c>
      <c r="J544" s="49">
        <v>235</v>
      </c>
      <c r="K544" s="48" t="s">
        <v>22</v>
      </c>
      <c r="L544" s="55" t="s">
        <v>21</v>
      </c>
      <c r="M544" s="847" t="s">
        <v>21</v>
      </c>
      <c r="N544" s="848" t="s">
        <v>1629</v>
      </c>
      <c r="O544" s="849" t="s">
        <v>1629</v>
      </c>
    </row>
    <row r="545" spans="1:15">
      <c r="A545" s="846" t="s">
        <v>910</v>
      </c>
      <c r="B545" s="52" t="s">
        <v>2649</v>
      </c>
      <c r="C545" s="51" t="s">
        <v>21</v>
      </c>
      <c r="D545" s="50">
        <v>1514</v>
      </c>
      <c r="E545" s="50" t="s">
        <v>21</v>
      </c>
      <c r="F545" s="50" t="s">
        <v>21</v>
      </c>
      <c r="G545" s="50">
        <v>47</v>
      </c>
      <c r="H545" s="50">
        <v>2415</v>
      </c>
      <c r="I545" s="49">
        <v>34</v>
      </c>
      <c r="J545" s="49">
        <v>235</v>
      </c>
      <c r="K545" s="48" t="s">
        <v>27</v>
      </c>
      <c r="L545" s="55">
        <v>0.25</v>
      </c>
      <c r="M545" s="847">
        <v>604</v>
      </c>
      <c r="N545" s="848" t="s">
        <v>1629</v>
      </c>
      <c r="O545" s="849" t="s">
        <v>1629</v>
      </c>
    </row>
    <row r="546" spans="1:15">
      <c r="A546" s="846" t="s">
        <v>911</v>
      </c>
      <c r="B546" s="52" t="s">
        <v>2650</v>
      </c>
      <c r="C546" s="51" t="s">
        <v>21</v>
      </c>
      <c r="D546" s="50">
        <v>956</v>
      </c>
      <c r="E546" s="50" t="s">
        <v>21</v>
      </c>
      <c r="F546" s="50" t="s">
        <v>21</v>
      </c>
      <c r="G546" s="50">
        <v>26</v>
      </c>
      <c r="H546" s="50">
        <v>1525</v>
      </c>
      <c r="I546" s="49">
        <v>13</v>
      </c>
      <c r="J546" s="49">
        <v>235</v>
      </c>
      <c r="K546" s="48" t="s">
        <v>27</v>
      </c>
      <c r="L546" s="55">
        <v>0.45</v>
      </c>
      <c r="M546" s="847">
        <v>686</v>
      </c>
      <c r="N546" s="848" t="s">
        <v>1629</v>
      </c>
      <c r="O546" s="849" t="s">
        <v>1629</v>
      </c>
    </row>
    <row r="547" spans="1:15">
      <c r="A547" s="846" t="s">
        <v>912</v>
      </c>
      <c r="B547" s="52" t="s">
        <v>2651</v>
      </c>
      <c r="C547" s="51" t="s">
        <v>21</v>
      </c>
      <c r="D547" s="50">
        <v>632</v>
      </c>
      <c r="E547" s="50" t="s">
        <v>21</v>
      </c>
      <c r="F547" s="50" t="s">
        <v>21</v>
      </c>
      <c r="G547" s="50">
        <v>5</v>
      </c>
      <c r="H547" s="50">
        <v>632</v>
      </c>
      <c r="I547" s="49">
        <v>5</v>
      </c>
      <c r="J547" s="49">
        <v>235</v>
      </c>
      <c r="K547" s="48" t="s">
        <v>27</v>
      </c>
      <c r="L547" s="55">
        <v>0.7</v>
      </c>
      <c r="M547" s="847">
        <v>442</v>
      </c>
      <c r="N547" s="848" t="s">
        <v>1629</v>
      </c>
      <c r="O547" s="849" t="s">
        <v>1629</v>
      </c>
    </row>
    <row r="548" spans="1:15">
      <c r="A548" s="846" t="s">
        <v>2652</v>
      </c>
      <c r="B548" s="52" t="s">
        <v>2653</v>
      </c>
      <c r="C548" s="51" t="s">
        <v>21</v>
      </c>
      <c r="D548" s="50">
        <v>2771</v>
      </c>
      <c r="E548" s="50" t="s">
        <v>21</v>
      </c>
      <c r="F548" s="50" t="s">
        <v>21</v>
      </c>
      <c r="G548" s="50">
        <v>15</v>
      </c>
      <c r="H548" s="50">
        <v>4420</v>
      </c>
      <c r="I548" s="49">
        <v>32</v>
      </c>
      <c r="J548" s="49">
        <v>235</v>
      </c>
      <c r="K548" s="48" t="s">
        <v>27</v>
      </c>
      <c r="L548" s="55">
        <v>0.25</v>
      </c>
      <c r="M548" s="847">
        <v>1105</v>
      </c>
      <c r="N548" s="848" t="s">
        <v>1629</v>
      </c>
      <c r="O548" s="849" t="s">
        <v>1629</v>
      </c>
    </row>
    <row r="549" spans="1:15">
      <c r="A549" s="846" t="s">
        <v>2654</v>
      </c>
      <c r="B549" s="52" t="s">
        <v>2655</v>
      </c>
      <c r="C549" s="51" t="s">
        <v>21</v>
      </c>
      <c r="D549" s="50">
        <v>2236</v>
      </c>
      <c r="E549" s="50" t="s">
        <v>21</v>
      </c>
      <c r="F549" s="50" t="s">
        <v>21</v>
      </c>
      <c r="G549" s="50">
        <v>15</v>
      </c>
      <c r="H549" s="50">
        <v>3566</v>
      </c>
      <c r="I549" s="49">
        <v>19</v>
      </c>
      <c r="J549" s="49">
        <v>235</v>
      </c>
      <c r="K549" s="48" t="s">
        <v>27</v>
      </c>
      <c r="L549" s="55">
        <v>0.25</v>
      </c>
      <c r="M549" s="847">
        <v>892</v>
      </c>
      <c r="N549" s="848" t="s">
        <v>1629</v>
      </c>
      <c r="O549" s="849" t="s">
        <v>1629</v>
      </c>
    </row>
    <row r="550" spans="1:15">
      <c r="A550" s="846" t="s">
        <v>2656</v>
      </c>
      <c r="B550" s="52" t="s">
        <v>2657</v>
      </c>
      <c r="C550" s="51" t="s">
        <v>21</v>
      </c>
      <c r="D550" s="50">
        <v>1302</v>
      </c>
      <c r="E550" s="50" t="s">
        <v>21</v>
      </c>
      <c r="F550" s="50" t="s">
        <v>21</v>
      </c>
      <c r="G550" s="50">
        <v>11</v>
      </c>
      <c r="H550" s="50">
        <v>2078</v>
      </c>
      <c r="I550" s="49">
        <v>10</v>
      </c>
      <c r="J550" s="49">
        <v>235</v>
      </c>
      <c r="K550" s="48" t="s">
        <v>27</v>
      </c>
      <c r="L550" s="55">
        <v>0.45</v>
      </c>
      <c r="M550" s="847">
        <v>935</v>
      </c>
      <c r="N550" s="848" t="s">
        <v>1629</v>
      </c>
      <c r="O550" s="849" t="s">
        <v>1629</v>
      </c>
    </row>
    <row r="551" spans="1:15">
      <c r="A551" s="846" t="s">
        <v>913</v>
      </c>
      <c r="B551" s="52" t="s">
        <v>220</v>
      </c>
      <c r="C551" s="51" t="s">
        <v>21</v>
      </c>
      <c r="D551" s="50">
        <v>1893</v>
      </c>
      <c r="E551" s="50" t="s">
        <v>21</v>
      </c>
      <c r="F551" s="50" t="s">
        <v>21</v>
      </c>
      <c r="G551" s="50">
        <v>35</v>
      </c>
      <c r="H551" s="50">
        <v>3020</v>
      </c>
      <c r="I551" s="49">
        <v>20</v>
      </c>
      <c r="J551" s="49">
        <v>235</v>
      </c>
      <c r="K551" s="48" t="s">
        <v>27</v>
      </c>
      <c r="L551" s="55">
        <v>0.25</v>
      </c>
      <c r="M551" s="847">
        <v>755</v>
      </c>
      <c r="N551" s="848" t="s">
        <v>1629</v>
      </c>
      <c r="O551" s="849" t="s">
        <v>1629</v>
      </c>
    </row>
    <row r="552" spans="1:15">
      <c r="A552" s="846" t="s">
        <v>914</v>
      </c>
      <c r="B552" s="52" t="s">
        <v>2658</v>
      </c>
      <c r="C552" s="51" t="s">
        <v>21</v>
      </c>
      <c r="D552" s="50">
        <v>662</v>
      </c>
      <c r="E552" s="50" t="s">
        <v>21</v>
      </c>
      <c r="F552" s="50" t="s">
        <v>21</v>
      </c>
      <c r="G552" s="50">
        <v>64</v>
      </c>
      <c r="H552" s="50">
        <v>643</v>
      </c>
      <c r="I552" s="49">
        <v>5</v>
      </c>
      <c r="J552" s="49">
        <v>235</v>
      </c>
      <c r="K552" s="48" t="s">
        <v>22</v>
      </c>
      <c r="L552" s="55" t="s">
        <v>21</v>
      </c>
      <c r="M552" s="847" t="s">
        <v>21</v>
      </c>
      <c r="N552" s="848">
        <v>1</v>
      </c>
      <c r="O552" s="849" t="s">
        <v>1630</v>
      </c>
    </row>
    <row r="553" spans="1:15">
      <c r="A553" s="846" t="s">
        <v>915</v>
      </c>
      <c r="B553" s="52" t="s">
        <v>221</v>
      </c>
      <c r="C553" s="51" t="s">
        <v>21</v>
      </c>
      <c r="D553" s="50">
        <v>343</v>
      </c>
      <c r="E553" s="50" t="s">
        <v>21</v>
      </c>
      <c r="F553" s="50" t="s">
        <v>21</v>
      </c>
      <c r="G553" s="50">
        <v>15</v>
      </c>
      <c r="H553" s="50">
        <v>375</v>
      </c>
      <c r="I553" s="49">
        <v>5</v>
      </c>
      <c r="J553" s="49">
        <v>235</v>
      </c>
      <c r="K553" s="48" t="s">
        <v>22</v>
      </c>
      <c r="L553" s="55" t="s">
        <v>21</v>
      </c>
      <c r="M553" s="847" t="s">
        <v>21</v>
      </c>
      <c r="N553" s="848">
        <v>1</v>
      </c>
      <c r="O553" s="849" t="s">
        <v>1630</v>
      </c>
    </row>
    <row r="554" spans="1:15">
      <c r="A554" s="846" t="s">
        <v>916</v>
      </c>
      <c r="B554" s="52" t="s">
        <v>222</v>
      </c>
      <c r="C554" s="51" t="s">
        <v>21</v>
      </c>
      <c r="D554" s="50">
        <v>1350</v>
      </c>
      <c r="E554" s="50" t="s">
        <v>21</v>
      </c>
      <c r="F554" s="50" t="s">
        <v>21</v>
      </c>
      <c r="G554" s="50">
        <v>48</v>
      </c>
      <c r="H554" s="50">
        <v>1193</v>
      </c>
      <c r="I554" s="49">
        <v>48</v>
      </c>
      <c r="J554" s="49">
        <v>235</v>
      </c>
      <c r="K554" s="48" t="s">
        <v>22</v>
      </c>
      <c r="L554" s="55" t="s">
        <v>21</v>
      </c>
      <c r="M554" s="847" t="s">
        <v>21</v>
      </c>
      <c r="N554" s="848">
        <v>1</v>
      </c>
      <c r="O554" s="849" t="s">
        <v>2210</v>
      </c>
    </row>
    <row r="555" spans="1:15">
      <c r="A555" s="846" t="s">
        <v>917</v>
      </c>
      <c r="B555" s="52" t="s">
        <v>223</v>
      </c>
      <c r="C555" s="51" t="s">
        <v>21</v>
      </c>
      <c r="D555" s="50">
        <v>1115</v>
      </c>
      <c r="E555" s="50" t="s">
        <v>21</v>
      </c>
      <c r="F555" s="50" t="s">
        <v>21</v>
      </c>
      <c r="G555" s="50">
        <v>86</v>
      </c>
      <c r="H555" s="50">
        <v>1034</v>
      </c>
      <c r="I555" s="49">
        <v>39</v>
      </c>
      <c r="J555" s="49">
        <v>235</v>
      </c>
      <c r="K555" s="48" t="s">
        <v>22</v>
      </c>
      <c r="L555" s="55" t="s">
        <v>21</v>
      </c>
      <c r="M555" s="847" t="s">
        <v>21</v>
      </c>
      <c r="N555" s="848">
        <v>1</v>
      </c>
      <c r="O555" s="849" t="s">
        <v>2210</v>
      </c>
    </row>
    <row r="556" spans="1:15">
      <c r="A556" s="846" t="s">
        <v>918</v>
      </c>
      <c r="B556" s="52" t="s">
        <v>224</v>
      </c>
      <c r="C556" s="51" t="s">
        <v>21</v>
      </c>
      <c r="D556" s="50">
        <v>925</v>
      </c>
      <c r="E556" s="50" t="s">
        <v>21</v>
      </c>
      <c r="F556" s="50" t="s">
        <v>21</v>
      </c>
      <c r="G556" s="50">
        <v>55</v>
      </c>
      <c r="H556" s="50">
        <v>637</v>
      </c>
      <c r="I556" s="49">
        <v>16</v>
      </c>
      <c r="J556" s="49">
        <v>235</v>
      </c>
      <c r="K556" s="48" t="s">
        <v>22</v>
      </c>
      <c r="L556" s="55" t="s">
        <v>21</v>
      </c>
      <c r="M556" s="847" t="s">
        <v>21</v>
      </c>
      <c r="N556" s="848">
        <v>1</v>
      </c>
      <c r="O556" s="849" t="s">
        <v>2210</v>
      </c>
    </row>
    <row r="557" spans="1:15">
      <c r="A557" s="846" t="s">
        <v>919</v>
      </c>
      <c r="B557" s="52" t="s">
        <v>225</v>
      </c>
      <c r="C557" s="51" t="s">
        <v>21</v>
      </c>
      <c r="D557" s="50">
        <v>897</v>
      </c>
      <c r="E557" s="50" t="s">
        <v>21</v>
      </c>
      <c r="F557" s="50" t="s">
        <v>21</v>
      </c>
      <c r="G557" s="50">
        <v>45</v>
      </c>
      <c r="H557" s="50">
        <v>466</v>
      </c>
      <c r="I557" s="49">
        <v>18</v>
      </c>
      <c r="J557" s="49">
        <v>235</v>
      </c>
      <c r="K557" s="48" t="s">
        <v>22</v>
      </c>
      <c r="L557" s="55" t="s">
        <v>21</v>
      </c>
      <c r="M557" s="847" t="s">
        <v>21</v>
      </c>
      <c r="N557" s="848">
        <v>1</v>
      </c>
      <c r="O557" s="849" t="s">
        <v>2210</v>
      </c>
    </row>
    <row r="558" spans="1:15">
      <c r="A558" s="846" t="s">
        <v>920</v>
      </c>
      <c r="B558" s="52" t="s">
        <v>226</v>
      </c>
      <c r="C558" s="51" t="s">
        <v>21</v>
      </c>
      <c r="D558" s="50">
        <v>361</v>
      </c>
      <c r="E558" s="50" t="s">
        <v>21</v>
      </c>
      <c r="F558" s="50" t="s">
        <v>21</v>
      </c>
      <c r="G558" s="50">
        <v>5</v>
      </c>
      <c r="H558" s="50">
        <v>580</v>
      </c>
      <c r="I558" s="49">
        <v>5</v>
      </c>
      <c r="J558" s="49">
        <v>235</v>
      </c>
      <c r="K558" s="48" t="s">
        <v>22</v>
      </c>
      <c r="L558" s="55" t="s">
        <v>21</v>
      </c>
      <c r="M558" s="847" t="s">
        <v>21</v>
      </c>
      <c r="N558" s="848">
        <v>1</v>
      </c>
      <c r="O558" s="849" t="s">
        <v>2210</v>
      </c>
    </row>
    <row r="559" spans="1:15">
      <c r="A559" s="846" t="s">
        <v>921</v>
      </c>
      <c r="B559" s="52" t="s">
        <v>227</v>
      </c>
      <c r="C559" s="51" t="s">
        <v>21</v>
      </c>
      <c r="D559" s="50">
        <v>1475</v>
      </c>
      <c r="E559" s="50" t="s">
        <v>21</v>
      </c>
      <c r="F559" s="50" t="s">
        <v>21</v>
      </c>
      <c r="G559" s="50">
        <v>35</v>
      </c>
      <c r="H559" s="50">
        <v>1475</v>
      </c>
      <c r="I559" s="49">
        <v>35</v>
      </c>
      <c r="J559" s="49">
        <v>235</v>
      </c>
      <c r="K559" s="48" t="s">
        <v>27</v>
      </c>
      <c r="L559" s="55">
        <v>0.25</v>
      </c>
      <c r="M559" s="847">
        <v>369</v>
      </c>
      <c r="N559" s="848" t="s">
        <v>1629</v>
      </c>
      <c r="O559" s="849" t="s">
        <v>1629</v>
      </c>
    </row>
    <row r="560" spans="1:15">
      <c r="A560" s="846" t="s">
        <v>922</v>
      </c>
      <c r="B560" s="52" t="s">
        <v>228</v>
      </c>
      <c r="C560" s="51" t="s">
        <v>21</v>
      </c>
      <c r="D560" s="50">
        <v>672</v>
      </c>
      <c r="E560" s="50" t="s">
        <v>21</v>
      </c>
      <c r="F560" s="50" t="s">
        <v>21</v>
      </c>
      <c r="G560" s="50">
        <v>15</v>
      </c>
      <c r="H560" s="50">
        <v>672</v>
      </c>
      <c r="I560" s="49">
        <v>15</v>
      </c>
      <c r="J560" s="49">
        <v>235</v>
      </c>
      <c r="K560" s="48" t="s">
        <v>27</v>
      </c>
      <c r="L560" s="55">
        <v>0.25</v>
      </c>
      <c r="M560" s="847">
        <v>168</v>
      </c>
      <c r="N560" s="848" t="s">
        <v>1629</v>
      </c>
      <c r="O560" s="849" t="s">
        <v>1629</v>
      </c>
    </row>
    <row r="561" spans="1:15">
      <c r="A561" s="846" t="s">
        <v>923</v>
      </c>
      <c r="B561" s="52" t="s">
        <v>229</v>
      </c>
      <c r="C561" s="51" t="s">
        <v>21</v>
      </c>
      <c r="D561" s="50">
        <v>432</v>
      </c>
      <c r="E561" s="50" t="s">
        <v>21</v>
      </c>
      <c r="F561" s="50" t="s">
        <v>21</v>
      </c>
      <c r="G561" s="50">
        <v>26</v>
      </c>
      <c r="H561" s="50">
        <v>432</v>
      </c>
      <c r="I561" s="49">
        <v>26</v>
      </c>
      <c r="J561" s="49">
        <v>235</v>
      </c>
      <c r="K561" s="48" t="s">
        <v>22</v>
      </c>
      <c r="L561" s="55" t="s">
        <v>21</v>
      </c>
      <c r="M561" s="847" t="s">
        <v>21</v>
      </c>
      <c r="N561" s="848" t="s">
        <v>1629</v>
      </c>
      <c r="O561" s="849" t="s">
        <v>1629</v>
      </c>
    </row>
    <row r="562" spans="1:15">
      <c r="A562" s="846" t="s">
        <v>924</v>
      </c>
      <c r="B562" s="52" t="s">
        <v>2659</v>
      </c>
      <c r="C562" s="51" t="s">
        <v>21</v>
      </c>
      <c r="D562" s="50">
        <v>8577</v>
      </c>
      <c r="E562" s="50" t="s">
        <v>21</v>
      </c>
      <c r="F562" s="50" t="s">
        <v>21</v>
      </c>
      <c r="G562" s="50">
        <v>68</v>
      </c>
      <c r="H562" s="50">
        <v>8577</v>
      </c>
      <c r="I562" s="49">
        <v>68</v>
      </c>
      <c r="J562" s="49">
        <v>235</v>
      </c>
      <c r="K562" s="48" t="s">
        <v>22</v>
      </c>
      <c r="L562" s="55" t="s">
        <v>21</v>
      </c>
      <c r="M562" s="847" t="s">
        <v>21</v>
      </c>
      <c r="N562" s="848" t="s">
        <v>1629</v>
      </c>
      <c r="O562" s="849" t="s">
        <v>1629</v>
      </c>
    </row>
    <row r="563" spans="1:15">
      <c r="A563" s="846" t="s">
        <v>925</v>
      </c>
      <c r="B563" s="52" t="s">
        <v>2660</v>
      </c>
      <c r="C563" s="51" t="s">
        <v>21</v>
      </c>
      <c r="D563" s="50">
        <v>6140</v>
      </c>
      <c r="E563" s="50" t="s">
        <v>21</v>
      </c>
      <c r="F563" s="50" t="s">
        <v>21</v>
      </c>
      <c r="G563" s="50">
        <v>15</v>
      </c>
      <c r="H563" s="50">
        <v>6140</v>
      </c>
      <c r="I563" s="49">
        <v>15</v>
      </c>
      <c r="J563" s="49">
        <v>235</v>
      </c>
      <c r="K563" s="48" t="s">
        <v>22</v>
      </c>
      <c r="L563" s="55" t="s">
        <v>21</v>
      </c>
      <c r="M563" s="847" t="s">
        <v>21</v>
      </c>
      <c r="N563" s="848" t="s">
        <v>1629</v>
      </c>
      <c r="O563" s="849" t="s">
        <v>1629</v>
      </c>
    </row>
    <row r="564" spans="1:15">
      <c r="A564" s="846" t="s">
        <v>926</v>
      </c>
      <c r="B564" s="52" t="s">
        <v>2661</v>
      </c>
      <c r="C564" s="51" t="s">
        <v>21</v>
      </c>
      <c r="D564" s="50">
        <v>5839</v>
      </c>
      <c r="E564" s="50" t="s">
        <v>21</v>
      </c>
      <c r="F564" s="50" t="s">
        <v>21</v>
      </c>
      <c r="G564" s="50">
        <v>10</v>
      </c>
      <c r="H564" s="50">
        <v>5839</v>
      </c>
      <c r="I564" s="49">
        <v>10</v>
      </c>
      <c r="J564" s="49">
        <v>235</v>
      </c>
      <c r="K564" s="48" t="s">
        <v>22</v>
      </c>
      <c r="L564" s="55" t="s">
        <v>21</v>
      </c>
      <c r="M564" s="847" t="s">
        <v>21</v>
      </c>
      <c r="N564" s="848" t="s">
        <v>1629</v>
      </c>
      <c r="O564" s="849" t="s">
        <v>1629</v>
      </c>
    </row>
    <row r="565" spans="1:15">
      <c r="A565" s="846" t="s">
        <v>101</v>
      </c>
      <c r="B565" s="52" t="s">
        <v>100</v>
      </c>
      <c r="C565" s="51" t="s">
        <v>21</v>
      </c>
      <c r="D565" s="50">
        <v>7247</v>
      </c>
      <c r="E565" s="50" t="s">
        <v>21</v>
      </c>
      <c r="F565" s="50" t="s">
        <v>21</v>
      </c>
      <c r="G565" s="50">
        <v>31</v>
      </c>
      <c r="H565" s="50">
        <v>7247</v>
      </c>
      <c r="I565" s="49">
        <v>31</v>
      </c>
      <c r="J565" s="49">
        <v>235</v>
      </c>
      <c r="K565" s="48" t="s">
        <v>22</v>
      </c>
      <c r="L565" s="55" t="s">
        <v>21</v>
      </c>
      <c r="M565" s="847" t="s">
        <v>21</v>
      </c>
      <c r="N565" s="848" t="s">
        <v>1629</v>
      </c>
      <c r="O565" s="849" t="s">
        <v>1629</v>
      </c>
    </row>
    <row r="566" spans="1:15">
      <c r="A566" s="846" t="s">
        <v>99</v>
      </c>
      <c r="B566" s="52" t="s">
        <v>98</v>
      </c>
      <c r="C566" s="51" t="s">
        <v>21</v>
      </c>
      <c r="D566" s="50">
        <v>5963</v>
      </c>
      <c r="E566" s="50" t="s">
        <v>21</v>
      </c>
      <c r="F566" s="50" t="s">
        <v>21</v>
      </c>
      <c r="G566" s="50">
        <v>14</v>
      </c>
      <c r="H566" s="50">
        <v>5963</v>
      </c>
      <c r="I566" s="49">
        <v>14</v>
      </c>
      <c r="J566" s="49">
        <v>235</v>
      </c>
      <c r="K566" s="48" t="s">
        <v>22</v>
      </c>
      <c r="L566" s="55" t="s">
        <v>21</v>
      </c>
      <c r="M566" s="847" t="s">
        <v>21</v>
      </c>
      <c r="N566" s="848">
        <v>1</v>
      </c>
      <c r="O566" s="849" t="s">
        <v>1630</v>
      </c>
    </row>
    <row r="567" spans="1:15">
      <c r="A567" s="846" t="s">
        <v>97</v>
      </c>
      <c r="B567" s="52" t="s">
        <v>96</v>
      </c>
      <c r="C567" s="51" t="s">
        <v>21</v>
      </c>
      <c r="D567" s="50">
        <v>5220</v>
      </c>
      <c r="E567" s="50" t="s">
        <v>21</v>
      </c>
      <c r="F567" s="50" t="s">
        <v>21</v>
      </c>
      <c r="G567" s="50">
        <v>9</v>
      </c>
      <c r="H567" s="50">
        <v>5220</v>
      </c>
      <c r="I567" s="49">
        <v>9</v>
      </c>
      <c r="J567" s="49">
        <v>235</v>
      </c>
      <c r="K567" s="48" t="s">
        <v>22</v>
      </c>
      <c r="L567" s="55" t="s">
        <v>21</v>
      </c>
      <c r="M567" s="847" t="s">
        <v>21</v>
      </c>
      <c r="N567" s="848">
        <v>1</v>
      </c>
      <c r="O567" s="849" t="s">
        <v>1630</v>
      </c>
    </row>
    <row r="568" spans="1:15">
      <c r="A568" s="846" t="s">
        <v>927</v>
      </c>
      <c r="B568" s="52" t="s">
        <v>2662</v>
      </c>
      <c r="C568" s="51" t="s">
        <v>21</v>
      </c>
      <c r="D568" s="50">
        <v>4533</v>
      </c>
      <c r="E568" s="50" t="s">
        <v>21</v>
      </c>
      <c r="F568" s="50" t="s">
        <v>21</v>
      </c>
      <c r="G568" s="50">
        <v>16</v>
      </c>
      <c r="H568" s="50">
        <v>4533</v>
      </c>
      <c r="I568" s="49">
        <v>16</v>
      </c>
      <c r="J568" s="49">
        <v>235</v>
      </c>
      <c r="K568" s="48" t="s">
        <v>22</v>
      </c>
      <c r="L568" s="55" t="s">
        <v>21</v>
      </c>
      <c r="M568" s="847" t="s">
        <v>21</v>
      </c>
      <c r="N568" s="848" t="s">
        <v>1629</v>
      </c>
      <c r="O568" s="849" t="s">
        <v>1629</v>
      </c>
    </row>
    <row r="569" spans="1:15">
      <c r="A569" s="846" t="s">
        <v>928</v>
      </c>
      <c r="B569" s="52" t="s">
        <v>2663</v>
      </c>
      <c r="C569" s="51" t="s">
        <v>21</v>
      </c>
      <c r="D569" s="50">
        <v>3062</v>
      </c>
      <c r="E569" s="50" t="s">
        <v>21</v>
      </c>
      <c r="F569" s="50" t="s">
        <v>21</v>
      </c>
      <c r="G569" s="50">
        <v>35</v>
      </c>
      <c r="H569" s="50">
        <v>3062</v>
      </c>
      <c r="I569" s="49">
        <v>35</v>
      </c>
      <c r="J569" s="49">
        <v>235</v>
      </c>
      <c r="K569" s="48" t="s">
        <v>22</v>
      </c>
      <c r="L569" s="55" t="s">
        <v>21</v>
      </c>
      <c r="M569" s="847" t="s">
        <v>21</v>
      </c>
      <c r="N569" s="848" t="s">
        <v>1629</v>
      </c>
      <c r="O569" s="849" t="s">
        <v>1629</v>
      </c>
    </row>
    <row r="570" spans="1:15">
      <c r="A570" s="846" t="s">
        <v>929</v>
      </c>
      <c r="B570" s="52" t="s">
        <v>2664</v>
      </c>
      <c r="C570" s="51" t="s">
        <v>21</v>
      </c>
      <c r="D570" s="50">
        <v>1876</v>
      </c>
      <c r="E570" s="50" t="s">
        <v>21</v>
      </c>
      <c r="F570" s="50" t="s">
        <v>21</v>
      </c>
      <c r="G570" s="50">
        <v>6</v>
      </c>
      <c r="H570" s="50">
        <v>1876</v>
      </c>
      <c r="I570" s="49">
        <v>6</v>
      </c>
      <c r="J570" s="49">
        <v>235</v>
      </c>
      <c r="K570" s="48" t="s">
        <v>22</v>
      </c>
      <c r="L570" s="55" t="s">
        <v>21</v>
      </c>
      <c r="M570" s="847" t="s">
        <v>21</v>
      </c>
      <c r="N570" s="848" t="s">
        <v>1629</v>
      </c>
      <c r="O570" s="849" t="s">
        <v>1629</v>
      </c>
    </row>
    <row r="571" spans="1:15">
      <c r="A571" s="846" t="s">
        <v>930</v>
      </c>
      <c r="B571" s="52" t="s">
        <v>2665</v>
      </c>
      <c r="C571" s="51" t="s">
        <v>21</v>
      </c>
      <c r="D571" s="50">
        <v>1499</v>
      </c>
      <c r="E571" s="50" t="s">
        <v>21</v>
      </c>
      <c r="F571" s="50" t="s">
        <v>21</v>
      </c>
      <c r="G571" s="50">
        <v>40</v>
      </c>
      <c r="H571" s="50">
        <v>1499</v>
      </c>
      <c r="I571" s="49">
        <v>40</v>
      </c>
      <c r="J571" s="49">
        <v>235</v>
      </c>
      <c r="K571" s="48" t="s">
        <v>22</v>
      </c>
      <c r="L571" s="55" t="s">
        <v>21</v>
      </c>
      <c r="M571" s="847" t="s">
        <v>21</v>
      </c>
      <c r="N571" s="848" t="s">
        <v>1629</v>
      </c>
      <c r="O571" s="849" t="s">
        <v>1629</v>
      </c>
    </row>
    <row r="572" spans="1:15">
      <c r="A572" s="846" t="s">
        <v>931</v>
      </c>
      <c r="B572" s="52" t="s">
        <v>2666</v>
      </c>
      <c r="C572" s="51" t="s">
        <v>21</v>
      </c>
      <c r="D572" s="50">
        <v>1276</v>
      </c>
      <c r="E572" s="50" t="s">
        <v>21</v>
      </c>
      <c r="F572" s="50" t="s">
        <v>21</v>
      </c>
      <c r="G572" s="50">
        <v>5</v>
      </c>
      <c r="H572" s="50">
        <v>1276</v>
      </c>
      <c r="I572" s="49">
        <v>5</v>
      </c>
      <c r="J572" s="49">
        <v>235</v>
      </c>
      <c r="K572" s="48" t="s">
        <v>22</v>
      </c>
      <c r="L572" s="55" t="s">
        <v>21</v>
      </c>
      <c r="M572" s="847" t="s">
        <v>21</v>
      </c>
      <c r="N572" s="848" t="s">
        <v>1629</v>
      </c>
      <c r="O572" s="849" t="s">
        <v>1629</v>
      </c>
    </row>
    <row r="573" spans="1:15">
      <c r="A573" s="846" t="s">
        <v>932</v>
      </c>
      <c r="B573" s="52" t="s">
        <v>2667</v>
      </c>
      <c r="C573" s="51" t="s">
        <v>21</v>
      </c>
      <c r="D573" s="50">
        <v>1505</v>
      </c>
      <c r="E573" s="50" t="s">
        <v>21</v>
      </c>
      <c r="F573" s="50" t="s">
        <v>21</v>
      </c>
      <c r="G573" s="50">
        <v>19</v>
      </c>
      <c r="H573" s="50">
        <v>1505</v>
      </c>
      <c r="I573" s="49">
        <v>19</v>
      </c>
      <c r="J573" s="49">
        <v>390</v>
      </c>
      <c r="K573" s="48" t="s">
        <v>22</v>
      </c>
      <c r="L573" s="55" t="s">
        <v>21</v>
      </c>
      <c r="M573" s="847" t="s">
        <v>21</v>
      </c>
      <c r="N573" s="848" t="s">
        <v>1629</v>
      </c>
      <c r="O573" s="849" t="s">
        <v>1629</v>
      </c>
    </row>
    <row r="574" spans="1:15">
      <c r="A574" s="846" t="s">
        <v>933</v>
      </c>
      <c r="B574" s="52" t="s">
        <v>2668</v>
      </c>
      <c r="C574" s="51" t="s">
        <v>21</v>
      </c>
      <c r="D574" s="50">
        <v>1403</v>
      </c>
      <c r="E574" s="50" t="s">
        <v>21</v>
      </c>
      <c r="F574" s="50" t="s">
        <v>21</v>
      </c>
      <c r="G574" s="50">
        <v>5</v>
      </c>
      <c r="H574" s="50">
        <v>1403</v>
      </c>
      <c r="I574" s="49">
        <v>5</v>
      </c>
      <c r="J574" s="49">
        <v>390</v>
      </c>
      <c r="K574" s="48" t="s">
        <v>22</v>
      </c>
      <c r="L574" s="55" t="s">
        <v>21</v>
      </c>
      <c r="M574" s="847" t="s">
        <v>21</v>
      </c>
      <c r="N574" s="848" t="s">
        <v>1629</v>
      </c>
      <c r="O574" s="849" t="s">
        <v>1629</v>
      </c>
    </row>
    <row r="575" spans="1:15">
      <c r="A575" s="846" t="s">
        <v>934</v>
      </c>
      <c r="B575" s="52" t="s">
        <v>2669</v>
      </c>
      <c r="C575" s="51" t="s">
        <v>21</v>
      </c>
      <c r="D575" s="50">
        <v>1038</v>
      </c>
      <c r="E575" s="50" t="s">
        <v>21</v>
      </c>
      <c r="F575" s="50" t="s">
        <v>21</v>
      </c>
      <c r="G575" s="50">
        <v>25</v>
      </c>
      <c r="H575" s="50">
        <v>1038</v>
      </c>
      <c r="I575" s="49">
        <v>25</v>
      </c>
      <c r="J575" s="49">
        <v>235</v>
      </c>
      <c r="K575" s="48" t="s">
        <v>22</v>
      </c>
      <c r="L575" s="55" t="s">
        <v>21</v>
      </c>
      <c r="M575" s="847" t="s">
        <v>21</v>
      </c>
      <c r="N575" s="848" t="s">
        <v>1629</v>
      </c>
      <c r="O575" s="849" t="s">
        <v>1629</v>
      </c>
    </row>
    <row r="576" spans="1:15">
      <c r="A576" s="846" t="s">
        <v>935</v>
      </c>
      <c r="B576" s="52" t="s">
        <v>2670</v>
      </c>
      <c r="C576" s="51" t="s">
        <v>21</v>
      </c>
      <c r="D576" s="50">
        <v>794</v>
      </c>
      <c r="E576" s="50" t="s">
        <v>21</v>
      </c>
      <c r="F576" s="50" t="s">
        <v>21</v>
      </c>
      <c r="G576" s="50">
        <v>5</v>
      </c>
      <c r="H576" s="50">
        <v>794</v>
      </c>
      <c r="I576" s="49">
        <v>5</v>
      </c>
      <c r="J576" s="49">
        <v>235</v>
      </c>
      <c r="K576" s="48" t="s">
        <v>22</v>
      </c>
      <c r="L576" s="55" t="s">
        <v>21</v>
      </c>
      <c r="M576" s="847" t="s">
        <v>21</v>
      </c>
      <c r="N576" s="848" t="s">
        <v>1629</v>
      </c>
      <c r="O576" s="849" t="s">
        <v>1629</v>
      </c>
    </row>
    <row r="577" spans="1:15">
      <c r="A577" s="846" t="s">
        <v>936</v>
      </c>
      <c r="B577" s="52" t="s">
        <v>2671</v>
      </c>
      <c r="C577" s="51" t="s">
        <v>21</v>
      </c>
      <c r="D577" s="50">
        <v>7620</v>
      </c>
      <c r="E577" s="50" t="s">
        <v>21</v>
      </c>
      <c r="F577" s="50" t="s">
        <v>21</v>
      </c>
      <c r="G577" s="50">
        <v>24</v>
      </c>
      <c r="H577" s="50">
        <v>7620</v>
      </c>
      <c r="I577" s="49">
        <v>24</v>
      </c>
      <c r="J577" s="49">
        <v>235</v>
      </c>
      <c r="K577" s="48" t="s">
        <v>22</v>
      </c>
      <c r="L577" s="55" t="s">
        <v>21</v>
      </c>
      <c r="M577" s="847" t="s">
        <v>21</v>
      </c>
      <c r="N577" s="848" t="s">
        <v>1629</v>
      </c>
      <c r="O577" s="849" t="s">
        <v>1629</v>
      </c>
    </row>
    <row r="578" spans="1:15">
      <c r="A578" s="846" t="s">
        <v>937</v>
      </c>
      <c r="B578" s="52" t="s">
        <v>2672</v>
      </c>
      <c r="C578" s="51" t="s">
        <v>21</v>
      </c>
      <c r="D578" s="50">
        <v>6332</v>
      </c>
      <c r="E578" s="50" t="s">
        <v>21</v>
      </c>
      <c r="F578" s="50" t="s">
        <v>21</v>
      </c>
      <c r="G578" s="50">
        <v>11</v>
      </c>
      <c r="H578" s="50">
        <v>6332</v>
      </c>
      <c r="I578" s="49">
        <v>11</v>
      </c>
      <c r="J578" s="49">
        <v>235</v>
      </c>
      <c r="K578" s="48" t="s">
        <v>22</v>
      </c>
      <c r="L578" s="55" t="s">
        <v>21</v>
      </c>
      <c r="M578" s="847" t="s">
        <v>21</v>
      </c>
      <c r="N578" s="848">
        <v>1</v>
      </c>
      <c r="O578" s="849" t="s">
        <v>1630</v>
      </c>
    </row>
    <row r="579" spans="1:15">
      <c r="A579" s="846" t="s">
        <v>938</v>
      </c>
      <c r="B579" s="52" t="s">
        <v>2673</v>
      </c>
      <c r="C579" s="51" t="s">
        <v>21</v>
      </c>
      <c r="D579" s="50">
        <v>5642</v>
      </c>
      <c r="E579" s="50" t="s">
        <v>21</v>
      </c>
      <c r="F579" s="50" t="s">
        <v>21</v>
      </c>
      <c r="G579" s="50">
        <v>9</v>
      </c>
      <c r="H579" s="50">
        <v>5642</v>
      </c>
      <c r="I579" s="49">
        <v>9</v>
      </c>
      <c r="J579" s="49">
        <v>235</v>
      </c>
      <c r="K579" s="48" t="s">
        <v>22</v>
      </c>
      <c r="L579" s="55" t="s">
        <v>21</v>
      </c>
      <c r="M579" s="847" t="s">
        <v>21</v>
      </c>
      <c r="N579" s="848">
        <v>1</v>
      </c>
      <c r="O579" s="849" t="s">
        <v>1630</v>
      </c>
    </row>
    <row r="580" spans="1:15">
      <c r="A580" s="846" t="s">
        <v>939</v>
      </c>
      <c r="B580" s="52" t="s">
        <v>2674</v>
      </c>
      <c r="C580" s="51" t="s">
        <v>21</v>
      </c>
      <c r="D580" s="50">
        <v>3363</v>
      </c>
      <c r="E580" s="50" t="s">
        <v>21</v>
      </c>
      <c r="F580" s="50" t="s">
        <v>21</v>
      </c>
      <c r="G580" s="50">
        <v>42</v>
      </c>
      <c r="H580" s="50">
        <v>3363</v>
      </c>
      <c r="I580" s="49">
        <v>42</v>
      </c>
      <c r="J580" s="49">
        <v>235</v>
      </c>
      <c r="K580" s="48" t="s">
        <v>22</v>
      </c>
      <c r="L580" s="55" t="s">
        <v>21</v>
      </c>
      <c r="M580" s="847" t="s">
        <v>21</v>
      </c>
      <c r="N580" s="848" t="s">
        <v>1629</v>
      </c>
      <c r="O580" s="849" t="s">
        <v>1629</v>
      </c>
    </row>
    <row r="581" spans="1:15">
      <c r="A581" s="846" t="s">
        <v>940</v>
      </c>
      <c r="B581" s="52" t="s">
        <v>2675</v>
      </c>
      <c r="C581" s="51" t="s">
        <v>21</v>
      </c>
      <c r="D581" s="50">
        <v>2396</v>
      </c>
      <c r="E581" s="50" t="s">
        <v>21</v>
      </c>
      <c r="F581" s="50" t="s">
        <v>21</v>
      </c>
      <c r="G581" s="50">
        <v>5</v>
      </c>
      <c r="H581" s="50">
        <v>2396</v>
      </c>
      <c r="I581" s="49">
        <v>5</v>
      </c>
      <c r="J581" s="49">
        <v>235</v>
      </c>
      <c r="K581" s="48" t="s">
        <v>22</v>
      </c>
      <c r="L581" s="55" t="s">
        <v>21</v>
      </c>
      <c r="M581" s="847" t="s">
        <v>21</v>
      </c>
      <c r="N581" s="848" t="s">
        <v>1629</v>
      </c>
      <c r="O581" s="849" t="s">
        <v>1629</v>
      </c>
    </row>
    <row r="582" spans="1:15">
      <c r="A582" s="846" t="s">
        <v>941</v>
      </c>
      <c r="B582" s="52" t="s">
        <v>2676</v>
      </c>
      <c r="C582" s="51" t="s">
        <v>21</v>
      </c>
      <c r="D582" s="50">
        <v>2297</v>
      </c>
      <c r="E582" s="50" t="s">
        <v>21</v>
      </c>
      <c r="F582" s="50" t="s">
        <v>21</v>
      </c>
      <c r="G582" s="50">
        <v>26</v>
      </c>
      <c r="H582" s="50">
        <v>2297</v>
      </c>
      <c r="I582" s="49">
        <v>26</v>
      </c>
      <c r="J582" s="49">
        <v>235</v>
      </c>
      <c r="K582" s="48" t="s">
        <v>22</v>
      </c>
      <c r="L582" s="55" t="s">
        <v>21</v>
      </c>
      <c r="M582" s="847" t="s">
        <v>21</v>
      </c>
      <c r="N582" s="848" t="s">
        <v>1629</v>
      </c>
      <c r="O582" s="849" t="s">
        <v>1629</v>
      </c>
    </row>
    <row r="583" spans="1:15">
      <c r="A583" s="846" t="s">
        <v>942</v>
      </c>
      <c r="B583" s="52" t="s">
        <v>2677</v>
      </c>
      <c r="C583" s="51" t="s">
        <v>21</v>
      </c>
      <c r="D583" s="50">
        <v>1654</v>
      </c>
      <c r="E583" s="50" t="s">
        <v>21</v>
      </c>
      <c r="F583" s="50" t="s">
        <v>21</v>
      </c>
      <c r="G583" s="50">
        <v>5</v>
      </c>
      <c r="H583" s="50">
        <v>1654</v>
      </c>
      <c r="I583" s="49">
        <v>5</v>
      </c>
      <c r="J583" s="49">
        <v>235</v>
      </c>
      <c r="K583" s="48" t="s">
        <v>22</v>
      </c>
      <c r="L583" s="55" t="s">
        <v>21</v>
      </c>
      <c r="M583" s="847" t="s">
        <v>21</v>
      </c>
      <c r="N583" s="848" t="s">
        <v>1629</v>
      </c>
      <c r="O583" s="849" t="s">
        <v>1629</v>
      </c>
    </row>
    <row r="584" spans="1:15">
      <c r="A584" s="846" t="s">
        <v>943</v>
      </c>
      <c r="B584" s="52" t="s">
        <v>2678</v>
      </c>
      <c r="C584" s="51" t="s">
        <v>21</v>
      </c>
      <c r="D584" s="50">
        <v>1570</v>
      </c>
      <c r="E584" s="50" t="s">
        <v>21</v>
      </c>
      <c r="F584" s="50" t="s">
        <v>21</v>
      </c>
      <c r="G584" s="50">
        <v>35</v>
      </c>
      <c r="H584" s="50">
        <v>1570</v>
      </c>
      <c r="I584" s="49">
        <v>35</v>
      </c>
      <c r="J584" s="49">
        <v>235</v>
      </c>
      <c r="K584" s="48" t="s">
        <v>22</v>
      </c>
      <c r="L584" s="55" t="s">
        <v>21</v>
      </c>
      <c r="M584" s="847" t="s">
        <v>21</v>
      </c>
      <c r="N584" s="848" t="s">
        <v>1629</v>
      </c>
      <c r="O584" s="849" t="s">
        <v>1629</v>
      </c>
    </row>
    <row r="585" spans="1:15">
      <c r="A585" s="846" t="s">
        <v>944</v>
      </c>
      <c r="B585" s="52" t="s">
        <v>2679</v>
      </c>
      <c r="C585" s="51" t="s">
        <v>21</v>
      </c>
      <c r="D585" s="50">
        <v>1092</v>
      </c>
      <c r="E585" s="50" t="s">
        <v>21</v>
      </c>
      <c r="F585" s="50" t="s">
        <v>21</v>
      </c>
      <c r="G585" s="50">
        <v>5</v>
      </c>
      <c r="H585" s="50">
        <v>1092</v>
      </c>
      <c r="I585" s="49">
        <v>5</v>
      </c>
      <c r="J585" s="49">
        <v>235</v>
      </c>
      <c r="K585" s="48" t="s">
        <v>22</v>
      </c>
      <c r="L585" s="55" t="s">
        <v>21</v>
      </c>
      <c r="M585" s="847" t="s">
        <v>21</v>
      </c>
      <c r="N585" s="848" t="s">
        <v>1629</v>
      </c>
      <c r="O585" s="849" t="s">
        <v>1629</v>
      </c>
    </row>
    <row r="586" spans="1:15">
      <c r="A586" s="846" t="s">
        <v>945</v>
      </c>
      <c r="B586" s="52" t="s">
        <v>2680</v>
      </c>
      <c r="C586" s="51" t="s">
        <v>21</v>
      </c>
      <c r="D586" s="50">
        <v>1021</v>
      </c>
      <c r="E586" s="50" t="s">
        <v>21</v>
      </c>
      <c r="F586" s="50" t="s">
        <v>21</v>
      </c>
      <c r="G586" s="50">
        <v>42</v>
      </c>
      <c r="H586" s="50">
        <v>1021</v>
      </c>
      <c r="I586" s="49">
        <v>42</v>
      </c>
      <c r="J586" s="49">
        <v>235</v>
      </c>
      <c r="K586" s="48" t="s">
        <v>22</v>
      </c>
      <c r="L586" s="55" t="s">
        <v>21</v>
      </c>
      <c r="M586" s="847" t="s">
        <v>21</v>
      </c>
      <c r="N586" s="848" t="s">
        <v>1629</v>
      </c>
      <c r="O586" s="849" t="s">
        <v>1629</v>
      </c>
    </row>
    <row r="587" spans="1:15">
      <c r="A587" s="846" t="s">
        <v>946</v>
      </c>
      <c r="B587" s="52" t="s">
        <v>2681</v>
      </c>
      <c r="C587" s="51" t="s">
        <v>21</v>
      </c>
      <c r="D587" s="50">
        <v>935</v>
      </c>
      <c r="E587" s="50" t="s">
        <v>21</v>
      </c>
      <c r="F587" s="50" t="s">
        <v>21</v>
      </c>
      <c r="G587" s="50">
        <v>5</v>
      </c>
      <c r="H587" s="50">
        <v>935</v>
      </c>
      <c r="I587" s="49">
        <v>5</v>
      </c>
      <c r="J587" s="49">
        <v>235</v>
      </c>
      <c r="K587" s="48" t="s">
        <v>22</v>
      </c>
      <c r="L587" s="55" t="s">
        <v>21</v>
      </c>
      <c r="M587" s="847" t="s">
        <v>21</v>
      </c>
      <c r="N587" s="848" t="s">
        <v>1629</v>
      </c>
      <c r="O587" s="849" t="s">
        <v>1629</v>
      </c>
    </row>
    <row r="588" spans="1:15">
      <c r="A588" s="846" t="s">
        <v>947</v>
      </c>
      <c r="B588" s="52" t="s">
        <v>2682</v>
      </c>
      <c r="C588" s="51">
        <v>129</v>
      </c>
      <c r="D588" s="50">
        <v>870</v>
      </c>
      <c r="E588" s="50" t="s">
        <v>21</v>
      </c>
      <c r="F588" s="50" t="s">
        <v>21</v>
      </c>
      <c r="G588" s="50">
        <v>5</v>
      </c>
      <c r="H588" s="50">
        <v>870</v>
      </c>
      <c r="I588" s="49">
        <v>5</v>
      </c>
      <c r="J588" s="49">
        <v>235</v>
      </c>
      <c r="K588" s="48" t="s">
        <v>22</v>
      </c>
      <c r="L588" s="55" t="s">
        <v>21</v>
      </c>
      <c r="M588" s="847" t="s">
        <v>21</v>
      </c>
      <c r="N588" s="848" t="s">
        <v>1629</v>
      </c>
      <c r="O588" s="849" t="s">
        <v>1629</v>
      </c>
    </row>
    <row r="589" spans="1:15">
      <c r="A589" s="846" t="s">
        <v>948</v>
      </c>
      <c r="B589" s="52" t="s">
        <v>2683</v>
      </c>
      <c r="C589" s="51" t="s">
        <v>21</v>
      </c>
      <c r="D589" s="50">
        <v>1210</v>
      </c>
      <c r="E589" s="50" t="s">
        <v>21</v>
      </c>
      <c r="F589" s="50" t="s">
        <v>21</v>
      </c>
      <c r="G589" s="50">
        <v>18</v>
      </c>
      <c r="H589" s="50">
        <v>1210</v>
      </c>
      <c r="I589" s="49">
        <v>18</v>
      </c>
      <c r="J589" s="49">
        <v>390</v>
      </c>
      <c r="K589" s="48" t="s">
        <v>22</v>
      </c>
      <c r="L589" s="55" t="s">
        <v>21</v>
      </c>
      <c r="M589" s="847" t="s">
        <v>21</v>
      </c>
      <c r="N589" s="848" t="s">
        <v>1629</v>
      </c>
      <c r="O589" s="849" t="s">
        <v>1629</v>
      </c>
    </row>
    <row r="590" spans="1:15">
      <c r="A590" s="846" t="s">
        <v>949</v>
      </c>
      <c r="B590" s="52" t="s">
        <v>2684</v>
      </c>
      <c r="C590" s="56" t="s">
        <v>21</v>
      </c>
      <c r="D590" s="50">
        <v>1023</v>
      </c>
      <c r="E590" s="50" t="s">
        <v>21</v>
      </c>
      <c r="F590" s="50" t="s">
        <v>21</v>
      </c>
      <c r="G590" s="50">
        <v>5</v>
      </c>
      <c r="H590" s="50">
        <v>1023</v>
      </c>
      <c r="I590" s="49">
        <v>5</v>
      </c>
      <c r="J590" s="49">
        <v>390</v>
      </c>
      <c r="K590" s="48" t="s">
        <v>22</v>
      </c>
      <c r="L590" s="55" t="s">
        <v>21</v>
      </c>
      <c r="M590" s="847" t="s">
        <v>21</v>
      </c>
      <c r="N590" s="848" t="s">
        <v>1629</v>
      </c>
      <c r="O590" s="849" t="s">
        <v>1629</v>
      </c>
    </row>
    <row r="591" spans="1:15">
      <c r="A591" s="846" t="s">
        <v>950</v>
      </c>
      <c r="B591" s="52" t="s">
        <v>2685</v>
      </c>
      <c r="C591" s="51" t="s">
        <v>21</v>
      </c>
      <c r="D591" s="50">
        <v>960</v>
      </c>
      <c r="E591" s="50" t="s">
        <v>21</v>
      </c>
      <c r="F591" s="50" t="s">
        <v>21</v>
      </c>
      <c r="G591" s="50">
        <v>5</v>
      </c>
      <c r="H591" s="50">
        <v>960</v>
      </c>
      <c r="I591" s="49">
        <v>5</v>
      </c>
      <c r="J591" s="49">
        <v>390</v>
      </c>
      <c r="K591" s="48" t="s">
        <v>22</v>
      </c>
      <c r="L591" s="55" t="s">
        <v>21</v>
      </c>
      <c r="M591" s="847" t="s">
        <v>21</v>
      </c>
      <c r="N591" s="848" t="s">
        <v>1629</v>
      </c>
      <c r="O591" s="849" t="s">
        <v>1629</v>
      </c>
    </row>
    <row r="592" spans="1:15">
      <c r="A592" s="846" t="s">
        <v>951</v>
      </c>
      <c r="B592" s="52" t="s">
        <v>1687</v>
      </c>
      <c r="C592" s="51" t="s">
        <v>21</v>
      </c>
      <c r="D592" s="50" t="s">
        <v>21</v>
      </c>
      <c r="E592" s="50">
        <v>3114</v>
      </c>
      <c r="F592" s="50">
        <v>4968</v>
      </c>
      <c r="G592" s="50">
        <v>6</v>
      </c>
      <c r="H592" s="50">
        <v>4968</v>
      </c>
      <c r="I592" s="49">
        <v>6</v>
      </c>
      <c r="J592" s="49">
        <v>235</v>
      </c>
      <c r="K592" s="48" t="s">
        <v>22</v>
      </c>
      <c r="L592" s="55" t="s">
        <v>21</v>
      </c>
      <c r="M592" s="847" t="s">
        <v>21</v>
      </c>
      <c r="N592" s="848" t="s">
        <v>1629</v>
      </c>
      <c r="O592" s="849" t="s">
        <v>1629</v>
      </c>
    </row>
    <row r="593" spans="1:15">
      <c r="A593" s="846" t="s">
        <v>952</v>
      </c>
      <c r="B593" s="52" t="s">
        <v>2686</v>
      </c>
      <c r="C593" s="51" t="s">
        <v>21</v>
      </c>
      <c r="D593" s="50">
        <v>2950</v>
      </c>
      <c r="E593" s="50" t="s">
        <v>21</v>
      </c>
      <c r="F593" s="50" t="s">
        <v>21</v>
      </c>
      <c r="G593" s="50">
        <v>5</v>
      </c>
      <c r="H593" s="50">
        <v>2950</v>
      </c>
      <c r="I593" s="49">
        <v>5</v>
      </c>
      <c r="J593" s="49">
        <v>235</v>
      </c>
      <c r="K593" s="48" t="s">
        <v>22</v>
      </c>
      <c r="L593" s="55" t="s">
        <v>21</v>
      </c>
      <c r="M593" s="847" t="s">
        <v>21</v>
      </c>
      <c r="N593" s="848" t="s">
        <v>1629</v>
      </c>
      <c r="O593" s="849" t="s">
        <v>1629</v>
      </c>
    </row>
    <row r="594" spans="1:15">
      <c r="A594" s="846" t="s">
        <v>953</v>
      </c>
      <c r="B594" s="52" t="s">
        <v>2687</v>
      </c>
      <c r="C594" s="51" t="s">
        <v>21</v>
      </c>
      <c r="D594" s="50">
        <v>2556</v>
      </c>
      <c r="E594" s="50" t="s">
        <v>21</v>
      </c>
      <c r="F594" s="50" t="s">
        <v>21</v>
      </c>
      <c r="G594" s="50">
        <v>5</v>
      </c>
      <c r="H594" s="50">
        <v>2556</v>
      </c>
      <c r="I594" s="49">
        <v>5</v>
      </c>
      <c r="J594" s="49">
        <v>390</v>
      </c>
      <c r="K594" s="48" t="s">
        <v>22</v>
      </c>
      <c r="L594" s="55" t="s">
        <v>21</v>
      </c>
      <c r="M594" s="847" t="s">
        <v>21</v>
      </c>
      <c r="N594" s="848" t="s">
        <v>1629</v>
      </c>
      <c r="O594" s="849" t="s">
        <v>1629</v>
      </c>
    </row>
    <row r="595" spans="1:15">
      <c r="A595" s="846" t="s">
        <v>954</v>
      </c>
      <c r="B595" s="52" t="s">
        <v>2688</v>
      </c>
      <c r="C595" s="51" t="s">
        <v>21</v>
      </c>
      <c r="D595" s="50">
        <v>2514</v>
      </c>
      <c r="E595" s="50" t="s">
        <v>21</v>
      </c>
      <c r="F595" s="50" t="s">
        <v>21</v>
      </c>
      <c r="G595" s="50">
        <v>20</v>
      </c>
      <c r="H595" s="50">
        <v>2514</v>
      </c>
      <c r="I595" s="49">
        <v>20</v>
      </c>
      <c r="J595" s="49">
        <v>235</v>
      </c>
      <c r="K595" s="48" t="s">
        <v>22</v>
      </c>
      <c r="L595" s="55" t="s">
        <v>21</v>
      </c>
      <c r="M595" s="847" t="s">
        <v>21</v>
      </c>
      <c r="N595" s="848" t="s">
        <v>1629</v>
      </c>
      <c r="O595" s="849" t="s">
        <v>1629</v>
      </c>
    </row>
    <row r="596" spans="1:15">
      <c r="A596" s="846" t="s">
        <v>955</v>
      </c>
      <c r="B596" s="52" t="s">
        <v>2689</v>
      </c>
      <c r="C596" s="51" t="s">
        <v>21</v>
      </c>
      <c r="D596" s="50">
        <v>1688</v>
      </c>
      <c r="E596" s="50" t="s">
        <v>21</v>
      </c>
      <c r="F596" s="50" t="s">
        <v>21</v>
      </c>
      <c r="G596" s="50">
        <v>5</v>
      </c>
      <c r="H596" s="50">
        <v>1688</v>
      </c>
      <c r="I596" s="49">
        <v>5</v>
      </c>
      <c r="J596" s="49">
        <v>235</v>
      </c>
      <c r="K596" s="48" t="s">
        <v>22</v>
      </c>
      <c r="L596" s="55" t="s">
        <v>21</v>
      </c>
      <c r="M596" s="847" t="s">
        <v>21</v>
      </c>
      <c r="N596" s="848" t="s">
        <v>1629</v>
      </c>
      <c r="O596" s="849" t="s">
        <v>1629</v>
      </c>
    </row>
    <row r="597" spans="1:15">
      <c r="A597" s="846" t="s">
        <v>956</v>
      </c>
      <c r="B597" s="52" t="s">
        <v>2690</v>
      </c>
      <c r="C597" s="51" t="s">
        <v>21</v>
      </c>
      <c r="D597" s="50">
        <v>2432</v>
      </c>
      <c r="E597" s="50" t="s">
        <v>21</v>
      </c>
      <c r="F597" s="50" t="s">
        <v>21</v>
      </c>
      <c r="G597" s="50">
        <v>20</v>
      </c>
      <c r="H597" s="50">
        <v>2432</v>
      </c>
      <c r="I597" s="49">
        <v>20</v>
      </c>
      <c r="J597" s="49">
        <v>390</v>
      </c>
      <c r="K597" s="48" t="s">
        <v>22</v>
      </c>
      <c r="L597" s="55" t="s">
        <v>21</v>
      </c>
      <c r="M597" s="847" t="s">
        <v>21</v>
      </c>
      <c r="N597" s="848" t="s">
        <v>1629</v>
      </c>
      <c r="O597" s="849" t="s">
        <v>1629</v>
      </c>
    </row>
    <row r="598" spans="1:15">
      <c r="A598" s="846" t="s">
        <v>957</v>
      </c>
      <c r="B598" s="52" t="s">
        <v>2691</v>
      </c>
      <c r="C598" s="51" t="s">
        <v>21</v>
      </c>
      <c r="D598" s="50">
        <v>1515</v>
      </c>
      <c r="E598" s="50" t="s">
        <v>21</v>
      </c>
      <c r="F598" s="50" t="s">
        <v>21</v>
      </c>
      <c r="G598" s="50">
        <v>5</v>
      </c>
      <c r="H598" s="50">
        <v>1515</v>
      </c>
      <c r="I598" s="49">
        <v>5</v>
      </c>
      <c r="J598" s="49">
        <v>390</v>
      </c>
      <c r="K598" s="48" t="s">
        <v>22</v>
      </c>
      <c r="L598" s="55" t="s">
        <v>21</v>
      </c>
      <c r="M598" s="847" t="s">
        <v>21</v>
      </c>
      <c r="N598" s="848" t="s">
        <v>1629</v>
      </c>
      <c r="O598" s="849" t="s">
        <v>1629</v>
      </c>
    </row>
    <row r="599" spans="1:15">
      <c r="A599" s="846" t="s">
        <v>958</v>
      </c>
      <c r="B599" s="52" t="s">
        <v>2692</v>
      </c>
      <c r="C599" s="51" t="s">
        <v>21</v>
      </c>
      <c r="D599" s="50">
        <v>1856</v>
      </c>
      <c r="E599" s="50" t="s">
        <v>21</v>
      </c>
      <c r="F599" s="50" t="s">
        <v>21</v>
      </c>
      <c r="G599" s="50">
        <v>17</v>
      </c>
      <c r="H599" s="50">
        <v>1856</v>
      </c>
      <c r="I599" s="49">
        <v>17</v>
      </c>
      <c r="J599" s="49">
        <v>235</v>
      </c>
      <c r="K599" s="48" t="s">
        <v>22</v>
      </c>
      <c r="L599" s="55" t="s">
        <v>21</v>
      </c>
      <c r="M599" s="847" t="s">
        <v>21</v>
      </c>
      <c r="N599" s="848" t="s">
        <v>1629</v>
      </c>
      <c r="O599" s="849" t="s">
        <v>1629</v>
      </c>
    </row>
    <row r="600" spans="1:15">
      <c r="A600" s="846" t="s">
        <v>959</v>
      </c>
      <c r="B600" s="52" t="s">
        <v>2693</v>
      </c>
      <c r="C600" s="51" t="s">
        <v>21</v>
      </c>
      <c r="D600" s="50">
        <v>1197</v>
      </c>
      <c r="E600" s="50" t="s">
        <v>21</v>
      </c>
      <c r="F600" s="50" t="s">
        <v>21</v>
      </c>
      <c r="G600" s="50">
        <v>5</v>
      </c>
      <c r="H600" s="50">
        <v>1197</v>
      </c>
      <c r="I600" s="49">
        <v>5</v>
      </c>
      <c r="J600" s="49">
        <v>235</v>
      </c>
      <c r="K600" s="48" t="s">
        <v>22</v>
      </c>
      <c r="L600" s="55" t="s">
        <v>21</v>
      </c>
      <c r="M600" s="847" t="s">
        <v>21</v>
      </c>
      <c r="N600" s="848">
        <v>1</v>
      </c>
      <c r="O600" s="849" t="s">
        <v>2210</v>
      </c>
    </row>
    <row r="601" spans="1:15">
      <c r="A601" s="846" t="s">
        <v>960</v>
      </c>
      <c r="B601" s="52" t="s">
        <v>2694</v>
      </c>
      <c r="C601" s="51" t="s">
        <v>21</v>
      </c>
      <c r="D601" s="50">
        <v>1634</v>
      </c>
      <c r="E601" s="50" t="s">
        <v>21</v>
      </c>
      <c r="F601" s="50" t="s">
        <v>21</v>
      </c>
      <c r="G601" s="50">
        <v>8</v>
      </c>
      <c r="H601" s="50">
        <v>1634</v>
      </c>
      <c r="I601" s="49">
        <v>8</v>
      </c>
      <c r="J601" s="49">
        <v>390</v>
      </c>
      <c r="K601" s="48" t="s">
        <v>22</v>
      </c>
      <c r="L601" s="55" t="s">
        <v>21</v>
      </c>
      <c r="M601" s="847" t="s">
        <v>21</v>
      </c>
      <c r="N601" s="848" t="s">
        <v>1629</v>
      </c>
      <c r="O601" s="849" t="s">
        <v>1629</v>
      </c>
    </row>
    <row r="602" spans="1:15">
      <c r="A602" s="846" t="s">
        <v>961</v>
      </c>
      <c r="B602" s="52" t="s">
        <v>2695</v>
      </c>
      <c r="C602" s="51" t="s">
        <v>21</v>
      </c>
      <c r="D602" s="50">
        <v>1122</v>
      </c>
      <c r="E602" s="50" t="s">
        <v>21</v>
      </c>
      <c r="F602" s="50" t="s">
        <v>21</v>
      </c>
      <c r="G602" s="50">
        <v>5</v>
      </c>
      <c r="H602" s="50">
        <v>1122</v>
      </c>
      <c r="I602" s="49">
        <v>5</v>
      </c>
      <c r="J602" s="49">
        <v>390</v>
      </c>
      <c r="K602" s="48" t="s">
        <v>22</v>
      </c>
      <c r="L602" s="55" t="s">
        <v>21</v>
      </c>
      <c r="M602" s="847" t="s">
        <v>21</v>
      </c>
      <c r="N602" s="848" t="s">
        <v>1629</v>
      </c>
      <c r="O602" s="849" t="s">
        <v>1629</v>
      </c>
    </row>
    <row r="603" spans="1:15">
      <c r="A603" s="846" t="s">
        <v>962</v>
      </c>
      <c r="B603" s="52" t="s">
        <v>2696</v>
      </c>
      <c r="C603" s="51" t="s">
        <v>21</v>
      </c>
      <c r="D603" s="50">
        <v>1220</v>
      </c>
      <c r="E603" s="50" t="s">
        <v>21</v>
      </c>
      <c r="F603" s="50" t="s">
        <v>21</v>
      </c>
      <c r="G603" s="50">
        <v>28</v>
      </c>
      <c r="H603" s="50">
        <v>1220</v>
      </c>
      <c r="I603" s="49">
        <v>28</v>
      </c>
      <c r="J603" s="49">
        <v>235</v>
      </c>
      <c r="K603" s="48" t="s">
        <v>22</v>
      </c>
      <c r="L603" s="55" t="s">
        <v>21</v>
      </c>
      <c r="M603" s="847" t="s">
        <v>21</v>
      </c>
      <c r="N603" s="848">
        <v>1</v>
      </c>
      <c r="O603" s="849" t="s">
        <v>2210</v>
      </c>
    </row>
    <row r="604" spans="1:15">
      <c r="A604" s="846" t="s">
        <v>963</v>
      </c>
      <c r="B604" s="52" t="s">
        <v>2697</v>
      </c>
      <c r="C604" s="51">
        <v>260</v>
      </c>
      <c r="D604" s="50">
        <v>823</v>
      </c>
      <c r="E604" s="50" t="s">
        <v>21</v>
      </c>
      <c r="F604" s="50" t="s">
        <v>21</v>
      </c>
      <c r="G604" s="50">
        <v>5</v>
      </c>
      <c r="H604" s="50">
        <v>823</v>
      </c>
      <c r="I604" s="49">
        <v>5</v>
      </c>
      <c r="J604" s="49">
        <v>235</v>
      </c>
      <c r="K604" s="48" t="s">
        <v>22</v>
      </c>
      <c r="L604" s="55" t="s">
        <v>21</v>
      </c>
      <c r="M604" s="847" t="s">
        <v>21</v>
      </c>
      <c r="N604" s="848">
        <v>1</v>
      </c>
      <c r="O604" s="849" t="s">
        <v>2210</v>
      </c>
    </row>
    <row r="605" spans="1:15">
      <c r="A605" s="846" t="s">
        <v>964</v>
      </c>
      <c r="B605" s="52" t="s">
        <v>2698</v>
      </c>
      <c r="C605" s="51" t="s">
        <v>21</v>
      </c>
      <c r="D605" s="50">
        <v>4807</v>
      </c>
      <c r="E605" s="50" t="s">
        <v>21</v>
      </c>
      <c r="F605" s="50" t="s">
        <v>21</v>
      </c>
      <c r="G605" s="50">
        <v>5</v>
      </c>
      <c r="H605" s="50">
        <v>4807</v>
      </c>
      <c r="I605" s="49">
        <v>5</v>
      </c>
      <c r="J605" s="49">
        <v>235</v>
      </c>
      <c r="K605" s="48" t="s">
        <v>22</v>
      </c>
      <c r="L605" s="55" t="s">
        <v>21</v>
      </c>
      <c r="M605" s="847" t="s">
        <v>21</v>
      </c>
      <c r="N605" s="848" t="s">
        <v>1629</v>
      </c>
      <c r="O605" s="849" t="s">
        <v>1629</v>
      </c>
    </row>
    <row r="606" spans="1:15">
      <c r="A606" s="846" t="s">
        <v>965</v>
      </c>
      <c r="B606" s="52" t="s">
        <v>2699</v>
      </c>
      <c r="C606" s="56" t="s">
        <v>21</v>
      </c>
      <c r="D606" s="50">
        <v>4206</v>
      </c>
      <c r="E606" s="50" t="s">
        <v>21</v>
      </c>
      <c r="F606" s="50" t="s">
        <v>21</v>
      </c>
      <c r="G606" s="50">
        <v>11</v>
      </c>
      <c r="H606" s="50">
        <v>4206</v>
      </c>
      <c r="I606" s="49">
        <v>11</v>
      </c>
      <c r="J606" s="49">
        <v>235</v>
      </c>
      <c r="K606" s="48" t="s">
        <v>22</v>
      </c>
      <c r="L606" s="55" t="s">
        <v>21</v>
      </c>
      <c r="M606" s="847" t="s">
        <v>21</v>
      </c>
      <c r="N606" s="848" t="s">
        <v>1629</v>
      </c>
      <c r="O606" s="849" t="s">
        <v>1629</v>
      </c>
    </row>
    <row r="607" spans="1:15">
      <c r="A607" s="846" t="s">
        <v>966</v>
      </c>
      <c r="B607" s="52" t="s">
        <v>2700</v>
      </c>
      <c r="C607" s="51" t="s">
        <v>21</v>
      </c>
      <c r="D607" s="50">
        <v>3464</v>
      </c>
      <c r="E607" s="50" t="s">
        <v>21</v>
      </c>
      <c r="F607" s="50" t="s">
        <v>21</v>
      </c>
      <c r="G607" s="50">
        <v>5</v>
      </c>
      <c r="H607" s="50">
        <v>3464</v>
      </c>
      <c r="I607" s="49">
        <v>5</v>
      </c>
      <c r="J607" s="49">
        <v>235</v>
      </c>
      <c r="K607" s="48" t="s">
        <v>22</v>
      </c>
      <c r="L607" s="55" t="s">
        <v>21</v>
      </c>
      <c r="M607" s="847" t="s">
        <v>21</v>
      </c>
      <c r="N607" s="848" t="s">
        <v>1629</v>
      </c>
      <c r="O607" s="849" t="s">
        <v>1629</v>
      </c>
    </row>
    <row r="608" spans="1:15">
      <c r="A608" s="846" t="s">
        <v>967</v>
      </c>
      <c r="B608" s="52" t="s">
        <v>2701</v>
      </c>
      <c r="C608" s="51" t="s">
        <v>21</v>
      </c>
      <c r="D608" s="50">
        <v>2451</v>
      </c>
      <c r="E608" s="50" t="s">
        <v>21</v>
      </c>
      <c r="F608" s="50" t="s">
        <v>21</v>
      </c>
      <c r="G608" s="50">
        <v>5</v>
      </c>
      <c r="H608" s="50">
        <v>2451</v>
      </c>
      <c r="I608" s="49">
        <v>5</v>
      </c>
      <c r="J608" s="49">
        <v>235</v>
      </c>
      <c r="K608" s="48" t="s">
        <v>22</v>
      </c>
      <c r="L608" s="55" t="s">
        <v>21</v>
      </c>
      <c r="M608" s="847" t="s">
        <v>21</v>
      </c>
      <c r="N608" s="848">
        <v>1</v>
      </c>
      <c r="O608" s="849" t="s">
        <v>2210</v>
      </c>
    </row>
    <row r="609" spans="1:15">
      <c r="A609" s="846" t="s">
        <v>968</v>
      </c>
      <c r="B609" s="52" t="s">
        <v>2702</v>
      </c>
      <c r="C609" s="51" t="s">
        <v>21</v>
      </c>
      <c r="D609" s="50">
        <v>1435</v>
      </c>
      <c r="E609" s="50" t="s">
        <v>21</v>
      </c>
      <c r="F609" s="50" t="s">
        <v>21</v>
      </c>
      <c r="G609" s="50">
        <v>14</v>
      </c>
      <c r="H609" s="50">
        <v>1435</v>
      </c>
      <c r="I609" s="49">
        <v>14</v>
      </c>
      <c r="J609" s="49">
        <v>235</v>
      </c>
      <c r="K609" s="48" t="s">
        <v>22</v>
      </c>
      <c r="L609" s="55" t="s">
        <v>21</v>
      </c>
      <c r="M609" s="847" t="s">
        <v>21</v>
      </c>
      <c r="N609" s="848" t="s">
        <v>1629</v>
      </c>
      <c r="O609" s="849" t="s">
        <v>1629</v>
      </c>
    </row>
    <row r="610" spans="1:15">
      <c r="A610" s="846" t="s">
        <v>969</v>
      </c>
      <c r="B610" s="52" t="s">
        <v>2703</v>
      </c>
      <c r="C610" s="51" t="s">
        <v>21</v>
      </c>
      <c r="D610" s="50">
        <v>1119</v>
      </c>
      <c r="E610" s="50" t="s">
        <v>21</v>
      </c>
      <c r="F610" s="50" t="s">
        <v>21</v>
      </c>
      <c r="G610" s="50">
        <v>5</v>
      </c>
      <c r="H610" s="50">
        <v>1119</v>
      </c>
      <c r="I610" s="49">
        <v>5</v>
      </c>
      <c r="J610" s="49">
        <v>235</v>
      </c>
      <c r="K610" s="48" t="s">
        <v>22</v>
      </c>
      <c r="L610" s="55" t="s">
        <v>21</v>
      </c>
      <c r="M610" s="847" t="s">
        <v>21</v>
      </c>
      <c r="N610" s="848" t="s">
        <v>1629</v>
      </c>
      <c r="O610" s="849" t="s">
        <v>1629</v>
      </c>
    </row>
    <row r="611" spans="1:15">
      <c r="A611" s="846" t="s">
        <v>970</v>
      </c>
      <c r="B611" s="52" t="s">
        <v>2704</v>
      </c>
      <c r="C611" s="51" t="s">
        <v>21</v>
      </c>
      <c r="D611" s="50">
        <v>901</v>
      </c>
      <c r="E611" s="50" t="s">
        <v>21</v>
      </c>
      <c r="F611" s="50" t="s">
        <v>21</v>
      </c>
      <c r="G611" s="50">
        <v>5</v>
      </c>
      <c r="H611" s="50">
        <v>901</v>
      </c>
      <c r="I611" s="49">
        <v>5</v>
      </c>
      <c r="J611" s="49">
        <v>235</v>
      </c>
      <c r="K611" s="48" t="s">
        <v>22</v>
      </c>
      <c r="L611" s="55" t="s">
        <v>21</v>
      </c>
      <c r="M611" s="847" t="s">
        <v>21</v>
      </c>
      <c r="N611" s="848" t="s">
        <v>1629</v>
      </c>
      <c r="O611" s="849" t="s">
        <v>1629</v>
      </c>
    </row>
    <row r="612" spans="1:15">
      <c r="A612" s="846" t="s">
        <v>971</v>
      </c>
      <c r="B612" s="52" t="s">
        <v>2705</v>
      </c>
      <c r="C612" s="51" t="s">
        <v>21</v>
      </c>
      <c r="D612" s="50">
        <v>827</v>
      </c>
      <c r="E612" s="50" t="s">
        <v>21</v>
      </c>
      <c r="F612" s="50" t="s">
        <v>21</v>
      </c>
      <c r="G612" s="50">
        <v>5</v>
      </c>
      <c r="H612" s="50">
        <v>827</v>
      </c>
      <c r="I612" s="49">
        <v>5</v>
      </c>
      <c r="J612" s="49">
        <v>235</v>
      </c>
      <c r="K612" s="48" t="s">
        <v>22</v>
      </c>
      <c r="L612" s="55" t="s">
        <v>21</v>
      </c>
      <c r="M612" s="847" t="s">
        <v>21</v>
      </c>
      <c r="N612" s="848" t="s">
        <v>1629</v>
      </c>
      <c r="O612" s="849" t="s">
        <v>1629</v>
      </c>
    </row>
    <row r="613" spans="1:15">
      <c r="A613" s="846" t="s">
        <v>972</v>
      </c>
      <c r="B613" s="52" t="s">
        <v>2706</v>
      </c>
      <c r="C613" s="51" t="s">
        <v>21</v>
      </c>
      <c r="D613" s="50">
        <v>736</v>
      </c>
      <c r="E613" s="50" t="s">
        <v>21</v>
      </c>
      <c r="F613" s="50" t="s">
        <v>21</v>
      </c>
      <c r="G613" s="50">
        <v>15</v>
      </c>
      <c r="H613" s="50">
        <v>736</v>
      </c>
      <c r="I613" s="49">
        <v>15</v>
      </c>
      <c r="J613" s="49">
        <v>235</v>
      </c>
      <c r="K613" s="48" t="s">
        <v>22</v>
      </c>
      <c r="L613" s="55" t="s">
        <v>21</v>
      </c>
      <c r="M613" s="847" t="s">
        <v>21</v>
      </c>
      <c r="N613" s="848" t="s">
        <v>1629</v>
      </c>
      <c r="O613" s="849" t="s">
        <v>1629</v>
      </c>
    </row>
    <row r="614" spans="1:15">
      <c r="A614" s="846" t="s">
        <v>973</v>
      </c>
      <c r="B614" s="52" t="s">
        <v>2707</v>
      </c>
      <c r="C614" s="51">
        <v>230</v>
      </c>
      <c r="D614" s="50">
        <v>720</v>
      </c>
      <c r="E614" s="50" t="s">
        <v>21</v>
      </c>
      <c r="F614" s="50" t="s">
        <v>21</v>
      </c>
      <c r="G614" s="50">
        <v>5</v>
      </c>
      <c r="H614" s="50">
        <v>720</v>
      </c>
      <c r="I614" s="49">
        <v>5</v>
      </c>
      <c r="J614" s="49">
        <v>235</v>
      </c>
      <c r="K614" s="48" t="s">
        <v>22</v>
      </c>
      <c r="L614" s="55" t="s">
        <v>21</v>
      </c>
      <c r="M614" s="847" t="s">
        <v>21</v>
      </c>
      <c r="N614" s="848" t="s">
        <v>1629</v>
      </c>
      <c r="O614" s="849" t="s">
        <v>1629</v>
      </c>
    </row>
    <row r="615" spans="1:15">
      <c r="A615" s="846" t="s">
        <v>974</v>
      </c>
      <c r="B615" s="52" t="s">
        <v>2708</v>
      </c>
      <c r="C615" s="51" t="s">
        <v>21</v>
      </c>
      <c r="D615" s="50">
        <v>5490</v>
      </c>
      <c r="E615" s="50" t="s">
        <v>21</v>
      </c>
      <c r="F615" s="50" t="s">
        <v>21</v>
      </c>
      <c r="G615" s="50">
        <v>13</v>
      </c>
      <c r="H615" s="50">
        <v>5490</v>
      </c>
      <c r="I615" s="49">
        <v>13</v>
      </c>
      <c r="J615" s="49">
        <v>235</v>
      </c>
      <c r="K615" s="48" t="s">
        <v>22</v>
      </c>
      <c r="L615" s="55" t="s">
        <v>21</v>
      </c>
      <c r="M615" s="847" t="s">
        <v>21</v>
      </c>
      <c r="N615" s="848" t="s">
        <v>1629</v>
      </c>
      <c r="O615" s="849" t="s">
        <v>1629</v>
      </c>
    </row>
    <row r="616" spans="1:15">
      <c r="A616" s="846" t="s">
        <v>975</v>
      </c>
      <c r="B616" s="52" t="s">
        <v>2709</v>
      </c>
      <c r="C616" s="56" t="s">
        <v>21</v>
      </c>
      <c r="D616" s="50" t="s">
        <v>21</v>
      </c>
      <c r="E616" s="50">
        <v>3659</v>
      </c>
      <c r="F616" s="50">
        <v>5116</v>
      </c>
      <c r="G616" s="50">
        <v>5</v>
      </c>
      <c r="H616" s="50">
        <v>5116</v>
      </c>
      <c r="I616" s="49">
        <v>5</v>
      </c>
      <c r="J616" s="49">
        <v>235</v>
      </c>
      <c r="K616" s="48" t="s">
        <v>22</v>
      </c>
      <c r="L616" s="55" t="s">
        <v>21</v>
      </c>
      <c r="M616" s="847" t="s">
        <v>21</v>
      </c>
      <c r="N616" s="848" t="s">
        <v>1629</v>
      </c>
      <c r="O616" s="849" t="s">
        <v>1629</v>
      </c>
    </row>
    <row r="617" spans="1:15">
      <c r="A617" s="846" t="s">
        <v>976</v>
      </c>
      <c r="B617" s="52" t="s">
        <v>2710</v>
      </c>
      <c r="C617" s="51" t="s">
        <v>21</v>
      </c>
      <c r="D617" s="50">
        <v>3136</v>
      </c>
      <c r="E617" s="50" t="s">
        <v>21</v>
      </c>
      <c r="F617" s="50" t="s">
        <v>21</v>
      </c>
      <c r="G617" s="50">
        <v>16</v>
      </c>
      <c r="H617" s="50">
        <v>3136</v>
      </c>
      <c r="I617" s="49">
        <v>16</v>
      </c>
      <c r="J617" s="49">
        <v>235</v>
      </c>
      <c r="K617" s="48" t="s">
        <v>22</v>
      </c>
      <c r="L617" s="55" t="s">
        <v>21</v>
      </c>
      <c r="M617" s="847" t="s">
        <v>21</v>
      </c>
      <c r="N617" s="848" t="s">
        <v>1629</v>
      </c>
      <c r="O617" s="849" t="s">
        <v>1629</v>
      </c>
    </row>
    <row r="618" spans="1:15">
      <c r="A618" s="846" t="s">
        <v>977</v>
      </c>
      <c r="B618" s="52" t="s">
        <v>2711</v>
      </c>
      <c r="C618" s="51" t="s">
        <v>21</v>
      </c>
      <c r="D618" s="50">
        <v>2565</v>
      </c>
      <c r="E618" s="50" t="s">
        <v>21</v>
      </c>
      <c r="F618" s="50" t="s">
        <v>21</v>
      </c>
      <c r="G618" s="50">
        <v>5</v>
      </c>
      <c r="H618" s="50">
        <v>2565</v>
      </c>
      <c r="I618" s="49">
        <v>5</v>
      </c>
      <c r="J618" s="49">
        <v>235</v>
      </c>
      <c r="K618" s="48" t="s">
        <v>22</v>
      </c>
      <c r="L618" s="55" t="s">
        <v>21</v>
      </c>
      <c r="M618" s="847" t="s">
        <v>21</v>
      </c>
      <c r="N618" s="848">
        <v>1</v>
      </c>
      <c r="O618" s="849" t="s">
        <v>2210</v>
      </c>
    </row>
    <row r="619" spans="1:15">
      <c r="A619" s="846" t="s">
        <v>978</v>
      </c>
      <c r="B619" s="52" t="s">
        <v>1691</v>
      </c>
      <c r="C619" s="51" t="s">
        <v>21</v>
      </c>
      <c r="D619" s="50">
        <v>1028</v>
      </c>
      <c r="E619" s="50" t="s">
        <v>21</v>
      </c>
      <c r="F619" s="50" t="s">
        <v>21</v>
      </c>
      <c r="G619" s="50">
        <v>5</v>
      </c>
      <c r="H619" s="50">
        <v>1028</v>
      </c>
      <c r="I619" s="49">
        <v>5</v>
      </c>
      <c r="J619" s="49">
        <v>235</v>
      </c>
      <c r="K619" s="48" t="s">
        <v>22</v>
      </c>
      <c r="L619" s="55" t="s">
        <v>21</v>
      </c>
      <c r="M619" s="847" t="s">
        <v>21</v>
      </c>
      <c r="N619" s="848" t="s">
        <v>1629</v>
      </c>
      <c r="O619" s="849" t="s">
        <v>1629</v>
      </c>
    </row>
    <row r="620" spans="1:15">
      <c r="A620" s="846" t="s">
        <v>979</v>
      </c>
      <c r="B620" s="52" t="s">
        <v>2712</v>
      </c>
      <c r="C620" s="51" t="s">
        <v>21</v>
      </c>
      <c r="D620" s="50">
        <v>5357</v>
      </c>
      <c r="E620" s="50" t="s">
        <v>21</v>
      </c>
      <c r="F620" s="50" t="s">
        <v>21</v>
      </c>
      <c r="G620" s="50">
        <v>18</v>
      </c>
      <c r="H620" s="50">
        <v>5357</v>
      </c>
      <c r="I620" s="49">
        <v>18</v>
      </c>
      <c r="J620" s="49">
        <v>235</v>
      </c>
      <c r="K620" s="48" t="s">
        <v>22</v>
      </c>
      <c r="L620" s="55" t="s">
        <v>21</v>
      </c>
      <c r="M620" s="847" t="s">
        <v>21</v>
      </c>
      <c r="N620" s="848" t="s">
        <v>1629</v>
      </c>
      <c r="O620" s="849" t="s">
        <v>1629</v>
      </c>
    </row>
    <row r="621" spans="1:15">
      <c r="A621" s="846" t="s">
        <v>980</v>
      </c>
      <c r="B621" s="52" t="s">
        <v>2713</v>
      </c>
      <c r="C621" s="51" t="s">
        <v>21</v>
      </c>
      <c r="D621" s="50" t="s">
        <v>21</v>
      </c>
      <c r="E621" s="50">
        <v>2704</v>
      </c>
      <c r="F621" s="50">
        <v>5032</v>
      </c>
      <c r="G621" s="50">
        <v>5</v>
      </c>
      <c r="H621" s="50">
        <v>5032</v>
      </c>
      <c r="I621" s="49">
        <v>5</v>
      </c>
      <c r="J621" s="49">
        <v>235</v>
      </c>
      <c r="K621" s="48" t="s">
        <v>22</v>
      </c>
      <c r="L621" s="55" t="s">
        <v>21</v>
      </c>
      <c r="M621" s="847" t="s">
        <v>21</v>
      </c>
      <c r="N621" s="848" t="s">
        <v>1629</v>
      </c>
      <c r="O621" s="849" t="s">
        <v>1629</v>
      </c>
    </row>
    <row r="622" spans="1:15">
      <c r="A622" s="846" t="s">
        <v>981</v>
      </c>
      <c r="B622" s="52" t="s">
        <v>1692</v>
      </c>
      <c r="C622" s="51" t="s">
        <v>21</v>
      </c>
      <c r="D622" s="50">
        <v>2419</v>
      </c>
      <c r="E622" s="50" t="s">
        <v>21</v>
      </c>
      <c r="F622" s="50" t="s">
        <v>21</v>
      </c>
      <c r="G622" s="50">
        <v>5</v>
      </c>
      <c r="H622" s="50">
        <v>2419</v>
      </c>
      <c r="I622" s="49">
        <v>5</v>
      </c>
      <c r="J622" s="49">
        <v>235</v>
      </c>
      <c r="K622" s="48" t="s">
        <v>22</v>
      </c>
      <c r="L622" s="55" t="s">
        <v>21</v>
      </c>
      <c r="M622" s="847" t="s">
        <v>21</v>
      </c>
      <c r="N622" s="848" t="s">
        <v>1629</v>
      </c>
      <c r="O622" s="849" t="s">
        <v>1629</v>
      </c>
    </row>
    <row r="623" spans="1:15">
      <c r="A623" s="846" t="s">
        <v>982</v>
      </c>
      <c r="B623" s="52" t="s">
        <v>1693</v>
      </c>
      <c r="C623" s="51" t="s">
        <v>21</v>
      </c>
      <c r="D623" s="50">
        <v>1120</v>
      </c>
      <c r="E623" s="50" t="s">
        <v>21</v>
      </c>
      <c r="F623" s="50" t="s">
        <v>21</v>
      </c>
      <c r="G623" s="50">
        <v>5</v>
      </c>
      <c r="H623" s="50">
        <v>1120</v>
      </c>
      <c r="I623" s="49">
        <v>5</v>
      </c>
      <c r="J623" s="49">
        <v>235</v>
      </c>
      <c r="K623" s="48" t="s">
        <v>22</v>
      </c>
      <c r="L623" s="55" t="s">
        <v>21</v>
      </c>
      <c r="M623" s="847" t="s">
        <v>21</v>
      </c>
      <c r="N623" s="848" t="s">
        <v>1629</v>
      </c>
      <c r="O623" s="849" t="s">
        <v>1629</v>
      </c>
    </row>
    <row r="624" spans="1:15">
      <c r="A624" s="846" t="s">
        <v>983</v>
      </c>
      <c r="B624" s="52" t="s">
        <v>1694</v>
      </c>
      <c r="C624" s="51" t="s">
        <v>21</v>
      </c>
      <c r="D624" s="50">
        <v>777</v>
      </c>
      <c r="E624" s="50" t="s">
        <v>21</v>
      </c>
      <c r="F624" s="50" t="s">
        <v>21</v>
      </c>
      <c r="G624" s="50">
        <v>22</v>
      </c>
      <c r="H624" s="50">
        <v>777</v>
      </c>
      <c r="I624" s="49">
        <v>22</v>
      </c>
      <c r="J624" s="49">
        <v>235</v>
      </c>
      <c r="K624" s="48" t="s">
        <v>27</v>
      </c>
      <c r="L624" s="55">
        <v>0.25</v>
      </c>
      <c r="M624" s="847">
        <v>194</v>
      </c>
      <c r="N624" s="848" t="s">
        <v>1629</v>
      </c>
      <c r="O624" s="849" t="s">
        <v>1629</v>
      </c>
    </row>
    <row r="625" spans="1:15">
      <c r="A625" s="846" t="s">
        <v>984</v>
      </c>
      <c r="B625" s="52" t="s">
        <v>1695</v>
      </c>
      <c r="C625" s="51" t="s">
        <v>21</v>
      </c>
      <c r="D625" s="50">
        <v>289</v>
      </c>
      <c r="E625" s="50" t="s">
        <v>21</v>
      </c>
      <c r="F625" s="50" t="s">
        <v>21</v>
      </c>
      <c r="G625" s="50">
        <v>5</v>
      </c>
      <c r="H625" s="50">
        <v>289</v>
      </c>
      <c r="I625" s="49">
        <v>5</v>
      </c>
      <c r="J625" s="49">
        <v>235</v>
      </c>
      <c r="K625" s="48" t="s">
        <v>22</v>
      </c>
      <c r="L625" s="55" t="s">
        <v>21</v>
      </c>
      <c r="M625" s="847" t="s">
        <v>21</v>
      </c>
      <c r="N625" s="848" t="s">
        <v>1629</v>
      </c>
      <c r="O625" s="849" t="s">
        <v>1629</v>
      </c>
    </row>
    <row r="626" spans="1:15">
      <c r="A626" s="846" t="s">
        <v>985</v>
      </c>
      <c r="B626" s="52" t="s">
        <v>230</v>
      </c>
      <c r="C626" s="51" t="s">
        <v>21</v>
      </c>
      <c r="D626" s="50">
        <v>8507</v>
      </c>
      <c r="E626" s="50" t="s">
        <v>21</v>
      </c>
      <c r="F626" s="50" t="s">
        <v>21</v>
      </c>
      <c r="G626" s="50">
        <v>14</v>
      </c>
      <c r="H626" s="50">
        <v>8507</v>
      </c>
      <c r="I626" s="49">
        <v>14</v>
      </c>
      <c r="J626" s="49">
        <v>235</v>
      </c>
      <c r="K626" s="48" t="s">
        <v>22</v>
      </c>
      <c r="L626" s="55" t="s">
        <v>21</v>
      </c>
      <c r="M626" s="847" t="s">
        <v>21</v>
      </c>
      <c r="N626" s="848" t="s">
        <v>1629</v>
      </c>
      <c r="O626" s="849" t="s">
        <v>1629</v>
      </c>
    </row>
    <row r="627" spans="1:15">
      <c r="A627" s="846" t="s">
        <v>986</v>
      </c>
      <c r="B627" s="52" t="s">
        <v>231</v>
      </c>
      <c r="C627" s="51" t="s">
        <v>21</v>
      </c>
      <c r="D627" s="50">
        <v>8734</v>
      </c>
      <c r="E627" s="50" t="s">
        <v>21</v>
      </c>
      <c r="F627" s="50" t="s">
        <v>21</v>
      </c>
      <c r="G627" s="50">
        <v>38</v>
      </c>
      <c r="H627" s="50">
        <v>8734</v>
      </c>
      <c r="I627" s="49">
        <v>38</v>
      </c>
      <c r="J627" s="49">
        <v>235</v>
      </c>
      <c r="K627" s="48" t="s">
        <v>22</v>
      </c>
      <c r="L627" s="55" t="s">
        <v>21</v>
      </c>
      <c r="M627" s="847" t="s">
        <v>21</v>
      </c>
      <c r="N627" s="848" t="s">
        <v>1629</v>
      </c>
      <c r="O627" s="849" t="s">
        <v>1629</v>
      </c>
    </row>
    <row r="628" spans="1:15">
      <c r="A628" s="846" t="s">
        <v>987</v>
      </c>
      <c r="B628" s="52" t="s">
        <v>232</v>
      </c>
      <c r="C628" s="51" t="s">
        <v>21</v>
      </c>
      <c r="D628" s="50">
        <v>5820</v>
      </c>
      <c r="E628" s="50" t="s">
        <v>21</v>
      </c>
      <c r="F628" s="50" t="s">
        <v>21</v>
      </c>
      <c r="G628" s="50">
        <v>11</v>
      </c>
      <c r="H628" s="50">
        <v>5820</v>
      </c>
      <c r="I628" s="49">
        <v>11</v>
      </c>
      <c r="J628" s="49">
        <v>235</v>
      </c>
      <c r="K628" s="48" t="s">
        <v>22</v>
      </c>
      <c r="L628" s="55" t="s">
        <v>21</v>
      </c>
      <c r="M628" s="847" t="s">
        <v>21</v>
      </c>
      <c r="N628" s="848" t="s">
        <v>1629</v>
      </c>
      <c r="O628" s="849" t="s">
        <v>1629</v>
      </c>
    </row>
    <row r="629" spans="1:15">
      <c r="A629" s="846" t="s">
        <v>988</v>
      </c>
      <c r="B629" s="52" t="s">
        <v>233</v>
      </c>
      <c r="C629" s="51" t="s">
        <v>21</v>
      </c>
      <c r="D629" s="50">
        <v>6238</v>
      </c>
      <c r="E629" s="50" t="s">
        <v>21</v>
      </c>
      <c r="F629" s="50" t="s">
        <v>21</v>
      </c>
      <c r="G629" s="50">
        <v>29</v>
      </c>
      <c r="H629" s="50">
        <v>6238</v>
      </c>
      <c r="I629" s="49">
        <v>29</v>
      </c>
      <c r="J629" s="49">
        <v>235</v>
      </c>
      <c r="K629" s="48" t="s">
        <v>22</v>
      </c>
      <c r="L629" s="55" t="s">
        <v>21</v>
      </c>
      <c r="M629" s="847" t="s">
        <v>21</v>
      </c>
      <c r="N629" s="848" t="s">
        <v>1629</v>
      </c>
      <c r="O629" s="849" t="s">
        <v>1629</v>
      </c>
    </row>
    <row r="630" spans="1:15">
      <c r="A630" s="846" t="s">
        <v>989</v>
      </c>
      <c r="B630" s="52" t="s">
        <v>234</v>
      </c>
      <c r="C630" s="51" t="s">
        <v>21</v>
      </c>
      <c r="D630" s="50">
        <v>4579</v>
      </c>
      <c r="E630" s="50" t="s">
        <v>21</v>
      </c>
      <c r="F630" s="50" t="s">
        <v>21</v>
      </c>
      <c r="G630" s="50">
        <v>8</v>
      </c>
      <c r="H630" s="50">
        <v>4579</v>
      </c>
      <c r="I630" s="49">
        <v>8</v>
      </c>
      <c r="J630" s="49">
        <v>235</v>
      </c>
      <c r="K630" s="48" t="s">
        <v>22</v>
      </c>
      <c r="L630" s="55" t="s">
        <v>21</v>
      </c>
      <c r="M630" s="847" t="s">
        <v>21</v>
      </c>
      <c r="N630" s="848" t="s">
        <v>1629</v>
      </c>
      <c r="O630" s="849" t="s">
        <v>1629</v>
      </c>
    </row>
    <row r="631" spans="1:15">
      <c r="A631" s="846" t="s">
        <v>990</v>
      </c>
      <c r="B631" s="52" t="s">
        <v>235</v>
      </c>
      <c r="C631" s="51" t="s">
        <v>21</v>
      </c>
      <c r="D631" s="50">
        <v>5400</v>
      </c>
      <c r="E631" s="50" t="s">
        <v>21</v>
      </c>
      <c r="F631" s="50" t="s">
        <v>21</v>
      </c>
      <c r="G631" s="50">
        <v>17</v>
      </c>
      <c r="H631" s="50">
        <v>5400</v>
      </c>
      <c r="I631" s="49">
        <v>17</v>
      </c>
      <c r="J631" s="49">
        <v>235</v>
      </c>
      <c r="K631" s="48" t="s">
        <v>22</v>
      </c>
      <c r="L631" s="55" t="s">
        <v>21</v>
      </c>
      <c r="M631" s="847" t="s">
        <v>21</v>
      </c>
      <c r="N631" s="848" t="s">
        <v>1629</v>
      </c>
      <c r="O631" s="849" t="s">
        <v>1629</v>
      </c>
    </row>
    <row r="632" spans="1:15">
      <c r="A632" s="846" t="s">
        <v>991</v>
      </c>
      <c r="B632" s="52" t="s">
        <v>236</v>
      </c>
      <c r="C632" s="51" t="s">
        <v>21</v>
      </c>
      <c r="D632" s="50">
        <v>3293</v>
      </c>
      <c r="E632" s="50" t="s">
        <v>21</v>
      </c>
      <c r="F632" s="50" t="s">
        <v>21</v>
      </c>
      <c r="G632" s="50">
        <v>5</v>
      </c>
      <c r="H632" s="50">
        <v>3293</v>
      </c>
      <c r="I632" s="49">
        <v>5</v>
      </c>
      <c r="J632" s="49">
        <v>235</v>
      </c>
      <c r="K632" s="48" t="s">
        <v>22</v>
      </c>
      <c r="L632" s="55" t="s">
        <v>21</v>
      </c>
      <c r="M632" s="847" t="s">
        <v>21</v>
      </c>
      <c r="N632" s="848" t="s">
        <v>1629</v>
      </c>
      <c r="O632" s="849" t="s">
        <v>1629</v>
      </c>
    </row>
    <row r="633" spans="1:15">
      <c r="A633" s="846" t="s">
        <v>992</v>
      </c>
      <c r="B633" s="52" t="s">
        <v>237</v>
      </c>
      <c r="C633" s="51" t="s">
        <v>21</v>
      </c>
      <c r="D633" s="50">
        <v>4758</v>
      </c>
      <c r="E633" s="50" t="s">
        <v>21</v>
      </c>
      <c r="F633" s="50" t="s">
        <v>21</v>
      </c>
      <c r="G633" s="50">
        <v>50</v>
      </c>
      <c r="H633" s="50">
        <v>4758</v>
      </c>
      <c r="I633" s="49">
        <v>50</v>
      </c>
      <c r="J633" s="49">
        <v>235</v>
      </c>
      <c r="K633" s="48" t="s">
        <v>22</v>
      </c>
      <c r="L633" s="55" t="s">
        <v>21</v>
      </c>
      <c r="M633" s="847" t="s">
        <v>21</v>
      </c>
      <c r="N633" s="848" t="s">
        <v>1629</v>
      </c>
      <c r="O633" s="849" t="s">
        <v>1629</v>
      </c>
    </row>
    <row r="634" spans="1:15">
      <c r="A634" s="846" t="s">
        <v>993</v>
      </c>
      <c r="B634" s="52" t="s">
        <v>238</v>
      </c>
      <c r="C634" s="51" t="s">
        <v>21</v>
      </c>
      <c r="D634" s="50">
        <v>2353</v>
      </c>
      <c r="E634" s="50" t="s">
        <v>21</v>
      </c>
      <c r="F634" s="50" t="s">
        <v>21</v>
      </c>
      <c r="G634" s="50">
        <v>5</v>
      </c>
      <c r="H634" s="50">
        <v>2353</v>
      </c>
      <c r="I634" s="49">
        <v>5</v>
      </c>
      <c r="J634" s="49">
        <v>235</v>
      </c>
      <c r="K634" s="48" t="s">
        <v>22</v>
      </c>
      <c r="L634" s="55" t="s">
        <v>21</v>
      </c>
      <c r="M634" s="847" t="s">
        <v>21</v>
      </c>
      <c r="N634" s="848" t="s">
        <v>1629</v>
      </c>
      <c r="O634" s="849" t="s">
        <v>1629</v>
      </c>
    </row>
    <row r="635" spans="1:15">
      <c r="A635" s="846" t="s">
        <v>2714</v>
      </c>
      <c r="B635" s="52" t="s">
        <v>2715</v>
      </c>
      <c r="C635" s="51" t="s">
        <v>21</v>
      </c>
      <c r="D635" s="50">
        <v>1345</v>
      </c>
      <c r="E635" s="50" t="s">
        <v>21</v>
      </c>
      <c r="F635" s="50" t="s">
        <v>21</v>
      </c>
      <c r="G635" s="50">
        <v>5</v>
      </c>
      <c r="H635" s="50">
        <v>1345</v>
      </c>
      <c r="I635" s="49">
        <v>5</v>
      </c>
      <c r="J635" s="49">
        <v>235</v>
      </c>
      <c r="K635" s="48" t="s">
        <v>22</v>
      </c>
      <c r="L635" s="55" t="s">
        <v>21</v>
      </c>
      <c r="M635" s="847" t="s">
        <v>21</v>
      </c>
      <c r="N635" s="848" t="s">
        <v>1629</v>
      </c>
      <c r="O635" s="849" t="s">
        <v>1629</v>
      </c>
    </row>
    <row r="636" spans="1:15">
      <c r="A636" s="846" t="s">
        <v>2716</v>
      </c>
      <c r="B636" s="52" t="s">
        <v>2717</v>
      </c>
      <c r="C636" s="51" t="s">
        <v>21</v>
      </c>
      <c r="D636" s="50">
        <v>875</v>
      </c>
      <c r="E636" s="50" t="s">
        <v>21</v>
      </c>
      <c r="F636" s="50" t="s">
        <v>21</v>
      </c>
      <c r="G636" s="50">
        <v>5</v>
      </c>
      <c r="H636" s="50">
        <v>875</v>
      </c>
      <c r="I636" s="49">
        <v>5</v>
      </c>
      <c r="J636" s="49">
        <v>235</v>
      </c>
      <c r="K636" s="48" t="s">
        <v>22</v>
      </c>
      <c r="L636" s="55" t="s">
        <v>21</v>
      </c>
      <c r="M636" s="847" t="s">
        <v>21</v>
      </c>
      <c r="N636" s="848" t="s">
        <v>1629</v>
      </c>
      <c r="O636" s="849" t="s">
        <v>1629</v>
      </c>
    </row>
    <row r="637" spans="1:15">
      <c r="A637" s="846" t="s">
        <v>994</v>
      </c>
      <c r="B637" s="52" t="s">
        <v>2718</v>
      </c>
      <c r="C637" s="51" t="s">
        <v>21</v>
      </c>
      <c r="D637" s="50">
        <v>6263</v>
      </c>
      <c r="E637" s="50" t="s">
        <v>21</v>
      </c>
      <c r="F637" s="50" t="s">
        <v>21</v>
      </c>
      <c r="G637" s="50">
        <v>20</v>
      </c>
      <c r="H637" s="50">
        <v>6263</v>
      </c>
      <c r="I637" s="49">
        <v>20</v>
      </c>
      <c r="J637" s="49">
        <v>235</v>
      </c>
      <c r="K637" s="48" t="s">
        <v>22</v>
      </c>
      <c r="L637" s="55" t="s">
        <v>21</v>
      </c>
      <c r="M637" s="847" t="s">
        <v>21</v>
      </c>
      <c r="N637" s="848" t="s">
        <v>1629</v>
      </c>
      <c r="O637" s="849" t="s">
        <v>1629</v>
      </c>
    </row>
    <row r="638" spans="1:15">
      <c r="A638" s="846" t="s">
        <v>2719</v>
      </c>
      <c r="B638" s="52" t="s">
        <v>2720</v>
      </c>
      <c r="C638" s="51" t="s">
        <v>21</v>
      </c>
      <c r="D638" s="50">
        <v>4894</v>
      </c>
      <c r="E638" s="50" t="s">
        <v>21</v>
      </c>
      <c r="F638" s="50" t="s">
        <v>21</v>
      </c>
      <c r="G638" s="50">
        <v>29</v>
      </c>
      <c r="H638" s="50">
        <v>4894</v>
      </c>
      <c r="I638" s="49">
        <v>29</v>
      </c>
      <c r="J638" s="49">
        <v>235</v>
      </c>
      <c r="K638" s="48" t="s">
        <v>22</v>
      </c>
      <c r="L638" s="55" t="s">
        <v>21</v>
      </c>
      <c r="M638" s="847" t="s">
        <v>21</v>
      </c>
      <c r="N638" s="848" t="s">
        <v>1629</v>
      </c>
      <c r="O638" s="849" t="s">
        <v>1629</v>
      </c>
    </row>
    <row r="639" spans="1:15">
      <c r="A639" s="846" t="s">
        <v>995</v>
      </c>
      <c r="B639" s="52" t="s">
        <v>239</v>
      </c>
      <c r="C639" s="51" t="s">
        <v>21</v>
      </c>
      <c r="D639" s="50">
        <v>4703</v>
      </c>
      <c r="E639" s="50" t="s">
        <v>21</v>
      </c>
      <c r="F639" s="50" t="s">
        <v>21</v>
      </c>
      <c r="G639" s="50">
        <v>14</v>
      </c>
      <c r="H639" s="50">
        <v>4703</v>
      </c>
      <c r="I639" s="49">
        <v>14</v>
      </c>
      <c r="J639" s="49">
        <v>235</v>
      </c>
      <c r="K639" s="48" t="s">
        <v>22</v>
      </c>
      <c r="L639" s="55" t="s">
        <v>21</v>
      </c>
      <c r="M639" s="847" t="s">
        <v>21</v>
      </c>
      <c r="N639" s="848" t="s">
        <v>1629</v>
      </c>
      <c r="O639" s="849" t="s">
        <v>1629</v>
      </c>
    </row>
    <row r="640" spans="1:15">
      <c r="A640" s="846" t="s">
        <v>996</v>
      </c>
      <c r="B640" s="52" t="s">
        <v>240</v>
      </c>
      <c r="C640" s="51" t="s">
        <v>21</v>
      </c>
      <c r="D640" s="50">
        <v>3830</v>
      </c>
      <c r="E640" s="50" t="s">
        <v>21</v>
      </c>
      <c r="F640" s="50" t="s">
        <v>21</v>
      </c>
      <c r="G640" s="50">
        <v>18</v>
      </c>
      <c r="H640" s="50">
        <v>3830</v>
      </c>
      <c r="I640" s="49">
        <v>18</v>
      </c>
      <c r="J640" s="49">
        <v>235</v>
      </c>
      <c r="K640" s="48" t="s">
        <v>22</v>
      </c>
      <c r="L640" s="55" t="s">
        <v>21</v>
      </c>
      <c r="M640" s="847" t="s">
        <v>21</v>
      </c>
      <c r="N640" s="848" t="s">
        <v>1629</v>
      </c>
      <c r="O640" s="849" t="s">
        <v>1629</v>
      </c>
    </row>
    <row r="641" spans="1:15">
      <c r="A641" s="846" t="s">
        <v>997</v>
      </c>
      <c r="B641" s="52" t="s">
        <v>241</v>
      </c>
      <c r="C641" s="51" t="s">
        <v>21</v>
      </c>
      <c r="D641" s="50">
        <v>3076</v>
      </c>
      <c r="E641" s="50" t="s">
        <v>21</v>
      </c>
      <c r="F641" s="50" t="s">
        <v>21</v>
      </c>
      <c r="G641" s="50">
        <v>16</v>
      </c>
      <c r="H641" s="50">
        <v>3076</v>
      </c>
      <c r="I641" s="49">
        <v>16</v>
      </c>
      <c r="J641" s="49">
        <v>235</v>
      </c>
      <c r="K641" s="48" t="s">
        <v>22</v>
      </c>
      <c r="L641" s="55" t="s">
        <v>21</v>
      </c>
      <c r="M641" s="847" t="s">
        <v>21</v>
      </c>
      <c r="N641" s="848" t="s">
        <v>1629</v>
      </c>
      <c r="O641" s="849" t="s">
        <v>1629</v>
      </c>
    </row>
    <row r="642" spans="1:15">
      <c r="A642" s="846" t="s">
        <v>998</v>
      </c>
      <c r="B642" s="52" t="s">
        <v>242</v>
      </c>
      <c r="C642" s="51" t="s">
        <v>21</v>
      </c>
      <c r="D642" s="50">
        <v>602</v>
      </c>
      <c r="E642" s="50" t="s">
        <v>21</v>
      </c>
      <c r="F642" s="50" t="s">
        <v>21</v>
      </c>
      <c r="G642" s="50">
        <v>5</v>
      </c>
      <c r="H642" s="50">
        <v>602</v>
      </c>
      <c r="I642" s="49">
        <v>5</v>
      </c>
      <c r="J642" s="49">
        <v>235</v>
      </c>
      <c r="K642" s="48" t="s">
        <v>22</v>
      </c>
      <c r="L642" s="55" t="s">
        <v>21</v>
      </c>
      <c r="M642" s="847" t="s">
        <v>21</v>
      </c>
      <c r="N642" s="848" t="s">
        <v>1629</v>
      </c>
      <c r="O642" s="849" t="s">
        <v>1629</v>
      </c>
    </row>
    <row r="643" spans="1:15">
      <c r="A643" s="846" t="s">
        <v>999</v>
      </c>
      <c r="B643" s="52" t="s">
        <v>2721</v>
      </c>
      <c r="C643" s="51" t="s">
        <v>21</v>
      </c>
      <c r="D643" s="50">
        <v>1737</v>
      </c>
      <c r="E643" s="50" t="s">
        <v>21</v>
      </c>
      <c r="F643" s="50" t="s">
        <v>21</v>
      </c>
      <c r="G643" s="50">
        <v>63</v>
      </c>
      <c r="H643" s="50">
        <v>3937</v>
      </c>
      <c r="I643" s="49">
        <v>51</v>
      </c>
      <c r="J643" s="49">
        <v>235</v>
      </c>
      <c r="K643" s="48" t="s">
        <v>27</v>
      </c>
      <c r="L643" s="55">
        <v>0.25</v>
      </c>
      <c r="M643" s="847">
        <v>984</v>
      </c>
      <c r="N643" s="848" t="s">
        <v>1629</v>
      </c>
      <c r="O643" s="849" t="s">
        <v>1629</v>
      </c>
    </row>
    <row r="644" spans="1:15">
      <c r="A644" s="846" t="s">
        <v>1000</v>
      </c>
      <c r="B644" s="52" t="s">
        <v>2722</v>
      </c>
      <c r="C644" s="51" t="s">
        <v>21</v>
      </c>
      <c r="D644" s="50">
        <v>336</v>
      </c>
      <c r="E644" s="50" t="s">
        <v>21</v>
      </c>
      <c r="F644" s="50" t="s">
        <v>21</v>
      </c>
      <c r="G644" s="50">
        <v>61</v>
      </c>
      <c r="H644" s="50">
        <v>2149</v>
      </c>
      <c r="I644" s="49">
        <v>21</v>
      </c>
      <c r="J644" s="49">
        <v>235</v>
      </c>
      <c r="K644" s="48" t="s">
        <v>27</v>
      </c>
      <c r="L644" s="55">
        <v>0.25</v>
      </c>
      <c r="M644" s="847">
        <v>537</v>
      </c>
      <c r="N644" s="848" t="s">
        <v>1629</v>
      </c>
      <c r="O644" s="849" t="s">
        <v>1629</v>
      </c>
    </row>
    <row r="645" spans="1:15">
      <c r="A645" s="846" t="s">
        <v>1001</v>
      </c>
      <c r="B645" s="52" t="s">
        <v>2723</v>
      </c>
      <c r="C645" s="51" t="s">
        <v>21</v>
      </c>
      <c r="D645" s="50">
        <v>5044</v>
      </c>
      <c r="E645" s="50" t="s">
        <v>21</v>
      </c>
      <c r="F645" s="50" t="s">
        <v>21</v>
      </c>
      <c r="G645" s="50">
        <v>205</v>
      </c>
      <c r="H645" s="50">
        <v>12354</v>
      </c>
      <c r="I645" s="49">
        <v>192</v>
      </c>
      <c r="J645" s="49">
        <v>235</v>
      </c>
      <c r="K645" s="48" t="s">
        <v>27</v>
      </c>
      <c r="L645" s="55">
        <v>0.25</v>
      </c>
      <c r="M645" s="847">
        <v>3089</v>
      </c>
      <c r="N645" s="848" t="s">
        <v>1629</v>
      </c>
      <c r="O645" s="849" t="s">
        <v>1629</v>
      </c>
    </row>
    <row r="646" spans="1:15">
      <c r="A646" s="846" t="s">
        <v>1002</v>
      </c>
      <c r="B646" s="52" t="s">
        <v>2724</v>
      </c>
      <c r="C646" s="51" t="s">
        <v>21</v>
      </c>
      <c r="D646" s="50">
        <v>3052</v>
      </c>
      <c r="E646" s="50" t="s">
        <v>21</v>
      </c>
      <c r="F646" s="50" t="s">
        <v>21</v>
      </c>
      <c r="G646" s="50">
        <v>38</v>
      </c>
      <c r="H646" s="50">
        <v>12354</v>
      </c>
      <c r="I646" s="49">
        <v>34</v>
      </c>
      <c r="J646" s="49">
        <v>235</v>
      </c>
      <c r="K646" s="48" t="s">
        <v>27</v>
      </c>
      <c r="L646" s="55">
        <v>0.25</v>
      </c>
      <c r="M646" s="847">
        <v>3089</v>
      </c>
      <c r="N646" s="848" t="s">
        <v>1629</v>
      </c>
      <c r="O646" s="849" t="s">
        <v>1629</v>
      </c>
    </row>
    <row r="647" spans="1:15">
      <c r="A647" s="846" t="s">
        <v>1003</v>
      </c>
      <c r="B647" s="52" t="s">
        <v>2725</v>
      </c>
      <c r="C647" s="51" t="s">
        <v>21</v>
      </c>
      <c r="D647" s="50">
        <v>1508</v>
      </c>
      <c r="E647" s="50" t="s">
        <v>21</v>
      </c>
      <c r="F647" s="50" t="s">
        <v>21</v>
      </c>
      <c r="G647" s="50">
        <v>5</v>
      </c>
      <c r="H647" s="50">
        <v>2735</v>
      </c>
      <c r="I647" s="49">
        <v>32</v>
      </c>
      <c r="J647" s="49">
        <v>235</v>
      </c>
      <c r="K647" s="48" t="s">
        <v>27</v>
      </c>
      <c r="L647" s="55">
        <v>0.25</v>
      </c>
      <c r="M647" s="847">
        <v>684</v>
      </c>
      <c r="N647" s="848" t="s">
        <v>1629</v>
      </c>
      <c r="O647" s="849" t="s">
        <v>1629</v>
      </c>
    </row>
    <row r="648" spans="1:15">
      <c r="A648" s="846" t="s">
        <v>1004</v>
      </c>
      <c r="B648" s="52" t="s">
        <v>2726</v>
      </c>
      <c r="C648" s="51" t="s">
        <v>21</v>
      </c>
      <c r="D648" s="50">
        <v>665</v>
      </c>
      <c r="E648" s="50" t="s">
        <v>21</v>
      </c>
      <c r="F648" s="50" t="s">
        <v>21</v>
      </c>
      <c r="G648" s="50">
        <v>5</v>
      </c>
      <c r="H648" s="50">
        <v>1618</v>
      </c>
      <c r="I648" s="49">
        <v>20</v>
      </c>
      <c r="J648" s="49">
        <v>235</v>
      </c>
      <c r="K648" s="48" t="s">
        <v>27</v>
      </c>
      <c r="L648" s="55">
        <v>0.25</v>
      </c>
      <c r="M648" s="847">
        <v>405</v>
      </c>
      <c r="N648" s="848" t="s">
        <v>1629</v>
      </c>
      <c r="O648" s="849" t="s">
        <v>1629</v>
      </c>
    </row>
    <row r="649" spans="1:15">
      <c r="A649" s="846" t="s">
        <v>1005</v>
      </c>
      <c r="B649" s="52" t="s">
        <v>243</v>
      </c>
      <c r="C649" s="51" t="s">
        <v>21</v>
      </c>
      <c r="D649" s="50">
        <v>958</v>
      </c>
      <c r="E649" s="50" t="s">
        <v>21</v>
      </c>
      <c r="F649" s="50" t="s">
        <v>21</v>
      </c>
      <c r="G649" s="50">
        <v>5</v>
      </c>
      <c r="H649" s="50">
        <v>2166</v>
      </c>
      <c r="I649" s="49">
        <v>24</v>
      </c>
      <c r="J649" s="49">
        <v>235</v>
      </c>
      <c r="K649" s="48" t="s">
        <v>27</v>
      </c>
      <c r="L649" s="55">
        <v>0.25</v>
      </c>
      <c r="M649" s="847">
        <v>542</v>
      </c>
      <c r="N649" s="848" t="s">
        <v>1629</v>
      </c>
      <c r="O649" s="849" t="s">
        <v>1629</v>
      </c>
    </row>
    <row r="650" spans="1:15">
      <c r="A650" s="846" t="s">
        <v>1006</v>
      </c>
      <c r="B650" s="52" t="s">
        <v>244</v>
      </c>
      <c r="C650" s="51" t="s">
        <v>21</v>
      </c>
      <c r="D650" s="50">
        <v>704</v>
      </c>
      <c r="E650" s="50" t="s">
        <v>21</v>
      </c>
      <c r="F650" s="50" t="s">
        <v>21</v>
      </c>
      <c r="G650" s="50">
        <v>5</v>
      </c>
      <c r="H650" s="50">
        <v>1117</v>
      </c>
      <c r="I650" s="49">
        <v>8</v>
      </c>
      <c r="J650" s="49">
        <v>235</v>
      </c>
      <c r="K650" s="48" t="s">
        <v>27</v>
      </c>
      <c r="L650" s="55">
        <v>0.45</v>
      </c>
      <c r="M650" s="847">
        <v>503</v>
      </c>
      <c r="N650" s="848" t="s">
        <v>1629</v>
      </c>
      <c r="O650" s="849" t="s">
        <v>1629</v>
      </c>
    </row>
    <row r="651" spans="1:15">
      <c r="A651" s="846" t="s">
        <v>1007</v>
      </c>
      <c r="B651" s="52" t="s">
        <v>245</v>
      </c>
      <c r="C651" s="51" t="s">
        <v>21</v>
      </c>
      <c r="D651" s="50">
        <v>2684</v>
      </c>
      <c r="E651" s="50" t="s">
        <v>21</v>
      </c>
      <c r="F651" s="50" t="s">
        <v>21</v>
      </c>
      <c r="G651" s="50">
        <v>33</v>
      </c>
      <c r="H651" s="50">
        <v>6543</v>
      </c>
      <c r="I651" s="49">
        <v>52</v>
      </c>
      <c r="J651" s="49">
        <v>235</v>
      </c>
      <c r="K651" s="48" t="s">
        <v>27</v>
      </c>
      <c r="L651" s="55">
        <v>0.25</v>
      </c>
      <c r="M651" s="847">
        <v>1636</v>
      </c>
      <c r="N651" s="848" t="s">
        <v>1629</v>
      </c>
      <c r="O651" s="849" t="s">
        <v>1629</v>
      </c>
    </row>
    <row r="652" spans="1:15">
      <c r="A652" s="846" t="s">
        <v>1008</v>
      </c>
      <c r="B652" s="52" t="s">
        <v>246</v>
      </c>
      <c r="C652" s="51" t="s">
        <v>21</v>
      </c>
      <c r="D652" s="50">
        <v>1899</v>
      </c>
      <c r="E652" s="50" t="s">
        <v>21</v>
      </c>
      <c r="F652" s="50" t="s">
        <v>21</v>
      </c>
      <c r="G652" s="50">
        <v>5</v>
      </c>
      <c r="H652" s="50">
        <v>3462</v>
      </c>
      <c r="I652" s="49">
        <v>30</v>
      </c>
      <c r="J652" s="49">
        <v>235</v>
      </c>
      <c r="K652" s="48" t="s">
        <v>27</v>
      </c>
      <c r="L652" s="55">
        <v>0.25</v>
      </c>
      <c r="M652" s="847">
        <v>866</v>
      </c>
      <c r="N652" s="848" t="s">
        <v>1629</v>
      </c>
      <c r="O652" s="849" t="s">
        <v>1629</v>
      </c>
    </row>
    <row r="653" spans="1:15">
      <c r="A653" s="846" t="s">
        <v>2727</v>
      </c>
      <c r="B653" s="52" t="s">
        <v>2728</v>
      </c>
      <c r="C653" s="51" t="s">
        <v>21</v>
      </c>
      <c r="D653" s="50">
        <v>1799</v>
      </c>
      <c r="E653" s="50" t="s">
        <v>21</v>
      </c>
      <c r="F653" s="50" t="s">
        <v>21</v>
      </c>
      <c r="G653" s="50">
        <v>8</v>
      </c>
      <c r="H653" s="50">
        <v>1799</v>
      </c>
      <c r="I653" s="49">
        <v>8</v>
      </c>
      <c r="J653" s="49">
        <v>235</v>
      </c>
      <c r="K653" s="48" t="s">
        <v>27</v>
      </c>
      <c r="L653" s="55">
        <v>0.25</v>
      </c>
      <c r="M653" s="847">
        <v>450</v>
      </c>
      <c r="N653" s="848" t="s">
        <v>1629</v>
      </c>
      <c r="O653" s="849" t="s">
        <v>1629</v>
      </c>
    </row>
    <row r="654" spans="1:15">
      <c r="A654" s="846" t="s">
        <v>2729</v>
      </c>
      <c r="B654" s="52" t="s">
        <v>2730</v>
      </c>
      <c r="C654" s="51" t="s">
        <v>21</v>
      </c>
      <c r="D654" s="50">
        <v>902</v>
      </c>
      <c r="E654" s="50" t="s">
        <v>21</v>
      </c>
      <c r="F654" s="50" t="s">
        <v>21</v>
      </c>
      <c r="G654" s="50">
        <v>5</v>
      </c>
      <c r="H654" s="50">
        <v>907</v>
      </c>
      <c r="I654" s="49">
        <v>5</v>
      </c>
      <c r="J654" s="49">
        <v>235</v>
      </c>
      <c r="K654" s="48" t="s">
        <v>27</v>
      </c>
      <c r="L654" s="55">
        <v>0.7</v>
      </c>
      <c r="M654" s="847">
        <v>635</v>
      </c>
      <c r="N654" s="848" t="s">
        <v>1629</v>
      </c>
      <c r="O654" s="849" t="s">
        <v>1629</v>
      </c>
    </row>
    <row r="655" spans="1:15">
      <c r="A655" s="846" t="s">
        <v>1009</v>
      </c>
      <c r="B655" s="52" t="s">
        <v>247</v>
      </c>
      <c r="C655" s="51" t="s">
        <v>21</v>
      </c>
      <c r="D655" s="50">
        <v>6785</v>
      </c>
      <c r="E655" s="50" t="s">
        <v>21</v>
      </c>
      <c r="F655" s="50" t="s">
        <v>21</v>
      </c>
      <c r="G655" s="50">
        <v>50</v>
      </c>
      <c r="H655" s="50">
        <v>6785</v>
      </c>
      <c r="I655" s="49">
        <v>50</v>
      </c>
      <c r="J655" s="49">
        <v>235</v>
      </c>
      <c r="K655" s="48" t="s">
        <v>27</v>
      </c>
      <c r="L655" s="55">
        <v>0.25</v>
      </c>
      <c r="M655" s="847">
        <v>1696</v>
      </c>
      <c r="N655" s="848" t="s">
        <v>1629</v>
      </c>
      <c r="O655" s="849" t="s">
        <v>1629</v>
      </c>
    </row>
    <row r="656" spans="1:15">
      <c r="A656" s="846" t="s">
        <v>1010</v>
      </c>
      <c r="B656" s="52" t="s">
        <v>248</v>
      </c>
      <c r="C656" s="51" t="s">
        <v>21</v>
      </c>
      <c r="D656" s="50">
        <v>2123</v>
      </c>
      <c r="E656" s="50" t="s">
        <v>21</v>
      </c>
      <c r="F656" s="50" t="s">
        <v>21</v>
      </c>
      <c r="G656" s="50">
        <v>10</v>
      </c>
      <c r="H656" s="50">
        <v>3056</v>
      </c>
      <c r="I656" s="49">
        <v>37</v>
      </c>
      <c r="J656" s="49">
        <v>235</v>
      </c>
      <c r="K656" s="48" t="s">
        <v>27</v>
      </c>
      <c r="L656" s="55">
        <v>0.25</v>
      </c>
      <c r="M656" s="847">
        <v>764</v>
      </c>
      <c r="N656" s="848" t="s">
        <v>1629</v>
      </c>
      <c r="O656" s="849" t="s">
        <v>1629</v>
      </c>
    </row>
    <row r="657" spans="1:15">
      <c r="A657" s="846" t="s">
        <v>1011</v>
      </c>
      <c r="B657" s="52" t="s">
        <v>249</v>
      </c>
      <c r="C657" s="51" t="s">
        <v>21</v>
      </c>
      <c r="D657" s="50">
        <v>2113</v>
      </c>
      <c r="E657" s="50" t="s">
        <v>21</v>
      </c>
      <c r="F657" s="50" t="s">
        <v>21</v>
      </c>
      <c r="G657" s="50">
        <v>5</v>
      </c>
      <c r="H657" s="50">
        <v>6851</v>
      </c>
      <c r="I657" s="49">
        <v>100</v>
      </c>
      <c r="J657" s="49">
        <v>235</v>
      </c>
      <c r="K657" s="48" t="s">
        <v>27</v>
      </c>
      <c r="L657" s="55">
        <v>0.25</v>
      </c>
      <c r="M657" s="847">
        <v>1713</v>
      </c>
      <c r="N657" s="848" t="s">
        <v>1629</v>
      </c>
      <c r="O657" s="849" t="s">
        <v>1629</v>
      </c>
    </row>
    <row r="658" spans="1:15">
      <c r="A658" s="846" t="s">
        <v>1012</v>
      </c>
      <c r="B658" s="52" t="s">
        <v>250</v>
      </c>
      <c r="C658" s="51" t="s">
        <v>21</v>
      </c>
      <c r="D658" s="50">
        <v>496</v>
      </c>
      <c r="E658" s="50" t="s">
        <v>21</v>
      </c>
      <c r="F658" s="50" t="s">
        <v>21</v>
      </c>
      <c r="G658" s="50">
        <v>5</v>
      </c>
      <c r="H658" s="50">
        <v>4679</v>
      </c>
      <c r="I658" s="49">
        <v>56</v>
      </c>
      <c r="J658" s="49">
        <v>235</v>
      </c>
      <c r="K658" s="48" t="s">
        <v>27</v>
      </c>
      <c r="L658" s="55">
        <v>0.25</v>
      </c>
      <c r="M658" s="847">
        <v>1170</v>
      </c>
      <c r="N658" s="848" t="s">
        <v>1629</v>
      </c>
      <c r="O658" s="849" t="s">
        <v>1629</v>
      </c>
    </row>
    <row r="659" spans="1:15">
      <c r="A659" s="846" t="s">
        <v>1013</v>
      </c>
      <c r="B659" s="52" t="s">
        <v>251</v>
      </c>
      <c r="C659" s="51" t="s">
        <v>21</v>
      </c>
      <c r="D659" s="50">
        <v>1434</v>
      </c>
      <c r="E659" s="50" t="s">
        <v>21</v>
      </c>
      <c r="F659" s="50" t="s">
        <v>21</v>
      </c>
      <c r="G659" s="50">
        <v>10</v>
      </c>
      <c r="H659" s="50">
        <v>2030</v>
      </c>
      <c r="I659" s="49">
        <v>15</v>
      </c>
      <c r="J659" s="49">
        <v>235</v>
      </c>
      <c r="K659" s="48" t="s">
        <v>27</v>
      </c>
      <c r="L659" s="55">
        <v>0.25</v>
      </c>
      <c r="M659" s="847">
        <v>508</v>
      </c>
      <c r="N659" s="848" t="s">
        <v>1629</v>
      </c>
      <c r="O659" s="849" t="s">
        <v>1629</v>
      </c>
    </row>
    <row r="660" spans="1:15">
      <c r="A660" s="846" t="s">
        <v>1014</v>
      </c>
      <c r="B660" s="52" t="s">
        <v>2731</v>
      </c>
      <c r="C660" s="51" t="s">
        <v>21</v>
      </c>
      <c r="D660" s="50">
        <v>515</v>
      </c>
      <c r="E660" s="50" t="s">
        <v>21</v>
      </c>
      <c r="F660" s="50" t="s">
        <v>21</v>
      </c>
      <c r="G660" s="50">
        <v>5</v>
      </c>
      <c r="H660" s="50">
        <v>444</v>
      </c>
      <c r="I660" s="49">
        <v>5</v>
      </c>
      <c r="J660" s="49">
        <v>235</v>
      </c>
      <c r="K660" s="48" t="s">
        <v>22</v>
      </c>
      <c r="L660" s="55" t="s">
        <v>21</v>
      </c>
      <c r="M660" s="847" t="s">
        <v>21</v>
      </c>
      <c r="N660" s="848" t="s">
        <v>1629</v>
      </c>
      <c r="O660" s="849" t="s">
        <v>1629</v>
      </c>
    </row>
    <row r="661" spans="1:15">
      <c r="A661" s="846" t="s">
        <v>1015</v>
      </c>
      <c r="B661" s="52" t="s">
        <v>252</v>
      </c>
      <c r="C661" s="51" t="s">
        <v>21</v>
      </c>
      <c r="D661" s="50">
        <v>460</v>
      </c>
      <c r="E661" s="50" t="s">
        <v>21</v>
      </c>
      <c r="F661" s="50" t="s">
        <v>21</v>
      </c>
      <c r="G661" s="50">
        <v>5</v>
      </c>
      <c r="H661" s="50">
        <v>353</v>
      </c>
      <c r="I661" s="49">
        <v>5</v>
      </c>
      <c r="J661" s="49">
        <v>235</v>
      </c>
      <c r="K661" s="48" t="s">
        <v>22</v>
      </c>
      <c r="L661" s="55" t="s">
        <v>21</v>
      </c>
      <c r="M661" s="847" t="s">
        <v>21</v>
      </c>
      <c r="N661" s="848" t="s">
        <v>1629</v>
      </c>
      <c r="O661" s="849" t="s">
        <v>1629</v>
      </c>
    </row>
    <row r="662" spans="1:15">
      <c r="A662" s="846" t="s">
        <v>1016</v>
      </c>
      <c r="B662" s="52" t="s">
        <v>2732</v>
      </c>
      <c r="C662" s="51" t="s">
        <v>21</v>
      </c>
      <c r="D662" s="50">
        <v>1490</v>
      </c>
      <c r="E662" s="50" t="s">
        <v>21</v>
      </c>
      <c r="F662" s="50" t="s">
        <v>21</v>
      </c>
      <c r="G662" s="50">
        <v>10</v>
      </c>
      <c r="H662" s="50">
        <v>3356</v>
      </c>
      <c r="I662" s="49">
        <v>32</v>
      </c>
      <c r="J662" s="49">
        <v>235</v>
      </c>
      <c r="K662" s="48" t="s">
        <v>27</v>
      </c>
      <c r="L662" s="55">
        <v>0.25</v>
      </c>
      <c r="M662" s="847">
        <v>839</v>
      </c>
      <c r="N662" s="848" t="s">
        <v>1629</v>
      </c>
      <c r="O662" s="849" t="s">
        <v>1629</v>
      </c>
    </row>
    <row r="663" spans="1:15">
      <c r="A663" s="846" t="s">
        <v>1017</v>
      </c>
      <c r="B663" s="52" t="s">
        <v>2733</v>
      </c>
      <c r="C663" s="51" t="s">
        <v>21</v>
      </c>
      <c r="D663" s="50">
        <v>518</v>
      </c>
      <c r="E663" s="50" t="s">
        <v>21</v>
      </c>
      <c r="F663" s="50" t="s">
        <v>21</v>
      </c>
      <c r="G663" s="50">
        <v>5</v>
      </c>
      <c r="H663" s="50">
        <v>1537</v>
      </c>
      <c r="I663" s="49">
        <v>10</v>
      </c>
      <c r="J663" s="49">
        <v>235</v>
      </c>
      <c r="K663" s="48" t="s">
        <v>27</v>
      </c>
      <c r="L663" s="55">
        <v>0.45</v>
      </c>
      <c r="M663" s="847">
        <v>692</v>
      </c>
      <c r="N663" s="848" t="s">
        <v>1629</v>
      </c>
      <c r="O663" s="849" t="s">
        <v>1629</v>
      </c>
    </row>
    <row r="664" spans="1:15">
      <c r="A664" s="846" t="s">
        <v>1018</v>
      </c>
      <c r="B664" s="52" t="s">
        <v>2734</v>
      </c>
      <c r="C664" s="51" t="s">
        <v>21</v>
      </c>
      <c r="D664" s="50">
        <v>453</v>
      </c>
      <c r="E664" s="50" t="s">
        <v>21</v>
      </c>
      <c r="F664" s="50" t="s">
        <v>21</v>
      </c>
      <c r="G664" s="50">
        <v>5</v>
      </c>
      <c r="H664" s="50">
        <v>631</v>
      </c>
      <c r="I664" s="49">
        <v>5</v>
      </c>
      <c r="J664" s="49">
        <v>235</v>
      </c>
      <c r="K664" s="48" t="s">
        <v>22</v>
      </c>
      <c r="L664" s="55" t="s">
        <v>21</v>
      </c>
      <c r="M664" s="847" t="s">
        <v>21</v>
      </c>
      <c r="N664" s="848" t="s">
        <v>1629</v>
      </c>
      <c r="O664" s="849" t="s">
        <v>1629</v>
      </c>
    </row>
    <row r="665" spans="1:15">
      <c r="A665" s="846" t="s">
        <v>1019</v>
      </c>
      <c r="B665" s="52" t="s">
        <v>2735</v>
      </c>
      <c r="C665" s="51" t="s">
        <v>21</v>
      </c>
      <c r="D665" s="50">
        <v>880</v>
      </c>
      <c r="E665" s="50" t="s">
        <v>21</v>
      </c>
      <c r="F665" s="50" t="s">
        <v>21</v>
      </c>
      <c r="G665" s="50">
        <v>10</v>
      </c>
      <c r="H665" s="50">
        <v>3623</v>
      </c>
      <c r="I665" s="49">
        <v>50</v>
      </c>
      <c r="J665" s="49">
        <v>235</v>
      </c>
      <c r="K665" s="48" t="s">
        <v>27</v>
      </c>
      <c r="L665" s="55">
        <v>0.25</v>
      </c>
      <c r="M665" s="847">
        <v>906</v>
      </c>
      <c r="N665" s="848" t="s">
        <v>1629</v>
      </c>
      <c r="O665" s="849" t="s">
        <v>1629</v>
      </c>
    </row>
    <row r="666" spans="1:15">
      <c r="A666" s="846" t="s">
        <v>1020</v>
      </c>
      <c r="B666" s="52" t="s">
        <v>2736</v>
      </c>
      <c r="C666" s="51" t="s">
        <v>21</v>
      </c>
      <c r="D666" s="50">
        <v>378</v>
      </c>
      <c r="E666" s="50" t="s">
        <v>21</v>
      </c>
      <c r="F666" s="50" t="s">
        <v>21</v>
      </c>
      <c r="G666" s="50">
        <v>5</v>
      </c>
      <c r="H666" s="50">
        <v>1879</v>
      </c>
      <c r="I666" s="49">
        <v>15</v>
      </c>
      <c r="J666" s="49">
        <v>235</v>
      </c>
      <c r="K666" s="48" t="s">
        <v>27</v>
      </c>
      <c r="L666" s="55">
        <v>0.25</v>
      </c>
      <c r="M666" s="847">
        <v>470</v>
      </c>
      <c r="N666" s="848" t="s">
        <v>1629</v>
      </c>
      <c r="O666" s="849" t="s">
        <v>1629</v>
      </c>
    </row>
    <row r="667" spans="1:15">
      <c r="A667" s="846" t="s">
        <v>1021</v>
      </c>
      <c r="B667" s="52" t="s">
        <v>2737</v>
      </c>
      <c r="C667" s="51" t="s">
        <v>21</v>
      </c>
      <c r="D667" s="50">
        <v>375</v>
      </c>
      <c r="E667" s="50" t="s">
        <v>21</v>
      </c>
      <c r="F667" s="50" t="s">
        <v>21</v>
      </c>
      <c r="G667" s="50">
        <v>5</v>
      </c>
      <c r="H667" s="50">
        <v>668</v>
      </c>
      <c r="I667" s="49">
        <v>5</v>
      </c>
      <c r="J667" s="49">
        <v>235</v>
      </c>
      <c r="K667" s="48" t="s">
        <v>27</v>
      </c>
      <c r="L667" s="55">
        <v>0.7</v>
      </c>
      <c r="M667" s="847">
        <v>468</v>
      </c>
      <c r="N667" s="848" t="s">
        <v>1629</v>
      </c>
      <c r="O667" s="849" t="s">
        <v>1629</v>
      </c>
    </row>
    <row r="668" spans="1:15">
      <c r="A668" s="846" t="s">
        <v>1022</v>
      </c>
      <c r="B668" s="52" t="s">
        <v>2738</v>
      </c>
      <c r="C668" s="51" t="s">
        <v>21</v>
      </c>
      <c r="D668" s="50">
        <v>2213</v>
      </c>
      <c r="E668" s="50" t="s">
        <v>21</v>
      </c>
      <c r="F668" s="50" t="s">
        <v>21</v>
      </c>
      <c r="G668" s="50">
        <v>23</v>
      </c>
      <c r="H668" s="50">
        <v>5417</v>
      </c>
      <c r="I668" s="49">
        <v>62</v>
      </c>
      <c r="J668" s="49">
        <v>235</v>
      </c>
      <c r="K668" s="48" t="s">
        <v>27</v>
      </c>
      <c r="L668" s="55">
        <v>0.25</v>
      </c>
      <c r="M668" s="847">
        <v>1354</v>
      </c>
      <c r="N668" s="848" t="s">
        <v>1629</v>
      </c>
      <c r="O668" s="849" t="s">
        <v>1629</v>
      </c>
    </row>
    <row r="669" spans="1:15">
      <c r="A669" s="846" t="s">
        <v>1023</v>
      </c>
      <c r="B669" s="52" t="s">
        <v>2739</v>
      </c>
      <c r="C669" s="51" t="s">
        <v>21</v>
      </c>
      <c r="D669" s="50">
        <v>685</v>
      </c>
      <c r="E669" s="50" t="s">
        <v>21</v>
      </c>
      <c r="F669" s="50" t="s">
        <v>21</v>
      </c>
      <c r="G669" s="50">
        <v>5</v>
      </c>
      <c r="H669" s="50">
        <v>2955</v>
      </c>
      <c r="I669" s="49">
        <v>27</v>
      </c>
      <c r="J669" s="49">
        <v>235</v>
      </c>
      <c r="K669" s="48" t="s">
        <v>27</v>
      </c>
      <c r="L669" s="55">
        <v>0.25</v>
      </c>
      <c r="M669" s="847">
        <v>739</v>
      </c>
      <c r="N669" s="848" t="s">
        <v>1629</v>
      </c>
      <c r="O669" s="849" t="s">
        <v>1629</v>
      </c>
    </row>
    <row r="670" spans="1:15">
      <c r="A670" s="846" t="s">
        <v>1024</v>
      </c>
      <c r="B670" s="52" t="s">
        <v>2740</v>
      </c>
      <c r="C670" s="51" t="s">
        <v>21</v>
      </c>
      <c r="D670" s="50">
        <v>468</v>
      </c>
      <c r="E670" s="50" t="s">
        <v>21</v>
      </c>
      <c r="F670" s="50" t="s">
        <v>21</v>
      </c>
      <c r="G670" s="50">
        <v>5</v>
      </c>
      <c r="H670" s="50">
        <v>2405</v>
      </c>
      <c r="I670" s="49">
        <v>18</v>
      </c>
      <c r="J670" s="49">
        <v>235</v>
      </c>
      <c r="K670" s="48" t="s">
        <v>27</v>
      </c>
      <c r="L670" s="55">
        <v>0.25</v>
      </c>
      <c r="M670" s="847">
        <v>601</v>
      </c>
      <c r="N670" s="848" t="s">
        <v>1629</v>
      </c>
      <c r="O670" s="849" t="s">
        <v>1629</v>
      </c>
    </row>
    <row r="671" spans="1:15">
      <c r="A671" s="846" t="s">
        <v>1025</v>
      </c>
      <c r="B671" s="52" t="s">
        <v>2741</v>
      </c>
      <c r="C671" s="51" t="s">
        <v>21</v>
      </c>
      <c r="D671" s="50">
        <v>4954</v>
      </c>
      <c r="E671" s="50" t="s">
        <v>21</v>
      </c>
      <c r="F671" s="50" t="s">
        <v>21</v>
      </c>
      <c r="G671" s="50">
        <v>68</v>
      </c>
      <c r="H671" s="50">
        <v>2901</v>
      </c>
      <c r="I671" s="49">
        <v>36</v>
      </c>
      <c r="J671" s="49">
        <v>235</v>
      </c>
      <c r="K671" s="48" t="s">
        <v>27</v>
      </c>
      <c r="L671" s="55">
        <v>0.25</v>
      </c>
      <c r="M671" s="847">
        <v>725</v>
      </c>
      <c r="N671" s="848" t="s">
        <v>1629</v>
      </c>
      <c r="O671" s="849" t="s">
        <v>1629</v>
      </c>
    </row>
    <row r="672" spans="1:15">
      <c r="A672" s="846" t="s">
        <v>1026</v>
      </c>
      <c r="B672" s="52" t="s">
        <v>2742</v>
      </c>
      <c r="C672" s="51" t="s">
        <v>21</v>
      </c>
      <c r="D672" s="50">
        <v>1250</v>
      </c>
      <c r="E672" s="50" t="s">
        <v>21</v>
      </c>
      <c r="F672" s="50" t="s">
        <v>21</v>
      </c>
      <c r="G672" s="50">
        <v>8</v>
      </c>
      <c r="H672" s="50">
        <v>1182</v>
      </c>
      <c r="I672" s="49">
        <v>8</v>
      </c>
      <c r="J672" s="49">
        <v>235</v>
      </c>
      <c r="K672" s="48" t="s">
        <v>27</v>
      </c>
      <c r="L672" s="55">
        <v>0.45</v>
      </c>
      <c r="M672" s="847">
        <v>532</v>
      </c>
      <c r="N672" s="848" t="s">
        <v>1629</v>
      </c>
      <c r="O672" s="849" t="s">
        <v>1629</v>
      </c>
    </row>
    <row r="673" spans="1:15">
      <c r="A673" s="846" t="s">
        <v>1027</v>
      </c>
      <c r="B673" s="52" t="s">
        <v>2743</v>
      </c>
      <c r="C673" s="51" t="s">
        <v>21</v>
      </c>
      <c r="D673" s="50">
        <v>478</v>
      </c>
      <c r="E673" s="50" t="s">
        <v>21</v>
      </c>
      <c r="F673" s="50" t="s">
        <v>21</v>
      </c>
      <c r="G673" s="50">
        <v>5</v>
      </c>
      <c r="H673" s="50">
        <v>452</v>
      </c>
      <c r="I673" s="49">
        <v>5</v>
      </c>
      <c r="J673" s="49">
        <v>235</v>
      </c>
      <c r="K673" s="48" t="s">
        <v>22</v>
      </c>
      <c r="L673" s="55" t="s">
        <v>21</v>
      </c>
      <c r="M673" s="847" t="s">
        <v>21</v>
      </c>
      <c r="N673" s="848" t="s">
        <v>1629</v>
      </c>
      <c r="O673" s="849" t="s">
        <v>1629</v>
      </c>
    </row>
    <row r="674" spans="1:15">
      <c r="A674" s="846" t="s">
        <v>1028</v>
      </c>
      <c r="B674" s="52" t="s">
        <v>253</v>
      </c>
      <c r="C674" s="51" t="s">
        <v>21</v>
      </c>
      <c r="D674" s="50">
        <v>2239</v>
      </c>
      <c r="E674" s="50" t="s">
        <v>21</v>
      </c>
      <c r="F674" s="50" t="s">
        <v>21</v>
      </c>
      <c r="G674" s="50">
        <v>20</v>
      </c>
      <c r="H674" s="50">
        <v>4793</v>
      </c>
      <c r="I674" s="49">
        <v>57</v>
      </c>
      <c r="J674" s="49">
        <v>235</v>
      </c>
      <c r="K674" s="48" t="s">
        <v>27</v>
      </c>
      <c r="L674" s="55">
        <v>0.25</v>
      </c>
      <c r="M674" s="847">
        <v>1198</v>
      </c>
      <c r="N674" s="848" t="s">
        <v>1629</v>
      </c>
      <c r="O674" s="849" t="s">
        <v>1629</v>
      </c>
    </row>
    <row r="675" spans="1:15">
      <c r="A675" s="846" t="s">
        <v>1029</v>
      </c>
      <c r="B675" s="52" t="s">
        <v>2744</v>
      </c>
      <c r="C675" s="51" t="s">
        <v>21</v>
      </c>
      <c r="D675" s="50">
        <v>383</v>
      </c>
      <c r="E675" s="50" t="s">
        <v>21</v>
      </c>
      <c r="F675" s="50" t="s">
        <v>21</v>
      </c>
      <c r="G675" s="50">
        <v>5</v>
      </c>
      <c r="H675" s="50">
        <v>3084</v>
      </c>
      <c r="I675" s="49">
        <v>35</v>
      </c>
      <c r="J675" s="49">
        <v>235</v>
      </c>
      <c r="K675" s="48" t="s">
        <v>27</v>
      </c>
      <c r="L675" s="55">
        <v>0.25</v>
      </c>
      <c r="M675" s="847">
        <v>771</v>
      </c>
      <c r="N675" s="848" t="s">
        <v>1629</v>
      </c>
      <c r="O675" s="849" t="s">
        <v>1629</v>
      </c>
    </row>
    <row r="676" spans="1:15">
      <c r="A676" s="846" t="s">
        <v>1030</v>
      </c>
      <c r="B676" s="52" t="s">
        <v>254</v>
      </c>
      <c r="C676" s="51" t="s">
        <v>21</v>
      </c>
      <c r="D676" s="50">
        <v>358</v>
      </c>
      <c r="E676" s="50" t="s">
        <v>21</v>
      </c>
      <c r="F676" s="50" t="s">
        <v>21</v>
      </c>
      <c r="G676" s="50">
        <v>5</v>
      </c>
      <c r="H676" s="50">
        <v>2039</v>
      </c>
      <c r="I676" s="49">
        <v>22</v>
      </c>
      <c r="J676" s="49">
        <v>235</v>
      </c>
      <c r="K676" s="48" t="s">
        <v>27</v>
      </c>
      <c r="L676" s="55">
        <v>0.25</v>
      </c>
      <c r="M676" s="847">
        <v>510</v>
      </c>
      <c r="N676" s="848" t="s">
        <v>1629</v>
      </c>
      <c r="O676" s="849" t="s">
        <v>1629</v>
      </c>
    </row>
    <row r="677" spans="1:15">
      <c r="A677" s="846" t="s">
        <v>1031</v>
      </c>
      <c r="B677" s="52" t="s">
        <v>2745</v>
      </c>
      <c r="C677" s="51" t="s">
        <v>21</v>
      </c>
      <c r="D677" s="50">
        <v>1432</v>
      </c>
      <c r="E677" s="50" t="s">
        <v>21</v>
      </c>
      <c r="F677" s="50" t="s">
        <v>21</v>
      </c>
      <c r="G677" s="50">
        <v>13</v>
      </c>
      <c r="H677" s="50">
        <v>3894</v>
      </c>
      <c r="I677" s="49">
        <v>42</v>
      </c>
      <c r="J677" s="49">
        <v>235</v>
      </c>
      <c r="K677" s="48" t="s">
        <v>27</v>
      </c>
      <c r="L677" s="55">
        <v>0.25</v>
      </c>
      <c r="M677" s="847">
        <v>974</v>
      </c>
      <c r="N677" s="848" t="s">
        <v>1629</v>
      </c>
      <c r="O677" s="849" t="s">
        <v>1629</v>
      </c>
    </row>
    <row r="678" spans="1:15">
      <c r="A678" s="846" t="s">
        <v>1032</v>
      </c>
      <c r="B678" s="52" t="s">
        <v>2746</v>
      </c>
      <c r="C678" s="51" t="s">
        <v>21</v>
      </c>
      <c r="D678" s="50">
        <v>396</v>
      </c>
      <c r="E678" s="50" t="s">
        <v>21</v>
      </c>
      <c r="F678" s="50" t="s">
        <v>21</v>
      </c>
      <c r="G678" s="50">
        <v>5</v>
      </c>
      <c r="H678" s="50">
        <v>2632</v>
      </c>
      <c r="I678" s="49">
        <v>22</v>
      </c>
      <c r="J678" s="49">
        <v>235</v>
      </c>
      <c r="K678" s="48" t="s">
        <v>27</v>
      </c>
      <c r="L678" s="55">
        <v>0.25</v>
      </c>
      <c r="M678" s="847">
        <v>658</v>
      </c>
      <c r="N678" s="848" t="s">
        <v>1629</v>
      </c>
      <c r="O678" s="849" t="s">
        <v>1629</v>
      </c>
    </row>
    <row r="679" spans="1:15">
      <c r="A679" s="846" t="s">
        <v>1033</v>
      </c>
      <c r="B679" s="52" t="s">
        <v>2747</v>
      </c>
      <c r="C679" s="51" t="s">
        <v>21</v>
      </c>
      <c r="D679" s="50">
        <v>396</v>
      </c>
      <c r="E679" s="50" t="s">
        <v>21</v>
      </c>
      <c r="F679" s="50" t="s">
        <v>21</v>
      </c>
      <c r="G679" s="50">
        <v>5</v>
      </c>
      <c r="H679" s="50">
        <v>2196</v>
      </c>
      <c r="I679" s="49">
        <v>15</v>
      </c>
      <c r="J679" s="49">
        <v>235</v>
      </c>
      <c r="K679" s="48" t="s">
        <v>27</v>
      </c>
      <c r="L679" s="55">
        <v>0.25</v>
      </c>
      <c r="M679" s="847">
        <v>549</v>
      </c>
      <c r="N679" s="848" t="s">
        <v>1629</v>
      </c>
      <c r="O679" s="849" t="s">
        <v>1629</v>
      </c>
    </row>
    <row r="680" spans="1:15">
      <c r="A680" s="846" t="s">
        <v>1623</v>
      </c>
      <c r="B680" s="52" t="s">
        <v>2748</v>
      </c>
      <c r="C680" s="51" t="s">
        <v>21</v>
      </c>
      <c r="D680" s="50">
        <v>31756</v>
      </c>
      <c r="E680" s="50" t="s">
        <v>21</v>
      </c>
      <c r="F680" s="50" t="s">
        <v>21</v>
      </c>
      <c r="G680" s="50">
        <v>49</v>
      </c>
      <c r="H680" s="50">
        <v>31756</v>
      </c>
      <c r="I680" s="49">
        <v>49</v>
      </c>
      <c r="J680" s="49">
        <v>235</v>
      </c>
      <c r="K680" s="48" t="s">
        <v>22</v>
      </c>
      <c r="L680" s="55" t="s">
        <v>21</v>
      </c>
      <c r="M680" s="847" t="s">
        <v>21</v>
      </c>
      <c r="N680" s="848" t="s">
        <v>1629</v>
      </c>
      <c r="O680" s="849" t="s">
        <v>1629</v>
      </c>
    </row>
    <row r="681" spans="1:15">
      <c r="A681" s="846" t="s">
        <v>1624</v>
      </c>
      <c r="B681" s="52" t="s">
        <v>2749</v>
      </c>
      <c r="C681" s="51" t="s">
        <v>21</v>
      </c>
      <c r="D681" s="50">
        <v>20316</v>
      </c>
      <c r="E681" s="50" t="s">
        <v>21</v>
      </c>
      <c r="F681" s="50" t="s">
        <v>21</v>
      </c>
      <c r="G681" s="50">
        <v>17</v>
      </c>
      <c r="H681" s="50">
        <v>20316</v>
      </c>
      <c r="I681" s="49">
        <v>17</v>
      </c>
      <c r="J681" s="49">
        <v>235</v>
      </c>
      <c r="K681" s="48" t="s">
        <v>22</v>
      </c>
      <c r="L681" s="55" t="s">
        <v>21</v>
      </c>
      <c r="M681" s="847" t="s">
        <v>21</v>
      </c>
      <c r="N681" s="848" t="s">
        <v>1629</v>
      </c>
      <c r="O681" s="849" t="s">
        <v>1629</v>
      </c>
    </row>
    <row r="682" spans="1:15">
      <c r="A682" s="846" t="s">
        <v>1034</v>
      </c>
      <c r="B682" s="52" t="s">
        <v>255</v>
      </c>
      <c r="C682" s="51" t="s">
        <v>21</v>
      </c>
      <c r="D682" s="50">
        <v>14912</v>
      </c>
      <c r="E682" s="50" t="s">
        <v>21</v>
      </c>
      <c r="F682" s="50" t="s">
        <v>21</v>
      </c>
      <c r="G682" s="50">
        <v>14</v>
      </c>
      <c r="H682" s="50">
        <v>17266</v>
      </c>
      <c r="I682" s="49">
        <v>54</v>
      </c>
      <c r="J682" s="49">
        <v>235</v>
      </c>
      <c r="K682" s="48" t="s">
        <v>22</v>
      </c>
      <c r="L682" s="55" t="s">
        <v>21</v>
      </c>
      <c r="M682" s="847" t="s">
        <v>21</v>
      </c>
      <c r="N682" s="848" t="s">
        <v>1629</v>
      </c>
      <c r="O682" s="849" t="s">
        <v>1629</v>
      </c>
    </row>
    <row r="683" spans="1:15">
      <c r="A683" s="846" t="s">
        <v>1035</v>
      </c>
      <c r="B683" s="52" t="s">
        <v>256</v>
      </c>
      <c r="C683" s="51" t="s">
        <v>21</v>
      </c>
      <c r="D683" s="50">
        <v>11262</v>
      </c>
      <c r="E683" s="50" t="s">
        <v>21</v>
      </c>
      <c r="F683" s="50" t="s">
        <v>21</v>
      </c>
      <c r="G683" s="50">
        <v>26</v>
      </c>
      <c r="H683" s="50">
        <v>12680</v>
      </c>
      <c r="I683" s="49">
        <v>98</v>
      </c>
      <c r="J683" s="49">
        <v>235</v>
      </c>
      <c r="K683" s="48" t="s">
        <v>22</v>
      </c>
      <c r="L683" s="55" t="s">
        <v>21</v>
      </c>
      <c r="M683" s="847" t="s">
        <v>21</v>
      </c>
      <c r="N683" s="848" t="s">
        <v>1629</v>
      </c>
      <c r="O683" s="849" t="s">
        <v>1629</v>
      </c>
    </row>
    <row r="684" spans="1:15">
      <c r="A684" s="846" t="s">
        <v>1036</v>
      </c>
      <c r="B684" s="52" t="s">
        <v>2750</v>
      </c>
      <c r="C684" s="51" t="s">
        <v>21</v>
      </c>
      <c r="D684" s="50">
        <v>10666</v>
      </c>
      <c r="E684" s="50" t="s">
        <v>21</v>
      </c>
      <c r="F684" s="50" t="s">
        <v>21</v>
      </c>
      <c r="G684" s="50">
        <v>55</v>
      </c>
      <c r="H684" s="50">
        <v>10666</v>
      </c>
      <c r="I684" s="49">
        <v>55</v>
      </c>
      <c r="J684" s="49">
        <v>235</v>
      </c>
      <c r="K684" s="48" t="s">
        <v>22</v>
      </c>
      <c r="L684" s="55" t="s">
        <v>21</v>
      </c>
      <c r="M684" s="847" t="s">
        <v>21</v>
      </c>
      <c r="N684" s="848" t="s">
        <v>1629</v>
      </c>
      <c r="O684" s="849" t="s">
        <v>1629</v>
      </c>
    </row>
    <row r="685" spans="1:15">
      <c r="A685" s="846" t="s">
        <v>1037</v>
      </c>
      <c r="B685" s="52" t="s">
        <v>2751</v>
      </c>
      <c r="C685" s="51" t="s">
        <v>21</v>
      </c>
      <c r="D685" s="50">
        <v>9820</v>
      </c>
      <c r="E685" s="50" t="s">
        <v>21</v>
      </c>
      <c r="F685" s="50" t="s">
        <v>21</v>
      </c>
      <c r="G685" s="50">
        <v>15</v>
      </c>
      <c r="H685" s="50">
        <v>9820</v>
      </c>
      <c r="I685" s="49">
        <v>15</v>
      </c>
      <c r="J685" s="49">
        <v>235</v>
      </c>
      <c r="K685" s="48" t="s">
        <v>22</v>
      </c>
      <c r="L685" s="55" t="s">
        <v>21</v>
      </c>
      <c r="M685" s="847" t="s">
        <v>21</v>
      </c>
      <c r="N685" s="848" t="s">
        <v>1629</v>
      </c>
      <c r="O685" s="849" t="s">
        <v>1629</v>
      </c>
    </row>
    <row r="686" spans="1:15">
      <c r="A686" s="846" t="s">
        <v>1038</v>
      </c>
      <c r="B686" s="52" t="s">
        <v>257</v>
      </c>
      <c r="C686" s="51" t="s">
        <v>21</v>
      </c>
      <c r="D686" s="50">
        <v>8858</v>
      </c>
      <c r="E686" s="50" t="s">
        <v>21</v>
      </c>
      <c r="F686" s="50" t="s">
        <v>21</v>
      </c>
      <c r="G686" s="50">
        <v>16</v>
      </c>
      <c r="H686" s="50">
        <v>8858</v>
      </c>
      <c r="I686" s="49">
        <v>16</v>
      </c>
      <c r="J686" s="49">
        <v>235</v>
      </c>
      <c r="K686" s="48" t="s">
        <v>22</v>
      </c>
      <c r="L686" s="55" t="s">
        <v>21</v>
      </c>
      <c r="M686" s="847" t="s">
        <v>21</v>
      </c>
      <c r="N686" s="848" t="s">
        <v>1629</v>
      </c>
      <c r="O686" s="849" t="s">
        <v>1629</v>
      </c>
    </row>
    <row r="687" spans="1:15">
      <c r="A687" s="846" t="s">
        <v>1039</v>
      </c>
      <c r="B687" s="52" t="s">
        <v>2752</v>
      </c>
      <c r="C687" s="51" t="s">
        <v>21</v>
      </c>
      <c r="D687" s="50">
        <v>6876</v>
      </c>
      <c r="E687" s="50" t="s">
        <v>21</v>
      </c>
      <c r="F687" s="50" t="s">
        <v>21</v>
      </c>
      <c r="G687" s="50">
        <v>9</v>
      </c>
      <c r="H687" s="50">
        <v>6876</v>
      </c>
      <c r="I687" s="49">
        <v>9</v>
      </c>
      <c r="J687" s="49">
        <v>235</v>
      </c>
      <c r="K687" s="48" t="s">
        <v>22</v>
      </c>
      <c r="L687" s="55" t="s">
        <v>21</v>
      </c>
      <c r="M687" s="847" t="s">
        <v>21</v>
      </c>
      <c r="N687" s="848" t="s">
        <v>1629</v>
      </c>
      <c r="O687" s="849" t="s">
        <v>1629</v>
      </c>
    </row>
    <row r="688" spans="1:15">
      <c r="A688" s="846" t="s">
        <v>1040</v>
      </c>
      <c r="B688" s="52" t="s">
        <v>2753</v>
      </c>
      <c r="C688" s="51" t="s">
        <v>21</v>
      </c>
      <c r="D688" s="50">
        <v>5653</v>
      </c>
      <c r="E688" s="50" t="s">
        <v>21</v>
      </c>
      <c r="F688" s="50" t="s">
        <v>21</v>
      </c>
      <c r="G688" s="50">
        <v>5</v>
      </c>
      <c r="H688" s="50">
        <v>5653</v>
      </c>
      <c r="I688" s="49">
        <v>5</v>
      </c>
      <c r="J688" s="49">
        <v>390</v>
      </c>
      <c r="K688" s="48" t="s">
        <v>22</v>
      </c>
      <c r="L688" s="55" t="s">
        <v>21</v>
      </c>
      <c r="M688" s="847" t="s">
        <v>21</v>
      </c>
      <c r="N688" s="848" t="s">
        <v>1629</v>
      </c>
      <c r="O688" s="849" t="s">
        <v>1629</v>
      </c>
    </row>
    <row r="689" spans="1:15">
      <c r="A689" s="846" t="s">
        <v>2754</v>
      </c>
      <c r="B689" s="52" t="s">
        <v>2755</v>
      </c>
      <c r="C689" s="51" t="s">
        <v>21</v>
      </c>
      <c r="D689" s="50">
        <v>5200</v>
      </c>
      <c r="E689" s="50" t="s">
        <v>21</v>
      </c>
      <c r="F689" s="50" t="s">
        <v>21</v>
      </c>
      <c r="G689" s="50">
        <v>9</v>
      </c>
      <c r="H689" s="50">
        <v>5200</v>
      </c>
      <c r="I689" s="49">
        <v>9</v>
      </c>
      <c r="J689" s="49">
        <v>224</v>
      </c>
      <c r="K689" s="48" t="s">
        <v>22</v>
      </c>
      <c r="L689" s="55" t="s">
        <v>21</v>
      </c>
      <c r="M689" s="847" t="s">
        <v>21</v>
      </c>
      <c r="N689" s="848" t="s">
        <v>1629</v>
      </c>
      <c r="O689" s="849" t="s">
        <v>1629</v>
      </c>
    </row>
    <row r="690" spans="1:15">
      <c r="A690" s="846" t="s">
        <v>2756</v>
      </c>
      <c r="B690" s="52" t="s">
        <v>271</v>
      </c>
      <c r="C690" s="51" t="s">
        <v>21</v>
      </c>
      <c r="D690" s="50">
        <v>4421</v>
      </c>
      <c r="E690" s="50" t="s">
        <v>21</v>
      </c>
      <c r="F690" s="50" t="s">
        <v>21</v>
      </c>
      <c r="G690" s="50">
        <v>14</v>
      </c>
      <c r="H690" s="50">
        <v>4421</v>
      </c>
      <c r="I690" s="49">
        <v>14</v>
      </c>
      <c r="J690" s="49">
        <v>224</v>
      </c>
      <c r="K690" s="48" t="s">
        <v>22</v>
      </c>
      <c r="L690" s="55" t="s">
        <v>21</v>
      </c>
      <c r="M690" s="847" t="s">
        <v>21</v>
      </c>
      <c r="N690" s="848" t="s">
        <v>1629</v>
      </c>
      <c r="O690" s="849" t="s">
        <v>1629</v>
      </c>
    </row>
    <row r="691" spans="1:15">
      <c r="A691" s="846" t="s">
        <v>2757</v>
      </c>
      <c r="B691" s="52" t="s">
        <v>272</v>
      </c>
      <c r="C691" s="51" t="s">
        <v>21</v>
      </c>
      <c r="D691" s="50">
        <v>4421</v>
      </c>
      <c r="E691" s="50" t="s">
        <v>21</v>
      </c>
      <c r="F691" s="50" t="s">
        <v>21</v>
      </c>
      <c r="G691" s="50">
        <v>14</v>
      </c>
      <c r="H691" s="50">
        <v>4421</v>
      </c>
      <c r="I691" s="49">
        <v>14</v>
      </c>
      <c r="J691" s="49">
        <v>224</v>
      </c>
      <c r="K691" s="48" t="s">
        <v>22</v>
      </c>
      <c r="L691" s="55" t="s">
        <v>21</v>
      </c>
      <c r="M691" s="847" t="s">
        <v>21</v>
      </c>
      <c r="N691" s="848" t="s">
        <v>1629</v>
      </c>
      <c r="O691" s="849" t="s">
        <v>1629</v>
      </c>
    </row>
    <row r="692" spans="1:15">
      <c r="A692" s="846" t="s">
        <v>2758</v>
      </c>
      <c r="B692" s="52" t="s">
        <v>2759</v>
      </c>
      <c r="C692" s="51" t="s">
        <v>21</v>
      </c>
      <c r="D692" s="50">
        <v>2959</v>
      </c>
      <c r="E692" s="50" t="s">
        <v>21</v>
      </c>
      <c r="F692" s="50" t="s">
        <v>21</v>
      </c>
      <c r="G692" s="50">
        <v>9</v>
      </c>
      <c r="H692" s="50">
        <v>3836</v>
      </c>
      <c r="I692" s="49">
        <v>29</v>
      </c>
      <c r="J692" s="49">
        <v>224</v>
      </c>
      <c r="K692" s="48" t="s">
        <v>22</v>
      </c>
      <c r="L692" s="55" t="s">
        <v>21</v>
      </c>
      <c r="M692" s="847" t="s">
        <v>21</v>
      </c>
      <c r="N692" s="848">
        <v>1</v>
      </c>
      <c r="O692" s="849" t="s">
        <v>2210</v>
      </c>
    </row>
    <row r="693" spans="1:15">
      <c r="A693" s="846" t="s">
        <v>2760</v>
      </c>
      <c r="B693" s="52" t="s">
        <v>2761</v>
      </c>
      <c r="C693" s="51" t="s">
        <v>21</v>
      </c>
      <c r="D693" s="50">
        <v>2562</v>
      </c>
      <c r="E693" s="50" t="s">
        <v>21</v>
      </c>
      <c r="F693" s="50" t="s">
        <v>21</v>
      </c>
      <c r="G693" s="50">
        <v>9</v>
      </c>
      <c r="H693" s="50">
        <v>3519</v>
      </c>
      <c r="I693" s="49">
        <v>85</v>
      </c>
      <c r="J693" s="49">
        <v>224</v>
      </c>
      <c r="K693" s="48" t="s">
        <v>22</v>
      </c>
      <c r="L693" s="55" t="s">
        <v>21</v>
      </c>
      <c r="M693" s="847" t="s">
        <v>21</v>
      </c>
      <c r="N693" s="848" t="s">
        <v>1629</v>
      </c>
      <c r="O693" s="849" t="s">
        <v>1629</v>
      </c>
    </row>
    <row r="694" spans="1:15">
      <c r="A694" s="846" t="s">
        <v>2762</v>
      </c>
      <c r="B694" s="52" t="s">
        <v>2763</v>
      </c>
      <c r="C694" s="51" t="s">
        <v>21</v>
      </c>
      <c r="D694" s="50">
        <v>2133</v>
      </c>
      <c r="E694" s="50" t="s">
        <v>21</v>
      </c>
      <c r="F694" s="50" t="s">
        <v>21</v>
      </c>
      <c r="G694" s="50">
        <v>5</v>
      </c>
      <c r="H694" s="50">
        <v>2718</v>
      </c>
      <c r="I694" s="49">
        <v>10</v>
      </c>
      <c r="J694" s="49">
        <v>224</v>
      </c>
      <c r="K694" s="48" t="s">
        <v>22</v>
      </c>
      <c r="L694" s="55" t="s">
        <v>21</v>
      </c>
      <c r="M694" s="847" t="s">
        <v>21</v>
      </c>
      <c r="N694" s="848">
        <v>1</v>
      </c>
      <c r="O694" s="849" t="s">
        <v>2210</v>
      </c>
    </row>
    <row r="695" spans="1:15">
      <c r="A695" s="846" t="s">
        <v>2764</v>
      </c>
      <c r="B695" s="52" t="s">
        <v>2765</v>
      </c>
      <c r="C695" s="51" t="s">
        <v>21</v>
      </c>
      <c r="D695" s="50">
        <v>1992</v>
      </c>
      <c r="E695" s="50" t="s">
        <v>21</v>
      </c>
      <c r="F695" s="50" t="s">
        <v>21</v>
      </c>
      <c r="G695" s="50">
        <v>5</v>
      </c>
      <c r="H695" s="50">
        <v>1938</v>
      </c>
      <c r="I695" s="49">
        <v>11</v>
      </c>
      <c r="J695" s="49">
        <v>224</v>
      </c>
      <c r="K695" s="48" t="s">
        <v>22</v>
      </c>
      <c r="L695" s="55" t="s">
        <v>21</v>
      </c>
      <c r="M695" s="847" t="s">
        <v>21</v>
      </c>
      <c r="N695" s="848">
        <v>1</v>
      </c>
      <c r="O695" s="849" t="s">
        <v>2210</v>
      </c>
    </row>
    <row r="696" spans="1:15">
      <c r="A696" s="846" t="s">
        <v>2766</v>
      </c>
      <c r="B696" s="52" t="s">
        <v>2767</v>
      </c>
      <c r="C696" s="51" t="s">
        <v>21</v>
      </c>
      <c r="D696" s="50">
        <v>3059</v>
      </c>
      <c r="E696" s="50" t="s">
        <v>21</v>
      </c>
      <c r="F696" s="50" t="s">
        <v>21</v>
      </c>
      <c r="G696" s="50">
        <v>6</v>
      </c>
      <c r="H696" s="50">
        <v>3059</v>
      </c>
      <c r="I696" s="49">
        <v>6</v>
      </c>
      <c r="J696" s="49">
        <v>224</v>
      </c>
      <c r="K696" s="48" t="s">
        <v>22</v>
      </c>
      <c r="L696" s="55" t="s">
        <v>21</v>
      </c>
      <c r="M696" s="847" t="s">
        <v>21</v>
      </c>
      <c r="N696" s="848" t="s">
        <v>1629</v>
      </c>
      <c r="O696" s="849" t="s">
        <v>1629</v>
      </c>
    </row>
    <row r="697" spans="1:15">
      <c r="A697" s="846" t="s">
        <v>2768</v>
      </c>
      <c r="B697" s="52" t="s">
        <v>2769</v>
      </c>
      <c r="C697" s="51" t="s">
        <v>21</v>
      </c>
      <c r="D697" s="50">
        <v>2626</v>
      </c>
      <c r="E697" s="50" t="s">
        <v>21</v>
      </c>
      <c r="F697" s="50" t="s">
        <v>21</v>
      </c>
      <c r="G697" s="50">
        <v>5</v>
      </c>
      <c r="H697" s="50">
        <v>2626</v>
      </c>
      <c r="I697" s="49">
        <v>5</v>
      </c>
      <c r="J697" s="49">
        <v>224</v>
      </c>
      <c r="K697" s="48" t="s">
        <v>22</v>
      </c>
      <c r="L697" s="55" t="s">
        <v>21</v>
      </c>
      <c r="M697" s="847" t="s">
        <v>21</v>
      </c>
      <c r="N697" s="848" t="s">
        <v>1629</v>
      </c>
      <c r="O697" s="849" t="s">
        <v>1629</v>
      </c>
    </row>
    <row r="698" spans="1:15">
      <c r="A698" s="846" t="s">
        <v>2770</v>
      </c>
      <c r="B698" s="52" t="s">
        <v>2771</v>
      </c>
      <c r="C698" s="51" t="s">
        <v>21</v>
      </c>
      <c r="D698" s="50">
        <v>1188</v>
      </c>
      <c r="E698" s="50" t="s">
        <v>21</v>
      </c>
      <c r="F698" s="50" t="s">
        <v>21</v>
      </c>
      <c r="G698" s="50">
        <v>5</v>
      </c>
      <c r="H698" s="50">
        <v>1188</v>
      </c>
      <c r="I698" s="49">
        <v>5</v>
      </c>
      <c r="J698" s="49">
        <v>224</v>
      </c>
      <c r="K698" s="48" t="s">
        <v>22</v>
      </c>
      <c r="L698" s="55" t="s">
        <v>21</v>
      </c>
      <c r="M698" s="847" t="s">
        <v>21</v>
      </c>
      <c r="N698" s="848" t="s">
        <v>1629</v>
      </c>
      <c r="O698" s="849" t="s">
        <v>1629</v>
      </c>
    </row>
    <row r="699" spans="1:15">
      <c r="A699" s="846" t="s">
        <v>2772</v>
      </c>
      <c r="B699" s="52" t="s">
        <v>2773</v>
      </c>
      <c r="C699" s="51" t="s">
        <v>21</v>
      </c>
      <c r="D699" s="50">
        <v>1282</v>
      </c>
      <c r="E699" s="50" t="s">
        <v>21</v>
      </c>
      <c r="F699" s="50" t="s">
        <v>21</v>
      </c>
      <c r="G699" s="50">
        <v>5</v>
      </c>
      <c r="H699" s="50">
        <v>1282</v>
      </c>
      <c r="I699" s="49">
        <v>5</v>
      </c>
      <c r="J699" s="49">
        <v>224</v>
      </c>
      <c r="K699" s="48" t="s">
        <v>22</v>
      </c>
      <c r="L699" s="55" t="s">
        <v>21</v>
      </c>
      <c r="M699" s="847" t="s">
        <v>21</v>
      </c>
      <c r="N699" s="848" t="s">
        <v>1629</v>
      </c>
      <c r="O699" s="849" t="s">
        <v>1629</v>
      </c>
    </row>
    <row r="700" spans="1:15">
      <c r="A700" s="846" t="s">
        <v>2774</v>
      </c>
      <c r="B700" s="52" t="s">
        <v>267</v>
      </c>
      <c r="C700" s="51" t="s">
        <v>21</v>
      </c>
      <c r="D700" s="50">
        <v>1399</v>
      </c>
      <c r="E700" s="50" t="s">
        <v>21</v>
      </c>
      <c r="F700" s="50" t="s">
        <v>21</v>
      </c>
      <c r="G700" s="50">
        <v>5</v>
      </c>
      <c r="H700" s="50">
        <v>5164</v>
      </c>
      <c r="I700" s="49">
        <v>45</v>
      </c>
      <c r="J700" s="49">
        <v>224</v>
      </c>
      <c r="K700" s="48" t="s">
        <v>22</v>
      </c>
      <c r="L700" s="55" t="s">
        <v>21</v>
      </c>
      <c r="M700" s="847" t="s">
        <v>21</v>
      </c>
      <c r="N700" s="848">
        <v>1</v>
      </c>
      <c r="O700" s="849" t="s">
        <v>2210</v>
      </c>
    </row>
    <row r="701" spans="1:15">
      <c r="A701" s="846" t="s">
        <v>2775</v>
      </c>
      <c r="B701" s="52" t="s">
        <v>268</v>
      </c>
      <c r="C701" s="51" t="s">
        <v>21</v>
      </c>
      <c r="D701" s="50">
        <v>1315</v>
      </c>
      <c r="E701" s="50" t="s">
        <v>21</v>
      </c>
      <c r="F701" s="50" t="s">
        <v>21</v>
      </c>
      <c r="G701" s="50">
        <v>5</v>
      </c>
      <c r="H701" s="50">
        <v>3115</v>
      </c>
      <c r="I701" s="49">
        <v>24</v>
      </c>
      <c r="J701" s="49">
        <v>224</v>
      </c>
      <c r="K701" s="48" t="s">
        <v>22</v>
      </c>
      <c r="L701" s="55" t="s">
        <v>21</v>
      </c>
      <c r="M701" s="847" t="s">
        <v>21</v>
      </c>
      <c r="N701" s="848">
        <v>1</v>
      </c>
      <c r="O701" s="849" t="s">
        <v>2210</v>
      </c>
    </row>
    <row r="702" spans="1:15">
      <c r="A702" s="846" t="s">
        <v>2776</v>
      </c>
      <c r="B702" s="52" t="s">
        <v>269</v>
      </c>
      <c r="C702" s="51" t="s">
        <v>21</v>
      </c>
      <c r="D702" s="50">
        <v>1112</v>
      </c>
      <c r="E702" s="50" t="s">
        <v>21</v>
      </c>
      <c r="F702" s="50" t="s">
        <v>21</v>
      </c>
      <c r="G702" s="50">
        <v>5</v>
      </c>
      <c r="H702" s="50">
        <v>1828</v>
      </c>
      <c r="I702" s="49">
        <v>9</v>
      </c>
      <c r="J702" s="49">
        <v>224</v>
      </c>
      <c r="K702" s="48" t="s">
        <v>22</v>
      </c>
      <c r="L702" s="55" t="s">
        <v>21</v>
      </c>
      <c r="M702" s="847" t="s">
        <v>21</v>
      </c>
      <c r="N702" s="848">
        <v>1</v>
      </c>
      <c r="O702" s="849" t="s">
        <v>2210</v>
      </c>
    </row>
    <row r="703" spans="1:15">
      <c r="A703" s="846" t="s">
        <v>2777</v>
      </c>
      <c r="B703" s="52" t="s">
        <v>270</v>
      </c>
      <c r="C703" s="51" t="s">
        <v>21</v>
      </c>
      <c r="D703" s="50">
        <v>1537</v>
      </c>
      <c r="E703" s="50" t="s">
        <v>21</v>
      </c>
      <c r="F703" s="50" t="s">
        <v>21</v>
      </c>
      <c r="G703" s="50">
        <v>5</v>
      </c>
      <c r="H703" s="50">
        <v>1908</v>
      </c>
      <c r="I703" s="49">
        <v>17</v>
      </c>
      <c r="J703" s="49">
        <v>224</v>
      </c>
      <c r="K703" s="48" t="s">
        <v>22</v>
      </c>
      <c r="L703" s="55" t="s">
        <v>21</v>
      </c>
      <c r="M703" s="847" t="s">
        <v>21</v>
      </c>
      <c r="N703" s="848" t="s">
        <v>1629</v>
      </c>
      <c r="O703" s="849" t="s">
        <v>1629</v>
      </c>
    </row>
    <row r="704" spans="1:15">
      <c r="A704" s="846" t="s">
        <v>1041</v>
      </c>
      <c r="B704" s="52" t="s">
        <v>258</v>
      </c>
      <c r="C704" s="51" t="s">
        <v>21</v>
      </c>
      <c r="D704" s="50">
        <v>680</v>
      </c>
      <c r="E704" s="50" t="s">
        <v>21</v>
      </c>
      <c r="F704" s="50" t="s">
        <v>21</v>
      </c>
      <c r="G704" s="50">
        <v>5</v>
      </c>
      <c r="H704" s="50">
        <v>3110</v>
      </c>
      <c r="I704" s="49">
        <v>32</v>
      </c>
      <c r="J704" s="49">
        <v>224</v>
      </c>
      <c r="K704" s="48" t="s">
        <v>27</v>
      </c>
      <c r="L704" s="55">
        <v>0.25</v>
      </c>
      <c r="M704" s="847">
        <v>778</v>
      </c>
      <c r="N704" s="848" t="s">
        <v>1629</v>
      </c>
      <c r="O704" s="849" t="s">
        <v>1629</v>
      </c>
    </row>
    <row r="705" spans="1:15">
      <c r="A705" s="846" t="s">
        <v>1042</v>
      </c>
      <c r="B705" s="52" t="s">
        <v>259</v>
      </c>
      <c r="C705" s="51" t="s">
        <v>21</v>
      </c>
      <c r="D705" s="50">
        <v>357</v>
      </c>
      <c r="E705" s="50" t="s">
        <v>21</v>
      </c>
      <c r="F705" s="50" t="s">
        <v>21</v>
      </c>
      <c r="G705" s="50">
        <v>5</v>
      </c>
      <c r="H705" s="50">
        <v>2025</v>
      </c>
      <c r="I705" s="49">
        <v>15</v>
      </c>
      <c r="J705" s="49">
        <v>224</v>
      </c>
      <c r="K705" s="48" t="s">
        <v>27</v>
      </c>
      <c r="L705" s="55">
        <v>0.25</v>
      </c>
      <c r="M705" s="847">
        <v>506</v>
      </c>
      <c r="N705" s="848" t="s">
        <v>1629</v>
      </c>
      <c r="O705" s="849" t="s">
        <v>1629</v>
      </c>
    </row>
    <row r="706" spans="1:15">
      <c r="A706" s="846" t="s">
        <v>1043</v>
      </c>
      <c r="B706" s="52" t="s">
        <v>260</v>
      </c>
      <c r="C706" s="51" t="s">
        <v>21</v>
      </c>
      <c r="D706" s="50">
        <v>357</v>
      </c>
      <c r="E706" s="50" t="s">
        <v>21</v>
      </c>
      <c r="F706" s="50" t="s">
        <v>21</v>
      </c>
      <c r="G706" s="50">
        <v>5</v>
      </c>
      <c r="H706" s="50">
        <v>951</v>
      </c>
      <c r="I706" s="49">
        <v>5</v>
      </c>
      <c r="J706" s="49">
        <v>224</v>
      </c>
      <c r="K706" s="48" t="s">
        <v>27</v>
      </c>
      <c r="L706" s="55">
        <v>0.45</v>
      </c>
      <c r="M706" s="847">
        <v>428</v>
      </c>
      <c r="N706" s="848" t="s">
        <v>1629</v>
      </c>
      <c r="O706" s="849" t="s">
        <v>1629</v>
      </c>
    </row>
    <row r="707" spans="1:15">
      <c r="A707" s="846" t="s">
        <v>1044</v>
      </c>
      <c r="B707" s="52" t="s">
        <v>261</v>
      </c>
      <c r="C707" s="51" t="s">
        <v>21</v>
      </c>
      <c r="D707" s="50">
        <v>1310</v>
      </c>
      <c r="E707" s="50" t="s">
        <v>21</v>
      </c>
      <c r="F707" s="50" t="s">
        <v>21</v>
      </c>
      <c r="G707" s="50">
        <v>5</v>
      </c>
      <c r="H707" s="50">
        <v>943</v>
      </c>
      <c r="I707" s="49">
        <v>5</v>
      </c>
      <c r="J707" s="49">
        <v>224</v>
      </c>
      <c r="K707" s="48" t="s">
        <v>27</v>
      </c>
      <c r="L707" s="55">
        <v>0.7</v>
      </c>
      <c r="M707" s="847">
        <v>660</v>
      </c>
      <c r="N707" s="848" t="s">
        <v>1629</v>
      </c>
      <c r="O707" s="849" t="s">
        <v>1629</v>
      </c>
    </row>
    <row r="708" spans="1:15">
      <c r="A708" s="846" t="s">
        <v>1045</v>
      </c>
      <c r="B708" s="52" t="s">
        <v>262</v>
      </c>
      <c r="C708" s="51" t="s">
        <v>21</v>
      </c>
      <c r="D708" s="50">
        <v>6415</v>
      </c>
      <c r="E708" s="50" t="s">
        <v>21</v>
      </c>
      <c r="F708" s="50" t="s">
        <v>21</v>
      </c>
      <c r="G708" s="50">
        <v>12</v>
      </c>
      <c r="H708" s="50">
        <v>6225</v>
      </c>
      <c r="I708" s="49">
        <v>14</v>
      </c>
      <c r="J708" s="49">
        <v>224</v>
      </c>
      <c r="K708" s="48" t="s">
        <v>22</v>
      </c>
      <c r="L708" s="55" t="s">
        <v>21</v>
      </c>
      <c r="M708" s="847" t="s">
        <v>21</v>
      </c>
      <c r="N708" s="848" t="s">
        <v>1629</v>
      </c>
      <c r="O708" s="849" t="s">
        <v>1629</v>
      </c>
    </row>
    <row r="709" spans="1:15">
      <c r="A709" s="846" t="s">
        <v>2778</v>
      </c>
      <c r="B709" s="52" t="s">
        <v>263</v>
      </c>
      <c r="C709" s="51" t="s">
        <v>21</v>
      </c>
      <c r="D709" s="50">
        <v>1332</v>
      </c>
      <c r="E709" s="50" t="s">
        <v>21</v>
      </c>
      <c r="F709" s="50" t="s">
        <v>21</v>
      </c>
      <c r="G709" s="50">
        <v>5</v>
      </c>
      <c r="H709" s="50">
        <v>3777</v>
      </c>
      <c r="I709" s="49">
        <v>47</v>
      </c>
      <c r="J709" s="49">
        <v>224</v>
      </c>
      <c r="K709" s="48" t="s">
        <v>22</v>
      </c>
      <c r="L709" s="55" t="s">
        <v>21</v>
      </c>
      <c r="M709" s="847" t="s">
        <v>21</v>
      </c>
      <c r="N709" s="848" t="s">
        <v>1629</v>
      </c>
      <c r="O709" s="849" t="s">
        <v>1629</v>
      </c>
    </row>
    <row r="710" spans="1:15">
      <c r="A710" s="846" t="s">
        <v>2779</v>
      </c>
      <c r="B710" s="52" t="s">
        <v>264</v>
      </c>
      <c r="C710" s="51" t="s">
        <v>21</v>
      </c>
      <c r="D710" s="50">
        <v>872</v>
      </c>
      <c r="E710" s="50" t="s">
        <v>21</v>
      </c>
      <c r="F710" s="50" t="s">
        <v>21</v>
      </c>
      <c r="G710" s="50">
        <v>5</v>
      </c>
      <c r="H710" s="50">
        <v>1607</v>
      </c>
      <c r="I710" s="49">
        <v>11</v>
      </c>
      <c r="J710" s="49">
        <v>224</v>
      </c>
      <c r="K710" s="48" t="s">
        <v>22</v>
      </c>
      <c r="L710" s="55" t="s">
        <v>21</v>
      </c>
      <c r="M710" s="847" t="s">
        <v>21</v>
      </c>
      <c r="N710" s="848" t="s">
        <v>1629</v>
      </c>
      <c r="O710" s="849" t="s">
        <v>1629</v>
      </c>
    </row>
    <row r="711" spans="1:15">
      <c r="A711" s="846" t="s">
        <v>2780</v>
      </c>
      <c r="B711" s="52" t="s">
        <v>265</v>
      </c>
      <c r="C711" s="51">
        <v>330</v>
      </c>
      <c r="D711" s="50" t="s">
        <v>21</v>
      </c>
      <c r="E711" s="50">
        <v>330</v>
      </c>
      <c r="F711" s="50">
        <v>872</v>
      </c>
      <c r="G711" s="50">
        <v>5</v>
      </c>
      <c r="H711" s="50">
        <v>985</v>
      </c>
      <c r="I711" s="49">
        <v>5</v>
      </c>
      <c r="J711" s="49">
        <v>224</v>
      </c>
      <c r="K711" s="48" t="s">
        <v>22</v>
      </c>
      <c r="L711" s="55" t="s">
        <v>21</v>
      </c>
      <c r="M711" s="847" t="s">
        <v>21</v>
      </c>
      <c r="N711" s="848" t="s">
        <v>1629</v>
      </c>
      <c r="O711" s="849" t="s">
        <v>1629</v>
      </c>
    </row>
    <row r="712" spans="1:15">
      <c r="A712" s="846" t="s">
        <v>2781</v>
      </c>
      <c r="B712" s="52" t="s">
        <v>266</v>
      </c>
      <c r="C712" s="51" t="s">
        <v>21</v>
      </c>
      <c r="D712" s="50">
        <v>734</v>
      </c>
      <c r="E712" s="50" t="s">
        <v>21</v>
      </c>
      <c r="F712" s="50" t="s">
        <v>21</v>
      </c>
      <c r="G712" s="50">
        <v>5</v>
      </c>
      <c r="H712" s="50">
        <v>1447</v>
      </c>
      <c r="I712" s="49">
        <v>34</v>
      </c>
      <c r="J712" s="49">
        <v>224</v>
      </c>
      <c r="K712" s="48" t="s">
        <v>22</v>
      </c>
      <c r="L712" s="55" t="s">
        <v>21</v>
      </c>
      <c r="M712" s="847" t="s">
        <v>21</v>
      </c>
      <c r="N712" s="848" t="s">
        <v>1629</v>
      </c>
      <c r="O712" s="849" t="s">
        <v>1629</v>
      </c>
    </row>
    <row r="713" spans="1:15">
      <c r="A713" s="846" t="s">
        <v>2782</v>
      </c>
      <c r="B713" s="52" t="s">
        <v>2783</v>
      </c>
      <c r="C713" s="56" t="s">
        <v>21</v>
      </c>
      <c r="D713" s="50">
        <v>6415</v>
      </c>
      <c r="E713" s="50" t="s">
        <v>21</v>
      </c>
      <c r="F713" s="50" t="s">
        <v>21</v>
      </c>
      <c r="G713" s="50">
        <v>12</v>
      </c>
      <c r="H713" s="50">
        <v>6225</v>
      </c>
      <c r="I713" s="49">
        <v>14</v>
      </c>
      <c r="J713" s="49">
        <v>224</v>
      </c>
      <c r="K713" s="48" t="s">
        <v>22</v>
      </c>
      <c r="L713" s="55" t="s">
        <v>21</v>
      </c>
      <c r="M713" s="847" t="s">
        <v>21</v>
      </c>
      <c r="N713" s="848" t="s">
        <v>1629</v>
      </c>
      <c r="O713" s="849" t="s">
        <v>1629</v>
      </c>
    </row>
    <row r="714" spans="1:15">
      <c r="A714" s="846" t="s">
        <v>1046</v>
      </c>
      <c r="B714" s="52" t="s">
        <v>273</v>
      </c>
      <c r="C714" s="51" t="s">
        <v>21</v>
      </c>
      <c r="D714" s="50">
        <v>7952</v>
      </c>
      <c r="E714" s="50" t="s">
        <v>21</v>
      </c>
      <c r="F714" s="50" t="s">
        <v>21</v>
      </c>
      <c r="G714" s="50">
        <v>59</v>
      </c>
      <c r="H714" s="50">
        <v>9524</v>
      </c>
      <c r="I714" s="49">
        <v>74</v>
      </c>
      <c r="J714" s="49">
        <v>224</v>
      </c>
      <c r="K714" s="48" t="s">
        <v>22</v>
      </c>
      <c r="L714" s="55" t="s">
        <v>21</v>
      </c>
      <c r="M714" s="847" t="s">
        <v>21</v>
      </c>
      <c r="N714" s="848" t="s">
        <v>1629</v>
      </c>
      <c r="O714" s="849" t="s">
        <v>1629</v>
      </c>
    </row>
    <row r="715" spans="1:15">
      <c r="A715" s="846" t="s">
        <v>1047</v>
      </c>
      <c r="B715" s="52" t="s">
        <v>274</v>
      </c>
      <c r="C715" s="51" t="s">
        <v>21</v>
      </c>
      <c r="D715" s="50">
        <v>3899</v>
      </c>
      <c r="E715" s="50" t="s">
        <v>21</v>
      </c>
      <c r="F715" s="50" t="s">
        <v>21</v>
      </c>
      <c r="G715" s="50">
        <v>20</v>
      </c>
      <c r="H715" s="50">
        <v>5689</v>
      </c>
      <c r="I715" s="49">
        <v>35</v>
      </c>
      <c r="J715" s="49">
        <v>224</v>
      </c>
      <c r="K715" s="48" t="s">
        <v>22</v>
      </c>
      <c r="L715" s="55" t="s">
        <v>21</v>
      </c>
      <c r="M715" s="847" t="s">
        <v>21</v>
      </c>
      <c r="N715" s="848" t="s">
        <v>1629</v>
      </c>
      <c r="O715" s="849" t="s">
        <v>1629</v>
      </c>
    </row>
    <row r="716" spans="1:15">
      <c r="A716" s="846" t="s">
        <v>1048</v>
      </c>
      <c r="B716" s="52" t="s">
        <v>275</v>
      </c>
      <c r="C716" s="51" t="s">
        <v>21</v>
      </c>
      <c r="D716" s="50">
        <v>2402</v>
      </c>
      <c r="E716" s="50" t="s">
        <v>21</v>
      </c>
      <c r="F716" s="50" t="s">
        <v>21</v>
      </c>
      <c r="G716" s="50">
        <v>13</v>
      </c>
      <c r="H716" s="50">
        <v>4024</v>
      </c>
      <c r="I716" s="49">
        <v>20</v>
      </c>
      <c r="J716" s="49">
        <v>224</v>
      </c>
      <c r="K716" s="48" t="s">
        <v>22</v>
      </c>
      <c r="L716" s="55" t="s">
        <v>21</v>
      </c>
      <c r="M716" s="847" t="s">
        <v>21</v>
      </c>
      <c r="N716" s="848" t="s">
        <v>1629</v>
      </c>
      <c r="O716" s="849" t="s">
        <v>1629</v>
      </c>
    </row>
    <row r="717" spans="1:15">
      <c r="A717" s="846" t="s">
        <v>1049</v>
      </c>
      <c r="B717" s="52" t="s">
        <v>2784</v>
      </c>
      <c r="C717" s="51" t="s">
        <v>21</v>
      </c>
      <c r="D717" s="50">
        <v>5354</v>
      </c>
      <c r="E717" s="50" t="s">
        <v>21</v>
      </c>
      <c r="F717" s="50" t="s">
        <v>21</v>
      </c>
      <c r="G717" s="50">
        <v>33</v>
      </c>
      <c r="H717" s="50">
        <v>8209</v>
      </c>
      <c r="I717" s="49">
        <v>69</v>
      </c>
      <c r="J717" s="49">
        <v>224</v>
      </c>
      <c r="K717" s="48" t="s">
        <v>22</v>
      </c>
      <c r="L717" s="55" t="s">
        <v>21</v>
      </c>
      <c r="M717" s="847" t="s">
        <v>21</v>
      </c>
      <c r="N717" s="848" t="s">
        <v>1629</v>
      </c>
      <c r="O717" s="849" t="s">
        <v>1629</v>
      </c>
    </row>
    <row r="718" spans="1:15">
      <c r="A718" s="846" t="s">
        <v>1050</v>
      </c>
      <c r="B718" s="52" t="s">
        <v>2785</v>
      </c>
      <c r="C718" s="51" t="s">
        <v>21</v>
      </c>
      <c r="D718" s="50">
        <v>3484</v>
      </c>
      <c r="E718" s="50" t="s">
        <v>21</v>
      </c>
      <c r="F718" s="50" t="s">
        <v>21</v>
      </c>
      <c r="G718" s="50">
        <v>16</v>
      </c>
      <c r="H718" s="50">
        <v>4597</v>
      </c>
      <c r="I718" s="49">
        <v>29</v>
      </c>
      <c r="J718" s="49">
        <v>224</v>
      </c>
      <c r="K718" s="48" t="s">
        <v>22</v>
      </c>
      <c r="L718" s="55" t="s">
        <v>21</v>
      </c>
      <c r="M718" s="847" t="s">
        <v>21</v>
      </c>
      <c r="N718" s="848" t="s">
        <v>1629</v>
      </c>
      <c r="O718" s="849" t="s">
        <v>1629</v>
      </c>
    </row>
    <row r="719" spans="1:15">
      <c r="A719" s="846" t="s">
        <v>1051</v>
      </c>
      <c r="B719" s="52" t="s">
        <v>2786</v>
      </c>
      <c r="C719" s="51" t="s">
        <v>21</v>
      </c>
      <c r="D719" s="50">
        <v>2750</v>
      </c>
      <c r="E719" s="50" t="s">
        <v>21</v>
      </c>
      <c r="F719" s="50" t="s">
        <v>21</v>
      </c>
      <c r="G719" s="50">
        <v>11</v>
      </c>
      <c r="H719" s="50">
        <v>4206</v>
      </c>
      <c r="I719" s="49">
        <v>21</v>
      </c>
      <c r="J719" s="49">
        <v>224</v>
      </c>
      <c r="K719" s="48" t="s">
        <v>22</v>
      </c>
      <c r="L719" s="55" t="s">
        <v>21</v>
      </c>
      <c r="M719" s="847" t="s">
        <v>21</v>
      </c>
      <c r="N719" s="848" t="s">
        <v>1629</v>
      </c>
      <c r="O719" s="849" t="s">
        <v>1629</v>
      </c>
    </row>
    <row r="720" spans="1:15">
      <c r="A720" s="846" t="s">
        <v>1052</v>
      </c>
      <c r="B720" s="52" t="s">
        <v>2787</v>
      </c>
      <c r="C720" s="51" t="s">
        <v>21</v>
      </c>
      <c r="D720" s="50">
        <v>4943</v>
      </c>
      <c r="E720" s="50" t="s">
        <v>21</v>
      </c>
      <c r="F720" s="50" t="s">
        <v>21</v>
      </c>
      <c r="G720" s="50">
        <v>27</v>
      </c>
      <c r="H720" s="50">
        <v>5651</v>
      </c>
      <c r="I720" s="49">
        <v>50</v>
      </c>
      <c r="J720" s="49">
        <v>224</v>
      </c>
      <c r="K720" s="48" t="s">
        <v>22</v>
      </c>
      <c r="L720" s="55" t="s">
        <v>21</v>
      </c>
      <c r="M720" s="847" t="s">
        <v>21</v>
      </c>
      <c r="N720" s="848" t="s">
        <v>1629</v>
      </c>
      <c r="O720" s="849" t="s">
        <v>1629</v>
      </c>
    </row>
    <row r="721" spans="1:15">
      <c r="A721" s="846" t="s">
        <v>1053</v>
      </c>
      <c r="B721" s="52" t="s">
        <v>2788</v>
      </c>
      <c r="C721" s="51" t="s">
        <v>21</v>
      </c>
      <c r="D721" s="50">
        <v>2836</v>
      </c>
      <c r="E721" s="50" t="s">
        <v>21</v>
      </c>
      <c r="F721" s="50" t="s">
        <v>21</v>
      </c>
      <c r="G721" s="50">
        <v>11</v>
      </c>
      <c r="H721" s="50">
        <v>2863</v>
      </c>
      <c r="I721" s="49">
        <v>17</v>
      </c>
      <c r="J721" s="49">
        <v>224</v>
      </c>
      <c r="K721" s="48" t="s">
        <v>22</v>
      </c>
      <c r="L721" s="55" t="s">
        <v>21</v>
      </c>
      <c r="M721" s="847" t="s">
        <v>21</v>
      </c>
      <c r="N721" s="848" t="s">
        <v>1629</v>
      </c>
      <c r="O721" s="849" t="s">
        <v>1629</v>
      </c>
    </row>
    <row r="722" spans="1:15">
      <c r="A722" s="846" t="s">
        <v>1054</v>
      </c>
      <c r="B722" s="52" t="s">
        <v>2789</v>
      </c>
      <c r="C722" s="51">
        <v>141</v>
      </c>
      <c r="D722" s="50">
        <v>2190</v>
      </c>
      <c r="E722" s="50" t="s">
        <v>21</v>
      </c>
      <c r="F722" s="50" t="s">
        <v>21</v>
      </c>
      <c r="G722" s="50">
        <v>8</v>
      </c>
      <c r="H722" s="50">
        <v>1686</v>
      </c>
      <c r="I722" s="49">
        <v>6</v>
      </c>
      <c r="J722" s="49">
        <v>224</v>
      </c>
      <c r="K722" s="48" t="s">
        <v>22</v>
      </c>
      <c r="L722" s="55" t="s">
        <v>21</v>
      </c>
      <c r="M722" s="847" t="s">
        <v>21</v>
      </c>
      <c r="N722" s="848" t="s">
        <v>1629</v>
      </c>
      <c r="O722" s="849" t="s">
        <v>1629</v>
      </c>
    </row>
    <row r="723" spans="1:15">
      <c r="A723" s="846" t="s">
        <v>1055</v>
      </c>
      <c r="B723" s="52" t="s">
        <v>2790</v>
      </c>
      <c r="C723" s="51" t="s">
        <v>21</v>
      </c>
      <c r="D723" s="50">
        <v>3243</v>
      </c>
      <c r="E723" s="50" t="s">
        <v>21</v>
      </c>
      <c r="F723" s="50" t="s">
        <v>21</v>
      </c>
      <c r="G723" s="50">
        <v>19</v>
      </c>
      <c r="H723" s="50">
        <v>3228</v>
      </c>
      <c r="I723" s="49">
        <v>35</v>
      </c>
      <c r="J723" s="49">
        <v>224</v>
      </c>
      <c r="K723" s="48" t="s">
        <v>22</v>
      </c>
      <c r="L723" s="55" t="s">
        <v>21</v>
      </c>
      <c r="M723" s="847" t="s">
        <v>21</v>
      </c>
      <c r="N723" s="848" t="s">
        <v>1629</v>
      </c>
      <c r="O723" s="849" t="s">
        <v>1629</v>
      </c>
    </row>
    <row r="724" spans="1:15">
      <c r="A724" s="846" t="s">
        <v>1056</v>
      </c>
      <c r="B724" s="52" t="s">
        <v>2791</v>
      </c>
      <c r="C724" s="56" t="s">
        <v>21</v>
      </c>
      <c r="D724" s="50">
        <v>1827</v>
      </c>
      <c r="E724" s="50" t="s">
        <v>21</v>
      </c>
      <c r="F724" s="50" t="s">
        <v>21</v>
      </c>
      <c r="G724" s="50">
        <v>5</v>
      </c>
      <c r="H724" s="50">
        <v>1549</v>
      </c>
      <c r="I724" s="49">
        <v>9</v>
      </c>
      <c r="J724" s="49">
        <v>224</v>
      </c>
      <c r="K724" s="48" t="s">
        <v>22</v>
      </c>
      <c r="L724" s="55" t="s">
        <v>21</v>
      </c>
      <c r="M724" s="847" t="s">
        <v>21</v>
      </c>
      <c r="N724" s="848" t="s">
        <v>1629</v>
      </c>
      <c r="O724" s="849" t="s">
        <v>1629</v>
      </c>
    </row>
    <row r="725" spans="1:15">
      <c r="A725" s="846" t="s">
        <v>1057</v>
      </c>
      <c r="B725" s="52" t="s">
        <v>2792</v>
      </c>
      <c r="C725" s="51">
        <v>141</v>
      </c>
      <c r="D725" s="50">
        <v>1133</v>
      </c>
      <c r="E725" s="50" t="s">
        <v>21</v>
      </c>
      <c r="F725" s="50" t="s">
        <v>21</v>
      </c>
      <c r="G725" s="50">
        <v>5</v>
      </c>
      <c r="H725" s="50">
        <v>1272</v>
      </c>
      <c r="I725" s="49">
        <v>5</v>
      </c>
      <c r="J725" s="49">
        <v>224</v>
      </c>
      <c r="K725" s="48" t="s">
        <v>22</v>
      </c>
      <c r="L725" s="55" t="s">
        <v>21</v>
      </c>
      <c r="M725" s="847" t="s">
        <v>21</v>
      </c>
      <c r="N725" s="848" t="s">
        <v>1629</v>
      </c>
      <c r="O725" s="849" t="s">
        <v>1629</v>
      </c>
    </row>
    <row r="726" spans="1:15">
      <c r="A726" s="846" t="s">
        <v>1058</v>
      </c>
      <c r="B726" s="52" t="s">
        <v>2793</v>
      </c>
      <c r="C726" s="51" t="s">
        <v>21</v>
      </c>
      <c r="D726" s="50">
        <v>1025</v>
      </c>
      <c r="E726" s="50" t="s">
        <v>21</v>
      </c>
      <c r="F726" s="50" t="s">
        <v>21</v>
      </c>
      <c r="G726" s="50">
        <v>5</v>
      </c>
      <c r="H726" s="50">
        <v>867</v>
      </c>
      <c r="I726" s="49">
        <v>5</v>
      </c>
      <c r="J726" s="49">
        <v>224</v>
      </c>
      <c r="K726" s="48" t="s">
        <v>22</v>
      </c>
      <c r="L726" s="55" t="s">
        <v>21</v>
      </c>
      <c r="M726" s="847" t="s">
        <v>21</v>
      </c>
      <c r="N726" s="848" t="s">
        <v>1629</v>
      </c>
      <c r="O726" s="849" t="s">
        <v>1629</v>
      </c>
    </row>
    <row r="727" spans="1:15">
      <c r="A727" s="846" t="s">
        <v>1059</v>
      </c>
      <c r="B727" s="52" t="s">
        <v>2794</v>
      </c>
      <c r="C727" s="56" t="s">
        <v>21</v>
      </c>
      <c r="D727" s="50">
        <v>1025</v>
      </c>
      <c r="E727" s="50" t="s">
        <v>21</v>
      </c>
      <c r="F727" s="50" t="s">
        <v>21</v>
      </c>
      <c r="G727" s="50">
        <v>5</v>
      </c>
      <c r="H727" s="50">
        <v>810</v>
      </c>
      <c r="I727" s="49">
        <v>5</v>
      </c>
      <c r="J727" s="49">
        <v>224</v>
      </c>
      <c r="K727" s="48" t="s">
        <v>22</v>
      </c>
      <c r="L727" s="55" t="s">
        <v>21</v>
      </c>
      <c r="M727" s="847" t="s">
        <v>21</v>
      </c>
      <c r="N727" s="848" t="s">
        <v>1629</v>
      </c>
      <c r="O727" s="849" t="s">
        <v>1629</v>
      </c>
    </row>
    <row r="728" spans="1:15">
      <c r="A728" s="846" t="s">
        <v>1060</v>
      </c>
      <c r="B728" s="52" t="s">
        <v>2795</v>
      </c>
      <c r="C728" s="51">
        <v>141</v>
      </c>
      <c r="D728" s="50">
        <v>999</v>
      </c>
      <c r="E728" s="50" t="s">
        <v>21</v>
      </c>
      <c r="F728" s="50" t="s">
        <v>21</v>
      </c>
      <c r="G728" s="50">
        <v>5</v>
      </c>
      <c r="H728" s="50">
        <v>810</v>
      </c>
      <c r="I728" s="49">
        <v>5</v>
      </c>
      <c r="J728" s="49">
        <v>224</v>
      </c>
      <c r="K728" s="48" t="s">
        <v>22</v>
      </c>
      <c r="L728" s="55" t="s">
        <v>21</v>
      </c>
      <c r="M728" s="847" t="s">
        <v>21</v>
      </c>
      <c r="N728" s="848" t="s">
        <v>1629</v>
      </c>
      <c r="O728" s="849" t="s">
        <v>1629</v>
      </c>
    </row>
    <row r="729" spans="1:15">
      <c r="A729" s="846" t="s">
        <v>1061</v>
      </c>
      <c r="B729" s="52" t="s">
        <v>2796</v>
      </c>
      <c r="C729" s="51" t="s">
        <v>21</v>
      </c>
      <c r="D729" s="50">
        <v>1176</v>
      </c>
      <c r="E729" s="50" t="s">
        <v>21</v>
      </c>
      <c r="F729" s="50" t="s">
        <v>21</v>
      </c>
      <c r="G729" s="50">
        <v>5</v>
      </c>
      <c r="H729" s="50">
        <v>1026</v>
      </c>
      <c r="I729" s="49">
        <v>5</v>
      </c>
      <c r="J729" s="49">
        <v>224</v>
      </c>
      <c r="K729" s="48" t="s">
        <v>22</v>
      </c>
      <c r="L729" s="55" t="s">
        <v>21</v>
      </c>
      <c r="M729" s="847" t="s">
        <v>21</v>
      </c>
      <c r="N729" s="848" t="s">
        <v>1629</v>
      </c>
      <c r="O729" s="849" t="s">
        <v>1629</v>
      </c>
    </row>
    <row r="730" spans="1:15">
      <c r="A730" s="846" t="s">
        <v>1062</v>
      </c>
      <c r="B730" s="52" t="s">
        <v>2797</v>
      </c>
      <c r="C730" s="56" t="s">
        <v>21</v>
      </c>
      <c r="D730" s="50">
        <v>1176</v>
      </c>
      <c r="E730" s="50" t="s">
        <v>21</v>
      </c>
      <c r="F730" s="50" t="s">
        <v>21</v>
      </c>
      <c r="G730" s="50">
        <v>5</v>
      </c>
      <c r="H730" s="50">
        <v>1026</v>
      </c>
      <c r="I730" s="49">
        <v>5</v>
      </c>
      <c r="J730" s="49">
        <v>224</v>
      </c>
      <c r="K730" s="48" t="s">
        <v>22</v>
      </c>
      <c r="L730" s="55" t="s">
        <v>21</v>
      </c>
      <c r="M730" s="847" t="s">
        <v>21</v>
      </c>
      <c r="N730" s="848" t="s">
        <v>1629</v>
      </c>
      <c r="O730" s="849" t="s">
        <v>1629</v>
      </c>
    </row>
    <row r="731" spans="1:15">
      <c r="A731" s="846" t="s">
        <v>1063</v>
      </c>
      <c r="B731" s="52" t="s">
        <v>2798</v>
      </c>
      <c r="C731" s="51" t="s">
        <v>21</v>
      </c>
      <c r="D731" s="50">
        <v>1133</v>
      </c>
      <c r="E731" s="50" t="s">
        <v>21</v>
      </c>
      <c r="F731" s="50" t="s">
        <v>21</v>
      </c>
      <c r="G731" s="50">
        <v>5</v>
      </c>
      <c r="H731" s="50">
        <v>1026</v>
      </c>
      <c r="I731" s="49">
        <v>5</v>
      </c>
      <c r="J731" s="49">
        <v>224</v>
      </c>
      <c r="K731" s="48" t="s">
        <v>22</v>
      </c>
      <c r="L731" s="55" t="s">
        <v>21</v>
      </c>
      <c r="M731" s="847" t="s">
        <v>21</v>
      </c>
      <c r="N731" s="848" t="s">
        <v>1629</v>
      </c>
      <c r="O731" s="849" t="s">
        <v>1629</v>
      </c>
    </row>
    <row r="732" spans="1:15">
      <c r="A732" s="846" t="s">
        <v>1064</v>
      </c>
      <c r="B732" s="52" t="s">
        <v>2799</v>
      </c>
      <c r="C732" s="51" t="s">
        <v>21</v>
      </c>
      <c r="D732" s="50">
        <v>1405</v>
      </c>
      <c r="E732" s="50" t="s">
        <v>21</v>
      </c>
      <c r="F732" s="50" t="s">
        <v>21</v>
      </c>
      <c r="G732" s="50">
        <v>5</v>
      </c>
      <c r="H732" s="50">
        <v>680</v>
      </c>
      <c r="I732" s="49">
        <v>5</v>
      </c>
      <c r="J732" s="49">
        <v>224</v>
      </c>
      <c r="K732" s="48" t="s">
        <v>22</v>
      </c>
      <c r="L732" s="55" t="s">
        <v>21</v>
      </c>
      <c r="M732" s="847" t="s">
        <v>21</v>
      </c>
      <c r="N732" s="848" t="s">
        <v>1629</v>
      </c>
      <c r="O732" s="849" t="s">
        <v>1629</v>
      </c>
    </row>
    <row r="733" spans="1:15">
      <c r="A733" s="846" t="s">
        <v>1065</v>
      </c>
      <c r="B733" s="52" t="s">
        <v>276</v>
      </c>
      <c r="C733" s="51">
        <v>104</v>
      </c>
      <c r="D733" s="50">
        <v>104</v>
      </c>
      <c r="E733" s="50" t="s">
        <v>21</v>
      </c>
      <c r="F733" s="50" t="s">
        <v>21</v>
      </c>
      <c r="G733" s="50">
        <v>5</v>
      </c>
      <c r="H733" s="50">
        <v>104</v>
      </c>
      <c r="I733" s="49">
        <v>5</v>
      </c>
      <c r="J733" s="49">
        <v>224</v>
      </c>
      <c r="K733" s="48" t="s">
        <v>22</v>
      </c>
      <c r="L733" s="55" t="s">
        <v>21</v>
      </c>
      <c r="M733" s="847" t="s">
        <v>21</v>
      </c>
      <c r="N733" s="848" t="s">
        <v>1629</v>
      </c>
      <c r="O733" s="849" t="s">
        <v>1629</v>
      </c>
    </row>
    <row r="734" spans="1:15">
      <c r="A734" s="846" t="s">
        <v>1066</v>
      </c>
      <c r="B734" s="52" t="s">
        <v>277</v>
      </c>
      <c r="C734" s="51">
        <v>128</v>
      </c>
      <c r="D734" s="50">
        <v>128</v>
      </c>
      <c r="E734" s="50" t="s">
        <v>21</v>
      </c>
      <c r="F734" s="50" t="s">
        <v>21</v>
      </c>
      <c r="G734" s="50">
        <v>5</v>
      </c>
      <c r="H734" s="50">
        <v>283</v>
      </c>
      <c r="I734" s="49">
        <v>5</v>
      </c>
      <c r="J734" s="49">
        <v>224</v>
      </c>
      <c r="K734" s="48" t="s">
        <v>22</v>
      </c>
      <c r="L734" s="55" t="s">
        <v>21</v>
      </c>
      <c r="M734" s="847" t="s">
        <v>21</v>
      </c>
      <c r="N734" s="848" t="s">
        <v>1629</v>
      </c>
      <c r="O734" s="849" t="s">
        <v>1629</v>
      </c>
    </row>
    <row r="735" spans="1:15">
      <c r="A735" s="846" t="s">
        <v>1067</v>
      </c>
      <c r="B735" s="52" t="s">
        <v>278</v>
      </c>
      <c r="C735" s="56">
        <v>146</v>
      </c>
      <c r="D735" s="50">
        <v>146</v>
      </c>
      <c r="E735" s="50" t="s">
        <v>21</v>
      </c>
      <c r="F735" s="50" t="s">
        <v>21</v>
      </c>
      <c r="G735" s="50">
        <v>5</v>
      </c>
      <c r="H735" s="50">
        <v>310</v>
      </c>
      <c r="I735" s="49">
        <v>5</v>
      </c>
      <c r="J735" s="49">
        <v>224</v>
      </c>
      <c r="K735" s="48" t="s">
        <v>22</v>
      </c>
      <c r="L735" s="55" t="s">
        <v>21</v>
      </c>
      <c r="M735" s="847" t="s">
        <v>21</v>
      </c>
      <c r="N735" s="848" t="s">
        <v>1629</v>
      </c>
      <c r="O735" s="849" t="s">
        <v>1629</v>
      </c>
    </row>
    <row r="736" spans="1:15">
      <c r="A736" s="846" t="s">
        <v>1068</v>
      </c>
      <c r="B736" s="52" t="s">
        <v>2800</v>
      </c>
      <c r="C736" s="56" t="s">
        <v>21</v>
      </c>
      <c r="D736" s="50">
        <v>410</v>
      </c>
      <c r="E736" s="50" t="s">
        <v>21</v>
      </c>
      <c r="F736" s="50" t="s">
        <v>21</v>
      </c>
      <c r="G736" s="50">
        <v>5</v>
      </c>
      <c r="H736" s="50">
        <v>352</v>
      </c>
      <c r="I736" s="49">
        <v>5</v>
      </c>
      <c r="J736" s="49">
        <v>224</v>
      </c>
      <c r="K736" s="48" t="s">
        <v>22</v>
      </c>
      <c r="L736" s="55" t="s">
        <v>21</v>
      </c>
      <c r="M736" s="847" t="s">
        <v>21</v>
      </c>
      <c r="N736" s="848" t="s">
        <v>1629</v>
      </c>
      <c r="O736" s="849" t="s">
        <v>1629</v>
      </c>
    </row>
    <row r="737" spans="1:15">
      <c r="A737" s="846" t="s">
        <v>1069</v>
      </c>
      <c r="B737" s="52" t="s">
        <v>279</v>
      </c>
      <c r="C737" s="56" t="s">
        <v>21</v>
      </c>
      <c r="D737" s="50">
        <v>482</v>
      </c>
      <c r="E737" s="50" t="s">
        <v>21</v>
      </c>
      <c r="F737" s="50" t="s">
        <v>21</v>
      </c>
      <c r="G737" s="50">
        <v>5</v>
      </c>
      <c r="H737" s="50">
        <v>482</v>
      </c>
      <c r="I737" s="49">
        <v>5</v>
      </c>
      <c r="J737" s="49">
        <v>224</v>
      </c>
      <c r="K737" s="48" t="s">
        <v>22</v>
      </c>
      <c r="L737" s="55" t="s">
        <v>21</v>
      </c>
      <c r="M737" s="847" t="s">
        <v>21</v>
      </c>
      <c r="N737" s="848" t="s">
        <v>1629</v>
      </c>
      <c r="O737" s="849" t="s">
        <v>1629</v>
      </c>
    </row>
    <row r="738" spans="1:15">
      <c r="A738" s="846" t="s">
        <v>1070</v>
      </c>
      <c r="B738" s="52" t="s">
        <v>2801</v>
      </c>
      <c r="C738" s="51">
        <v>124</v>
      </c>
      <c r="D738" s="50">
        <v>536</v>
      </c>
      <c r="E738" s="50" t="s">
        <v>21</v>
      </c>
      <c r="F738" s="50" t="s">
        <v>21</v>
      </c>
      <c r="G738" s="50">
        <v>5</v>
      </c>
      <c r="H738" s="50">
        <v>636</v>
      </c>
      <c r="I738" s="49">
        <v>5</v>
      </c>
      <c r="J738" s="49">
        <v>224</v>
      </c>
      <c r="K738" s="48" t="s">
        <v>22</v>
      </c>
      <c r="L738" s="55" t="s">
        <v>21</v>
      </c>
      <c r="M738" s="847" t="s">
        <v>21</v>
      </c>
      <c r="N738" s="848" t="s">
        <v>1629</v>
      </c>
      <c r="O738" s="849" t="s">
        <v>1629</v>
      </c>
    </row>
    <row r="739" spans="1:15">
      <c r="A739" s="846" t="s">
        <v>1071</v>
      </c>
      <c r="B739" s="52" t="s">
        <v>2802</v>
      </c>
      <c r="C739" s="51">
        <v>141</v>
      </c>
      <c r="D739" s="50">
        <v>536</v>
      </c>
      <c r="E739" s="50" t="s">
        <v>21</v>
      </c>
      <c r="F739" s="50" t="s">
        <v>21</v>
      </c>
      <c r="G739" s="50">
        <v>5</v>
      </c>
      <c r="H739" s="50">
        <v>731</v>
      </c>
      <c r="I739" s="49">
        <v>5</v>
      </c>
      <c r="J739" s="49">
        <v>224</v>
      </c>
      <c r="K739" s="48" t="s">
        <v>22</v>
      </c>
      <c r="L739" s="55" t="s">
        <v>21</v>
      </c>
      <c r="M739" s="847" t="s">
        <v>21</v>
      </c>
      <c r="N739" s="848" t="s">
        <v>1629</v>
      </c>
      <c r="O739" s="849" t="s">
        <v>1629</v>
      </c>
    </row>
    <row r="740" spans="1:15">
      <c r="A740" s="846" t="s">
        <v>1072</v>
      </c>
      <c r="B740" s="52" t="s">
        <v>2803</v>
      </c>
      <c r="C740" s="56" t="s">
        <v>21</v>
      </c>
      <c r="D740" s="50">
        <v>755</v>
      </c>
      <c r="E740" s="50" t="s">
        <v>21</v>
      </c>
      <c r="F740" s="50" t="s">
        <v>21</v>
      </c>
      <c r="G740" s="50">
        <v>5</v>
      </c>
      <c r="H740" s="50">
        <v>847</v>
      </c>
      <c r="I740" s="49">
        <v>5</v>
      </c>
      <c r="J740" s="49">
        <v>224</v>
      </c>
      <c r="K740" s="48" t="s">
        <v>22</v>
      </c>
      <c r="L740" s="55" t="s">
        <v>21</v>
      </c>
      <c r="M740" s="847" t="s">
        <v>21</v>
      </c>
      <c r="N740" s="848" t="s">
        <v>1629</v>
      </c>
      <c r="O740" s="849" t="s">
        <v>1629</v>
      </c>
    </row>
    <row r="741" spans="1:15">
      <c r="A741" s="846" t="s">
        <v>1073</v>
      </c>
      <c r="B741" s="52" t="s">
        <v>2804</v>
      </c>
      <c r="C741" s="56" t="s">
        <v>21</v>
      </c>
      <c r="D741" s="50">
        <v>828</v>
      </c>
      <c r="E741" s="50" t="s">
        <v>21</v>
      </c>
      <c r="F741" s="50" t="s">
        <v>21</v>
      </c>
      <c r="G741" s="50">
        <v>5</v>
      </c>
      <c r="H741" s="50">
        <v>1018</v>
      </c>
      <c r="I741" s="49">
        <v>5</v>
      </c>
      <c r="J741" s="49">
        <v>224</v>
      </c>
      <c r="K741" s="48" t="s">
        <v>22</v>
      </c>
      <c r="L741" s="55" t="s">
        <v>21</v>
      </c>
      <c r="M741" s="847" t="s">
        <v>21</v>
      </c>
      <c r="N741" s="848" t="s">
        <v>1629</v>
      </c>
      <c r="O741" s="849" t="s">
        <v>1629</v>
      </c>
    </row>
    <row r="742" spans="1:15">
      <c r="A742" s="846" t="s">
        <v>1074</v>
      </c>
      <c r="B742" s="52" t="s">
        <v>2805</v>
      </c>
      <c r="C742" s="51">
        <v>111</v>
      </c>
      <c r="D742" s="50">
        <v>485</v>
      </c>
      <c r="E742" s="50" t="s">
        <v>21</v>
      </c>
      <c r="F742" s="50" t="s">
        <v>21</v>
      </c>
      <c r="G742" s="50">
        <v>5</v>
      </c>
      <c r="H742" s="50">
        <v>477</v>
      </c>
      <c r="I742" s="49">
        <v>5</v>
      </c>
      <c r="J742" s="49">
        <v>224</v>
      </c>
      <c r="K742" s="48" t="s">
        <v>22</v>
      </c>
      <c r="L742" s="55" t="s">
        <v>21</v>
      </c>
      <c r="M742" s="847" t="s">
        <v>21</v>
      </c>
      <c r="N742" s="848" t="s">
        <v>1629</v>
      </c>
      <c r="O742" s="849" t="s">
        <v>1629</v>
      </c>
    </row>
    <row r="743" spans="1:15">
      <c r="A743" s="846" t="s">
        <v>1075</v>
      </c>
      <c r="B743" s="52" t="s">
        <v>2806</v>
      </c>
      <c r="C743" s="51">
        <v>120</v>
      </c>
      <c r="D743" s="50">
        <v>120</v>
      </c>
      <c r="E743" s="50" t="s">
        <v>21</v>
      </c>
      <c r="F743" s="50" t="s">
        <v>21</v>
      </c>
      <c r="G743" s="50">
        <v>5</v>
      </c>
      <c r="H743" s="50">
        <v>344</v>
      </c>
      <c r="I743" s="49">
        <v>5</v>
      </c>
      <c r="J743" s="49">
        <v>224</v>
      </c>
      <c r="K743" s="48" t="s">
        <v>22</v>
      </c>
      <c r="L743" s="55" t="s">
        <v>21</v>
      </c>
      <c r="M743" s="847" t="s">
        <v>21</v>
      </c>
      <c r="N743" s="848" t="s">
        <v>1629</v>
      </c>
      <c r="O743" s="849" t="s">
        <v>1629</v>
      </c>
    </row>
    <row r="744" spans="1:15">
      <c r="A744" s="846" t="s">
        <v>1076</v>
      </c>
      <c r="B744" s="52" t="s">
        <v>2807</v>
      </c>
      <c r="C744" s="56" t="s">
        <v>21</v>
      </c>
      <c r="D744" s="50">
        <v>448</v>
      </c>
      <c r="E744" s="50" t="s">
        <v>21</v>
      </c>
      <c r="F744" s="50" t="s">
        <v>21</v>
      </c>
      <c r="G744" s="50">
        <v>5</v>
      </c>
      <c r="H744" s="50">
        <v>448</v>
      </c>
      <c r="I744" s="49">
        <v>5</v>
      </c>
      <c r="J744" s="49">
        <v>390</v>
      </c>
      <c r="K744" s="48" t="s">
        <v>22</v>
      </c>
      <c r="L744" s="55" t="s">
        <v>21</v>
      </c>
      <c r="M744" s="847" t="s">
        <v>21</v>
      </c>
      <c r="N744" s="848" t="s">
        <v>1629</v>
      </c>
      <c r="O744" s="849" t="s">
        <v>1629</v>
      </c>
    </row>
    <row r="745" spans="1:15">
      <c r="A745" s="846" t="s">
        <v>1077</v>
      </c>
      <c r="B745" s="52" t="s">
        <v>2808</v>
      </c>
      <c r="C745" s="56">
        <v>111</v>
      </c>
      <c r="D745" s="50">
        <v>485</v>
      </c>
      <c r="E745" s="50" t="s">
        <v>21</v>
      </c>
      <c r="F745" s="50" t="s">
        <v>21</v>
      </c>
      <c r="G745" s="50">
        <v>5</v>
      </c>
      <c r="H745" s="50">
        <v>477</v>
      </c>
      <c r="I745" s="49">
        <v>5</v>
      </c>
      <c r="J745" s="49">
        <v>224</v>
      </c>
      <c r="K745" s="48" t="s">
        <v>22</v>
      </c>
      <c r="L745" s="55" t="s">
        <v>21</v>
      </c>
      <c r="M745" s="847" t="s">
        <v>21</v>
      </c>
      <c r="N745" s="848" t="s">
        <v>1629</v>
      </c>
      <c r="O745" s="849" t="s">
        <v>1629</v>
      </c>
    </row>
    <row r="746" spans="1:15">
      <c r="A746" s="846" t="s">
        <v>1078</v>
      </c>
      <c r="B746" s="52" t="s">
        <v>2809</v>
      </c>
      <c r="C746" s="51" t="s">
        <v>21</v>
      </c>
      <c r="D746" s="50">
        <v>501</v>
      </c>
      <c r="E746" s="50" t="s">
        <v>21</v>
      </c>
      <c r="F746" s="50" t="s">
        <v>21</v>
      </c>
      <c r="G746" s="50">
        <v>5</v>
      </c>
      <c r="H746" s="50">
        <v>489</v>
      </c>
      <c r="I746" s="49">
        <v>5</v>
      </c>
      <c r="J746" s="49">
        <v>224</v>
      </c>
      <c r="K746" s="48" t="s">
        <v>22</v>
      </c>
      <c r="L746" s="55" t="s">
        <v>21</v>
      </c>
      <c r="M746" s="847" t="s">
        <v>21</v>
      </c>
      <c r="N746" s="848" t="s">
        <v>1629</v>
      </c>
      <c r="O746" s="849" t="s">
        <v>1629</v>
      </c>
    </row>
    <row r="747" spans="1:15">
      <c r="A747" s="858" t="s">
        <v>2810</v>
      </c>
      <c r="B747" s="859" t="s">
        <v>1869</v>
      </c>
      <c r="C747" s="860">
        <v>73</v>
      </c>
      <c r="D747" s="861">
        <v>73</v>
      </c>
      <c r="E747" s="861" t="s">
        <v>21</v>
      </c>
      <c r="F747" s="861" t="s">
        <v>21</v>
      </c>
      <c r="G747" s="861">
        <v>5</v>
      </c>
      <c r="H747" s="861">
        <v>73</v>
      </c>
      <c r="I747" s="862">
        <v>5</v>
      </c>
      <c r="J747" s="862">
        <v>224</v>
      </c>
      <c r="K747" s="863" t="s">
        <v>22</v>
      </c>
      <c r="L747" s="864" t="s">
        <v>21</v>
      </c>
      <c r="M747" s="865" t="s">
        <v>21</v>
      </c>
      <c r="N747" s="866" t="s">
        <v>1629</v>
      </c>
      <c r="O747" s="867" t="s">
        <v>1629</v>
      </c>
    </row>
    <row r="748" spans="1:15">
      <c r="A748" s="858" t="s">
        <v>2811</v>
      </c>
      <c r="B748" s="859" t="s">
        <v>2812</v>
      </c>
      <c r="C748" s="868">
        <v>471</v>
      </c>
      <c r="D748" s="861">
        <v>471</v>
      </c>
      <c r="E748" s="861" t="s">
        <v>21</v>
      </c>
      <c r="F748" s="861" t="s">
        <v>21</v>
      </c>
      <c r="G748" s="861">
        <v>5</v>
      </c>
      <c r="H748" s="861">
        <v>471</v>
      </c>
      <c r="I748" s="862">
        <v>5</v>
      </c>
      <c r="J748" s="862">
        <v>224</v>
      </c>
      <c r="K748" s="863" t="s">
        <v>22</v>
      </c>
      <c r="L748" s="864" t="s">
        <v>21</v>
      </c>
      <c r="M748" s="865" t="s">
        <v>21</v>
      </c>
      <c r="N748" s="866" t="s">
        <v>1629</v>
      </c>
      <c r="O748" s="867" t="s">
        <v>1629</v>
      </c>
    </row>
    <row r="749" spans="1:15">
      <c r="A749" s="846" t="s">
        <v>1079</v>
      </c>
      <c r="B749" s="52" t="s">
        <v>2813</v>
      </c>
      <c r="C749" s="56" t="s">
        <v>21</v>
      </c>
      <c r="D749" s="50">
        <v>4318</v>
      </c>
      <c r="E749" s="850" t="s">
        <v>21</v>
      </c>
      <c r="F749" s="50" t="s">
        <v>21</v>
      </c>
      <c r="G749" s="50">
        <v>47</v>
      </c>
      <c r="H749" s="50">
        <v>4375</v>
      </c>
      <c r="I749" s="49">
        <v>57</v>
      </c>
      <c r="J749" s="49">
        <v>224</v>
      </c>
      <c r="K749" s="48" t="s">
        <v>27</v>
      </c>
      <c r="L749" s="55">
        <v>0.25</v>
      </c>
      <c r="M749" s="847">
        <v>1094</v>
      </c>
      <c r="N749" s="848" t="s">
        <v>1629</v>
      </c>
      <c r="O749" s="849" t="s">
        <v>1629</v>
      </c>
    </row>
    <row r="750" spans="1:15">
      <c r="A750" s="846" t="s">
        <v>1080</v>
      </c>
      <c r="B750" s="52" t="s">
        <v>2814</v>
      </c>
      <c r="C750" s="56" t="s">
        <v>21</v>
      </c>
      <c r="D750" s="50">
        <v>2217</v>
      </c>
      <c r="E750" s="50" t="s">
        <v>21</v>
      </c>
      <c r="F750" s="50" t="s">
        <v>21</v>
      </c>
      <c r="G750" s="50">
        <v>28</v>
      </c>
      <c r="H750" s="50">
        <v>2595</v>
      </c>
      <c r="I750" s="49">
        <v>24</v>
      </c>
      <c r="J750" s="49">
        <v>224</v>
      </c>
      <c r="K750" s="48" t="s">
        <v>27</v>
      </c>
      <c r="L750" s="55">
        <v>0.25</v>
      </c>
      <c r="M750" s="847">
        <v>649</v>
      </c>
      <c r="N750" s="848" t="s">
        <v>1629</v>
      </c>
      <c r="O750" s="849" t="s">
        <v>1629</v>
      </c>
    </row>
    <row r="751" spans="1:15">
      <c r="A751" s="846" t="s">
        <v>1081</v>
      </c>
      <c r="B751" s="52" t="s">
        <v>2815</v>
      </c>
      <c r="C751" s="51" t="s">
        <v>21</v>
      </c>
      <c r="D751" s="50">
        <v>949</v>
      </c>
      <c r="E751" s="50" t="s">
        <v>21</v>
      </c>
      <c r="F751" s="50" t="s">
        <v>21</v>
      </c>
      <c r="G751" s="50">
        <v>5</v>
      </c>
      <c r="H751" s="50">
        <v>2328</v>
      </c>
      <c r="I751" s="49">
        <v>23</v>
      </c>
      <c r="J751" s="49">
        <v>224</v>
      </c>
      <c r="K751" s="48" t="s">
        <v>27</v>
      </c>
      <c r="L751" s="55">
        <v>0.25</v>
      </c>
      <c r="M751" s="847">
        <v>582</v>
      </c>
      <c r="N751" s="848" t="s">
        <v>1629</v>
      </c>
      <c r="O751" s="849" t="s">
        <v>1629</v>
      </c>
    </row>
    <row r="752" spans="1:15">
      <c r="A752" s="846" t="s">
        <v>1082</v>
      </c>
      <c r="B752" s="52" t="s">
        <v>2816</v>
      </c>
      <c r="C752" s="51" t="s">
        <v>21</v>
      </c>
      <c r="D752" s="50">
        <v>2622</v>
      </c>
      <c r="E752" s="50" t="s">
        <v>21</v>
      </c>
      <c r="F752" s="50" t="s">
        <v>21</v>
      </c>
      <c r="G752" s="50">
        <v>39</v>
      </c>
      <c r="H752" s="50">
        <v>4289</v>
      </c>
      <c r="I752" s="49">
        <v>48</v>
      </c>
      <c r="J752" s="49">
        <v>224</v>
      </c>
      <c r="K752" s="48" t="s">
        <v>27</v>
      </c>
      <c r="L752" s="55">
        <v>0.25</v>
      </c>
      <c r="M752" s="847">
        <v>1072</v>
      </c>
      <c r="N752" s="848" t="s">
        <v>1629</v>
      </c>
      <c r="O752" s="849" t="s">
        <v>1629</v>
      </c>
    </row>
    <row r="753" spans="1:15">
      <c r="A753" s="846" t="s">
        <v>1083</v>
      </c>
      <c r="B753" s="52" t="s">
        <v>2817</v>
      </c>
      <c r="C753" s="51" t="s">
        <v>21</v>
      </c>
      <c r="D753" s="50">
        <v>1565</v>
      </c>
      <c r="E753" s="50" t="s">
        <v>21</v>
      </c>
      <c r="F753" s="50" t="s">
        <v>21</v>
      </c>
      <c r="G753" s="50">
        <v>18</v>
      </c>
      <c r="H753" s="50">
        <v>2328</v>
      </c>
      <c r="I753" s="49">
        <v>23</v>
      </c>
      <c r="J753" s="49">
        <v>224</v>
      </c>
      <c r="K753" s="48" t="s">
        <v>27</v>
      </c>
      <c r="L753" s="55">
        <v>0.25</v>
      </c>
      <c r="M753" s="847">
        <v>582</v>
      </c>
      <c r="N753" s="848" t="s">
        <v>1629</v>
      </c>
      <c r="O753" s="849" t="s">
        <v>1629</v>
      </c>
    </row>
    <row r="754" spans="1:15">
      <c r="A754" s="846" t="s">
        <v>1084</v>
      </c>
      <c r="B754" s="52" t="s">
        <v>2818</v>
      </c>
      <c r="C754" s="51" t="s">
        <v>21</v>
      </c>
      <c r="D754" s="50">
        <v>315</v>
      </c>
      <c r="E754" s="50" t="s">
        <v>21</v>
      </c>
      <c r="F754" s="50" t="s">
        <v>21</v>
      </c>
      <c r="G754" s="50">
        <v>5</v>
      </c>
      <c r="H754" s="50">
        <v>2328</v>
      </c>
      <c r="I754" s="49">
        <v>23</v>
      </c>
      <c r="J754" s="49">
        <v>224</v>
      </c>
      <c r="K754" s="48" t="s">
        <v>27</v>
      </c>
      <c r="L754" s="55">
        <v>0.25</v>
      </c>
      <c r="M754" s="847">
        <v>582</v>
      </c>
      <c r="N754" s="848" t="s">
        <v>1629</v>
      </c>
      <c r="O754" s="849" t="s">
        <v>1629</v>
      </c>
    </row>
    <row r="755" spans="1:15">
      <c r="A755" s="846" t="s">
        <v>1085</v>
      </c>
      <c r="B755" s="52" t="s">
        <v>2819</v>
      </c>
      <c r="C755" s="51" t="s">
        <v>21</v>
      </c>
      <c r="D755" s="50">
        <v>2589</v>
      </c>
      <c r="E755" s="50" t="s">
        <v>21</v>
      </c>
      <c r="F755" s="50" t="s">
        <v>21</v>
      </c>
      <c r="G755" s="50">
        <v>23</v>
      </c>
      <c r="H755" s="50">
        <v>3056</v>
      </c>
      <c r="I755" s="49">
        <v>33</v>
      </c>
      <c r="J755" s="49">
        <v>224</v>
      </c>
      <c r="K755" s="48" t="s">
        <v>27</v>
      </c>
      <c r="L755" s="55">
        <v>0.25</v>
      </c>
      <c r="M755" s="847">
        <v>764</v>
      </c>
      <c r="N755" s="848" t="s">
        <v>1629</v>
      </c>
      <c r="O755" s="849" t="s">
        <v>1629</v>
      </c>
    </row>
    <row r="756" spans="1:15">
      <c r="A756" s="846" t="s">
        <v>1086</v>
      </c>
      <c r="B756" s="52" t="s">
        <v>2820</v>
      </c>
      <c r="C756" s="51" t="s">
        <v>21</v>
      </c>
      <c r="D756" s="50">
        <v>1547</v>
      </c>
      <c r="E756" s="50" t="s">
        <v>21</v>
      </c>
      <c r="F756" s="50" t="s">
        <v>21</v>
      </c>
      <c r="G756" s="50">
        <v>8</v>
      </c>
      <c r="H756" s="50">
        <v>1283</v>
      </c>
      <c r="I756" s="49">
        <v>14</v>
      </c>
      <c r="J756" s="49">
        <v>224</v>
      </c>
      <c r="K756" s="48" t="s">
        <v>22</v>
      </c>
      <c r="L756" s="55" t="s">
        <v>21</v>
      </c>
      <c r="M756" s="847" t="s">
        <v>21</v>
      </c>
      <c r="N756" s="848">
        <v>1</v>
      </c>
      <c r="O756" s="849" t="s">
        <v>2210</v>
      </c>
    </row>
    <row r="757" spans="1:15">
      <c r="A757" s="846" t="s">
        <v>1087</v>
      </c>
      <c r="B757" s="52" t="s">
        <v>2821</v>
      </c>
      <c r="C757" s="51" t="s">
        <v>21</v>
      </c>
      <c r="D757" s="50">
        <v>895</v>
      </c>
      <c r="E757" s="50" t="s">
        <v>21</v>
      </c>
      <c r="F757" s="50" t="s">
        <v>21</v>
      </c>
      <c r="G757" s="50">
        <v>5</v>
      </c>
      <c r="H757" s="50">
        <v>846</v>
      </c>
      <c r="I757" s="49">
        <v>8</v>
      </c>
      <c r="J757" s="49">
        <v>224</v>
      </c>
      <c r="K757" s="48" t="s">
        <v>22</v>
      </c>
      <c r="L757" s="55" t="s">
        <v>21</v>
      </c>
      <c r="M757" s="847" t="s">
        <v>21</v>
      </c>
      <c r="N757" s="848">
        <v>1</v>
      </c>
      <c r="O757" s="849" t="s">
        <v>2210</v>
      </c>
    </row>
    <row r="758" spans="1:15">
      <c r="A758" s="846" t="s">
        <v>1088</v>
      </c>
      <c r="B758" s="52" t="s">
        <v>2822</v>
      </c>
      <c r="C758" s="51" t="s">
        <v>21</v>
      </c>
      <c r="D758" s="50">
        <v>2589</v>
      </c>
      <c r="E758" s="50" t="s">
        <v>21</v>
      </c>
      <c r="F758" s="50" t="s">
        <v>21</v>
      </c>
      <c r="G758" s="50">
        <v>23</v>
      </c>
      <c r="H758" s="50">
        <v>2597</v>
      </c>
      <c r="I758" s="49">
        <v>22</v>
      </c>
      <c r="J758" s="49">
        <v>224</v>
      </c>
      <c r="K758" s="48" t="s">
        <v>27</v>
      </c>
      <c r="L758" s="55">
        <v>0.25</v>
      </c>
      <c r="M758" s="847">
        <v>649</v>
      </c>
      <c r="N758" s="848" t="s">
        <v>1629</v>
      </c>
      <c r="O758" s="849" t="s">
        <v>1629</v>
      </c>
    </row>
    <row r="759" spans="1:15">
      <c r="A759" s="846" t="s">
        <v>1089</v>
      </c>
      <c r="B759" s="52" t="s">
        <v>2823</v>
      </c>
      <c r="C759" s="51" t="s">
        <v>21</v>
      </c>
      <c r="D759" s="50">
        <v>1547</v>
      </c>
      <c r="E759" s="50" t="s">
        <v>21</v>
      </c>
      <c r="F759" s="50" t="s">
        <v>21</v>
      </c>
      <c r="G759" s="50">
        <v>8</v>
      </c>
      <c r="H759" s="50">
        <v>1230</v>
      </c>
      <c r="I759" s="49">
        <v>9</v>
      </c>
      <c r="J759" s="49">
        <v>224</v>
      </c>
      <c r="K759" s="48" t="s">
        <v>22</v>
      </c>
      <c r="L759" s="55" t="s">
        <v>21</v>
      </c>
      <c r="M759" s="847" t="s">
        <v>21</v>
      </c>
      <c r="N759" s="848">
        <v>1</v>
      </c>
      <c r="O759" s="849" t="s">
        <v>2210</v>
      </c>
    </row>
    <row r="760" spans="1:15">
      <c r="A760" s="846" t="s">
        <v>1090</v>
      </c>
      <c r="B760" s="52" t="s">
        <v>2824</v>
      </c>
      <c r="C760" s="51" t="s">
        <v>21</v>
      </c>
      <c r="D760" s="50">
        <v>861</v>
      </c>
      <c r="E760" s="50" t="s">
        <v>21</v>
      </c>
      <c r="F760" s="50" t="s">
        <v>21</v>
      </c>
      <c r="G760" s="50">
        <v>5</v>
      </c>
      <c r="H760" s="50">
        <v>872</v>
      </c>
      <c r="I760" s="49">
        <v>5</v>
      </c>
      <c r="J760" s="49">
        <v>224</v>
      </c>
      <c r="K760" s="48" t="s">
        <v>22</v>
      </c>
      <c r="L760" s="55" t="s">
        <v>21</v>
      </c>
      <c r="M760" s="847" t="s">
        <v>21</v>
      </c>
      <c r="N760" s="848">
        <v>1</v>
      </c>
      <c r="O760" s="849" t="s">
        <v>2210</v>
      </c>
    </row>
    <row r="761" spans="1:15">
      <c r="A761" s="846" t="s">
        <v>1091</v>
      </c>
      <c r="B761" s="52" t="s">
        <v>2825</v>
      </c>
      <c r="C761" s="51" t="s">
        <v>21</v>
      </c>
      <c r="D761" s="50">
        <v>1722</v>
      </c>
      <c r="E761" s="50" t="s">
        <v>21</v>
      </c>
      <c r="F761" s="50" t="s">
        <v>21</v>
      </c>
      <c r="G761" s="50">
        <v>10</v>
      </c>
      <c r="H761" s="50">
        <v>2171</v>
      </c>
      <c r="I761" s="49">
        <v>15</v>
      </c>
      <c r="J761" s="49">
        <v>224</v>
      </c>
      <c r="K761" s="48" t="s">
        <v>27</v>
      </c>
      <c r="L761" s="55">
        <v>0.25</v>
      </c>
      <c r="M761" s="847">
        <v>543</v>
      </c>
      <c r="N761" s="848" t="s">
        <v>1629</v>
      </c>
      <c r="O761" s="849" t="s">
        <v>1629</v>
      </c>
    </row>
    <row r="762" spans="1:15">
      <c r="A762" s="846" t="s">
        <v>1092</v>
      </c>
      <c r="B762" s="52" t="s">
        <v>2826</v>
      </c>
      <c r="C762" s="51" t="s">
        <v>21</v>
      </c>
      <c r="D762" s="50">
        <v>1264</v>
      </c>
      <c r="E762" s="50" t="s">
        <v>21</v>
      </c>
      <c r="F762" s="50" t="s">
        <v>21</v>
      </c>
      <c r="G762" s="50">
        <v>5</v>
      </c>
      <c r="H762" s="50">
        <v>839</v>
      </c>
      <c r="I762" s="49">
        <v>5</v>
      </c>
      <c r="J762" s="49">
        <v>224</v>
      </c>
      <c r="K762" s="48" t="s">
        <v>27</v>
      </c>
      <c r="L762" s="55">
        <v>0.7</v>
      </c>
      <c r="M762" s="847">
        <v>587</v>
      </c>
      <c r="N762" s="848" t="s">
        <v>1629</v>
      </c>
      <c r="O762" s="849" t="s">
        <v>1629</v>
      </c>
    </row>
    <row r="763" spans="1:15">
      <c r="A763" s="846" t="s">
        <v>1093</v>
      </c>
      <c r="B763" s="52" t="s">
        <v>2827</v>
      </c>
      <c r="C763" s="51" t="s">
        <v>21</v>
      </c>
      <c r="D763" s="50">
        <v>949</v>
      </c>
      <c r="E763" s="50" t="s">
        <v>21</v>
      </c>
      <c r="F763" s="50" t="s">
        <v>21</v>
      </c>
      <c r="G763" s="50">
        <v>5</v>
      </c>
      <c r="H763" s="50">
        <v>516</v>
      </c>
      <c r="I763" s="49">
        <v>5</v>
      </c>
      <c r="J763" s="49">
        <v>224</v>
      </c>
      <c r="K763" s="48" t="s">
        <v>22</v>
      </c>
      <c r="L763" s="55" t="s">
        <v>21</v>
      </c>
      <c r="M763" s="847" t="s">
        <v>21</v>
      </c>
      <c r="N763" s="848" t="s">
        <v>1629</v>
      </c>
      <c r="O763" s="849" t="s">
        <v>1629</v>
      </c>
    </row>
    <row r="764" spans="1:15">
      <c r="A764" s="846" t="s">
        <v>1094</v>
      </c>
      <c r="B764" s="52" t="s">
        <v>2828</v>
      </c>
      <c r="C764" s="51" t="s">
        <v>21</v>
      </c>
      <c r="D764" s="50">
        <v>1722</v>
      </c>
      <c r="E764" s="50" t="s">
        <v>21</v>
      </c>
      <c r="F764" s="50" t="s">
        <v>21</v>
      </c>
      <c r="G764" s="50">
        <v>10</v>
      </c>
      <c r="H764" s="50">
        <v>1399</v>
      </c>
      <c r="I764" s="49">
        <v>8</v>
      </c>
      <c r="J764" s="49">
        <v>224</v>
      </c>
      <c r="K764" s="48" t="s">
        <v>27</v>
      </c>
      <c r="L764" s="55">
        <v>0.45</v>
      </c>
      <c r="M764" s="847">
        <v>630</v>
      </c>
      <c r="N764" s="848" t="s">
        <v>1629</v>
      </c>
      <c r="O764" s="849" t="s">
        <v>1629</v>
      </c>
    </row>
    <row r="765" spans="1:15">
      <c r="A765" s="846" t="s">
        <v>1095</v>
      </c>
      <c r="B765" s="52" t="s">
        <v>2829</v>
      </c>
      <c r="C765" s="51" t="s">
        <v>21</v>
      </c>
      <c r="D765" s="50">
        <v>730</v>
      </c>
      <c r="E765" s="50" t="s">
        <v>21</v>
      </c>
      <c r="F765" s="50" t="s">
        <v>21</v>
      </c>
      <c r="G765" s="50">
        <v>5</v>
      </c>
      <c r="H765" s="50">
        <v>569</v>
      </c>
      <c r="I765" s="49">
        <v>5</v>
      </c>
      <c r="J765" s="49">
        <v>224</v>
      </c>
      <c r="K765" s="48" t="s">
        <v>22</v>
      </c>
      <c r="L765" s="55" t="s">
        <v>21</v>
      </c>
      <c r="M765" s="847" t="s">
        <v>21</v>
      </c>
      <c r="N765" s="848" t="s">
        <v>1629</v>
      </c>
      <c r="O765" s="849" t="s">
        <v>1629</v>
      </c>
    </row>
    <row r="766" spans="1:15">
      <c r="A766" s="846" t="s">
        <v>1096</v>
      </c>
      <c r="B766" s="52" t="s">
        <v>280</v>
      </c>
      <c r="C766" s="51" t="s">
        <v>21</v>
      </c>
      <c r="D766" s="50">
        <v>2238</v>
      </c>
      <c r="E766" s="50" t="s">
        <v>21</v>
      </c>
      <c r="F766" s="50" t="s">
        <v>21</v>
      </c>
      <c r="G766" s="50">
        <v>5</v>
      </c>
      <c r="H766" s="50">
        <v>6439</v>
      </c>
      <c r="I766" s="49">
        <v>61</v>
      </c>
      <c r="J766" s="49">
        <v>198</v>
      </c>
      <c r="K766" s="48" t="s">
        <v>22</v>
      </c>
      <c r="L766" s="55" t="s">
        <v>21</v>
      </c>
      <c r="M766" s="847" t="s">
        <v>21</v>
      </c>
      <c r="N766" s="848" t="s">
        <v>1629</v>
      </c>
      <c r="O766" s="849" t="s">
        <v>1629</v>
      </c>
    </row>
    <row r="767" spans="1:15">
      <c r="A767" s="846" t="s">
        <v>1097</v>
      </c>
      <c r="B767" s="52" t="s">
        <v>281</v>
      </c>
      <c r="C767" s="51" t="s">
        <v>21</v>
      </c>
      <c r="D767" s="50">
        <v>1876</v>
      </c>
      <c r="E767" s="50" t="s">
        <v>21</v>
      </c>
      <c r="F767" s="50" t="s">
        <v>21</v>
      </c>
      <c r="G767" s="50">
        <v>5</v>
      </c>
      <c r="H767" s="50">
        <v>1792</v>
      </c>
      <c r="I767" s="49">
        <v>17</v>
      </c>
      <c r="J767" s="49">
        <v>198</v>
      </c>
      <c r="K767" s="48" t="s">
        <v>22</v>
      </c>
      <c r="L767" s="55" t="s">
        <v>21</v>
      </c>
      <c r="M767" s="847" t="s">
        <v>21</v>
      </c>
      <c r="N767" s="848" t="s">
        <v>1629</v>
      </c>
      <c r="O767" s="849" t="s">
        <v>1629</v>
      </c>
    </row>
    <row r="768" spans="1:15">
      <c r="A768" s="846" t="s">
        <v>1098</v>
      </c>
      <c r="B768" s="52" t="s">
        <v>282</v>
      </c>
      <c r="C768" s="51" t="s">
        <v>21</v>
      </c>
      <c r="D768" s="50">
        <v>4052</v>
      </c>
      <c r="E768" s="50" t="s">
        <v>21</v>
      </c>
      <c r="F768" s="50" t="s">
        <v>21</v>
      </c>
      <c r="G768" s="50">
        <v>12</v>
      </c>
      <c r="H768" s="50">
        <v>6360</v>
      </c>
      <c r="I768" s="49">
        <v>63</v>
      </c>
      <c r="J768" s="49">
        <v>198</v>
      </c>
      <c r="K768" s="48" t="s">
        <v>22</v>
      </c>
      <c r="L768" s="55" t="s">
        <v>21</v>
      </c>
      <c r="M768" s="847" t="s">
        <v>21</v>
      </c>
      <c r="N768" s="848" t="s">
        <v>1629</v>
      </c>
      <c r="O768" s="849" t="s">
        <v>1629</v>
      </c>
    </row>
    <row r="769" spans="1:15">
      <c r="A769" s="846" t="s">
        <v>1099</v>
      </c>
      <c r="B769" s="52" t="s">
        <v>283</v>
      </c>
      <c r="C769" s="51" t="s">
        <v>21</v>
      </c>
      <c r="D769" s="50">
        <v>526</v>
      </c>
      <c r="E769" s="50" t="s">
        <v>21</v>
      </c>
      <c r="F769" s="50" t="s">
        <v>21</v>
      </c>
      <c r="G769" s="50">
        <v>5</v>
      </c>
      <c r="H769" s="50">
        <v>2845</v>
      </c>
      <c r="I769" s="49">
        <v>26</v>
      </c>
      <c r="J769" s="49">
        <v>198</v>
      </c>
      <c r="K769" s="48" t="s">
        <v>27</v>
      </c>
      <c r="L769" s="55">
        <v>0.25</v>
      </c>
      <c r="M769" s="847">
        <v>711</v>
      </c>
      <c r="N769" s="848" t="s">
        <v>1629</v>
      </c>
      <c r="O769" s="849" t="s">
        <v>1629</v>
      </c>
    </row>
    <row r="770" spans="1:15">
      <c r="A770" s="846" t="s">
        <v>1100</v>
      </c>
      <c r="B770" s="52" t="s">
        <v>284</v>
      </c>
      <c r="C770" s="51" t="s">
        <v>21</v>
      </c>
      <c r="D770" s="50">
        <v>486</v>
      </c>
      <c r="E770" s="50" t="s">
        <v>21</v>
      </c>
      <c r="F770" s="50" t="s">
        <v>21</v>
      </c>
      <c r="G770" s="50">
        <v>5</v>
      </c>
      <c r="H770" s="50">
        <v>1211</v>
      </c>
      <c r="I770" s="49">
        <v>8</v>
      </c>
      <c r="J770" s="49">
        <v>198</v>
      </c>
      <c r="K770" s="48" t="s">
        <v>27</v>
      </c>
      <c r="L770" s="55">
        <v>0.7</v>
      </c>
      <c r="M770" s="847">
        <v>848</v>
      </c>
      <c r="N770" s="848" t="s">
        <v>1629</v>
      </c>
      <c r="O770" s="849" t="s">
        <v>1629</v>
      </c>
    </row>
    <row r="771" spans="1:15">
      <c r="A771" s="846" t="s">
        <v>1101</v>
      </c>
      <c r="B771" s="52" t="s">
        <v>2830</v>
      </c>
      <c r="C771" s="51" t="s">
        <v>21</v>
      </c>
      <c r="D771" s="50">
        <v>1193</v>
      </c>
      <c r="E771" s="50" t="s">
        <v>21</v>
      </c>
      <c r="F771" s="50" t="s">
        <v>21</v>
      </c>
      <c r="G771" s="50">
        <v>8</v>
      </c>
      <c r="H771" s="50">
        <v>3239</v>
      </c>
      <c r="I771" s="49">
        <v>30</v>
      </c>
      <c r="J771" s="49">
        <v>198</v>
      </c>
      <c r="K771" s="48" t="s">
        <v>27</v>
      </c>
      <c r="L771" s="55">
        <v>0.25</v>
      </c>
      <c r="M771" s="847">
        <v>810</v>
      </c>
      <c r="N771" s="848" t="s">
        <v>1629</v>
      </c>
      <c r="O771" s="849" t="s">
        <v>1629</v>
      </c>
    </row>
    <row r="772" spans="1:15">
      <c r="A772" s="846" t="s">
        <v>1102</v>
      </c>
      <c r="B772" s="52" t="s">
        <v>2831</v>
      </c>
      <c r="C772" s="51" t="s">
        <v>21</v>
      </c>
      <c r="D772" s="50">
        <v>1065</v>
      </c>
      <c r="E772" s="50" t="s">
        <v>21</v>
      </c>
      <c r="F772" s="50" t="s">
        <v>21</v>
      </c>
      <c r="G772" s="50">
        <v>8</v>
      </c>
      <c r="H772" s="50">
        <v>1814</v>
      </c>
      <c r="I772" s="49">
        <v>14</v>
      </c>
      <c r="J772" s="49">
        <v>198</v>
      </c>
      <c r="K772" s="48" t="s">
        <v>27</v>
      </c>
      <c r="L772" s="55">
        <v>0.45</v>
      </c>
      <c r="M772" s="847">
        <v>816</v>
      </c>
      <c r="N772" s="848" t="s">
        <v>1629</v>
      </c>
      <c r="O772" s="849" t="s">
        <v>1629</v>
      </c>
    </row>
    <row r="773" spans="1:15">
      <c r="A773" s="846" t="s">
        <v>1103</v>
      </c>
      <c r="B773" s="52" t="s">
        <v>285</v>
      </c>
      <c r="C773" s="51" t="s">
        <v>21</v>
      </c>
      <c r="D773" s="50">
        <v>405</v>
      </c>
      <c r="E773" s="50" t="s">
        <v>21</v>
      </c>
      <c r="F773" s="50" t="s">
        <v>21</v>
      </c>
      <c r="G773" s="50">
        <v>5</v>
      </c>
      <c r="H773" s="50">
        <v>2097</v>
      </c>
      <c r="I773" s="49">
        <v>13</v>
      </c>
      <c r="J773" s="49">
        <v>198</v>
      </c>
      <c r="K773" s="48" t="s">
        <v>27</v>
      </c>
      <c r="L773" s="55">
        <v>0.25</v>
      </c>
      <c r="M773" s="847">
        <v>524</v>
      </c>
      <c r="N773" s="848" t="s">
        <v>1629</v>
      </c>
      <c r="O773" s="849" t="s">
        <v>1629</v>
      </c>
    </row>
    <row r="774" spans="1:15">
      <c r="A774" s="846" t="s">
        <v>1104</v>
      </c>
      <c r="B774" s="52" t="s">
        <v>286</v>
      </c>
      <c r="C774" s="51" t="s">
        <v>21</v>
      </c>
      <c r="D774" s="50">
        <v>557</v>
      </c>
      <c r="E774" s="50" t="s">
        <v>21</v>
      </c>
      <c r="F774" s="50" t="s">
        <v>21</v>
      </c>
      <c r="G774" s="50">
        <v>5</v>
      </c>
      <c r="H774" s="50">
        <v>1753</v>
      </c>
      <c r="I774" s="49">
        <v>11</v>
      </c>
      <c r="J774" s="49">
        <v>198</v>
      </c>
      <c r="K774" s="48" t="s">
        <v>27</v>
      </c>
      <c r="L774" s="55">
        <v>0.25</v>
      </c>
      <c r="M774" s="847">
        <v>438</v>
      </c>
      <c r="N774" s="848" t="s">
        <v>1629</v>
      </c>
      <c r="O774" s="849" t="s">
        <v>1629</v>
      </c>
    </row>
    <row r="775" spans="1:15">
      <c r="A775" s="846" t="s">
        <v>1105</v>
      </c>
      <c r="B775" s="52" t="s">
        <v>287</v>
      </c>
      <c r="C775" s="51" t="s">
        <v>21</v>
      </c>
      <c r="D775" s="50">
        <v>2794</v>
      </c>
      <c r="E775" s="50" t="s">
        <v>21</v>
      </c>
      <c r="F775" s="50" t="s">
        <v>21</v>
      </c>
      <c r="G775" s="50">
        <v>6</v>
      </c>
      <c r="H775" s="50">
        <v>5284</v>
      </c>
      <c r="I775" s="49">
        <v>48</v>
      </c>
      <c r="J775" s="49">
        <v>198</v>
      </c>
      <c r="K775" s="48" t="s">
        <v>22</v>
      </c>
      <c r="L775" s="55" t="s">
        <v>21</v>
      </c>
      <c r="M775" s="847" t="s">
        <v>21</v>
      </c>
      <c r="N775" s="848" t="s">
        <v>1629</v>
      </c>
      <c r="O775" s="849" t="s">
        <v>1629</v>
      </c>
    </row>
    <row r="776" spans="1:15">
      <c r="A776" s="846" t="s">
        <v>1106</v>
      </c>
      <c r="B776" s="52" t="s">
        <v>288</v>
      </c>
      <c r="C776" s="51" t="s">
        <v>21</v>
      </c>
      <c r="D776" s="50">
        <v>2345</v>
      </c>
      <c r="E776" s="50" t="s">
        <v>21</v>
      </c>
      <c r="F776" s="50" t="s">
        <v>21</v>
      </c>
      <c r="G776" s="50">
        <v>5</v>
      </c>
      <c r="H776" s="50">
        <v>2344</v>
      </c>
      <c r="I776" s="49">
        <v>13</v>
      </c>
      <c r="J776" s="49">
        <v>198</v>
      </c>
      <c r="K776" s="48" t="s">
        <v>22</v>
      </c>
      <c r="L776" s="55" t="s">
        <v>21</v>
      </c>
      <c r="M776" s="847" t="s">
        <v>21</v>
      </c>
      <c r="N776" s="848" t="s">
        <v>1629</v>
      </c>
      <c r="O776" s="849" t="s">
        <v>1629</v>
      </c>
    </row>
    <row r="777" spans="1:15">
      <c r="A777" s="846" t="s">
        <v>1107</v>
      </c>
      <c r="B777" s="52" t="s">
        <v>2832</v>
      </c>
      <c r="C777" s="51" t="s">
        <v>21</v>
      </c>
      <c r="D777" s="50">
        <v>1689</v>
      </c>
      <c r="E777" s="50" t="s">
        <v>21</v>
      </c>
      <c r="F777" s="50" t="s">
        <v>21</v>
      </c>
      <c r="G777" s="50">
        <v>33</v>
      </c>
      <c r="H777" s="50">
        <v>2156</v>
      </c>
      <c r="I777" s="49">
        <v>19</v>
      </c>
      <c r="J777" s="49">
        <v>198</v>
      </c>
      <c r="K777" s="48" t="s">
        <v>27</v>
      </c>
      <c r="L777" s="55">
        <v>0.25</v>
      </c>
      <c r="M777" s="847">
        <v>539</v>
      </c>
      <c r="N777" s="848">
        <v>1</v>
      </c>
      <c r="O777" s="849" t="s">
        <v>2210</v>
      </c>
    </row>
    <row r="778" spans="1:15">
      <c r="A778" s="846" t="s">
        <v>1108</v>
      </c>
      <c r="B778" s="52" t="s">
        <v>2833</v>
      </c>
      <c r="C778" s="51" t="s">
        <v>21</v>
      </c>
      <c r="D778" s="50">
        <v>913</v>
      </c>
      <c r="E778" s="50" t="s">
        <v>21</v>
      </c>
      <c r="F778" s="50" t="s">
        <v>21</v>
      </c>
      <c r="G778" s="50">
        <v>5</v>
      </c>
      <c r="H778" s="50">
        <v>1251</v>
      </c>
      <c r="I778" s="49">
        <v>8</v>
      </c>
      <c r="J778" s="49">
        <v>198</v>
      </c>
      <c r="K778" s="48" t="s">
        <v>27</v>
      </c>
      <c r="L778" s="55">
        <v>0.45</v>
      </c>
      <c r="M778" s="847">
        <v>563</v>
      </c>
      <c r="N778" s="848">
        <v>1</v>
      </c>
      <c r="O778" s="849" t="s">
        <v>2210</v>
      </c>
    </row>
    <row r="779" spans="1:15">
      <c r="A779" s="846" t="s">
        <v>1109</v>
      </c>
      <c r="B779" s="52" t="s">
        <v>2834</v>
      </c>
      <c r="C779" s="51" t="s">
        <v>21</v>
      </c>
      <c r="D779" s="50">
        <v>3308</v>
      </c>
      <c r="E779" s="50" t="s">
        <v>21</v>
      </c>
      <c r="F779" s="50" t="s">
        <v>21</v>
      </c>
      <c r="G779" s="50">
        <v>87</v>
      </c>
      <c r="H779" s="50">
        <v>3108</v>
      </c>
      <c r="I779" s="49">
        <v>34</v>
      </c>
      <c r="J779" s="49">
        <v>198</v>
      </c>
      <c r="K779" s="48" t="s">
        <v>27</v>
      </c>
      <c r="L779" s="55">
        <v>0.25</v>
      </c>
      <c r="M779" s="847">
        <v>777</v>
      </c>
      <c r="N779" s="848">
        <v>1</v>
      </c>
      <c r="O779" s="849" t="s">
        <v>2210</v>
      </c>
    </row>
    <row r="780" spans="1:15">
      <c r="A780" s="846" t="s">
        <v>1110</v>
      </c>
      <c r="B780" s="52" t="s">
        <v>2835</v>
      </c>
      <c r="C780" s="51" t="s">
        <v>21</v>
      </c>
      <c r="D780" s="50">
        <v>398</v>
      </c>
      <c r="E780" s="50" t="s">
        <v>21</v>
      </c>
      <c r="F780" s="50" t="s">
        <v>21</v>
      </c>
      <c r="G780" s="50">
        <v>5</v>
      </c>
      <c r="H780" s="50">
        <v>1989</v>
      </c>
      <c r="I780" s="49">
        <v>19</v>
      </c>
      <c r="J780" s="49">
        <v>198</v>
      </c>
      <c r="K780" s="48" t="s">
        <v>27</v>
      </c>
      <c r="L780" s="55">
        <v>0.25</v>
      </c>
      <c r="M780" s="847">
        <v>497</v>
      </c>
      <c r="N780" s="848">
        <v>1</v>
      </c>
      <c r="O780" s="849" t="s">
        <v>2210</v>
      </c>
    </row>
    <row r="781" spans="1:15">
      <c r="A781" s="846" t="s">
        <v>1111</v>
      </c>
      <c r="B781" s="52" t="s">
        <v>2836</v>
      </c>
      <c r="C781" s="51" t="s">
        <v>21</v>
      </c>
      <c r="D781" s="50">
        <v>306</v>
      </c>
      <c r="E781" s="50" t="s">
        <v>21</v>
      </c>
      <c r="F781" s="50" t="s">
        <v>21</v>
      </c>
      <c r="G781" s="50">
        <v>5</v>
      </c>
      <c r="H781" s="50">
        <v>1155</v>
      </c>
      <c r="I781" s="49">
        <v>10</v>
      </c>
      <c r="J781" s="49">
        <v>198</v>
      </c>
      <c r="K781" s="48" t="s">
        <v>27</v>
      </c>
      <c r="L781" s="55">
        <v>0.45</v>
      </c>
      <c r="M781" s="847">
        <v>520</v>
      </c>
      <c r="N781" s="848">
        <v>1</v>
      </c>
      <c r="O781" s="849" t="s">
        <v>2210</v>
      </c>
    </row>
    <row r="782" spans="1:15">
      <c r="A782" s="846" t="s">
        <v>1112</v>
      </c>
      <c r="B782" s="52" t="s">
        <v>2837</v>
      </c>
      <c r="C782" s="51" t="s">
        <v>21</v>
      </c>
      <c r="D782" s="50">
        <v>1675</v>
      </c>
      <c r="E782" s="50" t="s">
        <v>21</v>
      </c>
      <c r="F782" s="50" t="s">
        <v>21</v>
      </c>
      <c r="G782" s="50">
        <v>29</v>
      </c>
      <c r="H782" s="50">
        <v>2213</v>
      </c>
      <c r="I782" s="49">
        <v>20</v>
      </c>
      <c r="J782" s="49">
        <v>198</v>
      </c>
      <c r="K782" s="48" t="s">
        <v>27</v>
      </c>
      <c r="L782" s="55">
        <v>0.25</v>
      </c>
      <c r="M782" s="847">
        <v>553</v>
      </c>
      <c r="N782" s="848">
        <v>1</v>
      </c>
      <c r="O782" s="849" t="s">
        <v>2210</v>
      </c>
    </row>
    <row r="783" spans="1:15">
      <c r="A783" s="846" t="s">
        <v>1113</v>
      </c>
      <c r="B783" s="52" t="s">
        <v>2838</v>
      </c>
      <c r="C783" s="51" t="s">
        <v>21</v>
      </c>
      <c r="D783" s="50">
        <v>399</v>
      </c>
      <c r="E783" s="50" t="s">
        <v>21</v>
      </c>
      <c r="F783" s="50" t="s">
        <v>21</v>
      </c>
      <c r="G783" s="50">
        <v>5</v>
      </c>
      <c r="H783" s="50">
        <v>1231</v>
      </c>
      <c r="I783" s="49">
        <v>9</v>
      </c>
      <c r="J783" s="49">
        <v>198</v>
      </c>
      <c r="K783" s="48" t="s">
        <v>27</v>
      </c>
      <c r="L783" s="55">
        <v>0.45</v>
      </c>
      <c r="M783" s="847">
        <v>554</v>
      </c>
      <c r="N783" s="848">
        <v>1</v>
      </c>
      <c r="O783" s="849" t="s">
        <v>2210</v>
      </c>
    </row>
    <row r="784" spans="1:15">
      <c r="A784" s="846" t="s">
        <v>1114</v>
      </c>
      <c r="B784" s="52" t="s">
        <v>2839</v>
      </c>
      <c r="C784" s="51" t="s">
        <v>21</v>
      </c>
      <c r="D784" s="50">
        <v>390</v>
      </c>
      <c r="E784" s="50" t="s">
        <v>21</v>
      </c>
      <c r="F784" s="50" t="s">
        <v>21</v>
      </c>
      <c r="G784" s="50">
        <v>5</v>
      </c>
      <c r="H784" s="50">
        <v>769</v>
      </c>
      <c r="I784" s="49">
        <v>5</v>
      </c>
      <c r="J784" s="49">
        <v>198</v>
      </c>
      <c r="K784" s="48" t="s">
        <v>27</v>
      </c>
      <c r="L784" s="55">
        <v>0.7</v>
      </c>
      <c r="M784" s="847">
        <v>538</v>
      </c>
      <c r="N784" s="848">
        <v>1</v>
      </c>
      <c r="O784" s="849" t="s">
        <v>2210</v>
      </c>
    </row>
    <row r="785" spans="1:15">
      <c r="A785" s="846" t="s">
        <v>1115</v>
      </c>
      <c r="B785" s="52" t="s">
        <v>2840</v>
      </c>
      <c r="C785" s="51" t="s">
        <v>21</v>
      </c>
      <c r="D785" s="50">
        <v>4254</v>
      </c>
      <c r="E785" s="50" t="s">
        <v>21</v>
      </c>
      <c r="F785" s="50" t="s">
        <v>21</v>
      </c>
      <c r="G785" s="50">
        <v>53</v>
      </c>
      <c r="H785" s="50">
        <v>4254</v>
      </c>
      <c r="I785" s="49">
        <v>53</v>
      </c>
      <c r="J785" s="49">
        <v>198</v>
      </c>
      <c r="K785" s="48" t="s">
        <v>27</v>
      </c>
      <c r="L785" s="55">
        <v>0.25</v>
      </c>
      <c r="M785" s="847">
        <v>1064</v>
      </c>
      <c r="N785" s="848" t="s">
        <v>1629</v>
      </c>
      <c r="O785" s="849" t="s">
        <v>1629</v>
      </c>
    </row>
    <row r="786" spans="1:15">
      <c r="A786" s="846" t="s">
        <v>1116</v>
      </c>
      <c r="B786" s="52" t="s">
        <v>2841</v>
      </c>
      <c r="C786" s="51" t="s">
        <v>21</v>
      </c>
      <c r="D786" s="50">
        <v>1232</v>
      </c>
      <c r="E786" s="50" t="s">
        <v>21</v>
      </c>
      <c r="F786" s="50" t="s">
        <v>21</v>
      </c>
      <c r="G786" s="50">
        <v>13</v>
      </c>
      <c r="H786" s="50">
        <v>2462</v>
      </c>
      <c r="I786" s="49">
        <v>22</v>
      </c>
      <c r="J786" s="49">
        <v>198</v>
      </c>
      <c r="K786" s="48" t="s">
        <v>27</v>
      </c>
      <c r="L786" s="55">
        <v>0.25</v>
      </c>
      <c r="M786" s="847">
        <v>616</v>
      </c>
      <c r="N786" s="848" t="s">
        <v>1629</v>
      </c>
      <c r="O786" s="849" t="s">
        <v>1629</v>
      </c>
    </row>
    <row r="787" spans="1:15">
      <c r="A787" s="846" t="s">
        <v>1117</v>
      </c>
      <c r="B787" s="52" t="s">
        <v>289</v>
      </c>
      <c r="C787" s="51" t="s">
        <v>21</v>
      </c>
      <c r="D787" s="50">
        <v>292</v>
      </c>
      <c r="E787" s="50" t="s">
        <v>21</v>
      </c>
      <c r="F787" s="50" t="s">
        <v>21</v>
      </c>
      <c r="G787" s="50">
        <v>5</v>
      </c>
      <c r="H787" s="50">
        <v>1838</v>
      </c>
      <c r="I787" s="49">
        <v>10</v>
      </c>
      <c r="J787" s="49">
        <v>198</v>
      </c>
      <c r="K787" s="48" t="s">
        <v>27</v>
      </c>
      <c r="L787" s="55">
        <v>0.45</v>
      </c>
      <c r="M787" s="847">
        <v>827</v>
      </c>
      <c r="N787" s="848" t="s">
        <v>1629</v>
      </c>
      <c r="O787" s="849" t="s">
        <v>1629</v>
      </c>
    </row>
    <row r="788" spans="1:15">
      <c r="A788" s="846" t="s">
        <v>1118</v>
      </c>
      <c r="B788" s="52" t="s">
        <v>2842</v>
      </c>
      <c r="C788" s="51" t="s">
        <v>21</v>
      </c>
      <c r="D788" s="50">
        <v>2806</v>
      </c>
      <c r="E788" s="50" t="s">
        <v>21</v>
      </c>
      <c r="F788" s="50" t="s">
        <v>21</v>
      </c>
      <c r="G788" s="50">
        <v>45</v>
      </c>
      <c r="H788" s="50">
        <v>3255</v>
      </c>
      <c r="I788" s="49">
        <v>41</v>
      </c>
      <c r="J788" s="49">
        <v>198</v>
      </c>
      <c r="K788" s="48" t="s">
        <v>27</v>
      </c>
      <c r="L788" s="55">
        <v>0.25</v>
      </c>
      <c r="M788" s="847">
        <v>814</v>
      </c>
      <c r="N788" s="848" t="s">
        <v>1629</v>
      </c>
      <c r="O788" s="849" t="s">
        <v>1629</v>
      </c>
    </row>
    <row r="789" spans="1:15">
      <c r="A789" s="846" t="s">
        <v>1119</v>
      </c>
      <c r="B789" s="52" t="s">
        <v>2843</v>
      </c>
      <c r="C789" s="51" t="s">
        <v>21</v>
      </c>
      <c r="D789" s="50">
        <v>470</v>
      </c>
      <c r="E789" s="50" t="s">
        <v>21</v>
      </c>
      <c r="F789" s="50" t="s">
        <v>21</v>
      </c>
      <c r="G789" s="50">
        <v>5</v>
      </c>
      <c r="H789" s="50">
        <v>1953</v>
      </c>
      <c r="I789" s="49">
        <v>16</v>
      </c>
      <c r="J789" s="49">
        <v>198</v>
      </c>
      <c r="K789" s="48" t="s">
        <v>27</v>
      </c>
      <c r="L789" s="55">
        <v>0.25</v>
      </c>
      <c r="M789" s="847">
        <v>488</v>
      </c>
      <c r="N789" s="848" t="s">
        <v>1629</v>
      </c>
      <c r="O789" s="849" t="s">
        <v>1629</v>
      </c>
    </row>
    <row r="790" spans="1:15">
      <c r="A790" s="846" t="s">
        <v>1120</v>
      </c>
      <c r="B790" s="52" t="s">
        <v>2844</v>
      </c>
      <c r="C790" s="51" t="s">
        <v>21</v>
      </c>
      <c r="D790" s="50">
        <v>298</v>
      </c>
      <c r="E790" s="50" t="s">
        <v>21</v>
      </c>
      <c r="F790" s="50" t="s">
        <v>21</v>
      </c>
      <c r="G790" s="50">
        <v>5</v>
      </c>
      <c r="H790" s="50">
        <v>1108</v>
      </c>
      <c r="I790" s="49">
        <v>8</v>
      </c>
      <c r="J790" s="49">
        <v>198</v>
      </c>
      <c r="K790" s="48" t="s">
        <v>27</v>
      </c>
      <c r="L790" s="55">
        <v>0.45</v>
      </c>
      <c r="M790" s="847">
        <v>499</v>
      </c>
      <c r="N790" s="848" t="s">
        <v>1629</v>
      </c>
      <c r="O790" s="849" t="s">
        <v>1629</v>
      </c>
    </row>
    <row r="791" spans="1:15">
      <c r="A791" s="846" t="s">
        <v>1121</v>
      </c>
      <c r="B791" s="52" t="s">
        <v>2845</v>
      </c>
      <c r="C791" s="51" t="s">
        <v>21</v>
      </c>
      <c r="D791" s="50">
        <v>1879</v>
      </c>
      <c r="E791" s="50" t="s">
        <v>21</v>
      </c>
      <c r="F791" s="50" t="s">
        <v>21</v>
      </c>
      <c r="G791" s="50">
        <v>11</v>
      </c>
      <c r="H791" s="50">
        <v>2643</v>
      </c>
      <c r="I791" s="49">
        <v>25</v>
      </c>
      <c r="J791" s="49">
        <v>198</v>
      </c>
      <c r="K791" s="48" t="s">
        <v>27</v>
      </c>
      <c r="L791" s="55">
        <v>0.25</v>
      </c>
      <c r="M791" s="847">
        <v>661</v>
      </c>
      <c r="N791" s="848" t="s">
        <v>1629</v>
      </c>
      <c r="O791" s="849" t="s">
        <v>1629</v>
      </c>
    </row>
    <row r="792" spans="1:15">
      <c r="A792" s="846" t="s">
        <v>1122</v>
      </c>
      <c r="B792" s="52" t="s">
        <v>2846</v>
      </c>
      <c r="C792" s="51" t="s">
        <v>21</v>
      </c>
      <c r="D792" s="50">
        <v>476</v>
      </c>
      <c r="E792" s="50" t="s">
        <v>21</v>
      </c>
      <c r="F792" s="50" t="s">
        <v>21</v>
      </c>
      <c r="G792" s="50">
        <v>5</v>
      </c>
      <c r="H792" s="50">
        <v>1418</v>
      </c>
      <c r="I792" s="49">
        <v>9</v>
      </c>
      <c r="J792" s="49">
        <v>198</v>
      </c>
      <c r="K792" s="48" t="s">
        <v>27</v>
      </c>
      <c r="L792" s="55">
        <v>0.45</v>
      </c>
      <c r="M792" s="847">
        <v>638</v>
      </c>
      <c r="N792" s="848" t="s">
        <v>1629</v>
      </c>
      <c r="O792" s="849" t="s">
        <v>1629</v>
      </c>
    </row>
    <row r="793" spans="1:15">
      <c r="A793" s="846" t="s">
        <v>1123</v>
      </c>
      <c r="B793" s="52" t="s">
        <v>2847</v>
      </c>
      <c r="C793" s="51" t="s">
        <v>21</v>
      </c>
      <c r="D793" s="50">
        <v>306</v>
      </c>
      <c r="E793" s="50" t="s">
        <v>21</v>
      </c>
      <c r="F793" s="50" t="s">
        <v>21</v>
      </c>
      <c r="G793" s="50">
        <v>5</v>
      </c>
      <c r="H793" s="50">
        <v>499</v>
      </c>
      <c r="I793" s="49">
        <v>5</v>
      </c>
      <c r="J793" s="49">
        <v>198</v>
      </c>
      <c r="K793" s="48" t="s">
        <v>22</v>
      </c>
      <c r="L793" s="55" t="s">
        <v>21</v>
      </c>
      <c r="M793" s="847" t="s">
        <v>21</v>
      </c>
      <c r="N793" s="848" t="s">
        <v>1629</v>
      </c>
      <c r="O793" s="849" t="s">
        <v>1629</v>
      </c>
    </row>
    <row r="794" spans="1:15">
      <c r="A794" s="846" t="s">
        <v>1124</v>
      </c>
      <c r="B794" s="52" t="s">
        <v>2848</v>
      </c>
      <c r="C794" s="51" t="s">
        <v>21</v>
      </c>
      <c r="D794" s="50">
        <v>4014</v>
      </c>
      <c r="E794" s="50" t="s">
        <v>21</v>
      </c>
      <c r="F794" s="50" t="s">
        <v>21</v>
      </c>
      <c r="G794" s="50">
        <v>74</v>
      </c>
      <c r="H794" s="50">
        <v>3578</v>
      </c>
      <c r="I794" s="49">
        <v>44</v>
      </c>
      <c r="J794" s="49">
        <v>202</v>
      </c>
      <c r="K794" s="48" t="s">
        <v>22</v>
      </c>
      <c r="L794" s="55" t="s">
        <v>21</v>
      </c>
      <c r="M794" s="847" t="s">
        <v>21</v>
      </c>
      <c r="N794" s="848" t="s">
        <v>1629</v>
      </c>
      <c r="O794" s="849" t="s">
        <v>1629</v>
      </c>
    </row>
    <row r="795" spans="1:15">
      <c r="A795" s="846" t="s">
        <v>1125</v>
      </c>
      <c r="B795" s="52" t="s">
        <v>2849</v>
      </c>
      <c r="C795" s="51" t="s">
        <v>21</v>
      </c>
      <c r="D795" s="50">
        <v>2098</v>
      </c>
      <c r="E795" s="50" t="s">
        <v>21</v>
      </c>
      <c r="F795" s="50" t="s">
        <v>21</v>
      </c>
      <c r="G795" s="50">
        <v>17</v>
      </c>
      <c r="H795" s="50">
        <v>2120</v>
      </c>
      <c r="I795" s="49">
        <v>21</v>
      </c>
      <c r="J795" s="49">
        <v>202</v>
      </c>
      <c r="K795" s="48" t="s">
        <v>22</v>
      </c>
      <c r="L795" s="55" t="s">
        <v>21</v>
      </c>
      <c r="M795" s="847" t="s">
        <v>21</v>
      </c>
      <c r="N795" s="848" t="s">
        <v>1629</v>
      </c>
      <c r="O795" s="849" t="s">
        <v>1629</v>
      </c>
    </row>
    <row r="796" spans="1:15">
      <c r="A796" s="846" t="s">
        <v>1126</v>
      </c>
      <c r="B796" s="52" t="s">
        <v>2850</v>
      </c>
      <c r="C796" s="51" t="s">
        <v>21</v>
      </c>
      <c r="D796" s="50">
        <v>1997</v>
      </c>
      <c r="E796" s="50" t="s">
        <v>21</v>
      </c>
      <c r="F796" s="50" t="s">
        <v>21</v>
      </c>
      <c r="G796" s="50">
        <v>10</v>
      </c>
      <c r="H796" s="50">
        <v>1352</v>
      </c>
      <c r="I796" s="49">
        <v>10</v>
      </c>
      <c r="J796" s="49">
        <v>202</v>
      </c>
      <c r="K796" s="48" t="s">
        <v>22</v>
      </c>
      <c r="L796" s="55" t="s">
        <v>21</v>
      </c>
      <c r="M796" s="847" t="s">
        <v>21</v>
      </c>
      <c r="N796" s="848" t="s">
        <v>1629</v>
      </c>
      <c r="O796" s="849" t="s">
        <v>1629</v>
      </c>
    </row>
    <row r="797" spans="1:15">
      <c r="A797" s="846" t="s">
        <v>1127</v>
      </c>
      <c r="B797" s="52" t="s">
        <v>2851</v>
      </c>
      <c r="C797" s="51" t="s">
        <v>21</v>
      </c>
      <c r="D797" s="50">
        <v>374</v>
      </c>
      <c r="E797" s="50" t="s">
        <v>21</v>
      </c>
      <c r="F797" s="50" t="s">
        <v>21</v>
      </c>
      <c r="G797" s="50">
        <v>5</v>
      </c>
      <c r="H797" s="50">
        <v>404</v>
      </c>
      <c r="I797" s="49">
        <v>5</v>
      </c>
      <c r="J797" s="49">
        <v>202</v>
      </c>
      <c r="K797" s="48" t="s">
        <v>22</v>
      </c>
      <c r="L797" s="55" t="s">
        <v>21</v>
      </c>
      <c r="M797" s="847" t="s">
        <v>21</v>
      </c>
      <c r="N797" s="848" t="s">
        <v>1629</v>
      </c>
      <c r="O797" s="849" t="s">
        <v>1629</v>
      </c>
    </row>
    <row r="798" spans="1:15">
      <c r="A798" s="846" t="s">
        <v>1128</v>
      </c>
      <c r="B798" s="52" t="s">
        <v>290</v>
      </c>
      <c r="C798" s="51" t="s">
        <v>21</v>
      </c>
      <c r="D798" s="50">
        <v>1215</v>
      </c>
      <c r="E798" s="50" t="s">
        <v>21</v>
      </c>
      <c r="F798" s="50" t="s">
        <v>21</v>
      </c>
      <c r="G798" s="50">
        <v>5</v>
      </c>
      <c r="H798" s="50">
        <v>676</v>
      </c>
      <c r="I798" s="49">
        <v>5</v>
      </c>
      <c r="J798" s="49">
        <v>202</v>
      </c>
      <c r="K798" s="48" t="s">
        <v>22</v>
      </c>
      <c r="L798" s="55" t="s">
        <v>21</v>
      </c>
      <c r="M798" s="847" t="s">
        <v>21</v>
      </c>
      <c r="N798" s="848" t="s">
        <v>1629</v>
      </c>
      <c r="O798" s="849" t="s">
        <v>1629</v>
      </c>
    </row>
    <row r="799" spans="1:15">
      <c r="A799" s="846" t="s">
        <v>1129</v>
      </c>
      <c r="B799" s="52" t="s">
        <v>291</v>
      </c>
      <c r="C799" s="51" t="s">
        <v>21</v>
      </c>
      <c r="D799" s="50">
        <v>1130</v>
      </c>
      <c r="E799" s="50" t="s">
        <v>21</v>
      </c>
      <c r="F799" s="50" t="s">
        <v>21</v>
      </c>
      <c r="G799" s="50">
        <v>5</v>
      </c>
      <c r="H799" s="50">
        <v>1811</v>
      </c>
      <c r="I799" s="49">
        <v>14</v>
      </c>
      <c r="J799" s="49">
        <v>202</v>
      </c>
      <c r="K799" s="48" t="s">
        <v>27</v>
      </c>
      <c r="L799" s="55">
        <v>0.25</v>
      </c>
      <c r="M799" s="847">
        <v>453</v>
      </c>
      <c r="N799" s="848" t="s">
        <v>1629</v>
      </c>
      <c r="O799" s="849" t="s">
        <v>1629</v>
      </c>
    </row>
    <row r="800" spans="1:15">
      <c r="A800" s="846" t="s">
        <v>1130</v>
      </c>
      <c r="B800" s="52" t="s">
        <v>2852</v>
      </c>
      <c r="C800" s="51" t="s">
        <v>21</v>
      </c>
      <c r="D800" s="50">
        <v>6583</v>
      </c>
      <c r="E800" s="50" t="s">
        <v>21</v>
      </c>
      <c r="F800" s="50" t="s">
        <v>21</v>
      </c>
      <c r="G800" s="50">
        <v>72</v>
      </c>
      <c r="H800" s="50">
        <v>5888</v>
      </c>
      <c r="I800" s="49">
        <v>62</v>
      </c>
      <c r="J800" s="49">
        <v>202</v>
      </c>
      <c r="K800" s="48" t="s">
        <v>27</v>
      </c>
      <c r="L800" s="55">
        <v>0.25</v>
      </c>
      <c r="M800" s="847">
        <v>1472</v>
      </c>
      <c r="N800" s="848" t="s">
        <v>1629</v>
      </c>
      <c r="O800" s="849" t="s">
        <v>1629</v>
      </c>
    </row>
    <row r="801" spans="1:15">
      <c r="A801" s="846" t="s">
        <v>1131</v>
      </c>
      <c r="B801" s="52" t="s">
        <v>2853</v>
      </c>
      <c r="C801" s="51" t="s">
        <v>21</v>
      </c>
      <c r="D801" s="50">
        <v>3654</v>
      </c>
      <c r="E801" s="50" t="s">
        <v>21</v>
      </c>
      <c r="F801" s="50" t="s">
        <v>21</v>
      </c>
      <c r="G801" s="50">
        <v>58</v>
      </c>
      <c r="H801" s="50">
        <v>3357</v>
      </c>
      <c r="I801" s="49">
        <v>37</v>
      </c>
      <c r="J801" s="49">
        <v>202</v>
      </c>
      <c r="K801" s="48" t="s">
        <v>27</v>
      </c>
      <c r="L801" s="55">
        <v>0.25</v>
      </c>
      <c r="M801" s="847">
        <v>839</v>
      </c>
      <c r="N801" s="848" t="s">
        <v>1629</v>
      </c>
      <c r="O801" s="849" t="s">
        <v>1629</v>
      </c>
    </row>
    <row r="802" spans="1:15">
      <c r="A802" s="846" t="s">
        <v>1132</v>
      </c>
      <c r="B802" s="52" t="s">
        <v>2854</v>
      </c>
      <c r="C802" s="51" t="s">
        <v>21</v>
      </c>
      <c r="D802" s="50">
        <v>2541</v>
      </c>
      <c r="E802" s="50" t="s">
        <v>21</v>
      </c>
      <c r="F802" s="50" t="s">
        <v>21</v>
      </c>
      <c r="G802" s="50">
        <v>20</v>
      </c>
      <c r="H802" s="50">
        <v>3633</v>
      </c>
      <c r="I802" s="49">
        <v>31</v>
      </c>
      <c r="J802" s="49">
        <v>202</v>
      </c>
      <c r="K802" s="48" t="s">
        <v>27</v>
      </c>
      <c r="L802" s="55">
        <v>0.25</v>
      </c>
      <c r="M802" s="847">
        <v>908</v>
      </c>
      <c r="N802" s="848" t="s">
        <v>1629</v>
      </c>
      <c r="O802" s="849" t="s">
        <v>1629</v>
      </c>
    </row>
    <row r="803" spans="1:15">
      <c r="A803" s="846" t="s">
        <v>1133</v>
      </c>
      <c r="B803" s="52" t="s">
        <v>2855</v>
      </c>
      <c r="C803" s="51" t="s">
        <v>21</v>
      </c>
      <c r="D803" s="50">
        <v>1798</v>
      </c>
      <c r="E803" s="50" t="s">
        <v>21</v>
      </c>
      <c r="F803" s="50" t="s">
        <v>21</v>
      </c>
      <c r="G803" s="50">
        <v>19</v>
      </c>
      <c r="H803" s="50">
        <v>2211</v>
      </c>
      <c r="I803" s="49">
        <v>20</v>
      </c>
      <c r="J803" s="49">
        <v>202</v>
      </c>
      <c r="K803" s="48" t="s">
        <v>27</v>
      </c>
      <c r="L803" s="55">
        <v>0.25</v>
      </c>
      <c r="M803" s="847">
        <v>553</v>
      </c>
      <c r="N803" s="848" t="s">
        <v>1629</v>
      </c>
      <c r="O803" s="849" t="s">
        <v>1629</v>
      </c>
    </row>
    <row r="804" spans="1:15">
      <c r="A804" s="846" t="s">
        <v>1134</v>
      </c>
      <c r="B804" s="52" t="s">
        <v>2856</v>
      </c>
      <c r="C804" s="51" t="s">
        <v>21</v>
      </c>
      <c r="D804" s="50">
        <v>4539</v>
      </c>
      <c r="E804" s="50" t="s">
        <v>21</v>
      </c>
      <c r="F804" s="50" t="s">
        <v>21</v>
      </c>
      <c r="G804" s="50">
        <v>37</v>
      </c>
      <c r="H804" s="50">
        <v>4036</v>
      </c>
      <c r="I804" s="49">
        <v>45</v>
      </c>
      <c r="J804" s="49">
        <v>202</v>
      </c>
      <c r="K804" s="48" t="s">
        <v>22</v>
      </c>
      <c r="L804" s="55" t="s">
        <v>21</v>
      </c>
      <c r="M804" s="847" t="s">
        <v>21</v>
      </c>
      <c r="N804" s="848" t="s">
        <v>1629</v>
      </c>
      <c r="O804" s="849" t="s">
        <v>1629</v>
      </c>
    </row>
    <row r="805" spans="1:15">
      <c r="A805" s="846" t="s">
        <v>1135</v>
      </c>
      <c r="B805" s="52" t="s">
        <v>2857</v>
      </c>
      <c r="C805" s="51" t="s">
        <v>21</v>
      </c>
      <c r="D805" s="50">
        <v>2341</v>
      </c>
      <c r="E805" s="50" t="s">
        <v>21</v>
      </c>
      <c r="F805" s="50" t="s">
        <v>21</v>
      </c>
      <c r="G805" s="50">
        <v>7</v>
      </c>
      <c r="H805" s="50">
        <v>2525</v>
      </c>
      <c r="I805" s="49">
        <v>21</v>
      </c>
      <c r="J805" s="49">
        <v>202</v>
      </c>
      <c r="K805" s="48" t="s">
        <v>22</v>
      </c>
      <c r="L805" s="55" t="s">
        <v>21</v>
      </c>
      <c r="M805" s="847" t="s">
        <v>21</v>
      </c>
      <c r="N805" s="848" t="s">
        <v>1629</v>
      </c>
      <c r="O805" s="849" t="s">
        <v>1629</v>
      </c>
    </row>
    <row r="806" spans="1:15">
      <c r="A806" s="846" t="s">
        <v>1136</v>
      </c>
      <c r="B806" s="52" t="s">
        <v>2858</v>
      </c>
      <c r="C806" s="51" t="s">
        <v>21</v>
      </c>
      <c r="D806" s="50">
        <v>2156</v>
      </c>
      <c r="E806" s="50" t="s">
        <v>21</v>
      </c>
      <c r="F806" s="50" t="s">
        <v>21</v>
      </c>
      <c r="G806" s="50">
        <v>5</v>
      </c>
      <c r="H806" s="50">
        <v>2554</v>
      </c>
      <c r="I806" s="49">
        <v>17</v>
      </c>
      <c r="J806" s="49">
        <v>202</v>
      </c>
      <c r="K806" s="48" t="s">
        <v>22</v>
      </c>
      <c r="L806" s="55" t="s">
        <v>21</v>
      </c>
      <c r="M806" s="847" t="s">
        <v>21</v>
      </c>
      <c r="N806" s="848" t="s">
        <v>1629</v>
      </c>
      <c r="O806" s="849" t="s">
        <v>1629</v>
      </c>
    </row>
    <row r="807" spans="1:15">
      <c r="A807" s="846" t="s">
        <v>1137</v>
      </c>
      <c r="B807" s="52" t="s">
        <v>2859</v>
      </c>
      <c r="C807" s="51">
        <v>0</v>
      </c>
      <c r="D807" s="50">
        <v>0</v>
      </c>
      <c r="E807" s="50" t="s">
        <v>21</v>
      </c>
      <c r="F807" s="50" t="s">
        <v>21</v>
      </c>
      <c r="G807" s="50">
        <v>5</v>
      </c>
      <c r="H807" s="50">
        <v>0</v>
      </c>
      <c r="I807" s="49">
        <v>5</v>
      </c>
      <c r="J807" s="49">
        <v>0</v>
      </c>
      <c r="K807" s="48" t="s">
        <v>22</v>
      </c>
      <c r="L807" s="55" t="s">
        <v>21</v>
      </c>
      <c r="M807" s="847" t="s">
        <v>21</v>
      </c>
      <c r="N807" s="848" t="s">
        <v>1629</v>
      </c>
      <c r="O807" s="849" t="s">
        <v>1629</v>
      </c>
    </row>
    <row r="808" spans="1:15">
      <c r="A808" s="846" t="s">
        <v>1138</v>
      </c>
      <c r="B808" s="52" t="s">
        <v>2860</v>
      </c>
      <c r="C808" s="51" t="s">
        <v>21</v>
      </c>
      <c r="D808" s="50">
        <v>265</v>
      </c>
      <c r="E808" s="50" t="s">
        <v>21</v>
      </c>
      <c r="F808" s="50" t="s">
        <v>21</v>
      </c>
      <c r="G808" s="50">
        <v>5</v>
      </c>
      <c r="H808" s="50">
        <v>489</v>
      </c>
      <c r="I808" s="49">
        <v>5</v>
      </c>
      <c r="J808" s="49">
        <v>202</v>
      </c>
      <c r="K808" s="48" t="s">
        <v>22</v>
      </c>
      <c r="L808" s="55" t="s">
        <v>21</v>
      </c>
      <c r="M808" s="847" t="s">
        <v>21</v>
      </c>
      <c r="N808" s="848" t="s">
        <v>1629</v>
      </c>
      <c r="O808" s="849" t="s">
        <v>1629</v>
      </c>
    </row>
    <row r="809" spans="1:15">
      <c r="A809" s="846" t="s">
        <v>1139</v>
      </c>
      <c r="B809" s="52" t="s">
        <v>2861</v>
      </c>
      <c r="C809" s="51" t="s">
        <v>21</v>
      </c>
      <c r="D809" s="50">
        <v>3169</v>
      </c>
      <c r="E809" s="50" t="s">
        <v>21</v>
      </c>
      <c r="F809" s="50" t="s">
        <v>21</v>
      </c>
      <c r="G809" s="50">
        <v>26</v>
      </c>
      <c r="H809" s="50">
        <v>3229</v>
      </c>
      <c r="I809" s="49">
        <v>32</v>
      </c>
      <c r="J809" s="49">
        <v>202</v>
      </c>
      <c r="K809" s="48" t="s">
        <v>22</v>
      </c>
      <c r="L809" s="55" t="s">
        <v>21</v>
      </c>
      <c r="M809" s="847" t="s">
        <v>21</v>
      </c>
      <c r="N809" s="848" t="s">
        <v>1629</v>
      </c>
      <c r="O809" s="849" t="s">
        <v>1629</v>
      </c>
    </row>
    <row r="810" spans="1:15">
      <c r="A810" s="846" t="s">
        <v>1140</v>
      </c>
      <c r="B810" s="52" t="s">
        <v>2862</v>
      </c>
      <c r="C810" s="51" t="s">
        <v>21</v>
      </c>
      <c r="D810" s="50">
        <v>2209</v>
      </c>
      <c r="E810" s="50" t="s">
        <v>21</v>
      </c>
      <c r="F810" s="50" t="s">
        <v>21</v>
      </c>
      <c r="G810" s="50">
        <v>10</v>
      </c>
      <c r="H810" s="50">
        <v>1743</v>
      </c>
      <c r="I810" s="49">
        <v>11</v>
      </c>
      <c r="J810" s="49">
        <v>202</v>
      </c>
      <c r="K810" s="48" t="s">
        <v>22</v>
      </c>
      <c r="L810" s="55" t="s">
        <v>21</v>
      </c>
      <c r="M810" s="847" t="s">
        <v>21</v>
      </c>
      <c r="N810" s="848" t="s">
        <v>1629</v>
      </c>
      <c r="O810" s="849" t="s">
        <v>1629</v>
      </c>
    </row>
    <row r="811" spans="1:15">
      <c r="A811" s="846" t="s">
        <v>1141</v>
      </c>
      <c r="B811" s="52" t="s">
        <v>2863</v>
      </c>
      <c r="C811" s="51" t="s">
        <v>21</v>
      </c>
      <c r="D811" s="50">
        <v>1833</v>
      </c>
      <c r="E811" s="50" t="s">
        <v>21</v>
      </c>
      <c r="F811" s="50" t="s">
        <v>21</v>
      </c>
      <c r="G811" s="50">
        <v>7</v>
      </c>
      <c r="H811" s="50">
        <v>1311</v>
      </c>
      <c r="I811" s="49">
        <v>7</v>
      </c>
      <c r="J811" s="49">
        <v>202</v>
      </c>
      <c r="K811" s="48" t="s">
        <v>22</v>
      </c>
      <c r="L811" s="55" t="s">
        <v>21</v>
      </c>
      <c r="M811" s="847" t="s">
        <v>21</v>
      </c>
      <c r="N811" s="848" t="s">
        <v>1629</v>
      </c>
      <c r="O811" s="849" t="s">
        <v>1629</v>
      </c>
    </row>
    <row r="812" spans="1:15">
      <c r="A812" s="846" t="s">
        <v>1142</v>
      </c>
      <c r="B812" s="52" t="s">
        <v>292</v>
      </c>
      <c r="C812" s="51" t="s">
        <v>21</v>
      </c>
      <c r="D812" s="50">
        <v>408</v>
      </c>
      <c r="E812" s="50" t="s">
        <v>21</v>
      </c>
      <c r="F812" s="50" t="s">
        <v>21</v>
      </c>
      <c r="G812" s="50">
        <v>5</v>
      </c>
      <c r="H812" s="50">
        <v>447</v>
      </c>
      <c r="I812" s="49">
        <v>5</v>
      </c>
      <c r="J812" s="49">
        <v>202</v>
      </c>
      <c r="K812" s="48" t="s">
        <v>22</v>
      </c>
      <c r="L812" s="55" t="s">
        <v>21</v>
      </c>
      <c r="M812" s="847" t="s">
        <v>21</v>
      </c>
      <c r="N812" s="848" t="s">
        <v>1629</v>
      </c>
      <c r="O812" s="849" t="s">
        <v>1629</v>
      </c>
    </row>
    <row r="813" spans="1:15">
      <c r="A813" s="846" t="s">
        <v>1143</v>
      </c>
      <c r="B813" s="52" t="s">
        <v>293</v>
      </c>
      <c r="C813" s="51" t="s">
        <v>21</v>
      </c>
      <c r="D813" s="50">
        <v>4014</v>
      </c>
      <c r="E813" s="50" t="s">
        <v>21</v>
      </c>
      <c r="F813" s="50" t="s">
        <v>21</v>
      </c>
      <c r="G813" s="50">
        <v>27</v>
      </c>
      <c r="H813" s="50">
        <v>5746</v>
      </c>
      <c r="I813" s="49">
        <v>48</v>
      </c>
      <c r="J813" s="49">
        <v>202</v>
      </c>
      <c r="K813" s="48" t="s">
        <v>22</v>
      </c>
      <c r="L813" s="55" t="s">
        <v>21</v>
      </c>
      <c r="M813" s="847" t="s">
        <v>21</v>
      </c>
      <c r="N813" s="848" t="s">
        <v>1629</v>
      </c>
      <c r="O813" s="849" t="s">
        <v>1629</v>
      </c>
    </row>
    <row r="814" spans="1:15">
      <c r="A814" s="846" t="s">
        <v>1144</v>
      </c>
      <c r="B814" s="52" t="s">
        <v>294</v>
      </c>
      <c r="C814" s="51" t="s">
        <v>21</v>
      </c>
      <c r="D814" s="50">
        <v>2347</v>
      </c>
      <c r="E814" s="50" t="s">
        <v>21</v>
      </c>
      <c r="F814" s="50" t="s">
        <v>21</v>
      </c>
      <c r="G814" s="50">
        <v>11</v>
      </c>
      <c r="H814" s="50">
        <v>2768</v>
      </c>
      <c r="I814" s="49">
        <v>18</v>
      </c>
      <c r="J814" s="49">
        <v>202</v>
      </c>
      <c r="K814" s="48" t="s">
        <v>22</v>
      </c>
      <c r="L814" s="55" t="s">
        <v>21</v>
      </c>
      <c r="M814" s="847" t="s">
        <v>21</v>
      </c>
      <c r="N814" s="848" t="s">
        <v>1629</v>
      </c>
      <c r="O814" s="849" t="s">
        <v>1629</v>
      </c>
    </row>
    <row r="815" spans="1:15">
      <c r="A815" s="846" t="s">
        <v>2864</v>
      </c>
      <c r="B815" s="52" t="s">
        <v>2865</v>
      </c>
      <c r="C815" s="51" t="s">
        <v>21</v>
      </c>
      <c r="D815" s="50">
        <v>2811</v>
      </c>
      <c r="E815" s="50" t="s">
        <v>21</v>
      </c>
      <c r="F815" s="50" t="s">
        <v>21</v>
      </c>
      <c r="G815" s="50">
        <v>9</v>
      </c>
      <c r="H815" s="50">
        <v>5598</v>
      </c>
      <c r="I815" s="49">
        <v>47</v>
      </c>
      <c r="J815" s="49">
        <v>202</v>
      </c>
      <c r="K815" s="48" t="s">
        <v>22</v>
      </c>
      <c r="L815" s="55" t="s">
        <v>21</v>
      </c>
      <c r="M815" s="847" t="s">
        <v>21</v>
      </c>
      <c r="N815" s="848" t="s">
        <v>1629</v>
      </c>
      <c r="O815" s="849" t="s">
        <v>1629</v>
      </c>
    </row>
    <row r="816" spans="1:15">
      <c r="A816" s="846" t="s">
        <v>2866</v>
      </c>
      <c r="B816" s="52" t="s">
        <v>2867</v>
      </c>
      <c r="C816" s="51" t="s">
        <v>21</v>
      </c>
      <c r="D816" s="50">
        <v>2352</v>
      </c>
      <c r="E816" s="50" t="s">
        <v>21</v>
      </c>
      <c r="F816" s="50" t="s">
        <v>21</v>
      </c>
      <c r="G816" s="50">
        <v>6</v>
      </c>
      <c r="H816" s="50">
        <v>2620</v>
      </c>
      <c r="I816" s="49">
        <v>12</v>
      </c>
      <c r="J816" s="49">
        <v>202</v>
      </c>
      <c r="K816" s="48" t="s">
        <v>22</v>
      </c>
      <c r="L816" s="55" t="s">
        <v>21</v>
      </c>
      <c r="M816" s="847" t="s">
        <v>21</v>
      </c>
      <c r="N816" s="848" t="s">
        <v>1629</v>
      </c>
      <c r="O816" s="849" t="s">
        <v>1629</v>
      </c>
    </row>
    <row r="817" spans="1:15">
      <c r="A817" s="846" t="s">
        <v>1145</v>
      </c>
      <c r="B817" s="52" t="s">
        <v>2868</v>
      </c>
      <c r="C817" s="51" t="s">
        <v>21</v>
      </c>
      <c r="D817" s="50">
        <v>2631</v>
      </c>
      <c r="E817" s="50" t="s">
        <v>21</v>
      </c>
      <c r="F817" s="50" t="s">
        <v>21</v>
      </c>
      <c r="G817" s="50">
        <v>20</v>
      </c>
      <c r="H817" s="50">
        <v>5475</v>
      </c>
      <c r="I817" s="49">
        <v>52</v>
      </c>
      <c r="J817" s="49">
        <v>202</v>
      </c>
      <c r="K817" s="48" t="s">
        <v>22</v>
      </c>
      <c r="L817" s="55" t="s">
        <v>21</v>
      </c>
      <c r="M817" s="847" t="s">
        <v>21</v>
      </c>
      <c r="N817" s="848" t="s">
        <v>1629</v>
      </c>
      <c r="O817" s="849" t="s">
        <v>1629</v>
      </c>
    </row>
    <row r="818" spans="1:15">
      <c r="A818" s="846" t="s">
        <v>1146</v>
      </c>
      <c r="B818" s="52" t="s">
        <v>2869</v>
      </c>
      <c r="C818" s="51" t="s">
        <v>21</v>
      </c>
      <c r="D818" s="50">
        <v>1173</v>
      </c>
      <c r="E818" s="50" t="s">
        <v>21</v>
      </c>
      <c r="F818" s="50" t="s">
        <v>21</v>
      </c>
      <c r="G818" s="50">
        <v>5</v>
      </c>
      <c r="H818" s="50">
        <v>2793</v>
      </c>
      <c r="I818" s="49">
        <v>22</v>
      </c>
      <c r="J818" s="49">
        <v>202</v>
      </c>
      <c r="K818" s="48" t="s">
        <v>22</v>
      </c>
      <c r="L818" s="55" t="s">
        <v>21</v>
      </c>
      <c r="M818" s="847" t="s">
        <v>21</v>
      </c>
      <c r="N818" s="848" t="s">
        <v>1629</v>
      </c>
      <c r="O818" s="849" t="s">
        <v>1629</v>
      </c>
    </row>
    <row r="819" spans="1:15">
      <c r="A819" s="846" t="s">
        <v>1147</v>
      </c>
      <c r="B819" s="52" t="s">
        <v>2870</v>
      </c>
      <c r="C819" s="51" t="s">
        <v>21</v>
      </c>
      <c r="D819" s="50">
        <v>904</v>
      </c>
      <c r="E819" s="50" t="s">
        <v>21</v>
      </c>
      <c r="F819" s="50" t="s">
        <v>21</v>
      </c>
      <c r="G819" s="50">
        <v>5</v>
      </c>
      <c r="H819" s="50">
        <v>1675</v>
      </c>
      <c r="I819" s="49">
        <v>11</v>
      </c>
      <c r="J819" s="49">
        <v>202</v>
      </c>
      <c r="K819" s="48" t="s">
        <v>22</v>
      </c>
      <c r="L819" s="55" t="s">
        <v>21</v>
      </c>
      <c r="M819" s="847" t="s">
        <v>21</v>
      </c>
      <c r="N819" s="848" t="s">
        <v>1629</v>
      </c>
      <c r="O819" s="849" t="s">
        <v>1629</v>
      </c>
    </row>
    <row r="820" spans="1:15">
      <c r="A820" s="846" t="s">
        <v>1148</v>
      </c>
      <c r="B820" s="52" t="s">
        <v>2871</v>
      </c>
      <c r="C820" s="51" t="s">
        <v>21</v>
      </c>
      <c r="D820" s="50">
        <v>2079</v>
      </c>
      <c r="E820" s="50" t="s">
        <v>21</v>
      </c>
      <c r="F820" s="50" t="s">
        <v>21</v>
      </c>
      <c r="G820" s="50">
        <v>5</v>
      </c>
      <c r="H820" s="50">
        <v>5124</v>
      </c>
      <c r="I820" s="49">
        <v>22</v>
      </c>
      <c r="J820" s="49">
        <v>408</v>
      </c>
      <c r="K820" s="48" t="s">
        <v>22</v>
      </c>
      <c r="L820" s="55" t="s">
        <v>21</v>
      </c>
      <c r="M820" s="847" t="s">
        <v>21</v>
      </c>
      <c r="N820" s="848" t="s">
        <v>1629</v>
      </c>
      <c r="O820" s="849" t="s">
        <v>1629</v>
      </c>
    </row>
    <row r="821" spans="1:15">
      <c r="A821" s="846" t="s">
        <v>1149</v>
      </c>
      <c r="B821" s="52" t="s">
        <v>2872</v>
      </c>
      <c r="C821" s="51" t="s">
        <v>21</v>
      </c>
      <c r="D821" s="50">
        <v>3541</v>
      </c>
      <c r="E821" s="50" t="s">
        <v>21</v>
      </c>
      <c r="F821" s="50" t="s">
        <v>21</v>
      </c>
      <c r="G821" s="50">
        <v>34</v>
      </c>
      <c r="H821" s="50">
        <v>4149</v>
      </c>
      <c r="I821" s="49">
        <v>46</v>
      </c>
      <c r="J821" s="49">
        <v>202</v>
      </c>
      <c r="K821" s="48" t="s">
        <v>22</v>
      </c>
      <c r="L821" s="55" t="s">
        <v>21</v>
      </c>
      <c r="M821" s="847" t="s">
        <v>21</v>
      </c>
      <c r="N821" s="848" t="s">
        <v>1629</v>
      </c>
      <c r="O821" s="849" t="s">
        <v>1629</v>
      </c>
    </row>
    <row r="822" spans="1:15">
      <c r="A822" s="846" t="s">
        <v>1150</v>
      </c>
      <c r="B822" s="52" t="s">
        <v>2873</v>
      </c>
      <c r="C822" s="51" t="s">
        <v>21</v>
      </c>
      <c r="D822" s="50">
        <v>1791</v>
      </c>
      <c r="E822" s="50" t="s">
        <v>21</v>
      </c>
      <c r="F822" s="50" t="s">
        <v>21</v>
      </c>
      <c r="G822" s="50">
        <v>10</v>
      </c>
      <c r="H822" s="50">
        <v>2704</v>
      </c>
      <c r="I822" s="49">
        <v>27</v>
      </c>
      <c r="J822" s="49">
        <v>202</v>
      </c>
      <c r="K822" s="48" t="s">
        <v>22</v>
      </c>
      <c r="L822" s="55" t="s">
        <v>21</v>
      </c>
      <c r="M822" s="847" t="s">
        <v>21</v>
      </c>
      <c r="N822" s="848" t="s">
        <v>1629</v>
      </c>
      <c r="O822" s="849" t="s">
        <v>1629</v>
      </c>
    </row>
    <row r="823" spans="1:15">
      <c r="A823" s="846" t="s">
        <v>1151</v>
      </c>
      <c r="B823" s="52" t="s">
        <v>2874</v>
      </c>
      <c r="C823" s="51" t="s">
        <v>21</v>
      </c>
      <c r="D823" s="50">
        <v>1401</v>
      </c>
      <c r="E823" s="50" t="s">
        <v>21</v>
      </c>
      <c r="F823" s="50" t="s">
        <v>21</v>
      </c>
      <c r="G823" s="50">
        <v>7</v>
      </c>
      <c r="H823" s="50">
        <v>1888</v>
      </c>
      <c r="I823" s="49">
        <v>18</v>
      </c>
      <c r="J823" s="49">
        <v>202</v>
      </c>
      <c r="K823" s="48" t="s">
        <v>22</v>
      </c>
      <c r="L823" s="55" t="s">
        <v>21</v>
      </c>
      <c r="M823" s="847" t="s">
        <v>21</v>
      </c>
      <c r="N823" s="848" t="s">
        <v>1629</v>
      </c>
      <c r="O823" s="849" t="s">
        <v>1629</v>
      </c>
    </row>
    <row r="824" spans="1:15">
      <c r="A824" s="846" t="s">
        <v>1152</v>
      </c>
      <c r="B824" s="52" t="s">
        <v>2875</v>
      </c>
      <c r="C824" s="51" t="s">
        <v>21</v>
      </c>
      <c r="D824" s="50">
        <v>353</v>
      </c>
      <c r="E824" s="50" t="s">
        <v>21</v>
      </c>
      <c r="F824" s="50" t="s">
        <v>21</v>
      </c>
      <c r="G824" s="50">
        <v>5</v>
      </c>
      <c r="H824" s="50">
        <v>578</v>
      </c>
      <c r="I824" s="49">
        <v>5</v>
      </c>
      <c r="J824" s="49">
        <v>202</v>
      </c>
      <c r="K824" s="48" t="s">
        <v>22</v>
      </c>
      <c r="L824" s="55" t="s">
        <v>21</v>
      </c>
      <c r="M824" s="847" t="s">
        <v>21</v>
      </c>
      <c r="N824" s="848" t="s">
        <v>1629</v>
      </c>
      <c r="O824" s="849" t="s">
        <v>1629</v>
      </c>
    </row>
    <row r="825" spans="1:15">
      <c r="A825" s="846" t="s">
        <v>2876</v>
      </c>
      <c r="B825" s="52" t="s">
        <v>2877</v>
      </c>
      <c r="C825" s="51" t="s">
        <v>21</v>
      </c>
      <c r="D825" s="50">
        <v>1533</v>
      </c>
      <c r="E825" s="50" t="s">
        <v>21</v>
      </c>
      <c r="F825" s="50" t="s">
        <v>21</v>
      </c>
      <c r="G825" s="50">
        <v>5</v>
      </c>
      <c r="H825" s="50">
        <v>2931</v>
      </c>
      <c r="I825" s="49">
        <v>16</v>
      </c>
      <c r="J825" s="49">
        <v>202</v>
      </c>
      <c r="K825" s="48" t="s">
        <v>22</v>
      </c>
      <c r="L825" s="55" t="s">
        <v>21</v>
      </c>
      <c r="M825" s="847" t="s">
        <v>21</v>
      </c>
      <c r="N825" s="848" t="s">
        <v>1629</v>
      </c>
      <c r="O825" s="849" t="s">
        <v>1629</v>
      </c>
    </row>
    <row r="826" spans="1:15">
      <c r="A826" s="846" t="s">
        <v>2878</v>
      </c>
      <c r="B826" s="52" t="s">
        <v>2879</v>
      </c>
      <c r="C826" s="51" t="s">
        <v>21</v>
      </c>
      <c r="D826" s="50">
        <v>1337</v>
      </c>
      <c r="E826" s="50" t="s">
        <v>21</v>
      </c>
      <c r="F826" s="50" t="s">
        <v>21</v>
      </c>
      <c r="G826" s="50">
        <v>5</v>
      </c>
      <c r="H826" s="50">
        <v>1903</v>
      </c>
      <c r="I826" s="49">
        <v>7</v>
      </c>
      <c r="J826" s="49">
        <v>202</v>
      </c>
      <c r="K826" s="48" t="s">
        <v>22</v>
      </c>
      <c r="L826" s="55" t="s">
        <v>21</v>
      </c>
      <c r="M826" s="847" t="s">
        <v>21</v>
      </c>
      <c r="N826" s="848" t="s">
        <v>1629</v>
      </c>
      <c r="O826" s="849" t="s">
        <v>1629</v>
      </c>
    </row>
    <row r="827" spans="1:15">
      <c r="A827" s="846" t="s">
        <v>2880</v>
      </c>
      <c r="B827" s="52" t="s">
        <v>2881</v>
      </c>
      <c r="C827" s="51" t="s">
        <v>21</v>
      </c>
      <c r="D827" s="50">
        <v>753</v>
      </c>
      <c r="E827" s="50" t="s">
        <v>21</v>
      </c>
      <c r="F827" s="50" t="s">
        <v>21</v>
      </c>
      <c r="G827" s="50">
        <v>5</v>
      </c>
      <c r="H827" s="50">
        <v>1058</v>
      </c>
      <c r="I827" s="49">
        <v>5</v>
      </c>
      <c r="J827" s="49">
        <v>202</v>
      </c>
      <c r="K827" s="48" t="s">
        <v>22</v>
      </c>
      <c r="L827" s="55" t="s">
        <v>21</v>
      </c>
      <c r="M827" s="847" t="s">
        <v>21</v>
      </c>
      <c r="N827" s="848" t="s">
        <v>1629</v>
      </c>
      <c r="O827" s="849" t="s">
        <v>1629</v>
      </c>
    </row>
    <row r="828" spans="1:15">
      <c r="A828" s="846" t="s">
        <v>2882</v>
      </c>
      <c r="B828" s="52" t="s">
        <v>2883</v>
      </c>
      <c r="C828" s="51" t="s">
        <v>21</v>
      </c>
      <c r="D828" s="50">
        <v>5501</v>
      </c>
      <c r="E828" s="50" t="s">
        <v>21</v>
      </c>
      <c r="F828" s="50" t="s">
        <v>21</v>
      </c>
      <c r="G828" s="50">
        <v>22</v>
      </c>
      <c r="H828" s="50">
        <v>6663</v>
      </c>
      <c r="I828" s="49">
        <v>52</v>
      </c>
      <c r="J828" s="49">
        <v>202</v>
      </c>
      <c r="K828" s="48" t="s">
        <v>22</v>
      </c>
      <c r="L828" s="55" t="s">
        <v>21</v>
      </c>
      <c r="M828" s="847" t="s">
        <v>21</v>
      </c>
      <c r="N828" s="848" t="s">
        <v>1629</v>
      </c>
      <c r="O828" s="849" t="s">
        <v>1629</v>
      </c>
    </row>
    <row r="829" spans="1:15">
      <c r="A829" s="846" t="s">
        <v>2884</v>
      </c>
      <c r="B829" s="52" t="s">
        <v>2885</v>
      </c>
      <c r="C829" s="51" t="s">
        <v>21</v>
      </c>
      <c r="D829" s="50">
        <v>8427</v>
      </c>
      <c r="E829" s="50" t="s">
        <v>21</v>
      </c>
      <c r="F829" s="50" t="s">
        <v>21</v>
      </c>
      <c r="G829" s="50">
        <v>35</v>
      </c>
      <c r="H829" s="50">
        <v>14024</v>
      </c>
      <c r="I829" s="49">
        <v>114</v>
      </c>
      <c r="J829" s="49">
        <v>202</v>
      </c>
      <c r="K829" s="48" t="s">
        <v>22</v>
      </c>
      <c r="L829" s="55" t="s">
        <v>21</v>
      </c>
      <c r="M829" s="847" t="s">
        <v>21</v>
      </c>
      <c r="N829" s="848" t="s">
        <v>1629</v>
      </c>
      <c r="O829" s="849" t="s">
        <v>1629</v>
      </c>
    </row>
    <row r="830" spans="1:15">
      <c r="A830" s="846" t="s">
        <v>2886</v>
      </c>
      <c r="B830" s="52" t="s">
        <v>2887</v>
      </c>
      <c r="C830" s="51" t="s">
        <v>21</v>
      </c>
      <c r="D830" s="50">
        <v>5391</v>
      </c>
      <c r="E830" s="50" t="s">
        <v>21</v>
      </c>
      <c r="F830" s="50" t="s">
        <v>21</v>
      </c>
      <c r="G830" s="50">
        <v>27</v>
      </c>
      <c r="H830" s="50">
        <v>9709</v>
      </c>
      <c r="I830" s="49">
        <v>63</v>
      </c>
      <c r="J830" s="49">
        <v>202</v>
      </c>
      <c r="K830" s="48" t="s">
        <v>22</v>
      </c>
      <c r="L830" s="55" t="s">
        <v>21</v>
      </c>
      <c r="M830" s="847" t="s">
        <v>21</v>
      </c>
      <c r="N830" s="848" t="s">
        <v>1629</v>
      </c>
      <c r="O830" s="849" t="s">
        <v>1629</v>
      </c>
    </row>
    <row r="831" spans="1:15">
      <c r="A831" s="846" t="s">
        <v>1153</v>
      </c>
      <c r="B831" s="52" t="s">
        <v>2888</v>
      </c>
      <c r="C831" s="51" t="s">
        <v>21</v>
      </c>
      <c r="D831" s="50">
        <v>1595</v>
      </c>
      <c r="E831" s="50" t="s">
        <v>21</v>
      </c>
      <c r="F831" s="50" t="s">
        <v>21</v>
      </c>
      <c r="G831" s="50">
        <v>5</v>
      </c>
      <c r="H831" s="50">
        <v>3972</v>
      </c>
      <c r="I831" s="49">
        <v>36</v>
      </c>
      <c r="J831" s="49">
        <v>202</v>
      </c>
      <c r="K831" s="48" t="s">
        <v>22</v>
      </c>
      <c r="L831" s="55" t="s">
        <v>21</v>
      </c>
      <c r="M831" s="847" t="s">
        <v>21</v>
      </c>
      <c r="N831" s="848" t="s">
        <v>1629</v>
      </c>
      <c r="O831" s="849" t="s">
        <v>1629</v>
      </c>
    </row>
    <row r="832" spans="1:15">
      <c r="A832" s="846" t="s">
        <v>1154</v>
      </c>
      <c r="B832" s="52" t="s">
        <v>2889</v>
      </c>
      <c r="C832" s="51" t="s">
        <v>21</v>
      </c>
      <c r="D832" s="50">
        <v>1667</v>
      </c>
      <c r="E832" s="50" t="s">
        <v>21</v>
      </c>
      <c r="F832" s="50" t="s">
        <v>21</v>
      </c>
      <c r="G832" s="50">
        <v>6</v>
      </c>
      <c r="H832" s="50">
        <v>5095</v>
      </c>
      <c r="I832" s="49">
        <v>40</v>
      </c>
      <c r="J832" s="49">
        <v>202</v>
      </c>
      <c r="K832" s="48" t="s">
        <v>22</v>
      </c>
      <c r="L832" s="55" t="s">
        <v>21</v>
      </c>
      <c r="M832" s="847" t="s">
        <v>21</v>
      </c>
      <c r="N832" s="848" t="s">
        <v>1629</v>
      </c>
      <c r="O832" s="849" t="s">
        <v>1629</v>
      </c>
    </row>
    <row r="833" spans="1:15">
      <c r="A833" s="846" t="s">
        <v>1155</v>
      </c>
      <c r="B833" s="52" t="s">
        <v>2890</v>
      </c>
      <c r="C833" s="51" t="s">
        <v>21</v>
      </c>
      <c r="D833" s="50">
        <v>1402</v>
      </c>
      <c r="E833" s="50" t="s">
        <v>21</v>
      </c>
      <c r="F833" s="50" t="s">
        <v>21</v>
      </c>
      <c r="G833" s="50">
        <v>5</v>
      </c>
      <c r="H833" s="50">
        <v>2872</v>
      </c>
      <c r="I833" s="49">
        <v>17</v>
      </c>
      <c r="J833" s="49">
        <v>202</v>
      </c>
      <c r="K833" s="48" t="s">
        <v>22</v>
      </c>
      <c r="L833" s="55" t="s">
        <v>21</v>
      </c>
      <c r="M833" s="847" t="s">
        <v>21</v>
      </c>
      <c r="N833" s="848" t="s">
        <v>1629</v>
      </c>
      <c r="O833" s="849" t="s">
        <v>1629</v>
      </c>
    </row>
    <row r="834" spans="1:15">
      <c r="A834" s="846" t="s">
        <v>2891</v>
      </c>
      <c r="B834" s="52" t="s">
        <v>2892</v>
      </c>
      <c r="C834" s="51" t="s">
        <v>21</v>
      </c>
      <c r="D834" s="50">
        <v>808</v>
      </c>
      <c r="E834" s="50" t="s">
        <v>21</v>
      </c>
      <c r="F834" s="50" t="s">
        <v>21</v>
      </c>
      <c r="G834" s="50">
        <v>5</v>
      </c>
      <c r="H834" s="50">
        <v>844</v>
      </c>
      <c r="I834" s="49">
        <v>5</v>
      </c>
      <c r="J834" s="49">
        <v>408</v>
      </c>
      <c r="K834" s="48" t="s">
        <v>22</v>
      </c>
      <c r="L834" s="55" t="s">
        <v>21</v>
      </c>
      <c r="M834" s="847" t="s">
        <v>21</v>
      </c>
      <c r="N834" s="848" t="s">
        <v>1629</v>
      </c>
      <c r="O834" s="849" t="s">
        <v>1629</v>
      </c>
    </row>
    <row r="835" spans="1:15">
      <c r="A835" s="846" t="s">
        <v>2893</v>
      </c>
      <c r="B835" s="52" t="s">
        <v>2894</v>
      </c>
      <c r="C835" s="51">
        <v>438</v>
      </c>
      <c r="D835" s="50">
        <v>248</v>
      </c>
      <c r="E835" s="50" t="s">
        <v>21</v>
      </c>
      <c r="F835" s="50" t="s">
        <v>21</v>
      </c>
      <c r="G835" s="50">
        <v>5</v>
      </c>
      <c r="H835" s="50">
        <v>576</v>
      </c>
      <c r="I835" s="49">
        <v>5</v>
      </c>
      <c r="J835" s="49">
        <v>202</v>
      </c>
      <c r="K835" s="48" t="s">
        <v>22</v>
      </c>
      <c r="L835" s="55" t="s">
        <v>21</v>
      </c>
      <c r="M835" s="847" t="s">
        <v>21</v>
      </c>
      <c r="N835" s="848">
        <v>1</v>
      </c>
      <c r="O835" s="849" t="s">
        <v>1630</v>
      </c>
    </row>
    <row r="836" spans="1:15">
      <c r="A836" s="846" t="s">
        <v>1156</v>
      </c>
      <c r="B836" s="52" t="s">
        <v>2895</v>
      </c>
      <c r="C836" s="51" t="s">
        <v>21</v>
      </c>
      <c r="D836" s="50">
        <v>625</v>
      </c>
      <c r="E836" s="50" t="s">
        <v>21</v>
      </c>
      <c r="F836" s="50" t="s">
        <v>21</v>
      </c>
      <c r="G836" s="50">
        <v>5</v>
      </c>
      <c r="H836" s="50">
        <v>582</v>
      </c>
      <c r="I836" s="49">
        <v>5</v>
      </c>
      <c r="J836" s="49">
        <v>408</v>
      </c>
      <c r="K836" s="48" t="s">
        <v>22</v>
      </c>
      <c r="L836" s="55" t="s">
        <v>21</v>
      </c>
      <c r="M836" s="847" t="s">
        <v>21</v>
      </c>
      <c r="N836" s="848" t="s">
        <v>1629</v>
      </c>
      <c r="O836" s="849" t="s">
        <v>1629</v>
      </c>
    </row>
    <row r="837" spans="1:15">
      <c r="A837" s="846" t="s">
        <v>1157</v>
      </c>
      <c r="B837" s="52" t="s">
        <v>2896</v>
      </c>
      <c r="C837" s="51">
        <v>292</v>
      </c>
      <c r="D837" s="50">
        <v>292</v>
      </c>
      <c r="E837" s="50" t="s">
        <v>21</v>
      </c>
      <c r="F837" s="50" t="s">
        <v>21</v>
      </c>
      <c r="G837" s="50">
        <v>5</v>
      </c>
      <c r="H837" s="50">
        <v>515</v>
      </c>
      <c r="I837" s="49">
        <v>5</v>
      </c>
      <c r="J837" s="49">
        <v>202</v>
      </c>
      <c r="K837" s="48" t="s">
        <v>22</v>
      </c>
      <c r="L837" s="55" t="s">
        <v>21</v>
      </c>
      <c r="M837" s="847" t="s">
        <v>21</v>
      </c>
      <c r="N837" s="848" t="s">
        <v>1629</v>
      </c>
      <c r="O837" s="849" t="s">
        <v>1629</v>
      </c>
    </row>
    <row r="838" spans="1:15">
      <c r="A838" s="846" t="s">
        <v>1158</v>
      </c>
      <c r="B838" s="52" t="s">
        <v>2897</v>
      </c>
      <c r="C838" s="51" t="s">
        <v>21</v>
      </c>
      <c r="D838" s="50">
        <v>1771</v>
      </c>
      <c r="E838" s="50" t="s">
        <v>21</v>
      </c>
      <c r="F838" s="50" t="s">
        <v>21</v>
      </c>
      <c r="G838" s="50">
        <v>18</v>
      </c>
      <c r="H838" s="50">
        <v>2454</v>
      </c>
      <c r="I838" s="49">
        <v>25</v>
      </c>
      <c r="J838" s="49">
        <v>202</v>
      </c>
      <c r="K838" s="48" t="s">
        <v>27</v>
      </c>
      <c r="L838" s="55">
        <v>0.25</v>
      </c>
      <c r="M838" s="847">
        <v>614</v>
      </c>
      <c r="N838" s="848" t="s">
        <v>1629</v>
      </c>
      <c r="O838" s="849" t="s">
        <v>1629</v>
      </c>
    </row>
    <row r="839" spans="1:15">
      <c r="A839" s="846" t="s">
        <v>1159</v>
      </c>
      <c r="B839" s="52" t="s">
        <v>2898</v>
      </c>
      <c r="C839" s="51" t="s">
        <v>21</v>
      </c>
      <c r="D839" s="50">
        <v>879</v>
      </c>
      <c r="E839" s="50" t="s">
        <v>21</v>
      </c>
      <c r="F839" s="50" t="s">
        <v>21</v>
      </c>
      <c r="G839" s="50">
        <v>8</v>
      </c>
      <c r="H839" s="50">
        <v>1022</v>
      </c>
      <c r="I839" s="49">
        <v>9</v>
      </c>
      <c r="J839" s="49">
        <v>202</v>
      </c>
      <c r="K839" s="48" t="s">
        <v>22</v>
      </c>
      <c r="L839" s="55" t="s">
        <v>21</v>
      </c>
      <c r="M839" s="847" t="s">
        <v>21</v>
      </c>
      <c r="N839" s="848">
        <v>1</v>
      </c>
      <c r="O839" s="849" t="s">
        <v>1630</v>
      </c>
    </row>
    <row r="840" spans="1:15">
      <c r="A840" s="846" t="s">
        <v>1160</v>
      </c>
      <c r="B840" s="52" t="s">
        <v>2899</v>
      </c>
      <c r="C840" s="51" t="s">
        <v>21</v>
      </c>
      <c r="D840" s="50">
        <v>603</v>
      </c>
      <c r="E840" s="50" t="s">
        <v>21</v>
      </c>
      <c r="F840" s="50" t="s">
        <v>21</v>
      </c>
      <c r="G840" s="50">
        <v>5</v>
      </c>
      <c r="H840" s="50">
        <v>600</v>
      </c>
      <c r="I840" s="49">
        <v>8</v>
      </c>
      <c r="J840" s="49">
        <v>202</v>
      </c>
      <c r="K840" s="48" t="s">
        <v>22</v>
      </c>
      <c r="L840" s="55" t="s">
        <v>21</v>
      </c>
      <c r="M840" s="847" t="s">
        <v>21</v>
      </c>
      <c r="N840" s="848">
        <v>1</v>
      </c>
      <c r="O840" s="849" t="s">
        <v>1630</v>
      </c>
    </row>
    <row r="841" spans="1:15">
      <c r="A841" s="846" t="s">
        <v>1161</v>
      </c>
      <c r="B841" s="52" t="s">
        <v>295</v>
      </c>
      <c r="C841" s="51">
        <v>216</v>
      </c>
      <c r="D841" s="50">
        <v>216</v>
      </c>
      <c r="E841" s="50" t="s">
        <v>21</v>
      </c>
      <c r="F841" s="50" t="s">
        <v>21</v>
      </c>
      <c r="G841" s="50">
        <v>5</v>
      </c>
      <c r="H841" s="50">
        <v>721</v>
      </c>
      <c r="I841" s="49">
        <v>5</v>
      </c>
      <c r="J841" s="49">
        <v>202</v>
      </c>
      <c r="K841" s="48" t="s">
        <v>22</v>
      </c>
      <c r="L841" s="55" t="s">
        <v>21</v>
      </c>
      <c r="M841" s="847" t="s">
        <v>21</v>
      </c>
      <c r="N841" s="848" t="s">
        <v>1629</v>
      </c>
      <c r="O841" s="849" t="s">
        <v>1629</v>
      </c>
    </row>
    <row r="842" spans="1:15">
      <c r="A842" s="846" t="s">
        <v>1162</v>
      </c>
      <c r="B842" s="52" t="s">
        <v>296</v>
      </c>
      <c r="C842" s="51" t="s">
        <v>21</v>
      </c>
      <c r="D842" s="50">
        <v>399</v>
      </c>
      <c r="E842" s="50" t="s">
        <v>21</v>
      </c>
      <c r="F842" s="50" t="s">
        <v>21</v>
      </c>
      <c r="G842" s="50">
        <v>5</v>
      </c>
      <c r="H842" s="50">
        <v>544</v>
      </c>
      <c r="I842" s="49">
        <v>5</v>
      </c>
      <c r="J842" s="49">
        <v>202</v>
      </c>
      <c r="K842" s="48" t="s">
        <v>22</v>
      </c>
      <c r="L842" s="55" t="s">
        <v>21</v>
      </c>
      <c r="M842" s="847" t="s">
        <v>21</v>
      </c>
      <c r="N842" s="848" t="s">
        <v>1629</v>
      </c>
      <c r="O842" s="849" t="s">
        <v>1629</v>
      </c>
    </row>
    <row r="843" spans="1:15">
      <c r="A843" s="846" t="s">
        <v>1163</v>
      </c>
      <c r="B843" s="52" t="s">
        <v>2900</v>
      </c>
      <c r="C843" s="56" t="s">
        <v>21</v>
      </c>
      <c r="D843" s="50">
        <v>1249</v>
      </c>
      <c r="E843" s="50" t="s">
        <v>21</v>
      </c>
      <c r="F843" s="50" t="s">
        <v>21</v>
      </c>
      <c r="G843" s="50">
        <v>8</v>
      </c>
      <c r="H843" s="50">
        <v>2595</v>
      </c>
      <c r="I843" s="49">
        <v>22</v>
      </c>
      <c r="J843" s="49">
        <v>202</v>
      </c>
      <c r="K843" s="48" t="s">
        <v>27</v>
      </c>
      <c r="L843" s="55">
        <v>0.25</v>
      </c>
      <c r="M843" s="847">
        <v>649</v>
      </c>
      <c r="N843" s="848" t="s">
        <v>1629</v>
      </c>
      <c r="O843" s="849" t="s">
        <v>1629</v>
      </c>
    </row>
    <row r="844" spans="1:15">
      <c r="A844" s="846" t="s">
        <v>1164</v>
      </c>
      <c r="B844" s="52" t="s">
        <v>2901</v>
      </c>
      <c r="C844" s="51" t="s">
        <v>21</v>
      </c>
      <c r="D844" s="50">
        <v>743</v>
      </c>
      <c r="E844" s="50" t="s">
        <v>21</v>
      </c>
      <c r="F844" s="50" t="s">
        <v>21</v>
      </c>
      <c r="G844" s="50">
        <v>5</v>
      </c>
      <c r="H844" s="50">
        <v>1016</v>
      </c>
      <c r="I844" s="49">
        <v>8</v>
      </c>
      <c r="J844" s="49">
        <v>202</v>
      </c>
      <c r="K844" s="48" t="s">
        <v>27</v>
      </c>
      <c r="L844" s="55">
        <v>0.7</v>
      </c>
      <c r="M844" s="847">
        <v>711</v>
      </c>
      <c r="N844" s="848" t="s">
        <v>1629</v>
      </c>
      <c r="O844" s="849" t="s">
        <v>1629</v>
      </c>
    </row>
    <row r="845" spans="1:15">
      <c r="A845" s="846" t="s">
        <v>1165</v>
      </c>
      <c r="B845" s="52" t="s">
        <v>2902</v>
      </c>
      <c r="C845" s="56" t="s">
        <v>21</v>
      </c>
      <c r="D845" s="50">
        <v>1856</v>
      </c>
      <c r="E845" s="50" t="s">
        <v>21</v>
      </c>
      <c r="F845" s="50" t="s">
        <v>21</v>
      </c>
      <c r="G845" s="50">
        <v>11</v>
      </c>
      <c r="H845" s="50">
        <v>1798</v>
      </c>
      <c r="I845" s="49">
        <v>14</v>
      </c>
      <c r="J845" s="49">
        <v>202</v>
      </c>
      <c r="K845" s="48" t="s">
        <v>27</v>
      </c>
      <c r="L845" s="55">
        <v>0.25</v>
      </c>
      <c r="M845" s="847">
        <v>450</v>
      </c>
      <c r="N845" s="848" t="s">
        <v>1629</v>
      </c>
      <c r="O845" s="849" t="s">
        <v>1629</v>
      </c>
    </row>
    <row r="846" spans="1:15">
      <c r="A846" s="846" t="s">
        <v>1166</v>
      </c>
      <c r="B846" s="52" t="s">
        <v>2903</v>
      </c>
      <c r="C846" s="51" t="s">
        <v>21</v>
      </c>
      <c r="D846" s="50">
        <v>1266</v>
      </c>
      <c r="E846" s="50" t="s">
        <v>21</v>
      </c>
      <c r="F846" s="50" t="s">
        <v>21</v>
      </c>
      <c r="G846" s="50">
        <v>8</v>
      </c>
      <c r="H846" s="50">
        <v>757</v>
      </c>
      <c r="I846" s="49">
        <v>5</v>
      </c>
      <c r="J846" s="49">
        <v>202</v>
      </c>
      <c r="K846" s="48" t="s">
        <v>27</v>
      </c>
      <c r="L846" s="55">
        <v>0.7</v>
      </c>
      <c r="M846" s="847">
        <v>530</v>
      </c>
      <c r="N846" s="848" t="s">
        <v>1629</v>
      </c>
      <c r="O846" s="849" t="s">
        <v>1629</v>
      </c>
    </row>
    <row r="847" spans="1:15">
      <c r="A847" s="846" t="s">
        <v>1167</v>
      </c>
      <c r="B847" s="52" t="s">
        <v>2904</v>
      </c>
      <c r="C847" s="51" t="s">
        <v>21</v>
      </c>
      <c r="D847" s="50">
        <v>3725</v>
      </c>
      <c r="E847" s="50" t="s">
        <v>21</v>
      </c>
      <c r="F847" s="50" t="s">
        <v>21</v>
      </c>
      <c r="G847" s="50">
        <v>8</v>
      </c>
      <c r="H847" s="50">
        <v>3371</v>
      </c>
      <c r="I847" s="49">
        <v>24</v>
      </c>
      <c r="J847" s="49">
        <v>202</v>
      </c>
      <c r="K847" s="48" t="s">
        <v>22</v>
      </c>
      <c r="L847" s="55" t="s">
        <v>21</v>
      </c>
      <c r="M847" s="847" t="s">
        <v>21</v>
      </c>
      <c r="N847" s="848" t="s">
        <v>1629</v>
      </c>
      <c r="O847" s="849" t="s">
        <v>1629</v>
      </c>
    </row>
    <row r="848" spans="1:15">
      <c r="A848" s="846" t="s">
        <v>1168</v>
      </c>
      <c r="B848" s="52" t="s">
        <v>2905</v>
      </c>
      <c r="C848" s="51" t="s">
        <v>21</v>
      </c>
      <c r="D848" s="50">
        <v>4823</v>
      </c>
      <c r="E848" s="50" t="s">
        <v>21</v>
      </c>
      <c r="F848" s="50" t="s">
        <v>21</v>
      </c>
      <c r="G848" s="50">
        <v>6</v>
      </c>
      <c r="H848" s="50">
        <v>4965</v>
      </c>
      <c r="I848" s="49">
        <v>6</v>
      </c>
      <c r="J848" s="49">
        <v>202</v>
      </c>
      <c r="K848" s="48" t="s">
        <v>22</v>
      </c>
      <c r="L848" s="55" t="s">
        <v>21</v>
      </c>
      <c r="M848" s="847" t="s">
        <v>21</v>
      </c>
      <c r="N848" s="848" t="s">
        <v>1629</v>
      </c>
      <c r="O848" s="849" t="s">
        <v>1629</v>
      </c>
    </row>
    <row r="849" spans="1:15">
      <c r="A849" s="846" t="s">
        <v>1169</v>
      </c>
      <c r="B849" s="52" t="s">
        <v>2906</v>
      </c>
      <c r="C849" s="56" t="s">
        <v>21</v>
      </c>
      <c r="D849" s="50">
        <v>2626</v>
      </c>
      <c r="E849" s="50" t="s">
        <v>21</v>
      </c>
      <c r="F849" s="50" t="s">
        <v>21</v>
      </c>
      <c r="G849" s="50">
        <v>12</v>
      </c>
      <c r="H849" s="50">
        <v>6518</v>
      </c>
      <c r="I849" s="49">
        <v>53</v>
      </c>
      <c r="J849" s="49">
        <v>202</v>
      </c>
      <c r="K849" s="48" t="s">
        <v>22</v>
      </c>
      <c r="L849" s="55" t="s">
        <v>21</v>
      </c>
      <c r="M849" s="847" t="s">
        <v>21</v>
      </c>
      <c r="N849" s="848" t="s">
        <v>1629</v>
      </c>
      <c r="O849" s="849" t="s">
        <v>1629</v>
      </c>
    </row>
    <row r="850" spans="1:15">
      <c r="A850" s="846" t="s">
        <v>1170</v>
      </c>
      <c r="B850" s="52" t="s">
        <v>2907</v>
      </c>
      <c r="C850" s="51" t="s">
        <v>21</v>
      </c>
      <c r="D850" s="50" t="s">
        <v>21</v>
      </c>
      <c r="E850" s="50">
        <v>2055</v>
      </c>
      <c r="F850" s="50">
        <v>1858</v>
      </c>
      <c r="G850" s="50">
        <v>7</v>
      </c>
      <c r="H850" s="50">
        <v>4182</v>
      </c>
      <c r="I850" s="49">
        <v>27</v>
      </c>
      <c r="J850" s="49">
        <v>202</v>
      </c>
      <c r="K850" s="48" t="s">
        <v>22</v>
      </c>
      <c r="L850" s="55" t="s">
        <v>21</v>
      </c>
      <c r="M850" s="847" t="s">
        <v>21</v>
      </c>
      <c r="N850" s="848">
        <v>1</v>
      </c>
      <c r="O850" s="849" t="s">
        <v>1630</v>
      </c>
    </row>
    <row r="851" spans="1:15">
      <c r="A851" s="846" t="s">
        <v>1171</v>
      </c>
      <c r="B851" s="52" t="s">
        <v>2908</v>
      </c>
      <c r="C851" s="51" t="s">
        <v>21</v>
      </c>
      <c r="D851" s="50" t="s">
        <v>21</v>
      </c>
      <c r="E851" s="50">
        <v>1879</v>
      </c>
      <c r="F851" s="50">
        <v>1681</v>
      </c>
      <c r="G851" s="50">
        <v>5</v>
      </c>
      <c r="H851" s="50">
        <v>2678</v>
      </c>
      <c r="I851" s="49">
        <v>19</v>
      </c>
      <c r="J851" s="49">
        <v>202</v>
      </c>
      <c r="K851" s="48" t="s">
        <v>22</v>
      </c>
      <c r="L851" s="55" t="s">
        <v>21</v>
      </c>
      <c r="M851" s="847" t="s">
        <v>21</v>
      </c>
      <c r="N851" s="848">
        <v>1</v>
      </c>
      <c r="O851" s="849" t="s">
        <v>1630</v>
      </c>
    </row>
    <row r="852" spans="1:15">
      <c r="A852" s="846" t="s">
        <v>1172</v>
      </c>
      <c r="B852" s="52" t="s">
        <v>2909</v>
      </c>
      <c r="C852" s="51" t="s">
        <v>21</v>
      </c>
      <c r="D852" s="50">
        <v>1172</v>
      </c>
      <c r="E852" s="50" t="s">
        <v>21</v>
      </c>
      <c r="F852" s="50" t="s">
        <v>21</v>
      </c>
      <c r="G852" s="50">
        <v>5</v>
      </c>
      <c r="H852" s="50">
        <v>2705</v>
      </c>
      <c r="I852" s="49">
        <v>22</v>
      </c>
      <c r="J852" s="49">
        <v>202</v>
      </c>
      <c r="K852" s="48" t="s">
        <v>22</v>
      </c>
      <c r="L852" s="55" t="s">
        <v>21</v>
      </c>
      <c r="M852" s="847" t="s">
        <v>21</v>
      </c>
      <c r="N852" s="848" t="s">
        <v>1629</v>
      </c>
      <c r="O852" s="849" t="s">
        <v>1629</v>
      </c>
    </row>
    <row r="853" spans="1:15">
      <c r="A853" s="846" t="s">
        <v>1173</v>
      </c>
      <c r="B853" s="52" t="s">
        <v>2910</v>
      </c>
      <c r="C853" s="51">
        <v>339</v>
      </c>
      <c r="D853" s="50" t="s">
        <v>21</v>
      </c>
      <c r="E853" s="50">
        <v>339</v>
      </c>
      <c r="F853" s="50">
        <v>931</v>
      </c>
      <c r="G853" s="50">
        <v>5</v>
      </c>
      <c r="H853" s="50">
        <v>507</v>
      </c>
      <c r="I853" s="49">
        <v>5</v>
      </c>
      <c r="J853" s="49">
        <v>202</v>
      </c>
      <c r="K853" s="48" t="s">
        <v>22</v>
      </c>
      <c r="L853" s="55" t="s">
        <v>21</v>
      </c>
      <c r="M853" s="847" t="s">
        <v>21</v>
      </c>
      <c r="N853" s="848" t="s">
        <v>1629</v>
      </c>
      <c r="O853" s="849" t="s">
        <v>1629</v>
      </c>
    </row>
    <row r="854" spans="1:15">
      <c r="A854" s="846" t="s">
        <v>1174</v>
      </c>
      <c r="B854" s="52" t="s">
        <v>297</v>
      </c>
      <c r="C854" s="51" t="s">
        <v>21</v>
      </c>
      <c r="D854" s="50">
        <v>1029</v>
      </c>
      <c r="E854" s="50" t="s">
        <v>21</v>
      </c>
      <c r="F854" s="50" t="s">
        <v>21</v>
      </c>
      <c r="G854" s="50">
        <v>8</v>
      </c>
      <c r="H854" s="50">
        <v>1780</v>
      </c>
      <c r="I854" s="49">
        <v>12</v>
      </c>
      <c r="J854" s="49">
        <v>202</v>
      </c>
      <c r="K854" s="48" t="s">
        <v>27</v>
      </c>
      <c r="L854" s="55">
        <v>0.25</v>
      </c>
      <c r="M854" s="847">
        <v>445</v>
      </c>
      <c r="N854" s="848" t="s">
        <v>1629</v>
      </c>
      <c r="O854" s="849" t="s">
        <v>1629</v>
      </c>
    </row>
    <row r="855" spans="1:15">
      <c r="A855" s="846" t="s">
        <v>1175</v>
      </c>
      <c r="B855" s="52" t="s">
        <v>298</v>
      </c>
      <c r="C855" s="51" t="s">
        <v>21</v>
      </c>
      <c r="D855" s="50">
        <v>651</v>
      </c>
      <c r="E855" s="50" t="s">
        <v>21</v>
      </c>
      <c r="F855" s="50" t="s">
        <v>21</v>
      </c>
      <c r="G855" s="50">
        <v>5</v>
      </c>
      <c r="H855" s="50">
        <v>939</v>
      </c>
      <c r="I855" s="49">
        <v>6</v>
      </c>
      <c r="J855" s="49">
        <v>202</v>
      </c>
      <c r="K855" s="48" t="s">
        <v>27</v>
      </c>
      <c r="L855" s="55">
        <v>0.7</v>
      </c>
      <c r="M855" s="847">
        <v>657</v>
      </c>
      <c r="N855" s="848" t="s">
        <v>1629</v>
      </c>
      <c r="O855" s="849" t="s">
        <v>1629</v>
      </c>
    </row>
    <row r="856" spans="1:15">
      <c r="A856" s="846" t="s">
        <v>1176</v>
      </c>
      <c r="B856" s="52" t="s">
        <v>2911</v>
      </c>
      <c r="C856" s="51" t="s">
        <v>21</v>
      </c>
      <c r="D856" s="50">
        <v>2698</v>
      </c>
      <c r="E856" s="50" t="s">
        <v>21</v>
      </c>
      <c r="F856" s="50" t="s">
        <v>21</v>
      </c>
      <c r="G856" s="50">
        <v>6</v>
      </c>
      <c r="H856" s="50">
        <v>3289</v>
      </c>
      <c r="I856" s="49">
        <v>17</v>
      </c>
      <c r="J856" s="49">
        <v>202</v>
      </c>
      <c r="K856" s="48" t="s">
        <v>22</v>
      </c>
      <c r="L856" s="55" t="s">
        <v>21</v>
      </c>
      <c r="M856" s="847" t="s">
        <v>21</v>
      </c>
      <c r="N856" s="848" t="s">
        <v>1629</v>
      </c>
      <c r="O856" s="849" t="s">
        <v>1629</v>
      </c>
    </row>
    <row r="857" spans="1:15">
      <c r="A857" s="846" t="s">
        <v>2912</v>
      </c>
      <c r="B857" s="52" t="s">
        <v>2913</v>
      </c>
      <c r="C857" s="51" t="s">
        <v>21</v>
      </c>
      <c r="D857" s="50">
        <v>1977</v>
      </c>
      <c r="E857" s="50" t="s">
        <v>21</v>
      </c>
      <c r="F857" s="50" t="s">
        <v>21</v>
      </c>
      <c r="G857" s="50">
        <v>5</v>
      </c>
      <c r="H857" s="50">
        <v>2707</v>
      </c>
      <c r="I857" s="49">
        <v>5</v>
      </c>
      <c r="J857" s="49">
        <v>408</v>
      </c>
      <c r="K857" s="48" t="s">
        <v>22</v>
      </c>
      <c r="L857" s="55" t="s">
        <v>21</v>
      </c>
      <c r="M857" s="847" t="s">
        <v>21</v>
      </c>
      <c r="N857" s="848" t="s">
        <v>1629</v>
      </c>
      <c r="O857" s="849" t="s">
        <v>1629</v>
      </c>
    </row>
    <row r="858" spans="1:15">
      <c r="A858" s="846" t="s">
        <v>1177</v>
      </c>
      <c r="B858" s="52" t="s">
        <v>299</v>
      </c>
      <c r="C858" s="51" t="s">
        <v>21</v>
      </c>
      <c r="D858" s="850">
        <v>586</v>
      </c>
      <c r="E858" s="50" t="s">
        <v>21</v>
      </c>
      <c r="F858" s="50" t="s">
        <v>21</v>
      </c>
      <c r="G858" s="50">
        <v>5</v>
      </c>
      <c r="H858" s="50">
        <v>1579</v>
      </c>
      <c r="I858" s="49">
        <v>9</v>
      </c>
      <c r="J858" s="49">
        <v>202</v>
      </c>
      <c r="K858" s="48" t="s">
        <v>27</v>
      </c>
      <c r="L858" s="55">
        <v>0.7</v>
      </c>
      <c r="M858" s="847">
        <v>1105</v>
      </c>
      <c r="N858" s="848" t="s">
        <v>1629</v>
      </c>
      <c r="O858" s="849" t="s">
        <v>1629</v>
      </c>
    </row>
    <row r="859" spans="1:15">
      <c r="A859" s="846" t="s">
        <v>1178</v>
      </c>
      <c r="B859" s="52" t="s">
        <v>300</v>
      </c>
      <c r="C859" s="51" t="s">
        <v>21</v>
      </c>
      <c r="D859" s="850">
        <v>1576</v>
      </c>
      <c r="E859" s="50" t="s">
        <v>21</v>
      </c>
      <c r="F859" s="50" t="s">
        <v>21</v>
      </c>
      <c r="G859" s="50">
        <v>10</v>
      </c>
      <c r="H859" s="50">
        <v>1571</v>
      </c>
      <c r="I859" s="49">
        <v>10</v>
      </c>
      <c r="J859" s="49">
        <v>202</v>
      </c>
      <c r="K859" s="48" t="s">
        <v>27</v>
      </c>
      <c r="L859" s="55">
        <v>0.45</v>
      </c>
      <c r="M859" s="847">
        <v>707</v>
      </c>
      <c r="N859" s="848" t="s">
        <v>1629</v>
      </c>
      <c r="O859" s="849" t="s">
        <v>1629</v>
      </c>
    </row>
    <row r="860" spans="1:15">
      <c r="A860" s="846" t="s">
        <v>1179</v>
      </c>
      <c r="B860" s="52" t="s">
        <v>301</v>
      </c>
      <c r="C860" s="51" t="s">
        <v>21</v>
      </c>
      <c r="D860" s="50">
        <v>994</v>
      </c>
      <c r="E860" s="50" t="s">
        <v>21</v>
      </c>
      <c r="F860" s="50" t="s">
        <v>21</v>
      </c>
      <c r="G860" s="50">
        <v>8</v>
      </c>
      <c r="H860" s="50">
        <v>583</v>
      </c>
      <c r="I860" s="49">
        <v>5</v>
      </c>
      <c r="J860" s="49">
        <v>202</v>
      </c>
      <c r="K860" s="48" t="s">
        <v>22</v>
      </c>
      <c r="L860" s="55" t="s">
        <v>21</v>
      </c>
      <c r="M860" s="847" t="s">
        <v>21</v>
      </c>
      <c r="N860" s="848" t="s">
        <v>1629</v>
      </c>
      <c r="O860" s="849" t="s">
        <v>1629</v>
      </c>
    </row>
    <row r="861" spans="1:15">
      <c r="A861" s="846" t="s">
        <v>1180</v>
      </c>
      <c r="B861" s="52" t="s">
        <v>302</v>
      </c>
      <c r="C861" s="56" t="s">
        <v>21</v>
      </c>
      <c r="D861" s="50">
        <v>459</v>
      </c>
      <c r="E861" s="50" t="s">
        <v>21</v>
      </c>
      <c r="F861" s="50" t="s">
        <v>21</v>
      </c>
      <c r="G861" s="50">
        <v>5</v>
      </c>
      <c r="H861" s="50">
        <v>1362</v>
      </c>
      <c r="I861" s="49">
        <v>9</v>
      </c>
      <c r="J861" s="49">
        <v>202</v>
      </c>
      <c r="K861" s="48" t="s">
        <v>22</v>
      </c>
      <c r="L861" s="55" t="s">
        <v>21</v>
      </c>
      <c r="M861" s="847" t="s">
        <v>21</v>
      </c>
      <c r="N861" s="848" t="s">
        <v>1629</v>
      </c>
      <c r="O861" s="849" t="s">
        <v>1629</v>
      </c>
    </row>
    <row r="862" spans="1:15">
      <c r="A862" s="846" t="s">
        <v>1181</v>
      </c>
      <c r="B862" s="52" t="s">
        <v>303</v>
      </c>
      <c r="C862" s="51" t="s">
        <v>21</v>
      </c>
      <c r="D862" s="50">
        <v>777</v>
      </c>
      <c r="E862" s="50" t="s">
        <v>21</v>
      </c>
      <c r="F862" s="50" t="s">
        <v>21</v>
      </c>
      <c r="G862" s="50">
        <v>5</v>
      </c>
      <c r="H862" s="50">
        <v>1323</v>
      </c>
      <c r="I862" s="49">
        <v>10</v>
      </c>
      <c r="J862" s="49">
        <v>202</v>
      </c>
      <c r="K862" s="48" t="s">
        <v>27</v>
      </c>
      <c r="L862" s="55">
        <v>0.45</v>
      </c>
      <c r="M862" s="847">
        <v>595</v>
      </c>
      <c r="N862" s="848" t="s">
        <v>1629</v>
      </c>
      <c r="O862" s="849" t="s">
        <v>1629</v>
      </c>
    </row>
    <row r="863" spans="1:15">
      <c r="A863" s="846" t="s">
        <v>1182</v>
      </c>
      <c r="B863" s="52" t="s">
        <v>304</v>
      </c>
      <c r="C863" s="51" t="s">
        <v>21</v>
      </c>
      <c r="D863" s="50">
        <v>438</v>
      </c>
      <c r="E863" s="50" t="s">
        <v>21</v>
      </c>
      <c r="F863" s="50" t="s">
        <v>21</v>
      </c>
      <c r="G863" s="50">
        <v>5</v>
      </c>
      <c r="H863" s="50">
        <v>612</v>
      </c>
      <c r="I863" s="49">
        <v>5</v>
      </c>
      <c r="J863" s="49">
        <v>202</v>
      </c>
      <c r="K863" s="48" t="s">
        <v>22</v>
      </c>
      <c r="L863" s="55" t="s">
        <v>21</v>
      </c>
      <c r="M863" s="847" t="s">
        <v>21</v>
      </c>
      <c r="N863" s="848" t="s">
        <v>1629</v>
      </c>
      <c r="O863" s="849" t="s">
        <v>1629</v>
      </c>
    </row>
    <row r="864" spans="1:15">
      <c r="A864" s="846" t="s">
        <v>1183</v>
      </c>
      <c r="B864" s="52" t="s">
        <v>305</v>
      </c>
      <c r="C864" s="51" t="s">
        <v>21</v>
      </c>
      <c r="D864" s="50">
        <v>1654</v>
      </c>
      <c r="E864" s="50" t="s">
        <v>21</v>
      </c>
      <c r="F864" s="50" t="s">
        <v>21</v>
      </c>
      <c r="G864" s="50">
        <v>14</v>
      </c>
      <c r="H864" s="50">
        <v>2296</v>
      </c>
      <c r="I864" s="49">
        <v>20</v>
      </c>
      <c r="J864" s="49">
        <v>202</v>
      </c>
      <c r="K864" s="48" t="s">
        <v>27</v>
      </c>
      <c r="L864" s="55">
        <v>0.25</v>
      </c>
      <c r="M864" s="847">
        <v>574</v>
      </c>
      <c r="N864" s="848" t="s">
        <v>1629</v>
      </c>
      <c r="O864" s="849" t="s">
        <v>1629</v>
      </c>
    </row>
    <row r="865" spans="1:15">
      <c r="A865" s="846" t="s">
        <v>1184</v>
      </c>
      <c r="B865" s="52" t="s">
        <v>306</v>
      </c>
      <c r="C865" s="51" t="s">
        <v>21</v>
      </c>
      <c r="D865" s="50">
        <v>907</v>
      </c>
      <c r="E865" s="50" t="s">
        <v>21</v>
      </c>
      <c r="F865" s="50" t="s">
        <v>21</v>
      </c>
      <c r="G865" s="50">
        <v>5</v>
      </c>
      <c r="H865" s="49">
        <v>1327</v>
      </c>
      <c r="I865" s="49">
        <v>10</v>
      </c>
      <c r="J865" s="49">
        <v>202</v>
      </c>
      <c r="K865" s="48" t="s">
        <v>27</v>
      </c>
      <c r="L865" s="55">
        <v>0.45</v>
      </c>
      <c r="M865" s="847">
        <v>597</v>
      </c>
      <c r="N865" s="848" t="s">
        <v>1629</v>
      </c>
      <c r="O865" s="849" t="s">
        <v>1629</v>
      </c>
    </row>
    <row r="866" spans="1:15">
      <c r="A866" s="846" t="s">
        <v>1185</v>
      </c>
      <c r="B866" s="52" t="s">
        <v>2914</v>
      </c>
      <c r="C866" s="51" t="s">
        <v>21</v>
      </c>
      <c r="D866" s="50">
        <v>9623</v>
      </c>
      <c r="E866" s="50" t="s">
        <v>21</v>
      </c>
      <c r="F866" s="50" t="s">
        <v>21</v>
      </c>
      <c r="G866" s="50">
        <v>36</v>
      </c>
      <c r="H866" s="50">
        <v>11519</v>
      </c>
      <c r="I866" s="49">
        <v>78</v>
      </c>
      <c r="J866" s="50">
        <v>202</v>
      </c>
      <c r="K866" s="48" t="s">
        <v>22</v>
      </c>
      <c r="L866" s="55" t="s">
        <v>21</v>
      </c>
      <c r="M866" s="847" t="s">
        <v>21</v>
      </c>
      <c r="N866" s="848" t="s">
        <v>1629</v>
      </c>
      <c r="O866" s="849" t="s">
        <v>1629</v>
      </c>
    </row>
    <row r="867" spans="1:15">
      <c r="A867" s="846" t="s">
        <v>1186</v>
      </c>
      <c r="B867" s="52" t="s">
        <v>2915</v>
      </c>
      <c r="C867" s="51" t="s">
        <v>21</v>
      </c>
      <c r="D867" s="50">
        <v>7196</v>
      </c>
      <c r="E867" s="50" t="s">
        <v>21</v>
      </c>
      <c r="F867" s="50" t="s">
        <v>21</v>
      </c>
      <c r="G867" s="50">
        <v>23</v>
      </c>
      <c r="H867" s="50">
        <v>4833</v>
      </c>
      <c r="I867" s="49">
        <v>46</v>
      </c>
      <c r="J867" s="50">
        <v>202</v>
      </c>
      <c r="K867" s="48" t="s">
        <v>22</v>
      </c>
      <c r="L867" s="55" t="s">
        <v>21</v>
      </c>
      <c r="M867" s="847" t="s">
        <v>21</v>
      </c>
      <c r="N867" s="848" t="s">
        <v>1629</v>
      </c>
      <c r="O867" s="849" t="s">
        <v>1629</v>
      </c>
    </row>
    <row r="868" spans="1:15">
      <c r="A868" s="846" t="s">
        <v>1187</v>
      </c>
      <c r="B868" s="52" t="s">
        <v>307</v>
      </c>
      <c r="C868" s="51" t="s">
        <v>21</v>
      </c>
      <c r="D868" s="50">
        <v>1528</v>
      </c>
      <c r="E868" s="50" t="s">
        <v>21</v>
      </c>
      <c r="F868" s="50" t="s">
        <v>21</v>
      </c>
      <c r="G868" s="50">
        <v>8</v>
      </c>
      <c r="H868" s="50">
        <v>810</v>
      </c>
      <c r="I868" s="49">
        <v>6</v>
      </c>
      <c r="J868" s="50">
        <v>202</v>
      </c>
      <c r="K868" s="48" t="s">
        <v>22</v>
      </c>
      <c r="L868" s="55" t="s">
        <v>21</v>
      </c>
      <c r="M868" s="847" t="s">
        <v>21</v>
      </c>
      <c r="N868" s="848">
        <v>1</v>
      </c>
      <c r="O868" s="849" t="s">
        <v>1630</v>
      </c>
    </row>
    <row r="869" spans="1:15">
      <c r="A869" s="846" t="s">
        <v>1188</v>
      </c>
      <c r="B869" s="52" t="s">
        <v>308</v>
      </c>
      <c r="C869" s="51" t="s">
        <v>21</v>
      </c>
      <c r="D869" s="50">
        <v>910</v>
      </c>
      <c r="E869" s="50" t="s">
        <v>21</v>
      </c>
      <c r="F869" s="50" t="s">
        <v>21</v>
      </c>
      <c r="G869" s="50">
        <v>5</v>
      </c>
      <c r="H869" s="50">
        <v>482</v>
      </c>
      <c r="I869" s="49">
        <v>5</v>
      </c>
      <c r="J869" s="50">
        <v>202</v>
      </c>
      <c r="K869" s="48" t="s">
        <v>22</v>
      </c>
      <c r="L869" s="55" t="s">
        <v>21</v>
      </c>
      <c r="M869" s="847" t="s">
        <v>21</v>
      </c>
      <c r="N869" s="848">
        <v>1</v>
      </c>
      <c r="O869" s="849" t="s">
        <v>1630</v>
      </c>
    </row>
    <row r="870" spans="1:15">
      <c r="A870" s="846" t="s">
        <v>2916</v>
      </c>
      <c r="B870" s="52" t="s">
        <v>2917</v>
      </c>
      <c r="C870" s="51">
        <v>346</v>
      </c>
      <c r="D870" s="50">
        <v>346</v>
      </c>
      <c r="E870" s="50" t="s">
        <v>21</v>
      </c>
      <c r="F870" s="50" t="s">
        <v>21</v>
      </c>
      <c r="G870" s="50">
        <v>5</v>
      </c>
      <c r="H870" s="50">
        <v>526</v>
      </c>
      <c r="I870" s="49">
        <v>5</v>
      </c>
      <c r="J870" s="50">
        <v>202</v>
      </c>
      <c r="K870" s="48" t="s">
        <v>22</v>
      </c>
      <c r="L870" s="55" t="s">
        <v>21</v>
      </c>
      <c r="M870" s="847" t="s">
        <v>21</v>
      </c>
      <c r="N870" s="848" t="s">
        <v>1629</v>
      </c>
      <c r="O870" s="849" t="s">
        <v>1629</v>
      </c>
    </row>
    <row r="871" spans="1:15">
      <c r="A871" s="846" t="s">
        <v>1189</v>
      </c>
      <c r="B871" s="52" t="s">
        <v>309</v>
      </c>
      <c r="C871" s="51" t="s">
        <v>21</v>
      </c>
      <c r="D871" s="50">
        <v>282</v>
      </c>
      <c r="E871" s="50" t="s">
        <v>21</v>
      </c>
      <c r="F871" s="50" t="s">
        <v>21</v>
      </c>
      <c r="G871" s="50">
        <v>5</v>
      </c>
      <c r="H871" s="50">
        <v>654</v>
      </c>
      <c r="I871" s="49">
        <v>5</v>
      </c>
      <c r="J871" s="50">
        <v>202</v>
      </c>
      <c r="K871" s="48" t="s">
        <v>22</v>
      </c>
      <c r="L871" s="55" t="s">
        <v>21</v>
      </c>
      <c r="M871" s="847" t="s">
        <v>21</v>
      </c>
      <c r="N871" s="848" t="s">
        <v>1629</v>
      </c>
      <c r="O871" s="849" t="s">
        <v>1629</v>
      </c>
    </row>
    <row r="872" spans="1:15">
      <c r="A872" s="846" t="s">
        <v>1190</v>
      </c>
      <c r="B872" s="52" t="s">
        <v>2918</v>
      </c>
      <c r="C872" s="51" t="s">
        <v>21</v>
      </c>
      <c r="D872" s="50">
        <v>3286</v>
      </c>
      <c r="E872" s="50" t="s">
        <v>21</v>
      </c>
      <c r="F872" s="50" t="s">
        <v>21</v>
      </c>
      <c r="G872" s="50">
        <v>11</v>
      </c>
      <c r="H872" s="50">
        <v>3052</v>
      </c>
      <c r="I872" s="49">
        <v>14</v>
      </c>
      <c r="J872" s="50">
        <v>202</v>
      </c>
      <c r="K872" s="48" t="s">
        <v>22</v>
      </c>
      <c r="L872" s="55" t="s">
        <v>21</v>
      </c>
      <c r="M872" s="847" t="s">
        <v>21</v>
      </c>
      <c r="N872" s="848" t="s">
        <v>1629</v>
      </c>
      <c r="O872" s="849" t="s">
        <v>1629</v>
      </c>
    </row>
    <row r="873" spans="1:15">
      <c r="A873" s="846" t="s">
        <v>1191</v>
      </c>
      <c r="B873" s="52" t="s">
        <v>2919</v>
      </c>
      <c r="C873" s="51" t="s">
        <v>21</v>
      </c>
      <c r="D873" s="50">
        <v>1914</v>
      </c>
      <c r="E873" s="50" t="s">
        <v>21</v>
      </c>
      <c r="F873" s="50" t="s">
        <v>21</v>
      </c>
      <c r="G873" s="50">
        <v>5</v>
      </c>
      <c r="H873" s="50">
        <v>3119</v>
      </c>
      <c r="I873" s="49">
        <v>21</v>
      </c>
      <c r="J873" s="50">
        <v>202</v>
      </c>
      <c r="K873" s="48" t="s">
        <v>22</v>
      </c>
      <c r="L873" s="55" t="s">
        <v>21</v>
      </c>
      <c r="M873" s="847" t="s">
        <v>21</v>
      </c>
      <c r="N873" s="848" t="s">
        <v>1629</v>
      </c>
      <c r="O873" s="849" t="s">
        <v>1629</v>
      </c>
    </row>
    <row r="874" spans="1:15">
      <c r="A874" s="846" t="s">
        <v>1192</v>
      </c>
      <c r="B874" s="52" t="s">
        <v>2920</v>
      </c>
      <c r="C874" s="51" t="s">
        <v>21</v>
      </c>
      <c r="D874" s="50">
        <v>2362</v>
      </c>
      <c r="E874" s="50" t="s">
        <v>21</v>
      </c>
      <c r="F874" s="50" t="s">
        <v>21</v>
      </c>
      <c r="G874" s="50">
        <v>5</v>
      </c>
      <c r="H874" s="50">
        <v>1865</v>
      </c>
      <c r="I874" s="49">
        <v>5</v>
      </c>
      <c r="J874" s="50">
        <v>202</v>
      </c>
      <c r="K874" s="48" t="s">
        <v>22</v>
      </c>
      <c r="L874" s="55" t="s">
        <v>21</v>
      </c>
      <c r="M874" s="847" t="s">
        <v>21</v>
      </c>
      <c r="N874" s="848" t="s">
        <v>1629</v>
      </c>
      <c r="O874" s="849" t="s">
        <v>1629</v>
      </c>
    </row>
    <row r="875" spans="1:15">
      <c r="A875" s="846" t="s">
        <v>1193</v>
      </c>
      <c r="B875" s="52" t="s">
        <v>2921</v>
      </c>
      <c r="C875" s="51" t="s">
        <v>21</v>
      </c>
      <c r="D875" s="50">
        <v>8068</v>
      </c>
      <c r="E875" s="50" t="s">
        <v>21</v>
      </c>
      <c r="F875" s="50" t="s">
        <v>21</v>
      </c>
      <c r="G875" s="50">
        <v>6</v>
      </c>
      <c r="H875" s="50">
        <v>8068</v>
      </c>
      <c r="I875" s="49">
        <v>6</v>
      </c>
      <c r="J875" s="50">
        <v>202</v>
      </c>
      <c r="K875" s="48" t="s">
        <v>22</v>
      </c>
      <c r="L875" s="55" t="s">
        <v>21</v>
      </c>
      <c r="M875" s="847" t="s">
        <v>21</v>
      </c>
      <c r="N875" s="848" t="s">
        <v>1629</v>
      </c>
      <c r="O875" s="849" t="s">
        <v>1629</v>
      </c>
    </row>
    <row r="876" spans="1:15">
      <c r="A876" s="846" t="s">
        <v>1194</v>
      </c>
      <c r="B876" s="52" t="s">
        <v>310</v>
      </c>
      <c r="C876" s="51" t="s">
        <v>21</v>
      </c>
      <c r="D876" s="50" t="s">
        <v>21</v>
      </c>
      <c r="E876" s="50">
        <v>1110</v>
      </c>
      <c r="F876" s="50">
        <v>913</v>
      </c>
      <c r="G876" s="50">
        <v>5</v>
      </c>
      <c r="H876" s="50">
        <v>1187</v>
      </c>
      <c r="I876" s="49">
        <v>7</v>
      </c>
      <c r="J876" s="50">
        <v>202</v>
      </c>
      <c r="K876" s="48" t="s">
        <v>22</v>
      </c>
      <c r="L876" s="55" t="s">
        <v>21</v>
      </c>
      <c r="M876" s="847" t="s">
        <v>21</v>
      </c>
      <c r="N876" s="848">
        <v>1</v>
      </c>
      <c r="O876" s="849" t="s">
        <v>1630</v>
      </c>
    </row>
    <row r="877" spans="1:15">
      <c r="A877" s="846" t="s">
        <v>1195</v>
      </c>
      <c r="B877" s="52" t="s">
        <v>2922</v>
      </c>
      <c r="C877" s="51" t="s">
        <v>21</v>
      </c>
      <c r="D877" s="50">
        <v>1495</v>
      </c>
      <c r="E877" s="50" t="s">
        <v>21</v>
      </c>
      <c r="F877" s="50" t="s">
        <v>21</v>
      </c>
      <c r="G877" s="50">
        <v>5</v>
      </c>
      <c r="H877" s="50">
        <v>3250</v>
      </c>
      <c r="I877" s="49">
        <v>25</v>
      </c>
      <c r="J877" s="50">
        <v>202</v>
      </c>
      <c r="K877" s="48" t="s">
        <v>22</v>
      </c>
      <c r="L877" s="55" t="s">
        <v>21</v>
      </c>
      <c r="M877" s="847" t="s">
        <v>21</v>
      </c>
      <c r="N877" s="848" t="s">
        <v>1629</v>
      </c>
      <c r="O877" s="849" t="s">
        <v>1629</v>
      </c>
    </row>
    <row r="878" spans="1:15">
      <c r="A878" s="846" t="s">
        <v>2923</v>
      </c>
      <c r="B878" s="52" t="s">
        <v>2924</v>
      </c>
      <c r="C878" s="56" t="s">
        <v>21</v>
      </c>
      <c r="D878" s="50">
        <v>1495</v>
      </c>
      <c r="E878" s="50" t="s">
        <v>21</v>
      </c>
      <c r="F878" s="50" t="s">
        <v>21</v>
      </c>
      <c r="G878" s="50">
        <v>5</v>
      </c>
      <c r="H878" s="50">
        <v>1650</v>
      </c>
      <c r="I878" s="49">
        <v>6</v>
      </c>
      <c r="J878" s="50">
        <v>202</v>
      </c>
      <c r="K878" s="48" t="s">
        <v>22</v>
      </c>
      <c r="L878" s="55" t="s">
        <v>21</v>
      </c>
      <c r="M878" s="847" t="s">
        <v>21</v>
      </c>
      <c r="N878" s="848" t="s">
        <v>1629</v>
      </c>
      <c r="O878" s="849" t="s">
        <v>1629</v>
      </c>
    </row>
    <row r="879" spans="1:15">
      <c r="A879" s="846" t="s">
        <v>1196</v>
      </c>
      <c r="B879" s="52" t="s">
        <v>2925</v>
      </c>
      <c r="C879" s="51" t="s">
        <v>21</v>
      </c>
      <c r="D879" s="50">
        <v>848</v>
      </c>
      <c r="E879" s="50" t="s">
        <v>21</v>
      </c>
      <c r="F879" s="50" t="s">
        <v>21</v>
      </c>
      <c r="G879" s="50">
        <v>5</v>
      </c>
      <c r="H879" s="50">
        <v>954</v>
      </c>
      <c r="I879" s="49">
        <v>5</v>
      </c>
      <c r="J879" s="49">
        <v>202</v>
      </c>
      <c r="K879" s="48" t="s">
        <v>22</v>
      </c>
      <c r="L879" s="55" t="s">
        <v>21</v>
      </c>
      <c r="M879" s="847" t="s">
        <v>21</v>
      </c>
      <c r="N879" s="848" t="s">
        <v>1629</v>
      </c>
      <c r="O879" s="849" t="s">
        <v>1629</v>
      </c>
    </row>
    <row r="880" spans="1:15">
      <c r="A880" s="846" t="s">
        <v>2926</v>
      </c>
      <c r="B880" s="52" t="s">
        <v>2927</v>
      </c>
      <c r="C880" s="51" t="s">
        <v>21</v>
      </c>
      <c r="D880" s="50">
        <v>1080</v>
      </c>
      <c r="E880" s="50" t="s">
        <v>21</v>
      </c>
      <c r="F880" s="50" t="s">
        <v>21</v>
      </c>
      <c r="G880" s="50">
        <v>5</v>
      </c>
      <c r="H880" s="50">
        <v>1123</v>
      </c>
      <c r="I880" s="49">
        <v>5</v>
      </c>
      <c r="J880" s="49">
        <v>408</v>
      </c>
      <c r="K880" s="48" t="s">
        <v>22</v>
      </c>
      <c r="L880" s="55" t="s">
        <v>21</v>
      </c>
      <c r="M880" s="847" t="s">
        <v>21</v>
      </c>
      <c r="N880" s="848" t="s">
        <v>1629</v>
      </c>
      <c r="O880" s="849" t="s">
        <v>1629</v>
      </c>
    </row>
    <row r="881" spans="1:15">
      <c r="A881" s="846" t="s">
        <v>1197</v>
      </c>
      <c r="B881" s="52" t="s">
        <v>2928</v>
      </c>
      <c r="C881" s="51" t="s">
        <v>21</v>
      </c>
      <c r="D881" s="50">
        <v>618</v>
      </c>
      <c r="E881" s="50" t="s">
        <v>21</v>
      </c>
      <c r="F881" s="50" t="s">
        <v>21</v>
      </c>
      <c r="G881" s="50">
        <v>5</v>
      </c>
      <c r="H881" s="50">
        <v>663</v>
      </c>
      <c r="I881" s="49">
        <v>5</v>
      </c>
      <c r="J881" s="49">
        <v>202</v>
      </c>
      <c r="K881" s="48" t="s">
        <v>22</v>
      </c>
      <c r="L881" s="55" t="s">
        <v>21</v>
      </c>
      <c r="M881" s="847" t="s">
        <v>21</v>
      </c>
      <c r="N881" s="848" t="s">
        <v>1629</v>
      </c>
      <c r="O881" s="849" t="s">
        <v>1629</v>
      </c>
    </row>
    <row r="882" spans="1:15">
      <c r="A882" s="846" t="s">
        <v>1198</v>
      </c>
      <c r="B882" s="52" t="s">
        <v>2929</v>
      </c>
      <c r="C882" s="51" t="s">
        <v>21</v>
      </c>
      <c r="D882" s="50">
        <v>828</v>
      </c>
      <c r="E882" s="50" t="s">
        <v>21</v>
      </c>
      <c r="F882" s="50" t="s">
        <v>21</v>
      </c>
      <c r="G882" s="50">
        <v>5</v>
      </c>
      <c r="H882" s="50">
        <v>871</v>
      </c>
      <c r="I882" s="49">
        <v>5</v>
      </c>
      <c r="J882" s="49">
        <v>408</v>
      </c>
      <c r="K882" s="48" t="s">
        <v>22</v>
      </c>
      <c r="L882" s="55" t="s">
        <v>21</v>
      </c>
      <c r="M882" s="847" t="s">
        <v>21</v>
      </c>
      <c r="N882" s="848" t="s">
        <v>1629</v>
      </c>
      <c r="O882" s="849" t="s">
        <v>1629</v>
      </c>
    </row>
    <row r="883" spans="1:15">
      <c r="A883" s="846" t="s">
        <v>1199</v>
      </c>
      <c r="B883" s="52" t="s">
        <v>2930</v>
      </c>
      <c r="C883" s="51" t="s">
        <v>21</v>
      </c>
      <c r="D883" s="50">
        <v>748</v>
      </c>
      <c r="E883" s="50" t="s">
        <v>21</v>
      </c>
      <c r="F883" s="50" t="s">
        <v>21</v>
      </c>
      <c r="G883" s="50">
        <v>5</v>
      </c>
      <c r="H883" s="50">
        <v>639</v>
      </c>
      <c r="I883" s="49">
        <v>5</v>
      </c>
      <c r="J883" s="49">
        <v>202</v>
      </c>
      <c r="K883" s="48" t="s">
        <v>22</v>
      </c>
      <c r="L883" s="55" t="s">
        <v>21</v>
      </c>
      <c r="M883" s="847" t="s">
        <v>21</v>
      </c>
      <c r="N883" s="848" t="s">
        <v>1629</v>
      </c>
      <c r="O883" s="849" t="s">
        <v>1629</v>
      </c>
    </row>
    <row r="884" spans="1:15">
      <c r="A884" s="846" t="s">
        <v>2931</v>
      </c>
      <c r="B884" s="52" t="s">
        <v>2932</v>
      </c>
      <c r="C884" s="51" t="s">
        <v>21</v>
      </c>
      <c r="D884" s="850">
        <v>778</v>
      </c>
      <c r="E884" s="50" t="s">
        <v>21</v>
      </c>
      <c r="F884" s="50" t="s">
        <v>21</v>
      </c>
      <c r="G884" s="50">
        <v>5</v>
      </c>
      <c r="H884" s="50">
        <v>828</v>
      </c>
      <c r="I884" s="49">
        <v>5</v>
      </c>
      <c r="J884" s="49">
        <v>408</v>
      </c>
      <c r="K884" s="48" t="s">
        <v>22</v>
      </c>
      <c r="L884" s="55" t="s">
        <v>21</v>
      </c>
      <c r="M884" s="847" t="s">
        <v>21</v>
      </c>
      <c r="N884" s="848" t="s">
        <v>1629</v>
      </c>
      <c r="O884" s="849" t="s">
        <v>1629</v>
      </c>
    </row>
    <row r="885" spans="1:15">
      <c r="A885" s="846" t="s">
        <v>1200</v>
      </c>
      <c r="B885" s="52" t="s">
        <v>311</v>
      </c>
      <c r="C885" s="51" t="s">
        <v>21</v>
      </c>
      <c r="D885" s="50">
        <v>1475</v>
      </c>
      <c r="E885" s="50" t="s">
        <v>21</v>
      </c>
      <c r="F885" s="50" t="s">
        <v>21</v>
      </c>
      <c r="G885" s="50">
        <v>5</v>
      </c>
      <c r="H885" s="50">
        <v>2022</v>
      </c>
      <c r="I885" s="49">
        <v>16</v>
      </c>
      <c r="J885" s="49">
        <v>202</v>
      </c>
      <c r="K885" s="48" t="s">
        <v>27</v>
      </c>
      <c r="L885" s="55">
        <v>0.25</v>
      </c>
      <c r="M885" s="847">
        <v>506</v>
      </c>
      <c r="N885" s="848" t="s">
        <v>1629</v>
      </c>
      <c r="O885" s="849" t="s">
        <v>1629</v>
      </c>
    </row>
    <row r="886" spans="1:15">
      <c r="A886" s="846" t="s">
        <v>1201</v>
      </c>
      <c r="B886" s="52" t="s">
        <v>312</v>
      </c>
      <c r="C886" s="51" t="s">
        <v>21</v>
      </c>
      <c r="D886" s="50">
        <v>1066</v>
      </c>
      <c r="E886" s="50" t="s">
        <v>21</v>
      </c>
      <c r="F886" s="50" t="s">
        <v>21</v>
      </c>
      <c r="G886" s="50">
        <v>5</v>
      </c>
      <c r="H886" s="50">
        <v>1095</v>
      </c>
      <c r="I886" s="49">
        <v>8</v>
      </c>
      <c r="J886" s="49">
        <v>202</v>
      </c>
      <c r="K886" s="48" t="s">
        <v>27</v>
      </c>
      <c r="L886" s="55">
        <v>0.7</v>
      </c>
      <c r="M886" s="847">
        <v>767</v>
      </c>
      <c r="N886" s="848" t="s">
        <v>1629</v>
      </c>
      <c r="O886" s="849" t="s">
        <v>1629</v>
      </c>
    </row>
    <row r="887" spans="1:15">
      <c r="A887" s="846" t="s">
        <v>1202</v>
      </c>
      <c r="B887" s="52" t="s">
        <v>313</v>
      </c>
      <c r="C887" s="51" t="s">
        <v>21</v>
      </c>
      <c r="D887" s="50">
        <v>1320</v>
      </c>
      <c r="E887" s="50" t="s">
        <v>21</v>
      </c>
      <c r="F887" s="50" t="s">
        <v>21</v>
      </c>
      <c r="G887" s="50">
        <v>8</v>
      </c>
      <c r="H887" s="50">
        <v>1505</v>
      </c>
      <c r="I887" s="49">
        <v>10</v>
      </c>
      <c r="J887" s="49">
        <v>202</v>
      </c>
      <c r="K887" s="48" t="s">
        <v>27</v>
      </c>
      <c r="L887" s="55">
        <v>0.45</v>
      </c>
      <c r="M887" s="847">
        <v>677</v>
      </c>
      <c r="N887" s="848" t="s">
        <v>1629</v>
      </c>
      <c r="O887" s="849" t="s">
        <v>1629</v>
      </c>
    </row>
    <row r="888" spans="1:15">
      <c r="A888" s="846" t="s">
        <v>1203</v>
      </c>
      <c r="B888" s="52" t="s">
        <v>314</v>
      </c>
      <c r="C888" s="51" t="s">
        <v>21</v>
      </c>
      <c r="D888" s="50">
        <v>1075</v>
      </c>
      <c r="E888" s="50" t="s">
        <v>21</v>
      </c>
      <c r="F888" s="50" t="s">
        <v>21</v>
      </c>
      <c r="G888" s="50">
        <v>5</v>
      </c>
      <c r="H888" s="50">
        <v>564</v>
      </c>
      <c r="I888" s="49">
        <v>5</v>
      </c>
      <c r="J888" s="49">
        <v>202</v>
      </c>
      <c r="K888" s="48" t="s">
        <v>22</v>
      </c>
      <c r="L888" s="55" t="s">
        <v>21</v>
      </c>
      <c r="M888" s="847" t="s">
        <v>21</v>
      </c>
      <c r="N888" s="848" t="s">
        <v>1629</v>
      </c>
      <c r="O888" s="849" t="s">
        <v>1629</v>
      </c>
    </row>
    <row r="889" spans="1:15">
      <c r="A889" s="846" t="s">
        <v>1204</v>
      </c>
      <c r="B889" s="52" t="s">
        <v>2933</v>
      </c>
      <c r="C889" s="51" t="s">
        <v>21</v>
      </c>
      <c r="D889" s="50">
        <v>2657</v>
      </c>
      <c r="E889" s="50" t="s">
        <v>21</v>
      </c>
      <c r="F889" s="50" t="s">
        <v>21</v>
      </c>
      <c r="G889" s="50">
        <v>10</v>
      </c>
      <c r="H889" s="50">
        <v>3596</v>
      </c>
      <c r="I889" s="49">
        <v>38</v>
      </c>
      <c r="J889" s="49">
        <v>202</v>
      </c>
      <c r="K889" s="48" t="s">
        <v>22</v>
      </c>
      <c r="L889" s="55" t="s">
        <v>21</v>
      </c>
      <c r="M889" s="847" t="s">
        <v>21</v>
      </c>
      <c r="N889" s="848" t="s">
        <v>1629</v>
      </c>
      <c r="O889" s="849" t="s">
        <v>1629</v>
      </c>
    </row>
    <row r="890" spans="1:15">
      <c r="A890" s="846" t="s">
        <v>1698</v>
      </c>
      <c r="B890" s="52" t="s">
        <v>1699</v>
      </c>
      <c r="C890" s="51" t="s">
        <v>21</v>
      </c>
      <c r="D890" s="50">
        <v>7563</v>
      </c>
      <c r="E890" s="50" t="s">
        <v>21</v>
      </c>
      <c r="F890" s="50" t="s">
        <v>21</v>
      </c>
      <c r="G890" s="50">
        <v>43</v>
      </c>
      <c r="H890" s="50">
        <v>6999</v>
      </c>
      <c r="I890" s="49">
        <v>61</v>
      </c>
      <c r="J890" s="49">
        <v>202</v>
      </c>
      <c r="K890" s="48" t="s">
        <v>22</v>
      </c>
      <c r="L890" s="55" t="s">
        <v>21</v>
      </c>
      <c r="M890" s="847" t="s">
        <v>21</v>
      </c>
      <c r="N890" s="848"/>
      <c r="O890" s="849"/>
    </row>
    <row r="891" spans="1:15">
      <c r="A891" s="846" t="s">
        <v>1700</v>
      </c>
      <c r="B891" s="52" t="s">
        <v>1701</v>
      </c>
      <c r="C891" s="51" t="s">
        <v>21</v>
      </c>
      <c r="D891" s="50">
        <v>4365</v>
      </c>
      <c r="E891" s="50" t="s">
        <v>21</v>
      </c>
      <c r="F891" s="50" t="s">
        <v>21</v>
      </c>
      <c r="G891" s="50">
        <v>16</v>
      </c>
      <c r="H891" s="50">
        <v>4845</v>
      </c>
      <c r="I891" s="49">
        <v>33</v>
      </c>
      <c r="J891" s="49">
        <v>202</v>
      </c>
      <c r="K891" s="48" t="s">
        <v>22</v>
      </c>
      <c r="L891" s="55" t="s">
        <v>21</v>
      </c>
      <c r="M891" s="847" t="s">
        <v>21</v>
      </c>
      <c r="N891" s="848"/>
      <c r="O891" s="849"/>
    </row>
    <row r="892" spans="1:15">
      <c r="A892" s="846" t="s">
        <v>1702</v>
      </c>
      <c r="B892" s="52" t="s">
        <v>1703</v>
      </c>
      <c r="C892" s="51" t="s">
        <v>21</v>
      </c>
      <c r="D892" s="50">
        <v>5672</v>
      </c>
      <c r="E892" s="50" t="s">
        <v>21</v>
      </c>
      <c r="F892" s="50" t="s">
        <v>21</v>
      </c>
      <c r="G892" s="50">
        <v>26</v>
      </c>
      <c r="H892" s="50">
        <v>5018</v>
      </c>
      <c r="I892" s="49">
        <v>57</v>
      </c>
      <c r="J892" s="49">
        <v>202</v>
      </c>
      <c r="K892" s="48" t="s">
        <v>22</v>
      </c>
      <c r="L892" s="55" t="s">
        <v>21</v>
      </c>
      <c r="M892" s="847" t="s">
        <v>21</v>
      </c>
      <c r="N892" s="848"/>
      <c r="O892" s="849"/>
    </row>
    <row r="893" spans="1:15">
      <c r="A893" s="846" t="s">
        <v>1704</v>
      </c>
      <c r="B893" s="52" t="s">
        <v>1705</v>
      </c>
      <c r="C893" s="51" t="s">
        <v>21</v>
      </c>
      <c r="D893" s="50">
        <v>3691</v>
      </c>
      <c r="E893" s="50" t="s">
        <v>21</v>
      </c>
      <c r="F893" s="50" t="s">
        <v>21</v>
      </c>
      <c r="G893" s="50">
        <v>15</v>
      </c>
      <c r="H893" s="50">
        <v>3430</v>
      </c>
      <c r="I893" s="49">
        <v>26</v>
      </c>
      <c r="J893" s="49">
        <v>202</v>
      </c>
      <c r="K893" s="48" t="s">
        <v>22</v>
      </c>
      <c r="L893" s="55" t="s">
        <v>21</v>
      </c>
      <c r="M893" s="847" t="s">
        <v>21</v>
      </c>
      <c r="N893" s="848"/>
      <c r="O893" s="849"/>
    </row>
    <row r="894" spans="1:15">
      <c r="A894" s="846" t="s">
        <v>1706</v>
      </c>
      <c r="B894" s="52" t="s">
        <v>1707</v>
      </c>
      <c r="C894" s="51" t="s">
        <v>21</v>
      </c>
      <c r="D894" s="50">
        <v>4360</v>
      </c>
      <c r="E894" s="50" t="s">
        <v>21</v>
      </c>
      <c r="F894" s="50" t="s">
        <v>21</v>
      </c>
      <c r="G894" s="50">
        <v>11</v>
      </c>
      <c r="H894" s="50">
        <v>5461</v>
      </c>
      <c r="I894" s="49">
        <v>40</v>
      </c>
      <c r="J894" s="49">
        <v>202</v>
      </c>
      <c r="K894" s="48" t="s">
        <v>22</v>
      </c>
      <c r="L894" s="55" t="s">
        <v>21</v>
      </c>
      <c r="M894" s="847" t="s">
        <v>21</v>
      </c>
      <c r="N894" s="848"/>
      <c r="O894" s="849"/>
    </row>
    <row r="895" spans="1:15">
      <c r="A895" s="846" t="s">
        <v>1708</v>
      </c>
      <c r="B895" s="52" t="s">
        <v>1709</v>
      </c>
      <c r="C895" s="51" t="s">
        <v>21</v>
      </c>
      <c r="D895" s="50">
        <v>3976</v>
      </c>
      <c r="E895" s="50" t="s">
        <v>21</v>
      </c>
      <c r="F895" s="50" t="s">
        <v>21</v>
      </c>
      <c r="G895" s="50">
        <v>7</v>
      </c>
      <c r="H895" s="50">
        <v>5461</v>
      </c>
      <c r="I895" s="49">
        <v>40</v>
      </c>
      <c r="J895" s="49">
        <v>202</v>
      </c>
      <c r="K895" s="48" t="s">
        <v>22</v>
      </c>
      <c r="L895" s="55" t="s">
        <v>21</v>
      </c>
      <c r="M895" s="847" t="s">
        <v>21</v>
      </c>
      <c r="N895" s="848"/>
      <c r="O895" s="849"/>
    </row>
    <row r="896" spans="1:15">
      <c r="A896" s="846" t="s">
        <v>1710</v>
      </c>
      <c r="B896" s="52" t="s">
        <v>1711</v>
      </c>
      <c r="C896" s="51" t="s">
        <v>21</v>
      </c>
      <c r="D896" s="50">
        <v>5056</v>
      </c>
      <c r="E896" s="50" t="s">
        <v>21</v>
      </c>
      <c r="F896" s="50" t="s">
        <v>21</v>
      </c>
      <c r="G896" s="50">
        <v>12</v>
      </c>
      <c r="H896" s="50">
        <v>7733</v>
      </c>
      <c r="I896" s="49">
        <v>54</v>
      </c>
      <c r="J896" s="49">
        <v>408</v>
      </c>
      <c r="K896" s="48" t="s">
        <v>22</v>
      </c>
      <c r="L896" s="55" t="s">
        <v>21</v>
      </c>
      <c r="M896" s="847" t="s">
        <v>21</v>
      </c>
      <c r="N896" s="848"/>
      <c r="O896" s="849"/>
    </row>
    <row r="897" spans="1:15">
      <c r="A897" s="846" t="s">
        <v>1712</v>
      </c>
      <c r="B897" s="52" t="s">
        <v>1713</v>
      </c>
      <c r="C897" s="51" t="s">
        <v>21</v>
      </c>
      <c r="D897" s="50">
        <v>3843</v>
      </c>
      <c r="E897" s="50" t="s">
        <v>21</v>
      </c>
      <c r="F897" s="50" t="s">
        <v>21</v>
      </c>
      <c r="G897" s="50">
        <v>5</v>
      </c>
      <c r="H897" s="50">
        <v>4909</v>
      </c>
      <c r="I897" s="49">
        <v>16</v>
      </c>
      <c r="J897" s="49">
        <v>408</v>
      </c>
      <c r="K897" s="48" t="s">
        <v>22</v>
      </c>
      <c r="L897" s="55" t="s">
        <v>21</v>
      </c>
      <c r="M897" s="847" t="s">
        <v>21</v>
      </c>
      <c r="N897" s="848"/>
      <c r="O897" s="849"/>
    </row>
    <row r="898" spans="1:15">
      <c r="A898" s="846" t="s">
        <v>1205</v>
      </c>
      <c r="B898" s="52" t="s">
        <v>315</v>
      </c>
      <c r="C898" s="51" t="s">
        <v>21</v>
      </c>
      <c r="D898" s="50">
        <v>7694</v>
      </c>
      <c r="E898" s="50" t="s">
        <v>21</v>
      </c>
      <c r="F898" s="50" t="s">
        <v>21</v>
      </c>
      <c r="G898" s="50">
        <v>6</v>
      </c>
      <c r="H898" s="50">
        <v>7694</v>
      </c>
      <c r="I898" s="49">
        <v>6</v>
      </c>
      <c r="J898" s="49">
        <v>202</v>
      </c>
      <c r="K898" s="48" t="s">
        <v>22</v>
      </c>
      <c r="L898" s="55" t="s">
        <v>21</v>
      </c>
      <c r="M898" s="847" t="s">
        <v>21</v>
      </c>
      <c r="N898" s="848" t="s">
        <v>1629</v>
      </c>
      <c r="O898" s="849" t="s">
        <v>1629</v>
      </c>
    </row>
    <row r="899" spans="1:15">
      <c r="A899" s="846" t="s">
        <v>1206</v>
      </c>
      <c r="B899" s="52" t="s">
        <v>2934</v>
      </c>
      <c r="C899" s="51" t="s">
        <v>21</v>
      </c>
      <c r="D899" s="50">
        <v>7686</v>
      </c>
      <c r="E899" s="50" t="s">
        <v>21</v>
      </c>
      <c r="F899" s="50" t="s">
        <v>21</v>
      </c>
      <c r="G899" s="50">
        <v>24</v>
      </c>
      <c r="H899" s="50">
        <v>7207</v>
      </c>
      <c r="I899" s="49">
        <v>42</v>
      </c>
      <c r="J899" s="49">
        <v>257</v>
      </c>
      <c r="K899" s="48" t="s">
        <v>22</v>
      </c>
      <c r="L899" s="55" t="s">
        <v>21</v>
      </c>
      <c r="M899" s="847" t="s">
        <v>21</v>
      </c>
      <c r="N899" s="848" t="s">
        <v>1629</v>
      </c>
      <c r="O899" s="849" t="s">
        <v>1629</v>
      </c>
    </row>
    <row r="900" spans="1:15">
      <c r="A900" s="846" t="s">
        <v>1207</v>
      </c>
      <c r="B900" s="52" t="s">
        <v>2935</v>
      </c>
      <c r="C900" s="51" t="s">
        <v>21</v>
      </c>
      <c r="D900" s="50">
        <v>2934</v>
      </c>
      <c r="E900" s="50" t="s">
        <v>21</v>
      </c>
      <c r="F900" s="50" t="s">
        <v>21</v>
      </c>
      <c r="G900" s="50">
        <v>7</v>
      </c>
      <c r="H900" s="50">
        <v>2724</v>
      </c>
      <c r="I900" s="49">
        <v>22</v>
      </c>
      <c r="J900" s="49">
        <v>257</v>
      </c>
      <c r="K900" s="48" t="s">
        <v>22</v>
      </c>
      <c r="L900" s="55" t="s">
        <v>21</v>
      </c>
      <c r="M900" s="847" t="s">
        <v>21</v>
      </c>
      <c r="N900" s="848" t="s">
        <v>1629</v>
      </c>
      <c r="O900" s="849" t="s">
        <v>1629</v>
      </c>
    </row>
    <row r="901" spans="1:15">
      <c r="A901" s="846" t="s">
        <v>1208</v>
      </c>
      <c r="B901" s="52" t="s">
        <v>2936</v>
      </c>
      <c r="C901" s="51" t="s">
        <v>21</v>
      </c>
      <c r="D901" s="50">
        <v>2383</v>
      </c>
      <c r="E901" s="50" t="s">
        <v>21</v>
      </c>
      <c r="F901" s="50" t="s">
        <v>21</v>
      </c>
      <c r="G901" s="50">
        <v>7</v>
      </c>
      <c r="H901" s="50">
        <v>3869</v>
      </c>
      <c r="I901" s="49">
        <v>34</v>
      </c>
      <c r="J901" s="49">
        <v>257</v>
      </c>
      <c r="K901" s="48" t="s">
        <v>22</v>
      </c>
      <c r="L901" s="55" t="s">
        <v>21</v>
      </c>
      <c r="M901" s="847" t="s">
        <v>21</v>
      </c>
      <c r="N901" s="848" t="s">
        <v>1629</v>
      </c>
      <c r="O901" s="849" t="s">
        <v>1629</v>
      </c>
    </row>
    <row r="902" spans="1:15">
      <c r="A902" s="846" t="s">
        <v>1209</v>
      </c>
      <c r="B902" s="52" t="s">
        <v>2937</v>
      </c>
      <c r="C902" s="51" t="s">
        <v>21</v>
      </c>
      <c r="D902" s="50">
        <v>2157</v>
      </c>
      <c r="E902" s="50" t="s">
        <v>21</v>
      </c>
      <c r="F902" s="50" t="s">
        <v>21</v>
      </c>
      <c r="G902" s="50">
        <v>5</v>
      </c>
      <c r="H902" s="50">
        <v>1723</v>
      </c>
      <c r="I902" s="49">
        <v>6</v>
      </c>
      <c r="J902" s="49">
        <v>257</v>
      </c>
      <c r="K902" s="48" t="s">
        <v>22</v>
      </c>
      <c r="L902" s="55" t="s">
        <v>21</v>
      </c>
      <c r="M902" s="847" t="s">
        <v>21</v>
      </c>
      <c r="N902" s="848" t="s">
        <v>1629</v>
      </c>
      <c r="O902" s="849" t="s">
        <v>1629</v>
      </c>
    </row>
    <row r="903" spans="1:15">
      <c r="A903" s="846" t="s">
        <v>1210</v>
      </c>
      <c r="B903" s="52" t="s">
        <v>2938</v>
      </c>
      <c r="C903" s="51" t="s">
        <v>21</v>
      </c>
      <c r="D903" s="50">
        <v>1820</v>
      </c>
      <c r="E903" s="50" t="s">
        <v>21</v>
      </c>
      <c r="F903" s="50" t="s">
        <v>21</v>
      </c>
      <c r="G903" s="50">
        <v>6</v>
      </c>
      <c r="H903" s="50">
        <v>2372</v>
      </c>
      <c r="I903" s="49">
        <v>11</v>
      </c>
      <c r="J903" s="49">
        <v>257</v>
      </c>
      <c r="K903" s="48" t="s">
        <v>22</v>
      </c>
      <c r="L903" s="55" t="s">
        <v>21</v>
      </c>
      <c r="M903" s="847" t="s">
        <v>21</v>
      </c>
      <c r="N903" s="848" t="s">
        <v>1629</v>
      </c>
      <c r="O903" s="849" t="s">
        <v>1629</v>
      </c>
    </row>
    <row r="904" spans="1:15">
      <c r="A904" s="846" t="s">
        <v>1211</v>
      </c>
      <c r="B904" s="52" t="s">
        <v>2939</v>
      </c>
      <c r="C904" s="51" t="s">
        <v>21</v>
      </c>
      <c r="D904" s="50">
        <v>1432</v>
      </c>
      <c r="E904" s="50" t="s">
        <v>21</v>
      </c>
      <c r="F904" s="50" t="s">
        <v>21</v>
      </c>
      <c r="G904" s="50">
        <v>5</v>
      </c>
      <c r="H904" s="50">
        <v>1395</v>
      </c>
      <c r="I904" s="49">
        <v>5</v>
      </c>
      <c r="J904" s="49">
        <v>257</v>
      </c>
      <c r="K904" s="48" t="s">
        <v>22</v>
      </c>
      <c r="L904" s="55" t="s">
        <v>21</v>
      </c>
      <c r="M904" s="847" t="s">
        <v>21</v>
      </c>
      <c r="N904" s="848" t="s">
        <v>1629</v>
      </c>
      <c r="O904" s="849" t="s">
        <v>1629</v>
      </c>
    </row>
    <row r="905" spans="1:15">
      <c r="A905" s="846" t="s">
        <v>1212</v>
      </c>
      <c r="B905" s="52" t="s">
        <v>2940</v>
      </c>
      <c r="C905" s="51" t="s">
        <v>21</v>
      </c>
      <c r="D905" s="50">
        <v>3658</v>
      </c>
      <c r="E905" s="50" t="s">
        <v>21</v>
      </c>
      <c r="F905" s="50" t="s">
        <v>21</v>
      </c>
      <c r="G905" s="50">
        <v>11</v>
      </c>
      <c r="H905" s="50">
        <v>7124</v>
      </c>
      <c r="I905" s="49">
        <v>34</v>
      </c>
      <c r="J905" s="49">
        <v>257</v>
      </c>
      <c r="K905" s="48" t="s">
        <v>22</v>
      </c>
      <c r="L905" s="55" t="s">
        <v>21</v>
      </c>
      <c r="M905" s="847" t="s">
        <v>21</v>
      </c>
      <c r="N905" s="848" t="s">
        <v>1629</v>
      </c>
      <c r="O905" s="849" t="s">
        <v>1629</v>
      </c>
    </row>
    <row r="906" spans="1:15">
      <c r="A906" s="846" t="s">
        <v>1213</v>
      </c>
      <c r="B906" s="52" t="s">
        <v>2941</v>
      </c>
      <c r="C906" s="51" t="s">
        <v>21</v>
      </c>
      <c r="D906" s="50">
        <v>3892</v>
      </c>
      <c r="E906" s="50" t="s">
        <v>21</v>
      </c>
      <c r="F906" s="50" t="s">
        <v>21</v>
      </c>
      <c r="G906" s="50">
        <v>13</v>
      </c>
      <c r="H906" s="50">
        <v>8790</v>
      </c>
      <c r="I906" s="49">
        <v>52</v>
      </c>
      <c r="J906" s="49">
        <v>257</v>
      </c>
      <c r="K906" s="48" t="s">
        <v>22</v>
      </c>
      <c r="L906" s="55" t="s">
        <v>21</v>
      </c>
      <c r="M906" s="847" t="s">
        <v>21</v>
      </c>
      <c r="N906" s="848" t="s">
        <v>1629</v>
      </c>
      <c r="O906" s="849" t="s">
        <v>1629</v>
      </c>
    </row>
    <row r="907" spans="1:15">
      <c r="A907" s="846" t="s">
        <v>1214</v>
      </c>
      <c r="B907" s="52" t="s">
        <v>2942</v>
      </c>
      <c r="C907" s="51" t="s">
        <v>21</v>
      </c>
      <c r="D907" s="50">
        <v>2829</v>
      </c>
      <c r="E907" s="50" t="s">
        <v>21</v>
      </c>
      <c r="F907" s="50" t="s">
        <v>21</v>
      </c>
      <c r="G907" s="50">
        <v>7</v>
      </c>
      <c r="H907" s="50">
        <v>4166</v>
      </c>
      <c r="I907" s="49">
        <v>16</v>
      </c>
      <c r="J907" s="49">
        <v>257</v>
      </c>
      <c r="K907" s="48" t="s">
        <v>22</v>
      </c>
      <c r="L907" s="55" t="s">
        <v>21</v>
      </c>
      <c r="M907" s="847" t="s">
        <v>21</v>
      </c>
      <c r="N907" s="848" t="s">
        <v>1629</v>
      </c>
      <c r="O907" s="849" t="s">
        <v>1629</v>
      </c>
    </row>
    <row r="908" spans="1:15">
      <c r="A908" s="846" t="s">
        <v>1215</v>
      </c>
      <c r="B908" s="52" t="s">
        <v>2943</v>
      </c>
      <c r="C908" s="51" t="s">
        <v>21</v>
      </c>
      <c r="D908" s="50">
        <v>2165</v>
      </c>
      <c r="E908" s="50" t="s">
        <v>21</v>
      </c>
      <c r="F908" s="50" t="s">
        <v>21</v>
      </c>
      <c r="G908" s="50">
        <v>5</v>
      </c>
      <c r="H908" s="50">
        <v>3056</v>
      </c>
      <c r="I908" s="49">
        <v>7</v>
      </c>
      <c r="J908" s="49">
        <v>257</v>
      </c>
      <c r="K908" s="48" t="s">
        <v>22</v>
      </c>
      <c r="L908" s="55" t="s">
        <v>21</v>
      </c>
      <c r="M908" s="847" t="s">
        <v>21</v>
      </c>
      <c r="N908" s="848" t="s">
        <v>1629</v>
      </c>
      <c r="O908" s="849" t="s">
        <v>1629</v>
      </c>
    </row>
    <row r="909" spans="1:15">
      <c r="A909" s="846" t="s">
        <v>1216</v>
      </c>
      <c r="B909" s="52" t="s">
        <v>2944</v>
      </c>
      <c r="C909" s="51" t="s">
        <v>21</v>
      </c>
      <c r="D909" s="50">
        <v>1618</v>
      </c>
      <c r="E909" s="50" t="s">
        <v>21</v>
      </c>
      <c r="F909" s="50" t="s">
        <v>21</v>
      </c>
      <c r="G909" s="50">
        <v>5</v>
      </c>
      <c r="H909" s="50">
        <v>2150</v>
      </c>
      <c r="I909" s="49">
        <v>5</v>
      </c>
      <c r="J909" s="49">
        <v>257</v>
      </c>
      <c r="K909" s="48" t="s">
        <v>22</v>
      </c>
      <c r="L909" s="55" t="s">
        <v>21</v>
      </c>
      <c r="M909" s="847" t="s">
        <v>21</v>
      </c>
      <c r="N909" s="848" t="s">
        <v>1629</v>
      </c>
      <c r="O909" s="849" t="s">
        <v>1629</v>
      </c>
    </row>
    <row r="910" spans="1:15">
      <c r="A910" s="846" t="s">
        <v>1217</v>
      </c>
      <c r="B910" s="52" t="s">
        <v>2945</v>
      </c>
      <c r="C910" s="56">
        <v>1161</v>
      </c>
      <c r="D910" s="50">
        <v>1023</v>
      </c>
      <c r="E910" s="50" t="s">
        <v>21</v>
      </c>
      <c r="F910" s="50" t="s">
        <v>21</v>
      </c>
      <c r="G910" s="50">
        <v>5</v>
      </c>
      <c r="H910" s="50">
        <v>1613</v>
      </c>
      <c r="I910" s="49">
        <v>5</v>
      </c>
      <c r="J910" s="49">
        <v>257</v>
      </c>
      <c r="K910" s="48" t="s">
        <v>22</v>
      </c>
      <c r="L910" s="55" t="s">
        <v>21</v>
      </c>
      <c r="M910" s="847" t="s">
        <v>21</v>
      </c>
      <c r="N910" s="848">
        <v>1</v>
      </c>
      <c r="O910" s="849" t="s">
        <v>1630</v>
      </c>
    </row>
    <row r="911" spans="1:15">
      <c r="A911" s="846" t="s">
        <v>1218</v>
      </c>
      <c r="B911" s="52" t="s">
        <v>2946</v>
      </c>
      <c r="C911" s="51" t="s">
        <v>21</v>
      </c>
      <c r="D911" s="50">
        <v>1402</v>
      </c>
      <c r="E911" s="50" t="s">
        <v>21</v>
      </c>
      <c r="F911" s="50" t="s">
        <v>21</v>
      </c>
      <c r="G911" s="50">
        <v>5</v>
      </c>
      <c r="H911" s="50">
        <v>2494</v>
      </c>
      <c r="I911" s="49">
        <v>9</v>
      </c>
      <c r="J911" s="49">
        <v>257</v>
      </c>
      <c r="K911" s="48" t="s">
        <v>22</v>
      </c>
      <c r="L911" s="55" t="s">
        <v>21</v>
      </c>
      <c r="M911" s="847" t="s">
        <v>21</v>
      </c>
      <c r="N911" s="848" t="s">
        <v>1629</v>
      </c>
      <c r="O911" s="849" t="s">
        <v>1629</v>
      </c>
    </row>
    <row r="912" spans="1:15">
      <c r="A912" s="846" t="s">
        <v>1219</v>
      </c>
      <c r="B912" s="52" t="s">
        <v>2947</v>
      </c>
      <c r="C912" s="51" t="s">
        <v>21</v>
      </c>
      <c r="D912" s="50">
        <v>883</v>
      </c>
      <c r="E912" s="50" t="s">
        <v>21</v>
      </c>
      <c r="F912" s="50" t="s">
        <v>21</v>
      </c>
      <c r="G912" s="50">
        <v>5</v>
      </c>
      <c r="H912" s="50">
        <v>917</v>
      </c>
      <c r="I912" s="49">
        <v>5</v>
      </c>
      <c r="J912" s="49">
        <v>257</v>
      </c>
      <c r="K912" s="48" t="s">
        <v>22</v>
      </c>
      <c r="L912" s="55" t="s">
        <v>21</v>
      </c>
      <c r="M912" s="847" t="s">
        <v>21</v>
      </c>
      <c r="N912" s="848" t="s">
        <v>1629</v>
      </c>
      <c r="O912" s="849" t="s">
        <v>1629</v>
      </c>
    </row>
    <row r="913" spans="1:15">
      <c r="A913" s="846" t="s">
        <v>1220</v>
      </c>
      <c r="B913" s="52" t="s">
        <v>2948</v>
      </c>
      <c r="C913" s="51" t="s">
        <v>21</v>
      </c>
      <c r="D913" s="50">
        <v>721</v>
      </c>
      <c r="E913" s="50" t="s">
        <v>21</v>
      </c>
      <c r="F913" s="50" t="s">
        <v>21</v>
      </c>
      <c r="G913" s="50">
        <v>5</v>
      </c>
      <c r="H913" s="50">
        <v>1040</v>
      </c>
      <c r="I913" s="49">
        <v>5</v>
      </c>
      <c r="J913" s="49">
        <v>257</v>
      </c>
      <c r="K913" s="48" t="s">
        <v>22</v>
      </c>
      <c r="L913" s="55" t="s">
        <v>21</v>
      </c>
      <c r="M913" s="847" t="s">
        <v>21</v>
      </c>
      <c r="N913" s="848" t="s">
        <v>1629</v>
      </c>
      <c r="O913" s="849" t="s">
        <v>1629</v>
      </c>
    </row>
    <row r="914" spans="1:15">
      <c r="A914" s="846" t="s">
        <v>1221</v>
      </c>
      <c r="B914" s="52" t="s">
        <v>2949</v>
      </c>
      <c r="C914" s="51" t="s">
        <v>21</v>
      </c>
      <c r="D914" s="50">
        <v>761</v>
      </c>
      <c r="E914" s="50" t="s">
        <v>21</v>
      </c>
      <c r="F914" s="50" t="s">
        <v>21</v>
      </c>
      <c r="G914" s="50">
        <v>5</v>
      </c>
      <c r="H914" s="50">
        <v>1370</v>
      </c>
      <c r="I914" s="49">
        <v>5</v>
      </c>
      <c r="J914" s="49">
        <v>257</v>
      </c>
      <c r="K914" s="48" t="s">
        <v>22</v>
      </c>
      <c r="L914" s="55" t="s">
        <v>21</v>
      </c>
      <c r="M914" s="847" t="s">
        <v>21</v>
      </c>
      <c r="N914" s="848" t="s">
        <v>1629</v>
      </c>
      <c r="O914" s="849" t="s">
        <v>1629</v>
      </c>
    </row>
    <row r="915" spans="1:15">
      <c r="A915" s="846" t="s">
        <v>1222</v>
      </c>
      <c r="B915" s="52" t="s">
        <v>2950</v>
      </c>
      <c r="C915" s="51" t="s">
        <v>21</v>
      </c>
      <c r="D915" s="50">
        <v>423</v>
      </c>
      <c r="E915" s="50" t="s">
        <v>21</v>
      </c>
      <c r="F915" s="50" t="s">
        <v>21</v>
      </c>
      <c r="G915" s="50">
        <v>5</v>
      </c>
      <c r="H915" s="50">
        <v>644</v>
      </c>
      <c r="I915" s="49">
        <v>5</v>
      </c>
      <c r="J915" s="49">
        <v>257</v>
      </c>
      <c r="K915" s="48" t="s">
        <v>22</v>
      </c>
      <c r="L915" s="55" t="s">
        <v>21</v>
      </c>
      <c r="M915" s="847" t="s">
        <v>21</v>
      </c>
      <c r="N915" s="848" t="s">
        <v>1629</v>
      </c>
      <c r="O915" s="849" t="s">
        <v>1629</v>
      </c>
    </row>
    <row r="916" spans="1:15">
      <c r="A916" s="846" t="s">
        <v>1223</v>
      </c>
      <c r="B916" s="52" t="s">
        <v>2951</v>
      </c>
      <c r="C916" s="51" t="s">
        <v>21</v>
      </c>
      <c r="D916" s="50">
        <v>504</v>
      </c>
      <c r="E916" s="50" t="s">
        <v>21</v>
      </c>
      <c r="F916" s="50" t="s">
        <v>21</v>
      </c>
      <c r="G916" s="50">
        <v>5</v>
      </c>
      <c r="H916" s="50">
        <v>936</v>
      </c>
      <c r="I916" s="49">
        <v>5</v>
      </c>
      <c r="J916" s="49">
        <v>257</v>
      </c>
      <c r="K916" s="48" t="s">
        <v>22</v>
      </c>
      <c r="L916" s="55" t="s">
        <v>21</v>
      </c>
      <c r="M916" s="847" t="s">
        <v>21</v>
      </c>
      <c r="N916" s="848" t="s">
        <v>1629</v>
      </c>
      <c r="O916" s="849" t="s">
        <v>1629</v>
      </c>
    </row>
    <row r="917" spans="1:15">
      <c r="A917" s="846" t="s">
        <v>1224</v>
      </c>
      <c r="B917" s="52" t="s">
        <v>2952</v>
      </c>
      <c r="C917" s="51" t="s">
        <v>21</v>
      </c>
      <c r="D917" s="50">
        <v>634</v>
      </c>
      <c r="E917" s="50" t="s">
        <v>21</v>
      </c>
      <c r="F917" s="50" t="s">
        <v>21</v>
      </c>
      <c r="G917" s="50">
        <v>5</v>
      </c>
      <c r="H917" s="50">
        <v>932</v>
      </c>
      <c r="I917" s="49">
        <v>5</v>
      </c>
      <c r="J917" s="49">
        <v>257</v>
      </c>
      <c r="K917" s="48" t="s">
        <v>22</v>
      </c>
      <c r="L917" s="55" t="s">
        <v>21</v>
      </c>
      <c r="M917" s="847" t="s">
        <v>21</v>
      </c>
      <c r="N917" s="848" t="s">
        <v>1629</v>
      </c>
      <c r="O917" s="849" t="s">
        <v>1629</v>
      </c>
    </row>
    <row r="918" spans="1:15">
      <c r="A918" s="846" t="s">
        <v>1225</v>
      </c>
      <c r="B918" s="52" t="s">
        <v>2953</v>
      </c>
      <c r="C918" s="51" t="s">
        <v>21</v>
      </c>
      <c r="D918" s="50">
        <v>683</v>
      </c>
      <c r="E918" s="50" t="s">
        <v>21</v>
      </c>
      <c r="F918" s="50" t="s">
        <v>21</v>
      </c>
      <c r="G918" s="50">
        <v>5</v>
      </c>
      <c r="H918" s="50">
        <v>1246</v>
      </c>
      <c r="I918" s="49">
        <v>5</v>
      </c>
      <c r="J918" s="49">
        <v>257</v>
      </c>
      <c r="K918" s="48" t="s">
        <v>22</v>
      </c>
      <c r="L918" s="55" t="s">
        <v>21</v>
      </c>
      <c r="M918" s="847" t="s">
        <v>21</v>
      </c>
      <c r="N918" s="848" t="s">
        <v>1629</v>
      </c>
      <c r="O918" s="849" t="s">
        <v>1629</v>
      </c>
    </row>
    <row r="919" spans="1:15">
      <c r="A919" s="846" t="s">
        <v>1226</v>
      </c>
      <c r="B919" s="52" t="s">
        <v>2954</v>
      </c>
      <c r="C919" s="51" t="s">
        <v>21</v>
      </c>
      <c r="D919" s="50">
        <v>674</v>
      </c>
      <c r="E919" s="50" t="s">
        <v>21</v>
      </c>
      <c r="F919" s="50" t="s">
        <v>21</v>
      </c>
      <c r="G919" s="50">
        <v>5</v>
      </c>
      <c r="H919" s="50">
        <v>1045</v>
      </c>
      <c r="I919" s="49">
        <v>5</v>
      </c>
      <c r="J919" s="49">
        <v>257</v>
      </c>
      <c r="K919" s="48" t="s">
        <v>22</v>
      </c>
      <c r="L919" s="55" t="s">
        <v>21</v>
      </c>
      <c r="M919" s="847" t="s">
        <v>21</v>
      </c>
      <c r="N919" s="848" t="s">
        <v>1629</v>
      </c>
      <c r="O919" s="849" t="s">
        <v>1629</v>
      </c>
    </row>
    <row r="920" spans="1:15">
      <c r="A920" s="846" t="s">
        <v>1227</v>
      </c>
      <c r="B920" s="52" t="s">
        <v>316</v>
      </c>
      <c r="C920" s="56">
        <v>467</v>
      </c>
      <c r="D920" s="50">
        <v>265</v>
      </c>
      <c r="E920" s="50" t="s">
        <v>21</v>
      </c>
      <c r="F920" s="50" t="s">
        <v>21</v>
      </c>
      <c r="G920" s="50">
        <v>5</v>
      </c>
      <c r="H920" s="50">
        <v>605</v>
      </c>
      <c r="I920" s="49">
        <v>5</v>
      </c>
      <c r="J920" s="49">
        <v>257</v>
      </c>
      <c r="K920" s="48" t="s">
        <v>22</v>
      </c>
      <c r="L920" s="55" t="s">
        <v>21</v>
      </c>
      <c r="M920" s="847" t="s">
        <v>21</v>
      </c>
      <c r="N920" s="848">
        <v>1</v>
      </c>
      <c r="O920" s="849" t="s">
        <v>1630</v>
      </c>
    </row>
    <row r="921" spans="1:15">
      <c r="A921" s="846" t="s">
        <v>1228</v>
      </c>
      <c r="B921" s="52" t="s">
        <v>2955</v>
      </c>
      <c r="C921" s="51" t="s">
        <v>21</v>
      </c>
      <c r="D921" s="50">
        <v>794</v>
      </c>
      <c r="E921" s="50" t="s">
        <v>21</v>
      </c>
      <c r="F921" s="50" t="s">
        <v>21</v>
      </c>
      <c r="G921" s="50">
        <v>5</v>
      </c>
      <c r="H921" s="50">
        <v>996</v>
      </c>
      <c r="I921" s="49">
        <v>5</v>
      </c>
      <c r="J921" s="49">
        <v>257</v>
      </c>
      <c r="K921" s="48" t="s">
        <v>22</v>
      </c>
      <c r="L921" s="55" t="s">
        <v>21</v>
      </c>
      <c r="M921" s="847" t="s">
        <v>21</v>
      </c>
      <c r="N921" s="848" t="s">
        <v>1629</v>
      </c>
      <c r="O921" s="849" t="s">
        <v>1629</v>
      </c>
    </row>
    <row r="922" spans="1:15">
      <c r="A922" s="846" t="s">
        <v>1229</v>
      </c>
      <c r="B922" s="52" t="s">
        <v>2956</v>
      </c>
      <c r="C922" s="56">
        <v>156</v>
      </c>
      <c r="D922" s="50">
        <v>527</v>
      </c>
      <c r="E922" s="50" t="s">
        <v>21</v>
      </c>
      <c r="F922" s="50" t="s">
        <v>21</v>
      </c>
      <c r="G922" s="50">
        <v>5</v>
      </c>
      <c r="H922" s="50">
        <v>440</v>
      </c>
      <c r="I922" s="49">
        <v>5</v>
      </c>
      <c r="J922" s="49">
        <v>257</v>
      </c>
      <c r="K922" s="48" t="s">
        <v>22</v>
      </c>
      <c r="L922" s="55" t="s">
        <v>21</v>
      </c>
      <c r="M922" s="847" t="s">
        <v>21</v>
      </c>
      <c r="N922" s="848" t="s">
        <v>1629</v>
      </c>
      <c r="O922" s="849" t="s">
        <v>1629</v>
      </c>
    </row>
    <row r="923" spans="1:15">
      <c r="A923" s="846" t="s">
        <v>1230</v>
      </c>
      <c r="B923" s="52" t="s">
        <v>2957</v>
      </c>
      <c r="C923" s="51" t="s">
        <v>21</v>
      </c>
      <c r="D923" s="50">
        <v>791</v>
      </c>
      <c r="E923" s="50" t="s">
        <v>21</v>
      </c>
      <c r="F923" s="50" t="s">
        <v>21</v>
      </c>
      <c r="G923" s="50">
        <v>5</v>
      </c>
      <c r="H923" s="50">
        <v>1034</v>
      </c>
      <c r="I923" s="49">
        <v>5</v>
      </c>
      <c r="J923" s="49">
        <v>257</v>
      </c>
      <c r="K923" s="48" t="s">
        <v>22</v>
      </c>
      <c r="L923" s="55" t="s">
        <v>21</v>
      </c>
      <c r="M923" s="847" t="s">
        <v>21</v>
      </c>
      <c r="N923" s="848" t="s">
        <v>1629</v>
      </c>
      <c r="O923" s="849" t="s">
        <v>1629</v>
      </c>
    </row>
    <row r="924" spans="1:15">
      <c r="A924" s="846" t="s">
        <v>1231</v>
      </c>
      <c r="B924" s="52" t="s">
        <v>2958</v>
      </c>
      <c r="C924" s="56">
        <v>143</v>
      </c>
      <c r="D924" s="50">
        <v>621</v>
      </c>
      <c r="E924" s="50" t="s">
        <v>21</v>
      </c>
      <c r="F924" s="50" t="s">
        <v>21</v>
      </c>
      <c r="G924" s="50">
        <v>5</v>
      </c>
      <c r="H924" s="50">
        <v>657</v>
      </c>
      <c r="I924" s="49">
        <v>5</v>
      </c>
      <c r="J924" s="49">
        <v>257</v>
      </c>
      <c r="K924" s="48" t="s">
        <v>22</v>
      </c>
      <c r="L924" s="55" t="s">
        <v>21</v>
      </c>
      <c r="M924" s="847" t="s">
        <v>21</v>
      </c>
      <c r="N924" s="848" t="s">
        <v>1629</v>
      </c>
      <c r="O924" s="849" t="s">
        <v>1629</v>
      </c>
    </row>
    <row r="925" spans="1:15">
      <c r="A925" s="846" t="s">
        <v>1232</v>
      </c>
      <c r="B925" s="52" t="s">
        <v>317</v>
      </c>
      <c r="C925" s="51" t="s">
        <v>21</v>
      </c>
      <c r="D925" s="50">
        <v>1654</v>
      </c>
      <c r="E925" s="50" t="s">
        <v>21</v>
      </c>
      <c r="F925" s="50" t="s">
        <v>21</v>
      </c>
      <c r="G925" s="50">
        <v>5</v>
      </c>
      <c r="H925" s="50">
        <v>1204</v>
      </c>
      <c r="I925" s="49">
        <v>10</v>
      </c>
      <c r="J925" s="49">
        <v>257</v>
      </c>
      <c r="K925" s="48" t="s">
        <v>22</v>
      </c>
      <c r="L925" s="55" t="s">
        <v>21</v>
      </c>
      <c r="M925" s="847" t="s">
        <v>21</v>
      </c>
      <c r="N925" s="848" t="s">
        <v>1629</v>
      </c>
      <c r="O925" s="849" t="s">
        <v>1629</v>
      </c>
    </row>
    <row r="926" spans="1:15">
      <c r="A926" s="846" t="s">
        <v>1233</v>
      </c>
      <c r="B926" s="52" t="s">
        <v>318</v>
      </c>
      <c r="C926" s="51" t="s">
        <v>21</v>
      </c>
      <c r="D926" s="50">
        <v>995</v>
      </c>
      <c r="E926" s="50" t="s">
        <v>21</v>
      </c>
      <c r="F926" s="50" t="s">
        <v>21</v>
      </c>
      <c r="G926" s="50">
        <v>5</v>
      </c>
      <c r="H926" s="50">
        <v>1070</v>
      </c>
      <c r="I926" s="49">
        <v>5</v>
      </c>
      <c r="J926" s="49">
        <v>257</v>
      </c>
      <c r="K926" s="48" t="s">
        <v>27</v>
      </c>
      <c r="L926" s="55">
        <v>0.45</v>
      </c>
      <c r="M926" s="847">
        <v>482</v>
      </c>
      <c r="N926" s="848" t="s">
        <v>1629</v>
      </c>
      <c r="O926" s="849" t="s">
        <v>1629</v>
      </c>
    </row>
    <row r="927" spans="1:15">
      <c r="A927" s="846" t="s">
        <v>1234</v>
      </c>
      <c r="B927" s="52" t="s">
        <v>319</v>
      </c>
      <c r="C927" s="51" t="s">
        <v>21</v>
      </c>
      <c r="D927" s="50">
        <v>1423</v>
      </c>
      <c r="E927" s="50" t="s">
        <v>21</v>
      </c>
      <c r="F927" s="50" t="s">
        <v>21</v>
      </c>
      <c r="G927" s="50">
        <v>8</v>
      </c>
      <c r="H927" s="50">
        <v>1735</v>
      </c>
      <c r="I927" s="49">
        <v>15</v>
      </c>
      <c r="J927" s="49">
        <v>257</v>
      </c>
      <c r="K927" s="48" t="s">
        <v>27</v>
      </c>
      <c r="L927" s="55">
        <v>0.7</v>
      </c>
      <c r="M927" s="847">
        <v>1215</v>
      </c>
      <c r="N927" s="848" t="s">
        <v>1629</v>
      </c>
      <c r="O927" s="849" t="s">
        <v>1629</v>
      </c>
    </row>
    <row r="928" spans="1:15">
      <c r="A928" s="846" t="s">
        <v>1235</v>
      </c>
      <c r="B928" s="52" t="s">
        <v>2959</v>
      </c>
      <c r="C928" s="51" t="s">
        <v>21</v>
      </c>
      <c r="D928" s="50">
        <v>1646</v>
      </c>
      <c r="E928" s="50" t="s">
        <v>21</v>
      </c>
      <c r="F928" s="50" t="s">
        <v>21</v>
      </c>
      <c r="G928" s="50">
        <v>5</v>
      </c>
      <c r="H928" s="50">
        <v>1509</v>
      </c>
      <c r="I928" s="49">
        <v>8</v>
      </c>
      <c r="J928" s="49">
        <v>257</v>
      </c>
      <c r="K928" s="48" t="s">
        <v>27</v>
      </c>
      <c r="L928" s="55">
        <v>0.45</v>
      </c>
      <c r="M928" s="847">
        <v>679</v>
      </c>
      <c r="N928" s="848" t="s">
        <v>1629</v>
      </c>
      <c r="O928" s="849" t="s">
        <v>1629</v>
      </c>
    </row>
    <row r="929" spans="1:15">
      <c r="A929" s="846" t="s">
        <v>1236</v>
      </c>
      <c r="B929" s="52" t="s">
        <v>2960</v>
      </c>
      <c r="C929" s="51" t="s">
        <v>21</v>
      </c>
      <c r="D929" s="50">
        <v>1024</v>
      </c>
      <c r="E929" s="50" t="s">
        <v>21</v>
      </c>
      <c r="F929" s="50" t="s">
        <v>21</v>
      </c>
      <c r="G929" s="50">
        <v>5</v>
      </c>
      <c r="H929" s="50">
        <v>773</v>
      </c>
      <c r="I929" s="49">
        <v>5</v>
      </c>
      <c r="J929" s="49">
        <v>257</v>
      </c>
      <c r="K929" s="48" t="s">
        <v>27</v>
      </c>
      <c r="L929" s="55">
        <v>0.7</v>
      </c>
      <c r="M929" s="847">
        <v>541</v>
      </c>
      <c r="N929" s="848" t="s">
        <v>1629</v>
      </c>
      <c r="O929" s="849" t="s">
        <v>1629</v>
      </c>
    </row>
    <row r="930" spans="1:15">
      <c r="A930" s="846" t="s">
        <v>1237</v>
      </c>
      <c r="B930" s="52" t="s">
        <v>2961</v>
      </c>
      <c r="C930" s="51" t="s">
        <v>21</v>
      </c>
      <c r="D930" s="50">
        <v>1702</v>
      </c>
      <c r="E930" s="50" t="s">
        <v>21</v>
      </c>
      <c r="F930" s="50" t="s">
        <v>21</v>
      </c>
      <c r="G930" s="50">
        <v>7</v>
      </c>
      <c r="H930" s="50">
        <v>2063</v>
      </c>
      <c r="I930" s="49">
        <v>12</v>
      </c>
      <c r="J930" s="49">
        <v>257</v>
      </c>
      <c r="K930" s="48" t="s">
        <v>27</v>
      </c>
      <c r="L930" s="55">
        <v>0.7</v>
      </c>
      <c r="M930" s="847">
        <v>1444</v>
      </c>
      <c r="N930" s="848" t="s">
        <v>1629</v>
      </c>
      <c r="O930" s="849" t="s">
        <v>1629</v>
      </c>
    </row>
    <row r="931" spans="1:15">
      <c r="A931" s="846" t="s">
        <v>1238</v>
      </c>
      <c r="B931" s="52" t="s">
        <v>2962</v>
      </c>
      <c r="C931" s="51" t="s">
        <v>21</v>
      </c>
      <c r="D931" s="50">
        <v>1201</v>
      </c>
      <c r="E931" s="50" t="s">
        <v>21</v>
      </c>
      <c r="F931" s="50" t="s">
        <v>21</v>
      </c>
      <c r="G931" s="50">
        <v>5</v>
      </c>
      <c r="H931" s="50">
        <v>1385</v>
      </c>
      <c r="I931" s="49">
        <v>6</v>
      </c>
      <c r="J931" s="49">
        <v>257</v>
      </c>
      <c r="K931" s="48" t="s">
        <v>27</v>
      </c>
      <c r="L931" s="55">
        <v>0.45</v>
      </c>
      <c r="M931" s="847">
        <v>623</v>
      </c>
      <c r="N931" s="848" t="s">
        <v>1629</v>
      </c>
      <c r="O931" s="849" t="s">
        <v>1629</v>
      </c>
    </row>
    <row r="932" spans="1:15">
      <c r="A932" s="846" t="s">
        <v>1239</v>
      </c>
      <c r="B932" s="52" t="s">
        <v>320</v>
      </c>
      <c r="C932" s="51" t="s">
        <v>21</v>
      </c>
      <c r="D932" s="50">
        <v>1734</v>
      </c>
      <c r="E932" s="50" t="s">
        <v>21</v>
      </c>
      <c r="F932" s="50" t="s">
        <v>21</v>
      </c>
      <c r="G932" s="50">
        <v>11</v>
      </c>
      <c r="H932" s="50">
        <v>3314</v>
      </c>
      <c r="I932" s="49">
        <v>31</v>
      </c>
      <c r="J932" s="49">
        <v>257</v>
      </c>
      <c r="K932" s="48" t="s">
        <v>27</v>
      </c>
      <c r="L932" s="55">
        <v>0.7</v>
      </c>
      <c r="M932" s="847">
        <v>2320</v>
      </c>
      <c r="N932" s="848" t="s">
        <v>1629</v>
      </c>
      <c r="O932" s="849" t="s">
        <v>1629</v>
      </c>
    </row>
    <row r="933" spans="1:15">
      <c r="A933" s="846" t="s">
        <v>1240</v>
      </c>
      <c r="B933" s="52" t="s">
        <v>321</v>
      </c>
      <c r="C933" s="51" t="s">
        <v>21</v>
      </c>
      <c r="D933" s="50">
        <v>307</v>
      </c>
      <c r="E933" s="50" t="s">
        <v>21</v>
      </c>
      <c r="F933" s="50" t="s">
        <v>21</v>
      </c>
      <c r="G933" s="50">
        <v>5</v>
      </c>
      <c r="H933" s="50">
        <v>634</v>
      </c>
      <c r="I933" s="49">
        <v>5</v>
      </c>
      <c r="J933" s="49">
        <v>257</v>
      </c>
      <c r="K933" s="48" t="s">
        <v>22</v>
      </c>
      <c r="L933" s="55" t="s">
        <v>21</v>
      </c>
      <c r="M933" s="847" t="s">
        <v>21</v>
      </c>
      <c r="N933" s="848" t="s">
        <v>1629</v>
      </c>
      <c r="O933" s="849" t="s">
        <v>1629</v>
      </c>
    </row>
    <row r="934" spans="1:15">
      <c r="A934" s="846" t="s">
        <v>1241</v>
      </c>
      <c r="B934" s="52" t="s">
        <v>322</v>
      </c>
      <c r="C934" s="51" t="s">
        <v>21</v>
      </c>
      <c r="D934" s="50">
        <v>1189</v>
      </c>
      <c r="E934" s="50" t="s">
        <v>21</v>
      </c>
      <c r="F934" s="50" t="s">
        <v>21</v>
      </c>
      <c r="G934" s="50">
        <v>5</v>
      </c>
      <c r="H934" s="50">
        <v>1141</v>
      </c>
      <c r="I934" s="49">
        <v>8</v>
      </c>
      <c r="J934" s="49">
        <v>257</v>
      </c>
      <c r="K934" s="48" t="s">
        <v>27</v>
      </c>
      <c r="L934" s="55">
        <v>0.7</v>
      </c>
      <c r="M934" s="847">
        <v>799</v>
      </c>
      <c r="N934" s="848" t="s">
        <v>1629</v>
      </c>
      <c r="O934" s="849" t="s">
        <v>1629</v>
      </c>
    </row>
    <row r="935" spans="1:15">
      <c r="A935" s="846" t="s">
        <v>1242</v>
      </c>
      <c r="B935" s="52" t="s">
        <v>323</v>
      </c>
      <c r="C935" s="51" t="s">
        <v>21</v>
      </c>
      <c r="D935" s="50">
        <v>2423</v>
      </c>
      <c r="E935" s="50" t="s">
        <v>21</v>
      </c>
      <c r="F935" s="50" t="s">
        <v>21</v>
      </c>
      <c r="G935" s="50">
        <v>13</v>
      </c>
      <c r="H935" s="50">
        <v>2821</v>
      </c>
      <c r="I935" s="49">
        <v>22</v>
      </c>
      <c r="J935" s="49">
        <v>257</v>
      </c>
      <c r="K935" s="48" t="s">
        <v>27</v>
      </c>
      <c r="L935" s="55">
        <v>0.45</v>
      </c>
      <c r="M935" s="847">
        <v>1269</v>
      </c>
      <c r="N935" s="848" t="s">
        <v>1629</v>
      </c>
      <c r="O935" s="849" t="s">
        <v>1629</v>
      </c>
    </row>
    <row r="936" spans="1:15">
      <c r="A936" s="846" t="s">
        <v>1243</v>
      </c>
      <c r="B936" s="52" t="s">
        <v>324</v>
      </c>
      <c r="C936" s="51" t="s">
        <v>21</v>
      </c>
      <c r="D936" s="50">
        <v>559</v>
      </c>
      <c r="E936" s="50" t="s">
        <v>21</v>
      </c>
      <c r="F936" s="50" t="s">
        <v>21</v>
      </c>
      <c r="G936" s="50">
        <v>5</v>
      </c>
      <c r="H936" s="50">
        <v>554</v>
      </c>
      <c r="I936" s="49">
        <v>5</v>
      </c>
      <c r="J936" s="49">
        <v>257</v>
      </c>
      <c r="K936" s="48" t="s">
        <v>27</v>
      </c>
      <c r="L936" s="55">
        <v>0.7</v>
      </c>
      <c r="M936" s="847">
        <v>388</v>
      </c>
      <c r="N936" s="848" t="s">
        <v>1629</v>
      </c>
      <c r="O936" s="849"/>
    </row>
    <row r="937" spans="1:15">
      <c r="A937" s="846" t="s">
        <v>1244</v>
      </c>
      <c r="B937" s="52" t="s">
        <v>325</v>
      </c>
      <c r="C937" s="51" t="s">
        <v>21</v>
      </c>
      <c r="D937" s="50">
        <v>2188</v>
      </c>
      <c r="E937" s="50" t="s">
        <v>21</v>
      </c>
      <c r="F937" s="50" t="s">
        <v>21</v>
      </c>
      <c r="G937" s="50">
        <v>7</v>
      </c>
      <c r="H937" s="50">
        <v>2188</v>
      </c>
      <c r="I937" s="49">
        <v>7</v>
      </c>
      <c r="J937" s="49">
        <v>371</v>
      </c>
      <c r="K937" s="48" t="s">
        <v>22</v>
      </c>
      <c r="L937" s="55" t="s">
        <v>21</v>
      </c>
      <c r="M937" s="847" t="s">
        <v>21</v>
      </c>
      <c r="N937" s="848" t="s">
        <v>1629</v>
      </c>
      <c r="O937" s="849" t="s">
        <v>1629</v>
      </c>
    </row>
    <row r="938" spans="1:15">
      <c r="A938" s="846" t="s">
        <v>1245</v>
      </c>
      <c r="B938" s="52" t="s">
        <v>326</v>
      </c>
      <c r="C938" s="51" t="s">
        <v>21</v>
      </c>
      <c r="D938" s="50">
        <v>1496</v>
      </c>
      <c r="E938" s="50" t="s">
        <v>21</v>
      </c>
      <c r="F938" s="50" t="s">
        <v>21</v>
      </c>
      <c r="G938" s="50">
        <v>5</v>
      </c>
      <c r="H938" s="50">
        <v>1496</v>
      </c>
      <c r="I938" s="49">
        <v>5</v>
      </c>
      <c r="J938" s="49">
        <v>371</v>
      </c>
      <c r="K938" s="48" t="s">
        <v>22</v>
      </c>
      <c r="L938" s="55" t="s">
        <v>21</v>
      </c>
      <c r="M938" s="847" t="s">
        <v>21</v>
      </c>
      <c r="N938" s="848" t="s">
        <v>1629</v>
      </c>
      <c r="O938" s="849" t="s">
        <v>1629</v>
      </c>
    </row>
    <row r="939" spans="1:15">
      <c r="A939" s="846" t="s">
        <v>1246</v>
      </c>
      <c r="B939" s="52" t="s">
        <v>2963</v>
      </c>
      <c r="C939" s="51" t="s">
        <v>21</v>
      </c>
      <c r="D939" s="50">
        <v>2188</v>
      </c>
      <c r="E939" s="50" t="s">
        <v>21</v>
      </c>
      <c r="F939" s="50" t="s">
        <v>21</v>
      </c>
      <c r="G939" s="50">
        <v>7</v>
      </c>
      <c r="H939" s="50">
        <v>2188</v>
      </c>
      <c r="I939" s="49">
        <v>7</v>
      </c>
      <c r="J939" s="49">
        <v>371</v>
      </c>
      <c r="K939" s="48" t="s">
        <v>22</v>
      </c>
      <c r="L939" s="55" t="s">
        <v>21</v>
      </c>
      <c r="M939" s="847" t="s">
        <v>21</v>
      </c>
      <c r="N939" s="848" t="s">
        <v>1629</v>
      </c>
      <c r="O939" s="849" t="s">
        <v>1629</v>
      </c>
    </row>
    <row r="940" spans="1:15">
      <c r="A940" s="846" t="s">
        <v>1247</v>
      </c>
      <c r="B940" s="52" t="s">
        <v>2964</v>
      </c>
      <c r="C940" s="51" t="s">
        <v>21</v>
      </c>
      <c r="D940" s="50">
        <v>1496</v>
      </c>
      <c r="E940" s="50" t="s">
        <v>21</v>
      </c>
      <c r="F940" s="50" t="s">
        <v>21</v>
      </c>
      <c r="G940" s="50">
        <v>5</v>
      </c>
      <c r="H940" s="50">
        <v>1496</v>
      </c>
      <c r="I940" s="49">
        <v>5</v>
      </c>
      <c r="J940" s="49">
        <v>371</v>
      </c>
      <c r="K940" s="48" t="s">
        <v>22</v>
      </c>
      <c r="L940" s="55" t="s">
        <v>21</v>
      </c>
      <c r="M940" s="847" t="s">
        <v>21</v>
      </c>
      <c r="N940" s="848" t="s">
        <v>1629</v>
      </c>
      <c r="O940" s="849" t="s">
        <v>1629</v>
      </c>
    </row>
    <row r="941" spans="1:15">
      <c r="A941" s="846" t="s">
        <v>1248</v>
      </c>
      <c r="B941" s="52" t="s">
        <v>2965</v>
      </c>
      <c r="C941" s="51" t="s">
        <v>21</v>
      </c>
      <c r="D941" s="50">
        <v>2188</v>
      </c>
      <c r="E941" s="50" t="s">
        <v>21</v>
      </c>
      <c r="F941" s="50" t="s">
        <v>21</v>
      </c>
      <c r="G941" s="50">
        <v>7</v>
      </c>
      <c r="H941" s="50">
        <v>2188</v>
      </c>
      <c r="I941" s="49">
        <v>7</v>
      </c>
      <c r="J941" s="49">
        <v>371</v>
      </c>
      <c r="K941" s="48" t="s">
        <v>22</v>
      </c>
      <c r="L941" s="55" t="s">
        <v>21</v>
      </c>
      <c r="M941" s="847" t="s">
        <v>21</v>
      </c>
      <c r="N941" s="848" t="s">
        <v>1629</v>
      </c>
      <c r="O941" s="849" t="s">
        <v>1629</v>
      </c>
    </row>
    <row r="942" spans="1:15">
      <c r="A942" s="846" t="s">
        <v>1249</v>
      </c>
      <c r="B942" s="52" t="s">
        <v>2966</v>
      </c>
      <c r="C942" s="51" t="s">
        <v>21</v>
      </c>
      <c r="D942" s="50">
        <v>1496</v>
      </c>
      <c r="E942" s="50" t="s">
        <v>21</v>
      </c>
      <c r="F942" s="50" t="s">
        <v>21</v>
      </c>
      <c r="G942" s="50">
        <v>5</v>
      </c>
      <c r="H942" s="50">
        <v>1496</v>
      </c>
      <c r="I942" s="49">
        <v>5</v>
      </c>
      <c r="J942" s="49">
        <v>371</v>
      </c>
      <c r="K942" s="48" t="s">
        <v>22</v>
      </c>
      <c r="L942" s="55" t="s">
        <v>21</v>
      </c>
      <c r="M942" s="847" t="s">
        <v>21</v>
      </c>
      <c r="N942" s="848" t="s">
        <v>1629</v>
      </c>
      <c r="O942" s="849" t="s">
        <v>1629</v>
      </c>
    </row>
    <row r="943" spans="1:15">
      <c r="A943" s="846" t="s">
        <v>1250</v>
      </c>
      <c r="B943" s="52" t="s">
        <v>327</v>
      </c>
      <c r="C943" s="51" t="s">
        <v>21</v>
      </c>
      <c r="D943" s="50">
        <v>2188</v>
      </c>
      <c r="E943" s="50" t="s">
        <v>21</v>
      </c>
      <c r="F943" s="50" t="s">
        <v>21</v>
      </c>
      <c r="G943" s="50">
        <v>7</v>
      </c>
      <c r="H943" s="50">
        <v>2188</v>
      </c>
      <c r="I943" s="49">
        <v>7</v>
      </c>
      <c r="J943" s="49">
        <v>371</v>
      </c>
      <c r="K943" s="48" t="s">
        <v>22</v>
      </c>
      <c r="L943" s="55" t="s">
        <v>21</v>
      </c>
      <c r="M943" s="847" t="s">
        <v>21</v>
      </c>
      <c r="N943" s="848" t="s">
        <v>1629</v>
      </c>
      <c r="O943" s="849" t="s">
        <v>1629</v>
      </c>
    </row>
    <row r="944" spans="1:15">
      <c r="A944" s="846" t="s">
        <v>1251</v>
      </c>
      <c r="B944" s="52" t="s">
        <v>328</v>
      </c>
      <c r="C944" s="51" t="s">
        <v>21</v>
      </c>
      <c r="D944" s="50">
        <v>2188</v>
      </c>
      <c r="E944" s="50" t="s">
        <v>21</v>
      </c>
      <c r="F944" s="50" t="s">
        <v>21</v>
      </c>
      <c r="G944" s="50">
        <v>7</v>
      </c>
      <c r="H944" s="50">
        <v>2188</v>
      </c>
      <c r="I944" s="49">
        <v>7</v>
      </c>
      <c r="J944" s="49">
        <v>371</v>
      </c>
      <c r="K944" s="48" t="s">
        <v>22</v>
      </c>
      <c r="L944" s="55" t="s">
        <v>21</v>
      </c>
      <c r="M944" s="847" t="s">
        <v>21</v>
      </c>
      <c r="N944" s="848" t="s">
        <v>1629</v>
      </c>
      <c r="O944" s="849" t="s">
        <v>1629</v>
      </c>
    </row>
    <row r="945" spans="1:15">
      <c r="A945" s="846" t="s">
        <v>1252</v>
      </c>
      <c r="B945" s="52" t="s">
        <v>329</v>
      </c>
      <c r="C945" s="51" t="s">
        <v>21</v>
      </c>
      <c r="D945" s="50">
        <v>1496</v>
      </c>
      <c r="E945" s="50" t="s">
        <v>21</v>
      </c>
      <c r="F945" s="50" t="s">
        <v>21</v>
      </c>
      <c r="G945" s="50">
        <v>5</v>
      </c>
      <c r="H945" s="50">
        <v>1496</v>
      </c>
      <c r="I945" s="49">
        <v>5</v>
      </c>
      <c r="J945" s="49">
        <v>371</v>
      </c>
      <c r="K945" s="48" t="s">
        <v>22</v>
      </c>
      <c r="L945" s="55" t="s">
        <v>21</v>
      </c>
      <c r="M945" s="847" t="s">
        <v>21</v>
      </c>
      <c r="N945" s="848" t="s">
        <v>1629</v>
      </c>
      <c r="O945" s="849" t="s">
        <v>1629</v>
      </c>
    </row>
    <row r="946" spans="1:15">
      <c r="A946" s="846" t="s">
        <v>1253</v>
      </c>
      <c r="B946" s="52" t="s">
        <v>2967</v>
      </c>
      <c r="C946" s="51" t="s">
        <v>21</v>
      </c>
      <c r="D946" s="50">
        <v>2188</v>
      </c>
      <c r="E946" s="50" t="s">
        <v>21</v>
      </c>
      <c r="F946" s="50" t="s">
        <v>21</v>
      </c>
      <c r="G946" s="50">
        <v>7</v>
      </c>
      <c r="H946" s="50">
        <v>2188</v>
      </c>
      <c r="I946" s="49">
        <v>7</v>
      </c>
      <c r="J946" s="49">
        <v>371</v>
      </c>
      <c r="K946" s="48" t="s">
        <v>22</v>
      </c>
      <c r="L946" s="55" t="s">
        <v>21</v>
      </c>
      <c r="M946" s="847" t="s">
        <v>21</v>
      </c>
      <c r="N946" s="848" t="s">
        <v>1629</v>
      </c>
      <c r="O946" s="849" t="s">
        <v>1629</v>
      </c>
    </row>
    <row r="947" spans="1:15">
      <c r="A947" s="846" t="s">
        <v>1254</v>
      </c>
      <c r="B947" s="52" t="s">
        <v>2968</v>
      </c>
      <c r="C947" s="51" t="s">
        <v>21</v>
      </c>
      <c r="D947" s="50">
        <v>1496</v>
      </c>
      <c r="E947" s="50" t="s">
        <v>21</v>
      </c>
      <c r="F947" s="50" t="s">
        <v>21</v>
      </c>
      <c r="G947" s="50">
        <v>5</v>
      </c>
      <c r="H947" s="50">
        <v>1496</v>
      </c>
      <c r="I947" s="49">
        <v>5</v>
      </c>
      <c r="J947" s="49">
        <v>371</v>
      </c>
      <c r="K947" s="48" t="s">
        <v>22</v>
      </c>
      <c r="L947" s="55" t="s">
        <v>21</v>
      </c>
      <c r="M947" s="847" t="s">
        <v>21</v>
      </c>
      <c r="N947" s="848" t="s">
        <v>1629</v>
      </c>
      <c r="O947" s="849" t="s">
        <v>1629</v>
      </c>
    </row>
    <row r="948" spans="1:15">
      <c r="A948" s="846" t="s">
        <v>1255</v>
      </c>
      <c r="B948" s="52" t="s">
        <v>2969</v>
      </c>
      <c r="C948" s="51" t="s">
        <v>21</v>
      </c>
      <c r="D948" s="50">
        <v>2188</v>
      </c>
      <c r="E948" s="50" t="s">
        <v>21</v>
      </c>
      <c r="F948" s="50" t="s">
        <v>21</v>
      </c>
      <c r="G948" s="50">
        <v>7</v>
      </c>
      <c r="H948" s="50">
        <v>2188</v>
      </c>
      <c r="I948" s="49">
        <v>7</v>
      </c>
      <c r="J948" s="49">
        <v>371</v>
      </c>
      <c r="K948" s="48" t="s">
        <v>22</v>
      </c>
      <c r="L948" s="55" t="s">
        <v>21</v>
      </c>
      <c r="M948" s="847" t="s">
        <v>21</v>
      </c>
      <c r="N948" s="848" t="s">
        <v>1629</v>
      </c>
      <c r="O948" s="849" t="s">
        <v>1629</v>
      </c>
    </row>
    <row r="949" spans="1:15">
      <c r="A949" s="846" t="s">
        <v>1256</v>
      </c>
      <c r="B949" s="52" t="s">
        <v>2970</v>
      </c>
      <c r="C949" s="51" t="s">
        <v>21</v>
      </c>
      <c r="D949" s="50">
        <v>1496</v>
      </c>
      <c r="E949" s="50" t="s">
        <v>21</v>
      </c>
      <c r="F949" s="50" t="s">
        <v>21</v>
      </c>
      <c r="G949" s="50">
        <v>5</v>
      </c>
      <c r="H949" s="50">
        <v>1496</v>
      </c>
      <c r="I949" s="49">
        <v>5</v>
      </c>
      <c r="J949" s="49">
        <v>371</v>
      </c>
      <c r="K949" s="48" t="s">
        <v>22</v>
      </c>
      <c r="L949" s="55" t="s">
        <v>21</v>
      </c>
      <c r="M949" s="847" t="s">
        <v>21</v>
      </c>
      <c r="N949" s="848" t="s">
        <v>1629</v>
      </c>
      <c r="O949" s="849" t="s">
        <v>1629</v>
      </c>
    </row>
    <row r="950" spans="1:15">
      <c r="A950" s="846" t="s">
        <v>1257</v>
      </c>
      <c r="B950" s="52" t="s">
        <v>330</v>
      </c>
      <c r="C950" s="51" t="s">
        <v>21</v>
      </c>
      <c r="D950" s="50">
        <v>2188</v>
      </c>
      <c r="E950" s="50" t="s">
        <v>21</v>
      </c>
      <c r="F950" s="50" t="s">
        <v>21</v>
      </c>
      <c r="G950" s="50">
        <v>7</v>
      </c>
      <c r="H950" s="50">
        <v>2188</v>
      </c>
      <c r="I950" s="49">
        <v>7</v>
      </c>
      <c r="J950" s="49">
        <v>371</v>
      </c>
      <c r="K950" s="48" t="s">
        <v>22</v>
      </c>
      <c r="L950" s="55" t="s">
        <v>21</v>
      </c>
      <c r="M950" s="847" t="s">
        <v>21</v>
      </c>
      <c r="N950" s="848" t="s">
        <v>1629</v>
      </c>
      <c r="O950" s="849" t="s">
        <v>1629</v>
      </c>
    </row>
    <row r="951" spans="1:15">
      <c r="A951" s="846" t="s">
        <v>1258</v>
      </c>
      <c r="B951" s="52" t="s">
        <v>1632</v>
      </c>
      <c r="C951" s="51" t="s">
        <v>21</v>
      </c>
      <c r="D951" s="50">
        <v>2188</v>
      </c>
      <c r="E951" s="50" t="s">
        <v>21</v>
      </c>
      <c r="F951" s="50" t="s">
        <v>21</v>
      </c>
      <c r="G951" s="50">
        <v>7</v>
      </c>
      <c r="H951" s="50">
        <v>2188</v>
      </c>
      <c r="I951" s="49">
        <v>7</v>
      </c>
      <c r="J951" s="49">
        <v>371</v>
      </c>
      <c r="K951" s="48" t="s">
        <v>22</v>
      </c>
      <c r="L951" s="55" t="s">
        <v>21</v>
      </c>
      <c r="M951" s="847" t="s">
        <v>21</v>
      </c>
      <c r="N951" s="848" t="s">
        <v>1629</v>
      </c>
      <c r="O951" s="849" t="s">
        <v>1629</v>
      </c>
    </row>
    <row r="952" spans="1:15">
      <c r="A952" s="846" t="s">
        <v>1259</v>
      </c>
      <c r="B952" s="52" t="s">
        <v>1633</v>
      </c>
      <c r="C952" s="51" t="s">
        <v>21</v>
      </c>
      <c r="D952" s="50">
        <v>1496</v>
      </c>
      <c r="E952" s="50" t="s">
        <v>21</v>
      </c>
      <c r="F952" s="50" t="s">
        <v>21</v>
      </c>
      <c r="G952" s="50">
        <v>5</v>
      </c>
      <c r="H952" s="50">
        <v>1496</v>
      </c>
      <c r="I952" s="49">
        <v>5</v>
      </c>
      <c r="J952" s="49">
        <v>371</v>
      </c>
      <c r="K952" s="48" t="s">
        <v>22</v>
      </c>
      <c r="L952" s="55" t="s">
        <v>21</v>
      </c>
      <c r="M952" s="847" t="s">
        <v>21</v>
      </c>
      <c r="N952" s="848" t="s">
        <v>1629</v>
      </c>
      <c r="O952" s="849" t="s">
        <v>1629</v>
      </c>
    </row>
    <row r="953" spans="1:15">
      <c r="A953" s="846" t="s">
        <v>1260</v>
      </c>
      <c r="B953" s="52" t="s">
        <v>2971</v>
      </c>
      <c r="C953" s="51" t="s">
        <v>21</v>
      </c>
      <c r="D953" s="50">
        <v>2188</v>
      </c>
      <c r="E953" s="50" t="s">
        <v>21</v>
      </c>
      <c r="F953" s="50" t="s">
        <v>21</v>
      </c>
      <c r="G953" s="50">
        <v>7</v>
      </c>
      <c r="H953" s="50">
        <v>2188</v>
      </c>
      <c r="I953" s="49">
        <v>7</v>
      </c>
      <c r="J953" s="49">
        <v>371</v>
      </c>
      <c r="K953" s="48" t="s">
        <v>22</v>
      </c>
      <c r="L953" s="55" t="s">
        <v>21</v>
      </c>
      <c r="M953" s="847" t="s">
        <v>21</v>
      </c>
      <c r="N953" s="848" t="s">
        <v>1629</v>
      </c>
      <c r="O953" s="849" t="s">
        <v>1629</v>
      </c>
    </row>
    <row r="954" spans="1:15">
      <c r="A954" s="846" t="s">
        <v>1261</v>
      </c>
      <c r="B954" s="52" t="s">
        <v>2972</v>
      </c>
      <c r="C954" s="51" t="s">
        <v>21</v>
      </c>
      <c r="D954" s="50">
        <v>1496</v>
      </c>
      <c r="E954" s="50" t="s">
        <v>21</v>
      </c>
      <c r="F954" s="50" t="s">
        <v>21</v>
      </c>
      <c r="G954" s="50">
        <v>5</v>
      </c>
      <c r="H954" s="50">
        <v>1496</v>
      </c>
      <c r="I954" s="49">
        <v>5</v>
      </c>
      <c r="J954" s="49">
        <v>371</v>
      </c>
      <c r="K954" s="48" t="s">
        <v>22</v>
      </c>
      <c r="L954" s="55" t="s">
        <v>21</v>
      </c>
      <c r="M954" s="847" t="s">
        <v>21</v>
      </c>
      <c r="N954" s="848" t="s">
        <v>1629</v>
      </c>
      <c r="O954" s="849" t="s">
        <v>1629</v>
      </c>
    </row>
    <row r="955" spans="1:15">
      <c r="A955" s="846" t="s">
        <v>1262</v>
      </c>
      <c r="B955" s="52" t="s">
        <v>331</v>
      </c>
      <c r="C955" s="51" t="s">
        <v>21</v>
      </c>
      <c r="D955" s="50">
        <v>2188</v>
      </c>
      <c r="E955" s="50" t="s">
        <v>21</v>
      </c>
      <c r="F955" s="50" t="s">
        <v>21</v>
      </c>
      <c r="G955" s="50">
        <v>7</v>
      </c>
      <c r="H955" s="50">
        <v>2188</v>
      </c>
      <c r="I955" s="49">
        <v>7</v>
      </c>
      <c r="J955" s="49">
        <v>371</v>
      </c>
      <c r="K955" s="48" t="s">
        <v>22</v>
      </c>
      <c r="L955" s="55" t="s">
        <v>21</v>
      </c>
      <c r="M955" s="847" t="s">
        <v>21</v>
      </c>
      <c r="N955" s="848" t="s">
        <v>1629</v>
      </c>
      <c r="O955" s="849" t="s">
        <v>1629</v>
      </c>
    </row>
    <row r="956" spans="1:15">
      <c r="A956" s="846" t="s">
        <v>1263</v>
      </c>
      <c r="B956" s="52" t="s">
        <v>332</v>
      </c>
      <c r="C956" s="51" t="s">
        <v>21</v>
      </c>
      <c r="D956" s="50">
        <v>1299</v>
      </c>
      <c r="E956" s="50" t="s">
        <v>21</v>
      </c>
      <c r="F956" s="50" t="s">
        <v>21</v>
      </c>
      <c r="G956" s="50">
        <v>5</v>
      </c>
      <c r="H956" s="50">
        <v>2020</v>
      </c>
      <c r="I956" s="49">
        <v>13</v>
      </c>
      <c r="J956" s="49">
        <v>294</v>
      </c>
      <c r="K956" s="48" t="s">
        <v>22</v>
      </c>
      <c r="L956" s="55" t="s">
        <v>21</v>
      </c>
      <c r="M956" s="847" t="s">
        <v>21</v>
      </c>
      <c r="N956" s="848" t="s">
        <v>1629</v>
      </c>
      <c r="O956" s="849" t="s">
        <v>1629</v>
      </c>
    </row>
    <row r="957" spans="1:15">
      <c r="A957" s="846" t="s">
        <v>1264</v>
      </c>
      <c r="B957" s="52" t="s">
        <v>333</v>
      </c>
      <c r="C957" s="51" t="s">
        <v>21</v>
      </c>
      <c r="D957" s="50">
        <v>965</v>
      </c>
      <c r="E957" s="50" t="s">
        <v>21</v>
      </c>
      <c r="F957" s="50" t="s">
        <v>21</v>
      </c>
      <c r="G957" s="50">
        <v>5</v>
      </c>
      <c r="H957" s="50">
        <v>726</v>
      </c>
      <c r="I957" s="49">
        <v>5</v>
      </c>
      <c r="J957" s="49">
        <v>294</v>
      </c>
      <c r="K957" s="48" t="s">
        <v>22</v>
      </c>
      <c r="L957" s="55" t="s">
        <v>21</v>
      </c>
      <c r="M957" s="847" t="s">
        <v>21</v>
      </c>
      <c r="N957" s="848" t="s">
        <v>1629</v>
      </c>
      <c r="O957" s="849" t="s">
        <v>1629</v>
      </c>
    </row>
    <row r="958" spans="1:15">
      <c r="A958" s="846" t="s">
        <v>1265</v>
      </c>
      <c r="B958" s="52" t="s">
        <v>334</v>
      </c>
      <c r="C958" s="51" t="s">
        <v>21</v>
      </c>
      <c r="D958" s="50">
        <v>1356</v>
      </c>
      <c r="E958" s="50" t="s">
        <v>21</v>
      </c>
      <c r="F958" s="50" t="s">
        <v>21</v>
      </c>
      <c r="G958" s="50">
        <v>5</v>
      </c>
      <c r="H958" s="50">
        <v>1041</v>
      </c>
      <c r="I958" s="49">
        <v>5</v>
      </c>
      <c r="J958" s="49">
        <v>294</v>
      </c>
      <c r="K958" s="48" t="s">
        <v>22</v>
      </c>
      <c r="L958" s="55" t="s">
        <v>21</v>
      </c>
      <c r="M958" s="847" t="s">
        <v>21</v>
      </c>
      <c r="N958" s="848" t="s">
        <v>1629</v>
      </c>
      <c r="O958" s="849" t="s">
        <v>1629</v>
      </c>
    </row>
    <row r="959" spans="1:15">
      <c r="A959" s="846" t="s">
        <v>1266</v>
      </c>
      <c r="B959" s="52" t="s">
        <v>335</v>
      </c>
      <c r="C959" s="51" t="s">
        <v>21</v>
      </c>
      <c r="D959" s="50">
        <v>900</v>
      </c>
      <c r="E959" s="50" t="s">
        <v>21</v>
      </c>
      <c r="F959" s="50" t="s">
        <v>21</v>
      </c>
      <c r="G959" s="50">
        <v>5</v>
      </c>
      <c r="H959" s="50">
        <v>694</v>
      </c>
      <c r="I959" s="49">
        <v>5</v>
      </c>
      <c r="J959" s="49">
        <v>294</v>
      </c>
      <c r="K959" s="48" t="s">
        <v>22</v>
      </c>
      <c r="L959" s="55" t="s">
        <v>21</v>
      </c>
      <c r="M959" s="847" t="s">
        <v>21</v>
      </c>
      <c r="N959" s="848" t="s">
        <v>1629</v>
      </c>
      <c r="O959" s="849" t="s">
        <v>1629</v>
      </c>
    </row>
    <row r="960" spans="1:15">
      <c r="A960" s="846" t="s">
        <v>1267</v>
      </c>
      <c r="B960" s="52" t="s">
        <v>2973</v>
      </c>
      <c r="C960" s="51" t="s">
        <v>21</v>
      </c>
      <c r="D960" s="50">
        <v>647</v>
      </c>
      <c r="E960" s="50" t="s">
        <v>21</v>
      </c>
      <c r="F960" s="50" t="s">
        <v>21</v>
      </c>
      <c r="G960" s="50">
        <v>5</v>
      </c>
      <c r="H960" s="50">
        <v>843</v>
      </c>
      <c r="I960" s="49">
        <v>5</v>
      </c>
      <c r="J960" s="49">
        <v>294</v>
      </c>
      <c r="K960" s="48" t="s">
        <v>22</v>
      </c>
      <c r="L960" s="55" t="s">
        <v>21</v>
      </c>
      <c r="M960" s="847" t="s">
        <v>21</v>
      </c>
      <c r="N960" s="848" t="s">
        <v>1629</v>
      </c>
      <c r="O960" s="849" t="s">
        <v>1629</v>
      </c>
    </row>
    <row r="961" spans="1:15">
      <c r="A961" s="846" t="s">
        <v>1268</v>
      </c>
      <c r="B961" s="52" t="s">
        <v>2974</v>
      </c>
      <c r="C961" s="51" t="s">
        <v>21</v>
      </c>
      <c r="D961" s="50">
        <v>726</v>
      </c>
      <c r="E961" s="50" t="s">
        <v>21</v>
      </c>
      <c r="F961" s="50" t="s">
        <v>21</v>
      </c>
      <c r="G961" s="50">
        <v>5</v>
      </c>
      <c r="H961" s="50">
        <v>569</v>
      </c>
      <c r="I961" s="49">
        <v>5</v>
      </c>
      <c r="J961" s="49">
        <v>294</v>
      </c>
      <c r="K961" s="48" t="s">
        <v>22</v>
      </c>
      <c r="L961" s="55" t="s">
        <v>21</v>
      </c>
      <c r="M961" s="847" t="s">
        <v>21</v>
      </c>
      <c r="N961" s="848" t="s">
        <v>1629</v>
      </c>
      <c r="O961" s="849" t="s">
        <v>1629</v>
      </c>
    </row>
    <row r="962" spans="1:15">
      <c r="A962" s="846" t="s">
        <v>1269</v>
      </c>
      <c r="B962" s="52" t="s">
        <v>2975</v>
      </c>
      <c r="C962" s="51" t="s">
        <v>21</v>
      </c>
      <c r="D962" s="50">
        <v>913</v>
      </c>
      <c r="E962" s="50" t="s">
        <v>21</v>
      </c>
      <c r="F962" s="50" t="s">
        <v>21</v>
      </c>
      <c r="G962" s="50">
        <v>5</v>
      </c>
      <c r="H962" s="50">
        <v>732</v>
      </c>
      <c r="I962" s="49">
        <v>5</v>
      </c>
      <c r="J962" s="49">
        <v>294</v>
      </c>
      <c r="K962" s="48" t="s">
        <v>22</v>
      </c>
      <c r="L962" s="55" t="s">
        <v>21</v>
      </c>
      <c r="M962" s="847" t="s">
        <v>21</v>
      </c>
      <c r="N962" s="848" t="s">
        <v>1629</v>
      </c>
      <c r="O962" s="849" t="s">
        <v>1629</v>
      </c>
    </row>
    <row r="963" spans="1:15">
      <c r="A963" s="846" t="s">
        <v>1270</v>
      </c>
      <c r="B963" s="52" t="s">
        <v>2976</v>
      </c>
      <c r="C963" s="51" t="s">
        <v>21</v>
      </c>
      <c r="D963" s="50">
        <v>592</v>
      </c>
      <c r="E963" s="50" t="s">
        <v>21</v>
      </c>
      <c r="F963" s="50" t="s">
        <v>21</v>
      </c>
      <c r="G963" s="50">
        <v>5</v>
      </c>
      <c r="H963" s="50">
        <v>508</v>
      </c>
      <c r="I963" s="49">
        <v>5</v>
      </c>
      <c r="J963" s="49">
        <v>294</v>
      </c>
      <c r="K963" s="48" t="s">
        <v>22</v>
      </c>
      <c r="L963" s="55" t="s">
        <v>21</v>
      </c>
      <c r="M963" s="847" t="s">
        <v>21</v>
      </c>
      <c r="N963" s="848" t="s">
        <v>1629</v>
      </c>
      <c r="O963" s="849" t="s">
        <v>1629</v>
      </c>
    </row>
    <row r="964" spans="1:15">
      <c r="A964" s="846" t="s">
        <v>1271</v>
      </c>
      <c r="B964" s="52" t="s">
        <v>336</v>
      </c>
      <c r="C964" s="51" t="s">
        <v>21</v>
      </c>
      <c r="D964" s="50">
        <v>1499</v>
      </c>
      <c r="E964" s="50" t="s">
        <v>21</v>
      </c>
      <c r="F964" s="50" t="s">
        <v>21</v>
      </c>
      <c r="G964" s="50">
        <v>14</v>
      </c>
      <c r="H964" s="50">
        <v>1495</v>
      </c>
      <c r="I964" s="49">
        <v>9</v>
      </c>
      <c r="J964" s="49">
        <v>294</v>
      </c>
      <c r="K964" s="48" t="s">
        <v>22</v>
      </c>
      <c r="L964" s="55" t="s">
        <v>21</v>
      </c>
      <c r="M964" s="847" t="s">
        <v>21</v>
      </c>
      <c r="N964" s="848" t="s">
        <v>1629</v>
      </c>
      <c r="O964" s="849" t="s">
        <v>1629</v>
      </c>
    </row>
    <row r="965" spans="1:15">
      <c r="A965" s="846" t="s">
        <v>1272</v>
      </c>
      <c r="B965" s="52" t="s">
        <v>2977</v>
      </c>
      <c r="C965" s="51" t="s">
        <v>21</v>
      </c>
      <c r="D965" s="50">
        <v>581</v>
      </c>
      <c r="E965" s="50" t="s">
        <v>21</v>
      </c>
      <c r="F965" s="50" t="s">
        <v>21</v>
      </c>
      <c r="G965" s="50">
        <v>5</v>
      </c>
      <c r="H965" s="50">
        <v>626</v>
      </c>
      <c r="I965" s="49">
        <v>5</v>
      </c>
      <c r="J965" s="49">
        <v>294</v>
      </c>
      <c r="K965" s="48" t="s">
        <v>22</v>
      </c>
      <c r="L965" s="55" t="s">
        <v>21</v>
      </c>
      <c r="M965" s="847" t="s">
        <v>21</v>
      </c>
      <c r="N965" s="848" t="s">
        <v>1629</v>
      </c>
      <c r="O965" s="849" t="s">
        <v>1629</v>
      </c>
    </row>
    <row r="966" spans="1:15">
      <c r="A966" s="846" t="s">
        <v>1273</v>
      </c>
      <c r="B966" s="52" t="s">
        <v>2978</v>
      </c>
      <c r="C966" s="51" t="s">
        <v>21</v>
      </c>
      <c r="D966" s="50">
        <v>581</v>
      </c>
      <c r="E966" s="50" t="s">
        <v>21</v>
      </c>
      <c r="F966" s="50" t="s">
        <v>21</v>
      </c>
      <c r="G966" s="50">
        <v>5</v>
      </c>
      <c r="H966" s="50">
        <v>491</v>
      </c>
      <c r="I966" s="49">
        <v>5</v>
      </c>
      <c r="J966" s="49">
        <v>294</v>
      </c>
      <c r="K966" s="48" t="s">
        <v>22</v>
      </c>
      <c r="L966" s="55" t="s">
        <v>21</v>
      </c>
      <c r="M966" s="847" t="s">
        <v>21</v>
      </c>
      <c r="N966" s="848" t="s">
        <v>1629</v>
      </c>
      <c r="O966" s="849" t="s">
        <v>1629</v>
      </c>
    </row>
    <row r="967" spans="1:15">
      <c r="A967" s="846" t="s">
        <v>1274</v>
      </c>
      <c r="B967" s="52" t="s">
        <v>2979</v>
      </c>
      <c r="C967" s="51" t="s">
        <v>21</v>
      </c>
      <c r="D967" s="50">
        <v>825</v>
      </c>
      <c r="E967" s="50" t="s">
        <v>21</v>
      </c>
      <c r="F967" s="50" t="s">
        <v>21</v>
      </c>
      <c r="G967" s="50">
        <v>5</v>
      </c>
      <c r="H967" s="50">
        <v>1016</v>
      </c>
      <c r="I967" s="49">
        <v>8</v>
      </c>
      <c r="J967" s="49">
        <v>294</v>
      </c>
      <c r="K967" s="48" t="s">
        <v>22</v>
      </c>
      <c r="L967" s="55" t="s">
        <v>21</v>
      </c>
      <c r="M967" s="847" t="s">
        <v>21</v>
      </c>
      <c r="N967" s="848" t="s">
        <v>1629</v>
      </c>
      <c r="O967" s="849" t="s">
        <v>1629</v>
      </c>
    </row>
    <row r="968" spans="1:15">
      <c r="A968" s="846" t="s">
        <v>1275</v>
      </c>
      <c r="B968" s="52" t="s">
        <v>2980</v>
      </c>
      <c r="C968" s="51" t="s">
        <v>21</v>
      </c>
      <c r="D968" s="50">
        <v>669</v>
      </c>
      <c r="E968" s="50" t="s">
        <v>21</v>
      </c>
      <c r="F968" s="50" t="s">
        <v>21</v>
      </c>
      <c r="G968" s="50">
        <v>5</v>
      </c>
      <c r="H968" s="50">
        <v>813</v>
      </c>
      <c r="I968" s="49">
        <v>5</v>
      </c>
      <c r="J968" s="49">
        <v>294</v>
      </c>
      <c r="K968" s="48" t="s">
        <v>22</v>
      </c>
      <c r="L968" s="55" t="s">
        <v>21</v>
      </c>
      <c r="M968" s="847" t="s">
        <v>21</v>
      </c>
      <c r="N968" s="848" t="s">
        <v>1629</v>
      </c>
      <c r="O968" s="849" t="s">
        <v>1629</v>
      </c>
    </row>
    <row r="969" spans="1:15">
      <c r="A969" s="846" t="s">
        <v>1276</v>
      </c>
      <c r="B969" s="52" t="s">
        <v>337</v>
      </c>
      <c r="C969" s="51" t="s">
        <v>21</v>
      </c>
      <c r="D969" s="50">
        <v>557</v>
      </c>
      <c r="E969" s="50" t="s">
        <v>21</v>
      </c>
      <c r="F969" s="50" t="s">
        <v>21</v>
      </c>
      <c r="G969" s="50">
        <v>5</v>
      </c>
      <c r="H969" s="50">
        <v>468</v>
      </c>
      <c r="I969" s="49">
        <v>5</v>
      </c>
      <c r="J969" s="49">
        <v>294</v>
      </c>
      <c r="K969" s="48" t="s">
        <v>22</v>
      </c>
      <c r="L969" s="55" t="s">
        <v>21</v>
      </c>
      <c r="M969" s="847" t="s">
        <v>21</v>
      </c>
      <c r="N969" s="848" t="s">
        <v>1629</v>
      </c>
      <c r="O969" s="849" t="s">
        <v>1629</v>
      </c>
    </row>
    <row r="970" spans="1:15">
      <c r="A970" s="846" t="s">
        <v>1277</v>
      </c>
      <c r="B970" s="52" t="s">
        <v>338</v>
      </c>
      <c r="C970" s="51" t="s">
        <v>21</v>
      </c>
      <c r="D970" s="50">
        <v>590</v>
      </c>
      <c r="E970" s="50" t="s">
        <v>21</v>
      </c>
      <c r="F970" s="50" t="s">
        <v>21</v>
      </c>
      <c r="G970" s="50">
        <v>5</v>
      </c>
      <c r="H970" s="50">
        <v>654</v>
      </c>
      <c r="I970" s="49">
        <v>5</v>
      </c>
      <c r="J970" s="49">
        <v>294</v>
      </c>
      <c r="K970" s="48" t="s">
        <v>22</v>
      </c>
      <c r="L970" s="55" t="s">
        <v>21</v>
      </c>
      <c r="M970" s="847" t="s">
        <v>21</v>
      </c>
      <c r="N970" s="848" t="s">
        <v>1629</v>
      </c>
      <c r="O970" s="849" t="s">
        <v>1629</v>
      </c>
    </row>
    <row r="971" spans="1:15">
      <c r="A971" s="846" t="s">
        <v>1278</v>
      </c>
      <c r="B971" s="52" t="s">
        <v>2981</v>
      </c>
      <c r="C971" s="51" t="s">
        <v>21</v>
      </c>
      <c r="D971" s="50">
        <v>4602</v>
      </c>
      <c r="E971" s="50" t="s">
        <v>21</v>
      </c>
      <c r="F971" s="50" t="s">
        <v>21</v>
      </c>
      <c r="G971" s="50">
        <v>21</v>
      </c>
      <c r="H971" s="50">
        <v>2327</v>
      </c>
      <c r="I971" s="49">
        <v>15</v>
      </c>
      <c r="J971" s="49">
        <v>294</v>
      </c>
      <c r="K971" s="48" t="s">
        <v>22</v>
      </c>
      <c r="L971" s="55" t="s">
        <v>21</v>
      </c>
      <c r="M971" s="847" t="s">
        <v>21</v>
      </c>
      <c r="N971" s="848" t="s">
        <v>1629</v>
      </c>
      <c r="O971" s="849" t="s">
        <v>1629</v>
      </c>
    </row>
    <row r="972" spans="1:15">
      <c r="A972" s="846" t="s">
        <v>1279</v>
      </c>
      <c r="B972" s="52" t="s">
        <v>2982</v>
      </c>
      <c r="C972" s="51" t="s">
        <v>21</v>
      </c>
      <c r="D972" s="50">
        <v>2750</v>
      </c>
      <c r="E972" s="50" t="s">
        <v>21</v>
      </c>
      <c r="F972" s="50" t="s">
        <v>21</v>
      </c>
      <c r="G972" s="50">
        <v>11</v>
      </c>
      <c r="H972" s="50">
        <v>1039</v>
      </c>
      <c r="I972" s="49">
        <v>6</v>
      </c>
      <c r="J972" s="49">
        <v>294</v>
      </c>
      <c r="K972" s="48" t="s">
        <v>22</v>
      </c>
      <c r="L972" s="55" t="s">
        <v>21</v>
      </c>
      <c r="M972" s="847" t="s">
        <v>21</v>
      </c>
      <c r="N972" s="848" t="s">
        <v>1629</v>
      </c>
      <c r="O972" s="849" t="s">
        <v>1629</v>
      </c>
    </row>
    <row r="973" spans="1:15">
      <c r="A973" s="846" t="s">
        <v>1280</v>
      </c>
      <c r="B973" s="52" t="s">
        <v>2983</v>
      </c>
      <c r="C973" s="51" t="s">
        <v>21</v>
      </c>
      <c r="D973" s="50">
        <v>524</v>
      </c>
      <c r="E973" s="50" t="s">
        <v>21</v>
      </c>
      <c r="F973" s="50" t="s">
        <v>21</v>
      </c>
      <c r="G973" s="50">
        <v>5</v>
      </c>
      <c r="H973" s="50">
        <v>448</v>
      </c>
      <c r="I973" s="49">
        <v>5</v>
      </c>
      <c r="J973" s="49">
        <v>294</v>
      </c>
      <c r="K973" s="48" t="s">
        <v>22</v>
      </c>
      <c r="L973" s="55" t="s">
        <v>21</v>
      </c>
      <c r="M973" s="847" t="s">
        <v>21</v>
      </c>
      <c r="N973" s="848" t="s">
        <v>1629</v>
      </c>
      <c r="O973" s="849" t="s">
        <v>1629</v>
      </c>
    </row>
    <row r="974" spans="1:15">
      <c r="A974" s="846" t="s">
        <v>1281</v>
      </c>
      <c r="B974" s="52" t="s">
        <v>339</v>
      </c>
      <c r="C974" s="51" t="s">
        <v>21</v>
      </c>
      <c r="D974" s="50">
        <v>2157</v>
      </c>
      <c r="E974" s="50" t="s">
        <v>21</v>
      </c>
      <c r="F974" s="50" t="s">
        <v>21</v>
      </c>
      <c r="G974" s="50">
        <v>15</v>
      </c>
      <c r="H974" s="50">
        <v>1749</v>
      </c>
      <c r="I974" s="49">
        <v>14</v>
      </c>
      <c r="J974" s="49">
        <v>294</v>
      </c>
      <c r="K974" s="48" t="s">
        <v>22</v>
      </c>
      <c r="L974" s="55" t="s">
        <v>21</v>
      </c>
      <c r="M974" s="847" t="s">
        <v>21</v>
      </c>
      <c r="N974" s="848" t="s">
        <v>1629</v>
      </c>
      <c r="O974" s="849" t="s">
        <v>1629</v>
      </c>
    </row>
    <row r="975" spans="1:15">
      <c r="A975" s="846" t="s">
        <v>1282</v>
      </c>
      <c r="B975" s="52" t="s">
        <v>340</v>
      </c>
      <c r="C975" s="51" t="s">
        <v>21</v>
      </c>
      <c r="D975" s="50">
        <v>951</v>
      </c>
      <c r="E975" s="50" t="s">
        <v>21</v>
      </c>
      <c r="F975" s="50" t="s">
        <v>21</v>
      </c>
      <c r="G975" s="50">
        <v>8</v>
      </c>
      <c r="H975" s="50">
        <v>877</v>
      </c>
      <c r="I975" s="49">
        <v>8</v>
      </c>
      <c r="J975" s="49">
        <v>294</v>
      </c>
      <c r="K975" s="48" t="s">
        <v>22</v>
      </c>
      <c r="L975" s="55" t="s">
        <v>21</v>
      </c>
      <c r="M975" s="847" t="s">
        <v>21</v>
      </c>
      <c r="N975" s="848" t="s">
        <v>1629</v>
      </c>
      <c r="O975" s="849" t="s">
        <v>1629</v>
      </c>
    </row>
    <row r="976" spans="1:15">
      <c r="A976" s="846" t="s">
        <v>1283</v>
      </c>
      <c r="B976" s="52" t="s">
        <v>341</v>
      </c>
      <c r="C976" s="51" t="s">
        <v>21</v>
      </c>
      <c r="D976" s="50">
        <v>1857</v>
      </c>
      <c r="E976" s="50" t="s">
        <v>21</v>
      </c>
      <c r="F976" s="50" t="s">
        <v>21</v>
      </c>
      <c r="G976" s="50">
        <v>5</v>
      </c>
      <c r="H976" s="50">
        <v>3278</v>
      </c>
      <c r="I976" s="49">
        <v>22</v>
      </c>
      <c r="J976" s="49">
        <v>294</v>
      </c>
      <c r="K976" s="48" t="s">
        <v>22</v>
      </c>
      <c r="L976" s="55" t="s">
        <v>21</v>
      </c>
      <c r="M976" s="847" t="s">
        <v>21</v>
      </c>
      <c r="N976" s="848" t="s">
        <v>1629</v>
      </c>
      <c r="O976" s="849" t="s">
        <v>1629</v>
      </c>
    </row>
    <row r="977" spans="1:15">
      <c r="A977" s="846" t="s">
        <v>1284</v>
      </c>
      <c r="B977" s="52" t="s">
        <v>342</v>
      </c>
      <c r="C977" s="51" t="s">
        <v>21</v>
      </c>
      <c r="D977" s="50">
        <v>589</v>
      </c>
      <c r="E977" s="50" t="s">
        <v>21</v>
      </c>
      <c r="F977" s="50" t="s">
        <v>21</v>
      </c>
      <c r="G977" s="50">
        <v>5</v>
      </c>
      <c r="H977" s="50">
        <v>1774</v>
      </c>
      <c r="I977" s="49">
        <v>11</v>
      </c>
      <c r="J977" s="49">
        <v>294</v>
      </c>
      <c r="K977" s="48" t="s">
        <v>22</v>
      </c>
      <c r="L977" s="55" t="s">
        <v>21</v>
      </c>
      <c r="M977" s="847" t="s">
        <v>21</v>
      </c>
      <c r="N977" s="848" t="s">
        <v>1629</v>
      </c>
      <c r="O977" s="849" t="s">
        <v>1629</v>
      </c>
    </row>
    <row r="978" spans="1:15">
      <c r="A978" s="846" t="s">
        <v>1285</v>
      </c>
      <c r="B978" s="52" t="s">
        <v>343</v>
      </c>
      <c r="C978" s="51" t="s">
        <v>21</v>
      </c>
      <c r="D978" s="50">
        <v>1314</v>
      </c>
      <c r="E978" s="50" t="s">
        <v>21</v>
      </c>
      <c r="F978" s="50" t="s">
        <v>21</v>
      </c>
      <c r="G978" s="50">
        <v>5</v>
      </c>
      <c r="H978" s="50">
        <v>1359</v>
      </c>
      <c r="I978" s="49">
        <v>9</v>
      </c>
      <c r="J978" s="49">
        <v>294</v>
      </c>
      <c r="K978" s="48" t="s">
        <v>22</v>
      </c>
      <c r="L978" s="55" t="s">
        <v>21</v>
      </c>
      <c r="M978" s="847" t="s">
        <v>21</v>
      </c>
      <c r="N978" s="848" t="s">
        <v>1629</v>
      </c>
      <c r="O978" s="849" t="s">
        <v>1629</v>
      </c>
    </row>
    <row r="979" spans="1:15">
      <c r="A979" s="846" t="s">
        <v>1286</v>
      </c>
      <c r="B979" s="52" t="s">
        <v>344</v>
      </c>
      <c r="C979" s="51" t="s">
        <v>21</v>
      </c>
      <c r="D979" s="50">
        <v>591</v>
      </c>
      <c r="E979" s="50" t="s">
        <v>21</v>
      </c>
      <c r="F979" s="50" t="s">
        <v>21</v>
      </c>
      <c r="G979" s="50">
        <v>5</v>
      </c>
      <c r="H979" s="50">
        <v>773</v>
      </c>
      <c r="I979" s="49">
        <v>5</v>
      </c>
      <c r="J979" s="49">
        <v>294</v>
      </c>
      <c r="K979" s="48" t="s">
        <v>22</v>
      </c>
      <c r="L979" s="55" t="s">
        <v>21</v>
      </c>
      <c r="M979" s="847" t="s">
        <v>21</v>
      </c>
      <c r="N979" s="848" t="s">
        <v>1629</v>
      </c>
      <c r="O979" s="849" t="s">
        <v>1629</v>
      </c>
    </row>
    <row r="980" spans="1:15">
      <c r="A980" s="846" t="s">
        <v>1287</v>
      </c>
      <c r="B980" s="52" t="s">
        <v>345</v>
      </c>
      <c r="C980" s="51" t="s">
        <v>21</v>
      </c>
      <c r="D980" s="50">
        <v>938</v>
      </c>
      <c r="E980" s="50" t="s">
        <v>21</v>
      </c>
      <c r="F980" s="50" t="s">
        <v>21</v>
      </c>
      <c r="G980" s="50">
        <v>5</v>
      </c>
      <c r="H980" s="50">
        <v>929</v>
      </c>
      <c r="I980" s="49">
        <v>5</v>
      </c>
      <c r="J980" s="49">
        <v>294</v>
      </c>
      <c r="K980" s="48" t="s">
        <v>22</v>
      </c>
      <c r="L980" s="55" t="s">
        <v>21</v>
      </c>
      <c r="M980" s="847" t="s">
        <v>21</v>
      </c>
      <c r="N980" s="848" t="s">
        <v>1629</v>
      </c>
      <c r="O980" s="849" t="s">
        <v>1629</v>
      </c>
    </row>
    <row r="981" spans="1:15">
      <c r="A981" s="846" t="s">
        <v>1288</v>
      </c>
      <c r="B981" s="52" t="s">
        <v>346</v>
      </c>
      <c r="C981" s="51" t="s">
        <v>21</v>
      </c>
      <c r="D981" s="50">
        <v>525</v>
      </c>
      <c r="E981" s="50" t="s">
        <v>21</v>
      </c>
      <c r="F981" s="50" t="s">
        <v>21</v>
      </c>
      <c r="G981" s="50">
        <v>5</v>
      </c>
      <c r="H981" s="50">
        <v>508</v>
      </c>
      <c r="I981" s="49">
        <v>5</v>
      </c>
      <c r="J981" s="49">
        <v>294</v>
      </c>
      <c r="K981" s="48" t="s">
        <v>22</v>
      </c>
      <c r="L981" s="55" t="s">
        <v>21</v>
      </c>
      <c r="M981" s="847" t="s">
        <v>21</v>
      </c>
      <c r="N981" s="848" t="s">
        <v>1629</v>
      </c>
      <c r="O981" s="849" t="s">
        <v>1629</v>
      </c>
    </row>
    <row r="982" spans="1:15">
      <c r="A982" s="846" t="s">
        <v>1289</v>
      </c>
      <c r="B982" s="52" t="s">
        <v>347</v>
      </c>
      <c r="C982" s="51" t="s">
        <v>21</v>
      </c>
      <c r="D982" s="50">
        <v>437</v>
      </c>
      <c r="E982" s="50" t="s">
        <v>21</v>
      </c>
      <c r="F982" s="50" t="s">
        <v>21</v>
      </c>
      <c r="G982" s="50">
        <v>5</v>
      </c>
      <c r="H982" s="50">
        <v>444</v>
      </c>
      <c r="I982" s="49">
        <v>5</v>
      </c>
      <c r="J982" s="49">
        <v>294</v>
      </c>
      <c r="K982" s="48" t="s">
        <v>22</v>
      </c>
      <c r="L982" s="55" t="s">
        <v>21</v>
      </c>
      <c r="M982" s="847" t="s">
        <v>21</v>
      </c>
      <c r="N982" s="848" t="s">
        <v>1629</v>
      </c>
      <c r="O982" s="849" t="s">
        <v>1629</v>
      </c>
    </row>
    <row r="983" spans="1:15">
      <c r="A983" s="846" t="s">
        <v>1290</v>
      </c>
      <c r="B983" s="52" t="s">
        <v>348</v>
      </c>
      <c r="C983" s="51" t="s">
        <v>21</v>
      </c>
      <c r="D983" s="50">
        <v>1879</v>
      </c>
      <c r="E983" s="50" t="s">
        <v>21</v>
      </c>
      <c r="F983" s="50" t="s">
        <v>21</v>
      </c>
      <c r="G983" s="50">
        <v>5</v>
      </c>
      <c r="H983" s="50">
        <v>1240</v>
      </c>
      <c r="I983" s="49">
        <v>5</v>
      </c>
      <c r="J983" s="49">
        <v>294</v>
      </c>
      <c r="K983" s="48" t="s">
        <v>22</v>
      </c>
      <c r="L983" s="55" t="s">
        <v>21</v>
      </c>
      <c r="M983" s="847" t="s">
        <v>21</v>
      </c>
      <c r="N983" s="848" t="s">
        <v>1629</v>
      </c>
      <c r="O983" s="849" t="s">
        <v>1629</v>
      </c>
    </row>
    <row r="984" spans="1:15">
      <c r="A984" s="846" t="s">
        <v>1291</v>
      </c>
      <c r="B984" s="52" t="s">
        <v>1714</v>
      </c>
      <c r="C984" s="51" t="s">
        <v>21</v>
      </c>
      <c r="D984" s="50">
        <v>1154</v>
      </c>
      <c r="E984" s="50" t="s">
        <v>21</v>
      </c>
      <c r="F984" s="50" t="s">
        <v>21</v>
      </c>
      <c r="G984" s="50">
        <v>5</v>
      </c>
      <c r="H984" s="50">
        <v>992</v>
      </c>
      <c r="I984" s="49">
        <v>8</v>
      </c>
      <c r="J984" s="49">
        <v>294</v>
      </c>
      <c r="K984" s="48" t="s">
        <v>22</v>
      </c>
      <c r="L984" s="55" t="s">
        <v>21</v>
      </c>
      <c r="M984" s="847" t="s">
        <v>21</v>
      </c>
      <c r="N984" s="848" t="s">
        <v>1629</v>
      </c>
      <c r="O984" s="849" t="s">
        <v>1629</v>
      </c>
    </row>
    <row r="985" spans="1:15">
      <c r="A985" s="846" t="s">
        <v>1292</v>
      </c>
      <c r="B985" s="52" t="s">
        <v>1715</v>
      </c>
      <c r="C985" s="51" t="s">
        <v>21</v>
      </c>
      <c r="D985" s="50">
        <v>531</v>
      </c>
      <c r="E985" s="50" t="s">
        <v>21</v>
      </c>
      <c r="F985" s="50" t="s">
        <v>21</v>
      </c>
      <c r="G985" s="50">
        <v>5</v>
      </c>
      <c r="H985" s="50">
        <v>576</v>
      </c>
      <c r="I985" s="49">
        <v>5</v>
      </c>
      <c r="J985" s="49">
        <v>294</v>
      </c>
      <c r="K985" s="48" t="s">
        <v>22</v>
      </c>
      <c r="L985" s="55" t="s">
        <v>21</v>
      </c>
      <c r="M985" s="847" t="s">
        <v>21</v>
      </c>
      <c r="N985" s="848" t="s">
        <v>1629</v>
      </c>
      <c r="O985" s="849" t="s">
        <v>1629</v>
      </c>
    </row>
    <row r="986" spans="1:15">
      <c r="A986" s="846" t="s">
        <v>1293</v>
      </c>
      <c r="B986" s="52" t="s">
        <v>2984</v>
      </c>
      <c r="C986" s="51" t="s">
        <v>21</v>
      </c>
      <c r="D986" s="50">
        <v>2056</v>
      </c>
      <c r="E986" s="50" t="s">
        <v>21</v>
      </c>
      <c r="F986" s="50" t="s">
        <v>21</v>
      </c>
      <c r="G986" s="50">
        <v>8</v>
      </c>
      <c r="H986" s="50">
        <v>806</v>
      </c>
      <c r="I986" s="49">
        <v>5</v>
      </c>
      <c r="J986" s="49">
        <v>294</v>
      </c>
      <c r="K986" s="48" t="s">
        <v>22</v>
      </c>
      <c r="L986" s="55" t="s">
        <v>21</v>
      </c>
      <c r="M986" s="847" t="s">
        <v>21</v>
      </c>
      <c r="N986" s="848" t="s">
        <v>1629</v>
      </c>
      <c r="O986" s="849" t="s">
        <v>1629</v>
      </c>
    </row>
    <row r="987" spans="1:15">
      <c r="A987" s="846" t="s">
        <v>1294</v>
      </c>
      <c r="B987" s="52" t="s">
        <v>2985</v>
      </c>
      <c r="C987" s="51" t="s">
        <v>21</v>
      </c>
      <c r="D987" s="50">
        <v>554</v>
      </c>
      <c r="E987" s="50" t="s">
        <v>21</v>
      </c>
      <c r="F987" s="50" t="s">
        <v>21</v>
      </c>
      <c r="G987" s="50">
        <v>5</v>
      </c>
      <c r="H987" s="50">
        <v>503</v>
      </c>
      <c r="I987" s="49">
        <v>5</v>
      </c>
      <c r="J987" s="49">
        <v>294</v>
      </c>
      <c r="K987" s="48" t="s">
        <v>22</v>
      </c>
      <c r="L987" s="55" t="s">
        <v>21</v>
      </c>
      <c r="M987" s="847" t="s">
        <v>21</v>
      </c>
      <c r="N987" s="848" t="s">
        <v>1629</v>
      </c>
      <c r="O987" s="849" t="s">
        <v>1629</v>
      </c>
    </row>
    <row r="988" spans="1:15">
      <c r="A988" s="846" t="s">
        <v>1295</v>
      </c>
      <c r="B988" s="52" t="s">
        <v>349</v>
      </c>
      <c r="C988" s="51" t="s">
        <v>21</v>
      </c>
      <c r="D988" s="50">
        <v>658</v>
      </c>
      <c r="E988" s="50" t="s">
        <v>21</v>
      </c>
      <c r="F988" s="50" t="s">
        <v>21</v>
      </c>
      <c r="G988" s="50">
        <v>5</v>
      </c>
      <c r="H988" s="50">
        <v>437</v>
      </c>
      <c r="I988" s="49">
        <v>5</v>
      </c>
      <c r="J988" s="49">
        <v>294</v>
      </c>
      <c r="K988" s="48" t="s">
        <v>22</v>
      </c>
      <c r="L988" s="55" t="s">
        <v>21</v>
      </c>
      <c r="M988" s="847" t="s">
        <v>21</v>
      </c>
      <c r="N988" s="848" t="s">
        <v>1629</v>
      </c>
      <c r="O988" s="849" t="s">
        <v>1629</v>
      </c>
    </row>
    <row r="989" spans="1:15">
      <c r="A989" s="846" t="s">
        <v>1296</v>
      </c>
      <c r="B989" s="52" t="s">
        <v>350</v>
      </c>
      <c r="C989" s="51" t="s">
        <v>21</v>
      </c>
      <c r="D989" s="50">
        <v>1670</v>
      </c>
      <c r="E989" s="50" t="s">
        <v>21</v>
      </c>
      <c r="F989" s="50" t="s">
        <v>21</v>
      </c>
      <c r="G989" s="50">
        <v>5</v>
      </c>
      <c r="H989" s="50">
        <v>3322</v>
      </c>
      <c r="I989" s="49">
        <v>16</v>
      </c>
      <c r="J989" s="49">
        <v>294</v>
      </c>
      <c r="K989" s="48" t="s">
        <v>22</v>
      </c>
      <c r="L989" s="55" t="s">
        <v>21</v>
      </c>
      <c r="M989" s="847" t="s">
        <v>21</v>
      </c>
      <c r="N989" s="848" t="s">
        <v>1629</v>
      </c>
      <c r="O989" s="849" t="s">
        <v>1629</v>
      </c>
    </row>
    <row r="990" spans="1:15">
      <c r="A990" s="846" t="s">
        <v>1297</v>
      </c>
      <c r="B990" s="52" t="s">
        <v>351</v>
      </c>
      <c r="C990" s="51" t="s">
        <v>21</v>
      </c>
      <c r="D990" s="50">
        <v>1264</v>
      </c>
      <c r="E990" s="50" t="s">
        <v>21</v>
      </c>
      <c r="F990" s="50" t="s">
        <v>21</v>
      </c>
      <c r="G990" s="50">
        <v>5</v>
      </c>
      <c r="H990" s="50">
        <v>1346</v>
      </c>
      <c r="I990" s="49">
        <v>5</v>
      </c>
      <c r="J990" s="49">
        <v>294</v>
      </c>
      <c r="K990" s="48" t="s">
        <v>22</v>
      </c>
      <c r="L990" s="55" t="s">
        <v>21</v>
      </c>
      <c r="M990" s="847" t="s">
        <v>21</v>
      </c>
      <c r="N990" s="848" t="s">
        <v>1629</v>
      </c>
      <c r="O990" s="849" t="s">
        <v>1629</v>
      </c>
    </row>
    <row r="991" spans="1:15">
      <c r="A991" s="846" t="s">
        <v>1298</v>
      </c>
      <c r="B991" s="52" t="s">
        <v>352</v>
      </c>
      <c r="C991" s="51" t="s">
        <v>21</v>
      </c>
      <c r="D991" s="50">
        <v>1317</v>
      </c>
      <c r="E991" s="50" t="s">
        <v>21</v>
      </c>
      <c r="F991" s="50" t="s">
        <v>21</v>
      </c>
      <c r="G991" s="50">
        <v>5</v>
      </c>
      <c r="H991" s="50">
        <v>694</v>
      </c>
      <c r="I991" s="49">
        <v>5</v>
      </c>
      <c r="J991" s="49">
        <v>294</v>
      </c>
      <c r="K991" s="48" t="s">
        <v>22</v>
      </c>
      <c r="L991" s="55" t="s">
        <v>21</v>
      </c>
      <c r="M991" s="847" t="s">
        <v>21</v>
      </c>
      <c r="N991" s="848" t="s">
        <v>1629</v>
      </c>
      <c r="O991" s="849" t="s">
        <v>1629</v>
      </c>
    </row>
    <row r="992" spans="1:15">
      <c r="A992" s="846" t="s">
        <v>1299</v>
      </c>
      <c r="B992" s="52" t="s">
        <v>2986</v>
      </c>
      <c r="C992" s="51" t="s">
        <v>21</v>
      </c>
      <c r="D992" s="50">
        <v>1932</v>
      </c>
      <c r="E992" s="50" t="s">
        <v>21</v>
      </c>
      <c r="F992" s="50" t="s">
        <v>21</v>
      </c>
      <c r="G992" s="50">
        <v>5</v>
      </c>
      <c r="H992" s="50">
        <v>2252</v>
      </c>
      <c r="I992" s="49">
        <v>11</v>
      </c>
      <c r="J992" s="49">
        <v>294</v>
      </c>
      <c r="K992" s="48" t="s">
        <v>22</v>
      </c>
      <c r="L992" s="55" t="s">
        <v>21</v>
      </c>
      <c r="M992" s="847" t="s">
        <v>21</v>
      </c>
      <c r="N992" s="848" t="s">
        <v>1629</v>
      </c>
      <c r="O992" s="849" t="s">
        <v>1629</v>
      </c>
    </row>
    <row r="993" spans="1:15">
      <c r="A993" s="846" t="s">
        <v>1300</v>
      </c>
      <c r="B993" s="52" t="s">
        <v>2987</v>
      </c>
      <c r="C993" s="51" t="s">
        <v>21</v>
      </c>
      <c r="D993" s="50">
        <v>1797</v>
      </c>
      <c r="E993" s="50" t="s">
        <v>21</v>
      </c>
      <c r="F993" s="50" t="s">
        <v>21</v>
      </c>
      <c r="G993" s="50">
        <v>5</v>
      </c>
      <c r="H993" s="50">
        <v>1161</v>
      </c>
      <c r="I993" s="49">
        <v>8</v>
      </c>
      <c r="J993" s="49">
        <v>294</v>
      </c>
      <c r="K993" s="48" t="s">
        <v>22</v>
      </c>
      <c r="L993" s="55" t="s">
        <v>21</v>
      </c>
      <c r="M993" s="847" t="s">
        <v>21</v>
      </c>
      <c r="N993" s="848" t="s">
        <v>1629</v>
      </c>
      <c r="O993" s="849" t="s">
        <v>1629</v>
      </c>
    </row>
    <row r="994" spans="1:15">
      <c r="A994" s="846" t="s">
        <v>1301</v>
      </c>
      <c r="B994" s="52" t="s">
        <v>2988</v>
      </c>
      <c r="C994" s="51" t="s">
        <v>21</v>
      </c>
      <c r="D994" s="50">
        <v>1591</v>
      </c>
      <c r="E994" s="50" t="s">
        <v>21</v>
      </c>
      <c r="F994" s="50" t="s">
        <v>21</v>
      </c>
      <c r="G994" s="50">
        <v>5</v>
      </c>
      <c r="H994" s="50">
        <v>967</v>
      </c>
      <c r="I994" s="49">
        <v>5</v>
      </c>
      <c r="J994" s="49">
        <v>294</v>
      </c>
      <c r="K994" s="48" t="s">
        <v>22</v>
      </c>
      <c r="L994" s="55" t="s">
        <v>21</v>
      </c>
      <c r="M994" s="847" t="s">
        <v>21</v>
      </c>
      <c r="N994" s="848" t="s">
        <v>1629</v>
      </c>
      <c r="O994" s="849" t="s">
        <v>1629</v>
      </c>
    </row>
    <row r="995" spans="1:15">
      <c r="A995" s="846" t="s">
        <v>1302</v>
      </c>
      <c r="B995" s="52" t="s">
        <v>2989</v>
      </c>
      <c r="C995" s="51" t="s">
        <v>21</v>
      </c>
      <c r="D995" s="50">
        <v>1006</v>
      </c>
      <c r="E995" s="50" t="s">
        <v>21</v>
      </c>
      <c r="F995" s="50" t="s">
        <v>21</v>
      </c>
      <c r="G995" s="50">
        <v>5</v>
      </c>
      <c r="H995" s="50">
        <v>580</v>
      </c>
      <c r="I995" s="49">
        <v>5</v>
      </c>
      <c r="J995" s="49">
        <v>294</v>
      </c>
      <c r="K995" s="48" t="s">
        <v>22</v>
      </c>
      <c r="L995" s="55" t="s">
        <v>21</v>
      </c>
      <c r="M995" s="847" t="s">
        <v>21</v>
      </c>
      <c r="N995" s="848" t="s">
        <v>1629</v>
      </c>
      <c r="O995" s="849" t="s">
        <v>1629</v>
      </c>
    </row>
    <row r="996" spans="1:15">
      <c r="A996" s="846" t="s">
        <v>1303</v>
      </c>
      <c r="B996" s="52" t="s">
        <v>353</v>
      </c>
      <c r="C996" s="51" t="s">
        <v>21</v>
      </c>
      <c r="D996" s="50">
        <v>686</v>
      </c>
      <c r="E996" s="50" t="s">
        <v>21</v>
      </c>
      <c r="F996" s="50" t="s">
        <v>21</v>
      </c>
      <c r="G996" s="50">
        <v>5</v>
      </c>
      <c r="H996" s="50">
        <v>1890</v>
      </c>
      <c r="I996" s="49">
        <v>15</v>
      </c>
      <c r="J996" s="49">
        <v>294</v>
      </c>
      <c r="K996" s="48" t="s">
        <v>22</v>
      </c>
      <c r="L996" s="55" t="s">
        <v>21</v>
      </c>
      <c r="M996" s="847" t="s">
        <v>21</v>
      </c>
      <c r="N996" s="848" t="s">
        <v>1629</v>
      </c>
      <c r="O996" s="849" t="s">
        <v>1629</v>
      </c>
    </row>
    <row r="997" spans="1:15">
      <c r="A997" s="846" t="s">
        <v>1304</v>
      </c>
      <c r="B997" s="52" t="s">
        <v>2990</v>
      </c>
      <c r="C997" s="51" t="s">
        <v>21</v>
      </c>
      <c r="D997" s="50">
        <v>2199</v>
      </c>
      <c r="E997" s="50" t="s">
        <v>21</v>
      </c>
      <c r="F997" s="50" t="s">
        <v>21</v>
      </c>
      <c r="G997" s="50">
        <v>10</v>
      </c>
      <c r="H997" s="50">
        <v>1020</v>
      </c>
      <c r="I997" s="49">
        <v>5</v>
      </c>
      <c r="J997" s="49">
        <v>294</v>
      </c>
      <c r="K997" s="48" t="s">
        <v>22</v>
      </c>
      <c r="L997" s="55" t="s">
        <v>21</v>
      </c>
      <c r="M997" s="847" t="s">
        <v>21</v>
      </c>
      <c r="N997" s="848" t="s">
        <v>1629</v>
      </c>
      <c r="O997" s="849" t="s">
        <v>1629</v>
      </c>
    </row>
    <row r="998" spans="1:15">
      <c r="A998" s="846" t="s">
        <v>1305</v>
      </c>
      <c r="B998" s="52" t="s">
        <v>2991</v>
      </c>
      <c r="C998" s="51" t="s">
        <v>21</v>
      </c>
      <c r="D998" s="50">
        <v>971</v>
      </c>
      <c r="E998" s="50" t="s">
        <v>21</v>
      </c>
      <c r="F998" s="50" t="s">
        <v>21</v>
      </c>
      <c r="G998" s="50">
        <v>5</v>
      </c>
      <c r="H998" s="50">
        <v>518</v>
      </c>
      <c r="I998" s="49">
        <v>5</v>
      </c>
      <c r="J998" s="49">
        <v>294</v>
      </c>
      <c r="K998" s="48" t="s">
        <v>22</v>
      </c>
      <c r="L998" s="55" t="s">
        <v>21</v>
      </c>
      <c r="M998" s="847" t="s">
        <v>21</v>
      </c>
      <c r="N998" s="848" t="s">
        <v>1629</v>
      </c>
      <c r="O998" s="849" t="s">
        <v>1629</v>
      </c>
    </row>
    <row r="999" spans="1:15">
      <c r="A999" s="846" t="s">
        <v>1306</v>
      </c>
      <c r="B999" s="52" t="s">
        <v>354</v>
      </c>
      <c r="C999" s="51" t="s">
        <v>21</v>
      </c>
      <c r="D999" s="50">
        <v>642</v>
      </c>
      <c r="E999" s="50" t="s">
        <v>21</v>
      </c>
      <c r="F999" s="50" t="s">
        <v>21</v>
      </c>
      <c r="G999" s="50">
        <v>5</v>
      </c>
      <c r="H999" s="50">
        <v>573</v>
      </c>
      <c r="I999" s="49">
        <v>5</v>
      </c>
      <c r="J999" s="49">
        <v>294</v>
      </c>
      <c r="K999" s="48" t="s">
        <v>22</v>
      </c>
      <c r="L999" s="55" t="s">
        <v>21</v>
      </c>
      <c r="M999" s="847" t="s">
        <v>21</v>
      </c>
      <c r="N999" s="848" t="s">
        <v>1629</v>
      </c>
      <c r="O999" s="849" t="s">
        <v>1629</v>
      </c>
    </row>
    <row r="1000" spans="1:15">
      <c r="A1000" s="846" t="s">
        <v>1307</v>
      </c>
      <c r="B1000" s="52" t="s">
        <v>355</v>
      </c>
      <c r="C1000" s="51" t="s">
        <v>21</v>
      </c>
      <c r="D1000" s="50">
        <v>1628</v>
      </c>
      <c r="E1000" s="50" t="s">
        <v>21</v>
      </c>
      <c r="F1000" s="50" t="s">
        <v>21</v>
      </c>
      <c r="G1000" s="50">
        <v>5</v>
      </c>
      <c r="H1000" s="50">
        <v>2171</v>
      </c>
      <c r="I1000" s="49">
        <v>14</v>
      </c>
      <c r="J1000" s="49">
        <v>294</v>
      </c>
      <c r="K1000" s="48" t="s">
        <v>22</v>
      </c>
      <c r="L1000" s="55" t="s">
        <v>21</v>
      </c>
      <c r="M1000" s="847" t="s">
        <v>21</v>
      </c>
      <c r="N1000" s="848" t="s">
        <v>1629</v>
      </c>
      <c r="O1000" s="849" t="s">
        <v>1629</v>
      </c>
    </row>
    <row r="1001" spans="1:15">
      <c r="A1001" s="846" t="s">
        <v>1308</v>
      </c>
      <c r="B1001" s="52" t="s">
        <v>356</v>
      </c>
      <c r="C1001" s="51" t="s">
        <v>21</v>
      </c>
      <c r="D1001" s="50">
        <v>739</v>
      </c>
      <c r="E1001" s="50" t="s">
        <v>21</v>
      </c>
      <c r="F1001" s="50" t="s">
        <v>21</v>
      </c>
      <c r="G1001" s="50">
        <v>5</v>
      </c>
      <c r="H1001" s="50">
        <v>919</v>
      </c>
      <c r="I1001" s="49">
        <v>5</v>
      </c>
      <c r="J1001" s="49">
        <v>294</v>
      </c>
      <c r="K1001" s="48" t="s">
        <v>22</v>
      </c>
      <c r="L1001" s="55" t="s">
        <v>21</v>
      </c>
      <c r="M1001" s="847" t="s">
        <v>21</v>
      </c>
      <c r="N1001" s="848" t="s">
        <v>1629</v>
      </c>
      <c r="O1001" s="849" t="s">
        <v>1629</v>
      </c>
    </row>
    <row r="1002" spans="1:15">
      <c r="A1002" s="846" t="s">
        <v>1309</v>
      </c>
      <c r="B1002" s="52" t="s">
        <v>357</v>
      </c>
      <c r="C1002" s="51" t="s">
        <v>21</v>
      </c>
      <c r="D1002" s="50">
        <v>2987</v>
      </c>
      <c r="E1002" s="50" t="s">
        <v>21</v>
      </c>
      <c r="F1002" s="50" t="s">
        <v>21</v>
      </c>
      <c r="G1002" s="50">
        <v>10</v>
      </c>
      <c r="H1002" s="50">
        <v>2085</v>
      </c>
      <c r="I1002" s="49">
        <v>16</v>
      </c>
      <c r="J1002" s="49">
        <v>294</v>
      </c>
      <c r="K1002" s="48" t="s">
        <v>22</v>
      </c>
      <c r="L1002" s="55" t="s">
        <v>21</v>
      </c>
      <c r="M1002" s="847" t="s">
        <v>21</v>
      </c>
      <c r="N1002" s="848" t="s">
        <v>1629</v>
      </c>
      <c r="O1002" s="849" t="s">
        <v>1629</v>
      </c>
    </row>
    <row r="1003" spans="1:15">
      <c r="A1003" s="846" t="s">
        <v>1310</v>
      </c>
      <c r="B1003" s="52" t="s">
        <v>2992</v>
      </c>
      <c r="C1003" s="51" t="s">
        <v>21</v>
      </c>
      <c r="D1003" s="50">
        <v>808</v>
      </c>
      <c r="E1003" s="50" t="s">
        <v>21</v>
      </c>
      <c r="F1003" s="50" t="s">
        <v>21</v>
      </c>
      <c r="G1003" s="50">
        <v>5</v>
      </c>
      <c r="H1003" s="50">
        <v>636</v>
      </c>
      <c r="I1003" s="49">
        <v>5</v>
      </c>
      <c r="J1003" s="49">
        <v>294</v>
      </c>
      <c r="K1003" s="48" t="s">
        <v>22</v>
      </c>
      <c r="L1003" s="55" t="s">
        <v>21</v>
      </c>
      <c r="M1003" s="847" t="s">
        <v>21</v>
      </c>
      <c r="N1003" s="848" t="s">
        <v>1629</v>
      </c>
      <c r="O1003" s="849" t="s">
        <v>1629</v>
      </c>
    </row>
    <row r="1004" spans="1:15">
      <c r="A1004" s="846" t="s">
        <v>1311</v>
      </c>
      <c r="B1004" s="52" t="s">
        <v>2993</v>
      </c>
      <c r="C1004" s="51" t="s">
        <v>21</v>
      </c>
      <c r="D1004" s="50">
        <v>620</v>
      </c>
      <c r="E1004" s="50" t="s">
        <v>21</v>
      </c>
      <c r="F1004" s="50" t="s">
        <v>21</v>
      </c>
      <c r="G1004" s="50">
        <v>5</v>
      </c>
      <c r="H1004" s="50">
        <v>538</v>
      </c>
      <c r="I1004" s="49">
        <v>5</v>
      </c>
      <c r="J1004" s="49">
        <v>294</v>
      </c>
      <c r="K1004" s="48" t="s">
        <v>22</v>
      </c>
      <c r="L1004" s="55" t="s">
        <v>21</v>
      </c>
      <c r="M1004" s="847" t="s">
        <v>21</v>
      </c>
      <c r="N1004" s="848" t="s">
        <v>1629</v>
      </c>
      <c r="O1004" s="849" t="s">
        <v>1629</v>
      </c>
    </row>
    <row r="1005" spans="1:15">
      <c r="A1005" s="846" t="s">
        <v>1312</v>
      </c>
      <c r="B1005" s="52" t="s">
        <v>2994</v>
      </c>
      <c r="C1005" s="51" t="s">
        <v>21</v>
      </c>
      <c r="D1005" s="50">
        <v>1098</v>
      </c>
      <c r="E1005" s="50" t="s">
        <v>21</v>
      </c>
      <c r="F1005" s="50" t="s">
        <v>21</v>
      </c>
      <c r="G1005" s="50">
        <v>5</v>
      </c>
      <c r="H1005" s="50">
        <v>1050</v>
      </c>
      <c r="I1005" s="49">
        <v>5</v>
      </c>
      <c r="J1005" s="49">
        <v>294</v>
      </c>
      <c r="K1005" s="48" t="s">
        <v>22</v>
      </c>
      <c r="L1005" s="55" t="s">
        <v>21</v>
      </c>
      <c r="M1005" s="847" t="s">
        <v>21</v>
      </c>
      <c r="N1005" s="848" t="s">
        <v>1629</v>
      </c>
      <c r="O1005" s="849" t="s">
        <v>1629</v>
      </c>
    </row>
    <row r="1006" spans="1:15">
      <c r="A1006" s="846" t="s">
        <v>1313</v>
      </c>
      <c r="B1006" s="52" t="s">
        <v>2995</v>
      </c>
      <c r="C1006" s="51" t="s">
        <v>21</v>
      </c>
      <c r="D1006" s="50">
        <v>704</v>
      </c>
      <c r="E1006" s="50" t="s">
        <v>21</v>
      </c>
      <c r="F1006" s="50" t="s">
        <v>21</v>
      </c>
      <c r="G1006" s="50">
        <v>5</v>
      </c>
      <c r="H1006" s="50">
        <v>624</v>
      </c>
      <c r="I1006" s="49">
        <v>5</v>
      </c>
      <c r="J1006" s="49">
        <v>294</v>
      </c>
      <c r="K1006" s="48" t="s">
        <v>22</v>
      </c>
      <c r="L1006" s="55" t="s">
        <v>21</v>
      </c>
      <c r="M1006" s="847" t="s">
        <v>21</v>
      </c>
      <c r="N1006" s="848" t="s">
        <v>1629</v>
      </c>
      <c r="O1006" s="849" t="s">
        <v>1629</v>
      </c>
    </row>
    <row r="1007" spans="1:15">
      <c r="A1007" s="846" t="s">
        <v>1314</v>
      </c>
      <c r="B1007" s="52" t="s">
        <v>358</v>
      </c>
      <c r="C1007" s="51" t="s">
        <v>21</v>
      </c>
      <c r="D1007" s="50">
        <v>1397</v>
      </c>
      <c r="E1007" s="50" t="s">
        <v>21</v>
      </c>
      <c r="F1007" s="50" t="s">
        <v>21</v>
      </c>
      <c r="G1007" s="50">
        <v>5</v>
      </c>
      <c r="H1007" s="50">
        <v>1189</v>
      </c>
      <c r="I1007" s="49">
        <v>8</v>
      </c>
      <c r="J1007" s="49">
        <v>294</v>
      </c>
      <c r="K1007" s="48" t="s">
        <v>22</v>
      </c>
      <c r="L1007" s="55" t="s">
        <v>21</v>
      </c>
      <c r="M1007" s="847" t="s">
        <v>21</v>
      </c>
      <c r="N1007" s="848" t="s">
        <v>1629</v>
      </c>
      <c r="O1007" s="849" t="s">
        <v>1629</v>
      </c>
    </row>
    <row r="1008" spans="1:15">
      <c r="A1008" s="846" t="s">
        <v>1315</v>
      </c>
      <c r="B1008" s="52" t="s">
        <v>359</v>
      </c>
      <c r="C1008" s="51" t="s">
        <v>21</v>
      </c>
      <c r="D1008" s="50">
        <v>821</v>
      </c>
      <c r="E1008" s="50" t="s">
        <v>21</v>
      </c>
      <c r="F1008" s="50" t="s">
        <v>21</v>
      </c>
      <c r="G1008" s="50">
        <v>5</v>
      </c>
      <c r="H1008" s="50">
        <v>588</v>
      </c>
      <c r="I1008" s="49">
        <v>5</v>
      </c>
      <c r="J1008" s="49">
        <v>294</v>
      </c>
      <c r="K1008" s="48" t="s">
        <v>22</v>
      </c>
      <c r="L1008" s="55" t="s">
        <v>21</v>
      </c>
      <c r="M1008" s="847" t="s">
        <v>21</v>
      </c>
      <c r="N1008" s="848" t="s">
        <v>1629</v>
      </c>
      <c r="O1008" s="849" t="s">
        <v>1629</v>
      </c>
    </row>
    <row r="1009" spans="1:15">
      <c r="A1009" s="846" t="s">
        <v>1316</v>
      </c>
      <c r="B1009" s="52" t="s">
        <v>2996</v>
      </c>
      <c r="C1009" s="51" t="s">
        <v>21</v>
      </c>
      <c r="D1009" s="50">
        <v>670</v>
      </c>
      <c r="E1009" s="50" t="s">
        <v>21</v>
      </c>
      <c r="F1009" s="50" t="s">
        <v>21</v>
      </c>
      <c r="G1009" s="50">
        <v>5</v>
      </c>
      <c r="H1009" s="50">
        <v>1050</v>
      </c>
      <c r="I1009" s="49">
        <v>8</v>
      </c>
      <c r="J1009" s="49">
        <v>294</v>
      </c>
      <c r="K1009" s="48" t="s">
        <v>22</v>
      </c>
      <c r="L1009" s="55" t="s">
        <v>21</v>
      </c>
      <c r="M1009" s="847" t="s">
        <v>21</v>
      </c>
      <c r="N1009" s="848" t="s">
        <v>1629</v>
      </c>
      <c r="O1009" s="849" t="s">
        <v>1629</v>
      </c>
    </row>
    <row r="1010" spans="1:15">
      <c r="A1010" s="846" t="s">
        <v>1317</v>
      </c>
      <c r="B1010" s="52" t="s">
        <v>2997</v>
      </c>
      <c r="C1010" s="51" t="s">
        <v>21</v>
      </c>
      <c r="D1010" s="50">
        <v>439</v>
      </c>
      <c r="E1010" s="50" t="s">
        <v>21</v>
      </c>
      <c r="F1010" s="50" t="s">
        <v>21</v>
      </c>
      <c r="G1010" s="50">
        <v>5</v>
      </c>
      <c r="H1010" s="50">
        <v>636</v>
      </c>
      <c r="I1010" s="49">
        <v>5</v>
      </c>
      <c r="J1010" s="49">
        <v>294</v>
      </c>
      <c r="K1010" s="48" t="s">
        <v>22</v>
      </c>
      <c r="L1010" s="55" t="s">
        <v>21</v>
      </c>
      <c r="M1010" s="847" t="s">
        <v>21</v>
      </c>
      <c r="N1010" s="848" t="s">
        <v>1629</v>
      </c>
      <c r="O1010" s="849" t="s">
        <v>1629</v>
      </c>
    </row>
    <row r="1011" spans="1:15">
      <c r="A1011" s="846" t="s">
        <v>1318</v>
      </c>
      <c r="B1011" s="52" t="s">
        <v>2998</v>
      </c>
      <c r="C1011" s="51" t="s">
        <v>21</v>
      </c>
      <c r="D1011" s="50">
        <v>3548</v>
      </c>
      <c r="E1011" s="50" t="s">
        <v>21</v>
      </c>
      <c r="F1011" s="50" t="s">
        <v>21</v>
      </c>
      <c r="G1011" s="50">
        <v>9</v>
      </c>
      <c r="H1011" s="50">
        <v>2854</v>
      </c>
      <c r="I1011" s="49">
        <v>12</v>
      </c>
      <c r="J1011" s="49">
        <v>294</v>
      </c>
      <c r="K1011" s="48" t="s">
        <v>22</v>
      </c>
      <c r="L1011" s="55" t="s">
        <v>21</v>
      </c>
      <c r="M1011" s="847" t="s">
        <v>21</v>
      </c>
      <c r="N1011" s="848" t="s">
        <v>1629</v>
      </c>
      <c r="O1011" s="849" t="s">
        <v>1629</v>
      </c>
    </row>
    <row r="1012" spans="1:15">
      <c r="A1012" s="846" t="s">
        <v>1319</v>
      </c>
      <c r="B1012" s="52" t="s">
        <v>2999</v>
      </c>
      <c r="C1012" s="51" t="s">
        <v>21</v>
      </c>
      <c r="D1012" s="50">
        <v>7169</v>
      </c>
      <c r="E1012" s="50" t="s">
        <v>21</v>
      </c>
      <c r="F1012" s="50" t="s">
        <v>21</v>
      </c>
      <c r="G1012" s="50">
        <v>34</v>
      </c>
      <c r="H1012" s="50">
        <v>5018</v>
      </c>
      <c r="I1012" s="49">
        <v>22</v>
      </c>
      <c r="J1012" s="49">
        <v>294</v>
      </c>
      <c r="K1012" s="48" t="s">
        <v>22</v>
      </c>
      <c r="L1012" s="55" t="s">
        <v>21</v>
      </c>
      <c r="M1012" s="847" t="s">
        <v>21</v>
      </c>
      <c r="N1012" s="848" t="s">
        <v>1629</v>
      </c>
      <c r="O1012" s="849" t="s">
        <v>1629</v>
      </c>
    </row>
    <row r="1013" spans="1:15">
      <c r="A1013" s="846" t="s">
        <v>1320</v>
      </c>
      <c r="B1013" s="52" t="s">
        <v>3000</v>
      </c>
      <c r="C1013" s="51" t="s">
        <v>21</v>
      </c>
      <c r="D1013" s="50">
        <v>3275</v>
      </c>
      <c r="E1013" s="50" t="s">
        <v>21</v>
      </c>
      <c r="F1013" s="50" t="s">
        <v>21</v>
      </c>
      <c r="G1013" s="50">
        <v>9</v>
      </c>
      <c r="H1013" s="50">
        <v>2713</v>
      </c>
      <c r="I1013" s="49">
        <v>11</v>
      </c>
      <c r="J1013" s="49">
        <v>294</v>
      </c>
      <c r="K1013" s="48" t="s">
        <v>22</v>
      </c>
      <c r="L1013" s="55" t="s">
        <v>21</v>
      </c>
      <c r="M1013" s="847" t="s">
        <v>21</v>
      </c>
      <c r="N1013" s="848" t="s">
        <v>1629</v>
      </c>
      <c r="O1013" s="849" t="s">
        <v>1629</v>
      </c>
    </row>
    <row r="1014" spans="1:15">
      <c r="A1014" s="846" t="s">
        <v>1321</v>
      </c>
      <c r="B1014" s="52" t="s">
        <v>360</v>
      </c>
      <c r="C1014" s="51" t="s">
        <v>21</v>
      </c>
      <c r="D1014" s="50">
        <v>7980</v>
      </c>
      <c r="E1014" s="50" t="s">
        <v>21</v>
      </c>
      <c r="F1014" s="50" t="s">
        <v>21</v>
      </c>
      <c r="G1014" s="50">
        <v>52</v>
      </c>
      <c r="H1014" s="50">
        <v>5524</v>
      </c>
      <c r="I1014" s="49">
        <v>26</v>
      </c>
      <c r="J1014" s="49">
        <v>294</v>
      </c>
      <c r="K1014" s="48" t="s">
        <v>22</v>
      </c>
      <c r="L1014" s="55" t="s">
        <v>21</v>
      </c>
      <c r="M1014" s="847" t="s">
        <v>21</v>
      </c>
      <c r="N1014" s="848" t="s">
        <v>1629</v>
      </c>
      <c r="O1014" s="849" t="s">
        <v>1629</v>
      </c>
    </row>
    <row r="1015" spans="1:15">
      <c r="A1015" s="846" t="s">
        <v>1322</v>
      </c>
      <c r="B1015" s="52" t="s">
        <v>361</v>
      </c>
      <c r="C1015" s="51" t="s">
        <v>21</v>
      </c>
      <c r="D1015" s="50">
        <v>2575</v>
      </c>
      <c r="E1015" s="50" t="s">
        <v>21</v>
      </c>
      <c r="F1015" s="50" t="s">
        <v>21</v>
      </c>
      <c r="G1015" s="50">
        <v>6</v>
      </c>
      <c r="H1015" s="50">
        <v>2492</v>
      </c>
      <c r="I1015" s="49">
        <v>9</v>
      </c>
      <c r="J1015" s="49">
        <v>294</v>
      </c>
      <c r="K1015" s="48" t="s">
        <v>22</v>
      </c>
      <c r="L1015" s="55" t="s">
        <v>21</v>
      </c>
      <c r="M1015" s="847" t="s">
        <v>21</v>
      </c>
      <c r="N1015" s="848" t="s">
        <v>1629</v>
      </c>
      <c r="O1015" s="849" t="s">
        <v>1629</v>
      </c>
    </row>
    <row r="1016" spans="1:15">
      <c r="A1016" s="846" t="s">
        <v>1323</v>
      </c>
      <c r="B1016" s="52" t="s">
        <v>3001</v>
      </c>
      <c r="C1016" s="51" t="s">
        <v>21</v>
      </c>
      <c r="D1016" s="50">
        <v>3350</v>
      </c>
      <c r="E1016" s="50" t="s">
        <v>21</v>
      </c>
      <c r="F1016" s="50" t="s">
        <v>21</v>
      </c>
      <c r="G1016" s="50">
        <v>10</v>
      </c>
      <c r="H1016" s="50">
        <v>4158</v>
      </c>
      <c r="I1016" s="49">
        <v>20</v>
      </c>
      <c r="J1016" s="49">
        <v>294</v>
      </c>
      <c r="K1016" s="48" t="s">
        <v>22</v>
      </c>
      <c r="L1016" s="55" t="s">
        <v>21</v>
      </c>
      <c r="M1016" s="847" t="s">
        <v>21</v>
      </c>
      <c r="N1016" s="848" t="s">
        <v>1629</v>
      </c>
      <c r="O1016" s="849" t="s">
        <v>1629</v>
      </c>
    </row>
    <row r="1017" spans="1:15">
      <c r="A1017" s="846" t="s">
        <v>1324</v>
      </c>
      <c r="B1017" s="52" t="s">
        <v>3002</v>
      </c>
      <c r="C1017" s="51" t="s">
        <v>21</v>
      </c>
      <c r="D1017" s="50">
        <v>2894</v>
      </c>
      <c r="E1017" s="50" t="s">
        <v>21</v>
      </c>
      <c r="F1017" s="50" t="s">
        <v>21</v>
      </c>
      <c r="G1017" s="50">
        <v>7</v>
      </c>
      <c r="H1017" s="50">
        <v>2808</v>
      </c>
      <c r="I1017" s="49">
        <v>10</v>
      </c>
      <c r="J1017" s="49">
        <v>294</v>
      </c>
      <c r="K1017" s="48" t="s">
        <v>22</v>
      </c>
      <c r="L1017" s="55" t="s">
        <v>21</v>
      </c>
      <c r="M1017" s="847" t="s">
        <v>21</v>
      </c>
      <c r="N1017" s="848" t="s">
        <v>1629</v>
      </c>
      <c r="O1017" s="849" t="s">
        <v>1629</v>
      </c>
    </row>
    <row r="1018" spans="1:15">
      <c r="A1018" s="846" t="s">
        <v>1325</v>
      </c>
      <c r="B1018" s="52" t="s">
        <v>1716</v>
      </c>
      <c r="C1018" s="51" t="s">
        <v>21</v>
      </c>
      <c r="D1018" s="50">
        <v>605</v>
      </c>
      <c r="E1018" s="50" t="s">
        <v>21</v>
      </c>
      <c r="F1018" s="50" t="s">
        <v>21</v>
      </c>
      <c r="G1018" s="50">
        <v>5</v>
      </c>
      <c r="H1018" s="50">
        <v>632</v>
      </c>
      <c r="I1018" s="49">
        <v>5</v>
      </c>
      <c r="J1018" s="49">
        <v>294</v>
      </c>
      <c r="K1018" s="48" t="s">
        <v>22</v>
      </c>
      <c r="L1018" s="55" t="s">
        <v>21</v>
      </c>
      <c r="M1018" s="847" t="s">
        <v>21</v>
      </c>
      <c r="N1018" s="848" t="s">
        <v>1629</v>
      </c>
      <c r="O1018" s="849" t="s">
        <v>1629</v>
      </c>
    </row>
    <row r="1019" spans="1:15">
      <c r="A1019" s="846" t="s">
        <v>1326</v>
      </c>
      <c r="B1019" s="52" t="s">
        <v>362</v>
      </c>
      <c r="C1019" s="51" t="s">
        <v>21</v>
      </c>
      <c r="D1019" s="50">
        <v>7228</v>
      </c>
      <c r="E1019" s="50" t="s">
        <v>21</v>
      </c>
      <c r="F1019" s="50" t="s">
        <v>21</v>
      </c>
      <c r="G1019" s="50">
        <v>41</v>
      </c>
      <c r="H1019" s="50">
        <v>3542</v>
      </c>
      <c r="I1019" s="49">
        <v>15</v>
      </c>
      <c r="J1019" s="49">
        <v>294</v>
      </c>
      <c r="K1019" s="48" t="s">
        <v>22</v>
      </c>
      <c r="L1019" s="55" t="s">
        <v>21</v>
      </c>
      <c r="M1019" s="847" t="s">
        <v>21</v>
      </c>
      <c r="N1019" s="848" t="s">
        <v>1629</v>
      </c>
      <c r="O1019" s="849" t="s">
        <v>1629</v>
      </c>
    </row>
    <row r="1020" spans="1:15">
      <c r="A1020" s="846" t="s">
        <v>1327</v>
      </c>
      <c r="B1020" s="52" t="s">
        <v>363</v>
      </c>
      <c r="C1020" s="51" t="s">
        <v>21</v>
      </c>
      <c r="D1020" s="50">
        <v>511</v>
      </c>
      <c r="E1020" s="50" t="s">
        <v>21</v>
      </c>
      <c r="F1020" s="50" t="s">
        <v>21</v>
      </c>
      <c r="G1020" s="50">
        <v>5</v>
      </c>
      <c r="H1020" s="50">
        <v>685</v>
      </c>
      <c r="I1020" s="49">
        <v>5</v>
      </c>
      <c r="J1020" s="49">
        <v>294</v>
      </c>
      <c r="K1020" s="48" t="s">
        <v>22</v>
      </c>
      <c r="L1020" s="55" t="s">
        <v>21</v>
      </c>
      <c r="M1020" s="847" t="s">
        <v>21</v>
      </c>
      <c r="N1020" s="848" t="s">
        <v>1629</v>
      </c>
      <c r="O1020" s="849" t="s">
        <v>1629</v>
      </c>
    </row>
    <row r="1021" spans="1:15">
      <c r="A1021" s="846" t="s">
        <v>1328</v>
      </c>
      <c r="B1021" s="52" t="s">
        <v>364</v>
      </c>
      <c r="C1021" s="51" t="s">
        <v>21</v>
      </c>
      <c r="D1021" s="50">
        <v>1022</v>
      </c>
      <c r="E1021" s="50" t="s">
        <v>21</v>
      </c>
      <c r="F1021" s="50" t="s">
        <v>21</v>
      </c>
      <c r="G1021" s="50">
        <v>8</v>
      </c>
      <c r="H1021" s="50">
        <v>1540</v>
      </c>
      <c r="I1021" s="49">
        <v>9</v>
      </c>
      <c r="J1021" s="49">
        <v>294</v>
      </c>
      <c r="K1021" s="48" t="s">
        <v>22</v>
      </c>
      <c r="L1021" s="55" t="s">
        <v>21</v>
      </c>
      <c r="M1021" s="847" t="s">
        <v>21</v>
      </c>
      <c r="N1021" s="848" t="s">
        <v>1629</v>
      </c>
      <c r="O1021" s="849" t="s">
        <v>1629</v>
      </c>
    </row>
    <row r="1022" spans="1:15">
      <c r="A1022" s="846" t="s">
        <v>1329</v>
      </c>
      <c r="B1022" s="52" t="s">
        <v>365</v>
      </c>
      <c r="C1022" s="51" t="s">
        <v>21</v>
      </c>
      <c r="D1022" s="50">
        <v>2240</v>
      </c>
      <c r="E1022" s="50" t="s">
        <v>21</v>
      </c>
      <c r="F1022" s="50" t="s">
        <v>21</v>
      </c>
      <c r="G1022" s="50">
        <v>5</v>
      </c>
      <c r="H1022" s="50">
        <v>2605</v>
      </c>
      <c r="I1022" s="49">
        <v>11</v>
      </c>
      <c r="J1022" s="49">
        <v>294</v>
      </c>
      <c r="K1022" s="48" t="s">
        <v>22</v>
      </c>
      <c r="L1022" s="55" t="s">
        <v>21</v>
      </c>
      <c r="M1022" s="847" t="s">
        <v>21</v>
      </c>
      <c r="N1022" s="848" t="s">
        <v>1629</v>
      </c>
      <c r="O1022" s="849" t="s">
        <v>1629</v>
      </c>
    </row>
    <row r="1023" spans="1:15">
      <c r="A1023" s="846" t="s">
        <v>1330</v>
      </c>
      <c r="B1023" s="52" t="s">
        <v>366</v>
      </c>
      <c r="C1023" s="51" t="s">
        <v>21</v>
      </c>
      <c r="D1023" s="50">
        <v>779</v>
      </c>
      <c r="E1023" s="50" t="s">
        <v>21</v>
      </c>
      <c r="F1023" s="50" t="s">
        <v>21</v>
      </c>
      <c r="G1023" s="50">
        <v>5</v>
      </c>
      <c r="H1023" s="50">
        <v>1331</v>
      </c>
      <c r="I1023" s="49">
        <v>5</v>
      </c>
      <c r="J1023" s="49">
        <v>294</v>
      </c>
      <c r="K1023" s="48" t="s">
        <v>22</v>
      </c>
      <c r="L1023" s="55" t="s">
        <v>21</v>
      </c>
      <c r="M1023" s="847" t="s">
        <v>21</v>
      </c>
      <c r="N1023" s="848" t="s">
        <v>1629</v>
      </c>
      <c r="O1023" s="849" t="s">
        <v>1629</v>
      </c>
    </row>
    <row r="1024" spans="1:15">
      <c r="A1024" s="846" t="s">
        <v>1331</v>
      </c>
      <c r="B1024" s="52" t="s">
        <v>367</v>
      </c>
      <c r="C1024" s="51" t="s">
        <v>21</v>
      </c>
      <c r="D1024" s="50">
        <v>616</v>
      </c>
      <c r="E1024" s="50" t="s">
        <v>21</v>
      </c>
      <c r="F1024" s="50" t="s">
        <v>21</v>
      </c>
      <c r="G1024" s="50">
        <v>5</v>
      </c>
      <c r="H1024" s="50">
        <v>746</v>
      </c>
      <c r="I1024" s="49">
        <v>5</v>
      </c>
      <c r="J1024" s="49">
        <v>294</v>
      </c>
      <c r="K1024" s="48" t="s">
        <v>22</v>
      </c>
      <c r="L1024" s="55" t="s">
        <v>21</v>
      </c>
      <c r="M1024" s="847" t="s">
        <v>21</v>
      </c>
      <c r="N1024" s="848" t="s">
        <v>1629</v>
      </c>
      <c r="O1024" s="849" t="s">
        <v>1629</v>
      </c>
    </row>
    <row r="1025" spans="1:15">
      <c r="A1025" s="846" t="s">
        <v>1332</v>
      </c>
      <c r="B1025" s="52" t="s">
        <v>368</v>
      </c>
      <c r="C1025" s="51" t="s">
        <v>21</v>
      </c>
      <c r="D1025" s="50">
        <v>451</v>
      </c>
      <c r="E1025" s="50" t="s">
        <v>21</v>
      </c>
      <c r="F1025" s="50" t="s">
        <v>21</v>
      </c>
      <c r="G1025" s="50">
        <v>5</v>
      </c>
      <c r="H1025" s="50">
        <v>473</v>
      </c>
      <c r="I1025" s="49">
        <v>5</v>
      </c>
      <c r="J1025" s="49">
        <v>294</v>
      </c>
      <c r="K1025" s="48" t="s">
        <v>22</v>
      </c>
      <c r="L1025" s="55" t="s">
        <v>21</v>
      </c>
      <c r="M1025" s="847" t="s">
        <v>21</v>
      </c>
      <c r="N1025" s="848" t="s">
        <v>1629</v>
      </c>
      <c r="O1025" s="849" t="s">
        <v>1629</v>
      </c>
    </row>
    <row r="1026" spans="1:15">
      <c r="A1026" s="846" t="s">
        <v>1333</v>
      </c>
      <c r="B1026" s="52" t="s">
        <v>3003</v>
      </c>
      <c r="C1026" s="51" t="s">
        <v>21</v>
      </c>
      <c r="D1026" s="50">
        <v>772</v>
      </c>
      <c r="E1026" s="50" t="s">
        <v>21</v>
      </c>
      <c r="F1026" s="50" t="s">
        <v>21</v>
      </c>
      <c r="G1026" s="50">
        <v>5</v>
      </c>
      <c r="H1026" s="50">
        <v>813</v>
      </c>
      <c r="I1026" s="49">
        <v>5</v>
      </c>
      <c r="J1026" s="49">
        <v>294</v>
      </c>
      <c r="K1026" s="48" t="s">
        <v>22</v>
      </c>
      <c r="L1026" s="55" t="s">
        <v>21</v>
      </c>
      <c r="M1026" s="847" t="s">
        <v>21</v>
      </c>
      <c r="N1026" s="848" t="s">
        <v>1629</v>
      </c>
      <c r="O1026" s="849" t="s">
        <v>1629</v>
      </c>
    </row>
    <row r="1027" spans="1:15">
      <c r="A1027" s="846" t="s">
        <v>1334</v>
      </c>
      <c r="B1027" s="52" t="s">
        <v>3004</v>
      </c>
      <c r="C1027" s="51" t="s">
        <v>21</v>
      </c>
      <c r="D1027" s="50">
        <v>323</v>
      </c>
      <c r="E1027" s="50" t="s">
        <v>21</v>
      </c>
      <c r="F1027" s="50" t="s">
        <v>21</v>
      </c>
      <c r="G1027" s="50">
        <v>5</v>
      </c>
      <c r="H1027" s="50">
        <v>591</v>
      </c>
      <c r="I1027" s="49">
        <v>5</v>
      </c>
      <c r="J1027" s="49">
        <v>294</v>
      </c>
      <c r="K1027" s="48" t="s">
        <v>22</v>
      </c>
      <c r="L1027" s="55" t="s">
        <v>21</v>
      </c>
      <c r="M1027" s="847" t="s">
        <v>21</v>
      </c>
      <c r="N1027" s="848" t="s">
        <v>1629</v>
      </c>
      <c r="O1027" s="849" t="s">
        <v>1629</v>
      </c>
    </row>
    <row r="1028" spans="1:15">
      <c r="A1028" s="846" t="s">
        <v>1335</v>
      </c>
      <c r="B1028" s="52" t="s">
        <v>369</v>
      </c>
      <c r="C1028" s="51" t="s">
        <v>21</v>
      </c>
      <c r="D1028" s="50">
        <v>790</v>
      </c>
      <c r="E1028" s="50" t="s">
        <v>21</v>
      </c>
      <c r="F1028" s="50" t="s">
        <v>21</v>
      </c>
      <c r="G1028" s="50">
        <v>5</v>
      </c>
      <c r="H1028" s="50">
        <v>1378</v>
      </c>
      <c r="I1028" s="49">
        <v>7</v>
      </c>
      <c r="J1028" s="49">
        <v>294</v>
      </c>
      <c r="K1028" s="48" t="s">
        <v>22</v>
      </c>
      <c r="L1028" s="55" t="s">
        <v>21</v>
      </c>
      <c r="M1028" s="847" t="s">
        <v>21</v>
      </c>
      <c r="N1028" s="848" t="s">
        <v>1629</v>
      </c>
      <c r="O1028" s="849" t="s">
        <v>1629</v>
      </c>
    </row>
    <row r="1029" spans="1:15">
      <c r="A1029" s="846" t="s">
        <v>1336</v>
      </c>
      <c r="B1029" s="52" t="s">
        <v>3005</v>
      </c>
      <c r="C1029" s="51" t="s">
        <v>21</v>
      </c>
      <c r="D1029" s="50">
        <v>859</v>
      </c>
      <c r="E1029" s="50" t="s">
        <v>21</v>
      </c>
      <c r="F1029" s="50" t="s">
        <v>21</v>
      </c>
      <c r="G1029" s="50">
        <v>5</v>
      </c>
      <c r="H1029" s="50">
        <v>737</v>
      </c>
      <c r="I1029" s="49">
        <v>5</v>
      </c>
      <c r="J1029" s="49">
        <v>294</v>
      </c>
      <c r="K1029" s="48" t="s">
        <v>22</v>
      </c>
      <c r="L1029" s="55" t="s">
        <v>21</v>
      </c>
      <c r="M1029" s="847" t="s">
        <v>21</v>
      </c>
      <c r="N1029" s="848" t="s">
        <v>1629</v>
      </c>
      <c r="O1029" s="849" t="s">
        <v>1629</v>
      </c>
    </row>
    <row r="1030" spans="1:15">
      <c r="A1030" s="846" t="s">
        <v>1337</v>
      </c>
      <c r="B1030" s="52" t="s">
        <v>3006</v>
      </c>
      <c r="C1030" s="51" t="s">
        <v>21</v>
      </c>
      <c r="D1030" s="50">
        <v>859</v>
      </c>
      <c r="E1030" s="50" t="s">
        <v>21</v>
      </c>
      <c r="F1030" s="50" t="s">
        <v>21</v>
      </c>
      <c r="G1030" s="50">
        <v>5</v>
      </c>
      <c r="H1030" s="50">
        <v>524</v>
      </c>
      <c r="I1030" s="49">
        <v>5</v>
      </c>
      <c r="J1030" s="49">
        <v>294</v>
      </c>
      <c r="K1030" s="48" t="s">
        <v>22</v>
      </c>
      <c r="L1030" s="55" t="s">
        <v>21</v>
      </c>
      <c r="M1030" s="847" t="s">
        <v>21</v>
      </c>
      <c r="N1030" s="848" t="s">
        <v>1629</v>
      </c>
      <c r="O1030" s="849" t="s">
        <v>1629</v>
      </c>
    </row>
    <row r="1031" spans="1:15">
      <c r="A1031" s="846" t="s">
        <v>1338</v>
      </c>
      <c r="B1031" s="52" t="s">
        <v>3007</v>
      </c>
      <c r="C1031" s="51" t="s">
        <v>21</v>
      </c>
      <c r="D1031" s="50">
        <v>2132</v>
      </c>
      <c r="E1031" s="50" t="s">
        <v>21</v>
      </c>
      <c r="F1031" s="50" t="s">
        <v>21</v>
      </c>
      <c r="G1031" s="50">
        <v>6</v>
      </c>
      <c r="H1031" s="50">
        <v>819</v>
      </c>
      <c r="I1031" s="49">
        <v>5</v>
      </c>
      <c r="J1031" s="49">
        <v>294</v>
      </c>
      <c r="K1031" s="48" t="s">
        <v>22</v>
      </c>
      <c r="L1031" s="55" t="s">
        <v>21</v>
      </c>
      <c r="M1031" s="847" t="s">
        <v>21</v>
      </c>
      <c r="N1031" s="848" t="s">
        <v>1629</v>
      </c>
      <c r="O1031" s="849" t="s">
        <v>1629</v>
      </c>
    </row>
    <row r="1032" spans="1:15">
      <c r="A1032" s="846" t="s">
        <v>1339</v>
      </c>
      <c r="B1032" s="52" t="s">
        <v>3008</v>
      </c>
      <c r="C1032" s="51" t="s">
        <v>21</v>
      </c>
      <c r="D1032" s="50">
        <v>451</v>
      </c>
      <c r="E1032" s="50" t="s">
        <v>21</v>
      </c>
      <c r="F1032" s="50" t="s">
        <v>21</v>
      </c>
      <c r="G1032" s="50">
        <v>5</v>
      </c>
      <c r="H1032" s="50">
        <v>373</v>
      </c>
      <c r="I1032" s="49">
        <v>5</v>
      </c>
      <c r="J1032" s="49">
        <v>294</v>
      </c>
      <c r="K1032" s="48" t="s">
        <v>22</v>
      </c>
      <c r="L1032" s="55" t="s">
        <v>21</v>
      </c>
      <c r="M1032" s="847" t="s">
        <v>21</v>
      </c>
      <c r="N1032" s="848" t="s">
        <v>1629</v>
      </c>
      <c r="O1032" s="849" t="s">
        <v>1629</v>
      </c>
    </row>
    <row r="1033" spans="1:15">
      <c r="A1033" s="846" t="s">
        <v>1340</v>
      </c>
      <c r="B1033" s="52" t="s">
        <v>3009</v>
      </c>
      <c r="C1033" s="51" t="s">
        <v>21</v>
      </c>
      <c r="D1033" s="50">
        <v>1722</v>
      </c>
      <c r="E1033" s="50" t="s">
        <v>21</v>
      </c>
      <c r="F1033" s="50" t="s">
        <v>21</v>
      </c>
      <c r="G1033" s="50">
        <v>5</v>
      </c>
      <c r="H1033" s="50">
        <v>3672</v>
      </c>
      <c r="I1033" s="49">
        <v>31</v>
      </c>
      <c r="J1033" s="49">
        <v>294</v>
      </c>
      <c r="K1033" s="48" t="s">
        <v>22</v>
      </c>
      <c r="L1033" s="55" t="s">
        <v>21</v>
      </c>
      <c r="M1033" s="847" t="s">
        <v>21</v>
      </c>
      <c r="N1033" s="848" t="s">
        <v>1629</v>
      </c>
      <c r="O1033" s="849" t="s">
        <v>1629</v>
      </c>
    </row>
    <row r="1034" spans="1:15">
      <c r="A1034" s="846" t="s">
        <v>1341</v>
      </c>
      <c r="B1034" s="52" t="s">
        <v>3010</v>
      </c>
      <c r="C1034" s="51" t="s">
        <v>21</v>
      </c>
      <c r="D1034" s="50">
        <v>926</v>
      </c>
      <c r="E1034" s="50" t="s">
        <v>21</v>
      </c>
      <c r="F1034" s="50" t="s">
        <v>21</v>
      </c>
      <c r="G1034" s="50">
        <v>5</v>
      </c>
      <c r="H1034" s="50">
        <v>1335</v>
      </c>
      <c r="I1034" s="49">
        <v>8</v>
      </c>
      <c r="J1034" s="49">
        <v>294</v>
      </c>
      <c r="K1034" s="48" t="s">
        <v>22</v>
      </c>
      <c r="L1034" s="55" t="s">
        <v>21</v>
      </c>
      <c r="M1034" s="847" t="s">
        <v>21</v>
      </c>
      <c r="N1034" s="848" t="s">
        <v>1629</v>
      </c>
      <c r="O1034" s="849" t="s">
        <v>1629</v>
      </c>
    </row>
    <row r="1035" spans="1:15">
      <c r="A1035" s="846" t="s">
        <v>1342</v>
      </c>
      <c r="B1035" s="52" t="s">
        <v>3011</v>
      </c>
      <c r="C1035" s="51" t="s">
        <v>21</v>
      </c>
      <c r="D1035" s="50">
        <v>1335</v>
      </c>
      <c r="E1035" s="50" t="s">
        <v>21</v>
      </c>
      <c r="F1035" s="50" t="s">
        <v>21</v>
      </c>
      <c r="G1035" s="50">
        <v>5</v>
      </c>
      <c r="H1035" s="50">
        <v>2083</v>
      </c>
      <c r="I1035" s="49">
        <v>15</v>
      </c>
      <c r="J1035" s="49">
        <v>294</v>
      </c>
      <c r="K1035" s="48" t="s">
        <v>22</v>
      </c>
      <c r="L1035" s="55" t="s">
        <v>21</v>
      </c>
      <c r="M1035" s="847" t="s">
        <v>21</v>
      </c>
      <c r="N1035" s="848" t="s">
        <v>1629</v>
      </c>
      <c r="O1035" s="849" t="s">
        <v>1629</v>
      </c>
    </row>
    <row r="1036" spans="1:15">
      <c r="A1036" s="846" t="s">
        <v>1343</v>
      </c>
      <c r="B1036" s="52" t="s">
        <v>3012</v>
      </c>
      <c r="C1036" s="51" t="s">
        <v>21</v>
      </c>
      <c r="D1036" s="50">
        <v>948</v>
      </c>
      <c r="E1036" s="50" t="s">
        <v>21</v>
      </c>
      <c r="F1036" s="50" t="s">
        <v>21</v>
      </c>
      <c r="G1036" s="50">
        <v>5</v>
      </c>
      <c r="H1036" s="50">
        <v>1131</v>
      </c>
      <c r="I1036" s="49">
        <v>5</v>
      </c>
      <c r="J1036" s="49">
        <v>294</v>
      </c>
      <c r="K1036" s="48" t="s">
        <v>22</v>
      </c>
      <c r="L1036" s="55" t="s">
        <v>21</v>
      </c>
      <c r="M1036" s="847" t="s">
        <v>21</v>
      </c>
      <c r="N1036" s="848" t="s">
        <v>1629</v>
      </c>
      <c r="O1036" s="849" t="s">
        <v>1629</v>
      </c>
    </row>
    <row r="1037" spans="1:15">
      <c r="A1037" s="846" t="s">
        <v>1344</v>
      </c>
      <c r="B1037" s="52" t="s">
        <v>3013</v>
      </c>
      <c r="C1037" s="51" t="s">
        <v>21</v>
      </c>
      <c r="D1037" s="50">
        <v>1138</v>
      </c>
      <c r="E1037" s="50" t="s">
        <v>21</v>
      </c>
      <c r="F1037" s="50" t="s">
        <v>21</v>
      </c>
      <c r="G1037" s="50">
        <v>5</v>
      </c>
      <c r="H1037" s="50">
        <v>1148</v>
      </c>
      <c r="I1037" s="49">
        <v>9</v>
      </c>
      <c r="J1037" s="49">
        <v>294</v>
      </c>
      <c r="K1037" s="48" t="s">
        <v>22</v>
      </c>
      <c r="L1037" s="55" t="s">
        <v>21</v>
      </c>
      <c r="M1037" s="847" t="s">
        <v>21</v>
      </c>
      <c r="N1037" s="848" t="s">
        <v>1629</v>
      </c>
      <c r="O1037" s="849" t="s">
        <v>1629</v>
      </c>
    </row>
    <row r="1038" spans="1:15">
      <c r="A1038" s="846" t="s">
        <v>1345</v>
      </c>
      <c r="B1038" s="52" t="s">
        <v>3014</v>
      </c>
      <c r="C1038" s="51" t="s">
        <v>21</v>
      </c>
      <c r="D1038" s="50">
        <v>617</v>
      </c>
      <c r="E1038" s="50" t="s">
        <v>21</v>
      </c>
      <c r="F1038" s="50" t="s">
        <v>21</v>
      </c>
      <c r="G1038" s="50">
        <v>5</v>
      </c>
      <c r="H1038" s="50">
        <v>560</v>
      </c>
      <c r="I1038" s="49">
        <v>5</v>
      </c>
      <c r="J1038" s="49">
        <v>294</v>
      </c>
      <c r="K1038" s="48" t="s">
        <v>22</v>
      </c>
      <c r="L1038" s="55" t="s">
        <v>21</v>
      </c>
      <c r="M1038" s="847" t="s">
        <v>21</v>
      </c>
      <c r="N1038" s="848" t="s">
        <v>1629</v>
      </c>
      <c r="O1038" s="849" t="s">
        <v>1629</v>
      </c>
    </row>
    <row r="1039" spans="1:15">
      <c r="A1039" s="846" t="s">
        <v>1346</v>
      </c>
      <c r="B1039" s="52" t="s">
        <v>3015</v>
      </c>
      <c r="C1039" s="51" t="s">
        <v>21</v>
      </c>
      <c r="D1039" s="50">
        <v>1054</v>
      </c>
      <c r="E1039" s="50" t="s">
        <v>21</v>
      </c>
      <c r="F1039" s="50" t="s">
        <v>21</v>
      </c>
      <c r="G1039" s="50">
        <v>5</v>
      </c>
      <c r="H1039" s="50">
        <v>1550</v>
      </c>
      <c r="I1039" s="49">
        <v>9</v>
      </c>
      <c r="J1039" s="49">
        <v>294</v>
      </c>
      <c r="K1039" s="48" t="s">
        <v>22</v>
      </c>
      <c r="L1039" s="55" t="s">
        <v>21</v>
      </c>
      <c r="M1039" s="847" t="s">
        <v>21</v>
      </c>
      <c r="N1039" s="848" t="s">
        <v>1629</v>
      </c>
      <c r="O1039" s="849" t="s">
        <v>1629</v>
      </c>
    </row>
    <row r="1040" spans="1:15">
      <c r="A1040" s="846" t="s">
        <v>1347</v>
      </c>
      <c r="B1040" s="52" t="s">
        <v>3016</v>
      </c>
      <c r="C1040" s="51" t="s">
        <v>21</v>
      </c>
      <c r="D1040" s="50">
        <v>752</v>
      </c>
      <c r="E1040" s="50" t="s">
        <v>21</v>
      </c>
      <c r="F1040" s="50" t="s">
        <v>21</v>
      </c>
      <c r="G1040" s="50">
        <v>5</v>
      </c>
      <c r="H1040" s="50">
        <v>781</v>
      </c>
      <c r="I1040" s="49">
        <v>5</v>
      </c>
      <c r="J1040" s="49">
        <v>294</v>
      </c>
      <c r="K1040" s="48" t="s">
        <v>22</v>
      </c>
      <c r="L1040" s="55" t="s">
        <v>21</v>
      </c>
      <c r="M1040" s="847" t="s">
        <v>21</v>
      </c>
      <c r="N1040" s="848" t="s">
        <v>1629</v>
      </c>
      <c r="O1040" s="849" t="s">
        <v>1629</v>
      </c>
    </row>
    <row r="1041" spans="1:15">
      <c r="A1041" s="846" t="s">
        <v>1348</v>
      </c>
      <c r="B1041" s="52" t="s">
        <v>370</v>
      </c>
      <c r="C1041" s="51" t="s">
        <v>21</v>
      </c>
      <c r="D1041" s="50">
        <v>665</v>
      </c>
      <c r="E1041" s="50" t="s">
        <v>21</v>
      </c>
      <c r="F1041" s="50" t="s">
        <v>21</v>
      </c>
      <c r="G1041" s="50">
        <v>5</v>
      </c>
      <c r="H1041" s="50">
        <v>489</v>
      </c>
      <c r="I1041" s="49">
        <v>5</v>
      </c>
      <c r="J1041" s="49">
        <v>294</v>
      </c>
      <c r="K1041" s="48" t="s">
        <v>22</v>
      </c>
      <c r="L1041" s="55" t="s">
        <v>21</v>
      </c>
      <c r="M1041" s="847" t="s">
        <v>21</v>
      </c>
      <c r="N1041" s="848" t="s">
        <v>1629</v>
      </c>
      <c r="O1041" s="849" t="s">
        <v>1629</v>
      </c>
    </row>
    <row r="1042" spans="1:15">
      <c r="A1042" s="846" t="s">
        <v>1349</v>
      </c>
      <c r="B1042" s="52" t="s">
        <v>371</v>
      </c>
      <c r="C1042" s="51" t="s">
        <v>21</v>
      </c>
      <c r="D1042" s="50">
        <v>477</v>
      </c>
      <c r="E1042" s="50" t="s">
        <v>21</v>
      </c>
      <c r="F1042" s="50" t="s">
        <v>21</v>
      </c>
      <c r="G1042" s="50">
        <v>5</v>
      </c>
      <c r="H1042" s="50">
        <v>355</v>
      </c>
      <c r="I1042" s="49">
        <v>5</v>
      </c>
      <c r="J1042" s="49">
        <v>294</v>
      </c>
      <c r="K1042" s="48" t="s">
        <v>22</v>
      </c>
      <c r="L1042" s="55" t="s">
        <v>21</v>
      </c>
      <c r="M1042" s="847" t="s">
        <v>21</v>
      </c>
      <c r="N1042" s="848" t="s">
        <v>1629</v>
      </c>
      <c r="O1042" s="849" t="s">
        <v>1629</v>
      </c>
    </row>
    <row r="1043" spans="1:15">
      <c r="A1043" s="846" t="s">
        <v>1350</v>
      </c>
      <c r="B1043" s="52" t="s">
        <v>3017</v>
      </c>
      <c r="C1043" s="51" t="s">
        <v>21</v>
      </c>
      <c r="D1043" s="50">
        <v>2032</v>
      </c>
      <c r="E1043" s="50" t="s">
        <v>21</v>
      </c>
      <c r="F1043" s="50" t="s">
        <v>21</v>
      </c>
      <c r="G1043" s="50">
        <v>6</v>
      </c>
      <c r="H1043" s="50">
        <v>992</v>
      </c>
      <c r="I1043" s="49">
        <v>6</v>
      </c>
      <c r="J1043" s="49">
        <v>294</v>
      </c>
      <c r="K1043" s="48" t="s">
        <v>22</v>
      </c>
      <c r="L1043" s="55" t="s">
        <v>21</v>
      </c>
      <c r="M1043" s="847" t="s">
        <v>21</v>
      </c>
      <c r="N1043" s="848" t="s">
        <v>1629</v>
      </c>
      <c r="O1043" s="849" t="s">
        <v>1629</v>
      </c>
    </row>
    <row r="1044" spans="1:15">
      <c r="A1044" s="846" t="s">
        <v>1351</v>
      </c>
      <c r="B1044" s="52" t="s">
        <v>3018</v>
      </c>
      <c r="C1044" s="51" t="s">
        <v>21</v>
      </c>
      <c r="D1044" s="50">
        <v>1916</v>
      </c>
      <c r="E1044" s="50" t="s">
        <v>21</v>
      </c>
      <c r="F1044" s="50" t="s">
        <v>21</v>
      </c>
      <c r="G1044" s="50">
        <v>5</v>
      </c>
      <c r="H1044" s="50">
        <v>696</v>
      </c>
      <c r="I1044" s="49">
        <v>5</v>
      </c>
      <c r="J1044" s="49">
        <v>294</v>
      </c>
      <c r="K1044" s="48" t="s">
        <v>22</v>
      </c>
      <c r="L1044" s="55" t="s">
        <v>21</v>
      </c>
      <c r="M1044" s="847" t="s">
        <v>21</v>
      </c>
      <c r="N1044" s="848" t="s">
        <v>1629</v>
      </c>
      <c r="O1044" s="849" t="s">
        <v>1629</v>
      </c>
    </row>
    <row r="1045" spans="1:15">
      <c r="A1045" s="846" t="s">
        <v>1352</v>
      </c>
      <c r="B1045" s="52" t="s">
        <v>372</v>
      </c>
      <c r="C1045" s="51" t="s">
        <v>21</v>
      </c>
      <c r="D1045" s="50">
        <v>523</v>
      </c>
      <c r="E1045" s="50" t="s">
        <v>21</v>
      </c>
      <c r="F1045" s="50" t="s">
        <v>21</v>
      </c>
      <c r="G1045" s="50">
        <v>5</v>
      </c>
      <c r="H1045" s="50">
        <v>352</v>
      </c>
      <c r="I1045" s="49">
        <v>5</v>
      </c>
      <c r="J1045" s="49">
        <v>294</v>
      </c>
      <c r="K1045" s="48" t="s">
        <v>22</v>
      </c>
      <c r="L1045" s="55" t="s">
        <v>21</v>
      </c>
      <c r="M1045" s="847" t="s">
        <v>21</v>
      </c>
      <c r="N1045" s="848" t="s">
        <v>1629</v>
      </c>
      <c r="O1045" s="849" t="s">
        <v>1629</v>
      </c>
    </row>
    <row r="1046" spans="1:15">
      <c r="A1046" s="846" t="s">
        <v>1353</v>
      </c>
      <c r="B1046" s="52" t="s">
        <v>3019</v>
      </c>
      <c r="C1046" s="51" t="s">
        <v>21</v>
      </c>
      <c r="D1046" s="50">
        <v>2538</v>
      </c>
      <c r="E1046" s="50" t="s">
        <v>21</v>
      </c>
      <c r="F1046" s="50" t="s">
        <v>21</v>
      </c>
      <c r="G1046" s="50">
        <v>9</v>
      </c>
      <c r="H1046" s="50">
        <v>1412</v>
      </c>
      <c r="I1046" s="49">
        <v>9</v>
      </c>
      <c r="J1046" s="49">
        <v>294</v>
      </c>
      <c r="K1046" s="48" t="s">
        <v>22</v>
      </c>
      <c r="L1046" s="55" t="s">
        <v>21</v>
      </c>
      <c r="M1046" s="847" t="s">
        <v>21</v>
      </c>
      <c r="N1046" s="848" t="s">
        <v>1629</v>
      </c>
      <c r="O1046" s="849" t="s">
        <v>1629</v>
      </c>
    </row>
    <row r="1047" spans="1:15">
      <c r="A1047" s="846" t="s">
        <v>1354</v>
      </c>
      <c r="B1047" s="52" t="s">
        <v>3020</v>
      </c>
      <c r="C1047" s="51" t="s">
        <v>21</v>
      </c>
      <c r="D1047" s="50">
        <v>1709</v>
      </c>
      <c r="E1047" s="50" t="s">
        <v>21</v>
      </c>
      <c r="F1047" s="50" t="s">
        <v>21</v>
      </c>
      <c r="G1047" s="50">
        <v>6</v>
      </c>
      <c r="H1047" s="50">
        <v>1065</v>
      </c>
      <c r="I1047" s="49">
        <v>6</v>
      </c>
      <c r="J1047" s="49">
        <v>294</v>
      </c>
      <c r="K1047" s="48" t="s">
        <v>22</v>
      </c>
      <c r="L1047" s="55" t="s">
        <v>21</v>
      </c>
      <c r="M1047" s="847" t="s">
        <v>21</v>
      </c>
      <c r="N1047" s="848" t="s">
        <v>1629</v>
      </c>
      <c r="O1047" s="849" t="s">
        <v>1629</v>
      </c>
    </row>
    <row r="1048" spans="1:15">
      <c r="A1048" s="846" t="s">
        <v>1355</v>
      </c>
      <c r="B1048" s="52" t="s">
        <v>373</v>
      </c>
      <c r="C1048" s="51" t="s">
        <v>21</v>
      </c>
      <c r="D1048" s="50">
        <v>618</v>
      </c>
      <c r="E1048" s="50" t="s">
        <v>21</v>
      </c>
      <c r="F1048" s="50" t="s">
        <v>21</v>
      </c>
      <c r="G1048" s="50">
        <v>5</v>
      </c>
      <c r="H1048" s="50">
        <v>354</v>
      </c>
      <c r="I1048" s="49">
        <v>5</v>
      </c>
      <c r="J1048" s="49">
        <v>294</v>
      </c>
      <c r="K1048" s="48" t="s">
        <v>22</v>
      </c>
      <c r="L1048" s="55" t="s">
        <v>21</v>
      </c>
      <c r="M1048" s="847" t="s">
        <v>21</v>
      </c>
      <c r="N1048" s="848" t="s">
        <v>1629</v>
      </c>
      <c r="O1048" s="849" t="s">
        <v>1629</v>
      </c>
    </row>
    <row r="1049" spans="1:15">
      <c r="A1049" s="846" t="s">
        <v>1356</v>
      </c>
      <c r="B1049" s="52" t="s">
        <v>3021</v>
      </c>
      <c r="C1049" s="51" t="s">
        <v>21</v>
      </c>
      <c r="D1049" s="50">
        <v>1430</v>
      </c>
      <c r="E1049" s="50" t="s">
        <v>21</v>
      </c>
      <c r="F1049" s="50" t="s">
        <v>21</v>
      </c>
      <c r="G1049" s="50">
        <v>5</v>
      </c>
      <c r="H1049" s="50">
        <v>1151</v>
      </c>
      <c r="I1049" s="49">
        <v>6</v>
      </c>
      <c r="J1049" s="49">
        <v>294</v>
      </c>
      <c r="K1049" s="48" t="s">
        <v>22</v>
      </c>
      <c r="L1049" s="55" t="s">
        <v>21</v>
      </c>
      <c r="M1049" s="847" t="s">
        <v>21</v>
      </c>
      <c r="N1049" s="848" t="s">
        <v>1629</v>
      </c>
      <c r="O1049" s="849" t="s">
        <v>1629</v>
      </c>
    </row>
    <row r="1050" spans="1:15">
      <c r="A1050" s="846" t="s">
        <v>1357</v>
      </c>
      <c r="B1050" s="52" t="s">
        <v>3022</v>
      </c>
      <c r="C1050" s="51" t="s">
        <v>21</v>
      </c>
      <c r="D1050" s="50">
        <v>871</v>
      </c>
      <c r="E1050" s="50" t="s">
        <v>21</v>
      </c>
      <c r="F1050" s="50" t="s">
        <v>21</v>
      </c>
      <c r="G1050" s="50">
        <v>5</v>
      </c>
      <c r="H1050" s="50">
        <v>620</v>
      </c>
      <c r="I1050" s="49">
        <v>5</v>
      </c>
      <c r="J1050" s="49">
        <v>294</v>
      </c>
      <c r="K1050" s="48" t="s">
        <v>22</v>
      </c>
      <c r="L1050" s="55" t="s">
        <v>21</v>
      </c>
      <c r="M1050" s="847" t="s">
        <v>21</v>
      </c>
      <c r="N1050" s="848" t="s">
        <v>1629</v>
      </c>
      <c r="O1050" s="849" t="s">
        <v>1629</v>
      </c>
    </row>
    <row r="1051" spans="1:15">
      <c r="A1051" s="846" t="s">
        <v>1358</v>
      </c>
      <c r="B1051" s="52" t="s">
        <v>1717</v>
      </c>
      <c r="C1051" s="51" t="s">
        <v>21</v>
      </c>
      <c r="D1051" s="50">
        <v>475</v>
      </c>
      <c r="E1051" s="50" t="s">
        <v>21</v>
      </c>
      <c r="F1051" s="50" t="s">
        <v>21</v>
      </c>
      <c r="G1051" s="50">
        <v>5</v>
      </c>
      <c r="H1051" s="50">
        <v>478</v>
      </c>
      <c r="I1051" s="49">
        <v>5</v>
      </c>
      <c r="J1051" s="49">
        <v>294</v>
      </c>
      <c r="K1051" s="48" t="s">
        <v>22</v>
      </c>
      <c r="L1051" s="55" t="s">
        <v>21</v>
      </c>
      <c r="M1051" s="847" t="s">
        <v>21</v>
      </c>
      <c r="N1051" s="848" t="s">
        <v>1629</v>
      </c>
      <c r="O1051" s="849" t="s">
        <v>1629</v>
      </c>
    </row>
    <row r="1052" spans="1:15">
      <c r="A1052" s="846" t="s">
        <v>1359</v>
      </c>
      <c r="B1052" s="52" t="s">
        <v>3023</v>
      </c>
      <c r="C1052" s="51" t="s">
        <v>21</v>
      </c>
      <c r="D1052" s="50">
        <v>1159</v>
      </c>
      <c r="E1052" s="50" t="s">
        <v>21</v>
      </c>
      <c r="F1052" s="50" t="s">
        <v>21</v>
      </c>
      <c r="G1052" s="50">
        <v>5</v>
      </c>
      <c r="H1052" s="50">
        <v>976</v>
      </c>
      <c r="I1052" s="49">
        <v>6</v>
      </c>
      <c r="J1052" s="49">
        <v>294</v>
      </c>
      <c r="K1052" s="48" t="s">
        <v>22</v>
      </c>
      <c r="L1052" s="55" t="s">
        <v>21</v>
      </c>
      <c r="M1052" s="847" t="s">
        <v>21</v>
      </c>
      <c r="N1052" s="848" t="s">
        <v>1629</v>
      </c>
      <c r="O1052" s="849" t="s">
        <v>1629</v>
      </c>
    </row>
    <row r="1053" spans="1:15">
      <c r="A1053" s="846" t="s">
        <v>1360</v>
      </c>
      <c r="B1053" s="52" t="s">
        <v>3024</v>
      </c>
      <c r="C1053" s="51" t="s">
        <v>21</v>
      </c>
      <c r="D1053" s="50">
        <v>1159</v>
      </c>
      <c r="E1053" s="50" t="s">
        <v>21</v>
      </c>
      <c r="F1053" s="50" t="s">
        <v>21</v>
      </c>
      <c r="G1053" s="50">
        <v>5</v>
      </c>
      <c r="H1053" s="50">
        <v>908</v>
      </c>
      <c r="I1053" s="49">
        <v>5</v>
      </c>
      <c r="J1053" s="49">
        <v>294</v>
      </c>
      <c r="K1053" s="48" t="s">
        <v>22</v>
      </c>
      <c r="L1053" s="55" t="s">
        <v>21</v>
      </c>
      <c r="M1053" s="847" t="s">
        <v>21</v>
      </c>
      <c r="N1053" s="848" t="s">
        <v>1629</v>
      </c>
      <c r="O1053" s="849" t="s">
        <v>1629</v>
      </c>
    </row>
    <row r="1054" spans="1:15">
      <c r="A1054" s="846" t="s">
        <v>1361</v>
      </c>
      <c r="B1054" s="52" t="s">
        <v>374</v>
      </c>
      <c r="C1054" s="51" t="s">
        <v>21</v>
      </c>
      <c r="D1054" s="50">
        <v>685</v>
      </c>
      <c r="E1054" s="50" t="s">
        <v>21</v>
      </c>
      <c r="F1054" s="50" t="s">
        <v>21</v>
      </c>
      <c r="G1054" s="50">
        <v>5</v>
      </c>
      <c r="H1054" s="50">
        <v>1232</v>
      </c>
      <c r="I1054" s="49">
        <v>9</v>
      </c>
      <c r="J1054" s="49">
        <v>294</v>
      </c>
      <c r="K1054" s="48" t="s">
        <v>22</v>
      </c>
      <c r="L1054" s="55" t="s">
        <v>21</v>
      </c>
      <c r="M1054" s="847" t="s">
        <v>21</v>
      </c>
      <c r="N1054" s="848" t="s">
        <v>1629</v>
      </c>
      <c r="O1054" s="849" t="s">
        <v>1629</v>
      </c>
    </row>
    <row r="1055" spans="1:15">
      <c r="A1055" s="846" t="s">
        <v>1362</v>
      </c>
      <c r="B1055" s="52" t="s">
        <v>375</v>
      </c>
      <c r="C1055" s="51" t="s">
        <v>21</v>
      </c>
      <c r="D1055" s="50">
        <v>763</v>
      </c>
      <c r="E1055" s="50" t="s">
        <v>21</v>
      </c>
      <c r="F1055" s="50" t="s">
        <v>21</v>
      </c>
      <c r="G1055" s="50">
        <v>5</v>
      </c>
      <c r="H1055" s="50">
        <v>581</v>
      </c>
      <c r="I1055" s="49">
        <v>5</v>
      </c>
      <c r="J1055" s="49">
        <v>294</v>
      </c>
      <c r="K1055" s="48" t="s">
        <v>22</v>
      </c>
      <c r="L1055" s="55" t="s">
        <v>21</v>
      </c>
      <c r="M1055" s="847" t="s">
        <v>21</v>
      </c>
      <c r="N1055" s="848" t="s">
        <v>1629</v>
      </c>
      <c r="O1055" s="849" t="s">
        <v>1629</v>
      </c>
    </row>
    <row r="1056" spans="1:15">
      <c r="A1056" s="846" t="s">
        <v>1363</v>
      </c>
      <c r="B1056" s="52" t="s">
        <v>376</v>
      </c>
      <c r="C1056" s="51" t="s">
        <v>21</v>
      </c>
      <c r="D1056" s="50">
        <v>1995</v>
      </c>
      <c r="E1056" s="50" t="s">
        <v>21</v>
      </c>
      <c r="F1056" s="50" t="s">
        <v>21</v>
      </c>
      <c r="G1056" s="50">
        <v>9</v>
      </c>
      <c r="H1056" s="50">
        <v>1422</v>
      </c>
      <c r="I1056" s="49">
        <v>14</v>
      </c>
      <c r="J1056" s="49">
        <v>294</v>
      </c>
      <c r="K1056" s="48" t="s">
        <v>22</v>
      </c>
      <c r="L1056" s="55" t="s">
        <v>21</v>
      </c>
      <c r="M1056" s="847" t="s">
        <v>21</v>
      </c>
      <c r="N1056" s="848" t="s">
        <v>1629</v>
      </c>
      <c r="O1056" s="849" t="s">
        <v>1629</v>
      </c>
    </row>
    <row r="1057" spans="1:15">
      <c r="A1057" s="846" t="s">
        <v>1364</v>
      </c>
      <c r="B1057" s="52" t="s">
        <v>377</v>
      </c>
      <c r="C1057" s="51" t="s">
        <v>21</v>
      </c>
      <c r="D1057" s="50">
        <v>661</v>
      </c>
      <c r="E1057" s="50" t="s">
        <v>21</v>
      </c>
      <c r="F1057" s="50" t="s">
        <v>21</v>
      </c>
      <c r="G1057" s="50">
        <v>5</v>
      </c>
      <c r="H1057" s="50">
        <v>909</v>
      </c>
      <c r="I1057" s="49">
        <v>14</v>
      </c>
      <c r="J1057" s="49">
        <v>294</v>
      </c>
      <c r="K1057" s="48" t="s">
        <v>22</v>
      </c>
      <c r="L1057" s="55" t="s">
        <v>21</v>
      </c>
      <c r="M1057" s="847" t="s">
        <v>21</v>
      </c>
      <c r="N1057" s="848" t="s">
        <v>1629</v>
      </c>
      <c r="O1057" s="849" t="s">
        <v>1629</v>
      </c>
    </row>
    <row r="1058" spans="1:15">
      <c r="A1058" s="846" t="s">
        <v>1365</v>
      </c>
      <c r="B1058" s="52" t="s">
        <v>378</v>
      </c>
      <c r="C1058" s="51">
        <v>0</v>
      </c>
      <c r="D1058" s="50">
        <v>0</v>
      </c>
      <c r="E1058" s="50" t="s">
        <v>21</v>
      </c>
      <c r="F1058" s="50" t="s">
        <v>21</v>
      </c>
      <c r="G1058" s="50">
        <v>5</v>
      </c>
      <c r="H1058" s="50">
        <v>0</v>
      </c>
      <c r="I1058" s="49">
        <v>5</v>
      </c>
      <c r="J1058" s="49">
        <v>0</v>
      </c>
      <c r="K1058" s="48" t="s">
        <v>22</v>
      </c>
      <c r="L1058" s="55" t="s">
        <v>21</v>
      </c>
      <c r="M1058" s="847" t="s">
        <v>21</v>
      </c>
      <c r="N1058" s="848" t="s">
        <v>1629</v>
      </c>
      <c r="O1058" s="849" t="s">
        <v>1629</v>
      </c>
    </row>
    <row r="1059" spans="1:15">
      <c r="A1059" s="846" t="s">
        <v>1366</v>
      </c>
      <c r="B1059" s="52" t="s">
        <v>3025</v>
      </c>
      <c r="C1059" s="51" t="s">
        <v>21</v>
      </c>
      <c r="D1059" s="50">
        <v>7492</v>
      </c>
      <c r="E1059" s="50" t="s">
        <v>21</v>
      </c>
      <c r="F1059" s="50" t="s">
        <v>21</v>
      </c>
      <c r="G1059" s="50">
        <v>26</v>
      </c>
      <c r="H1059" s="50">
        <v>8321</v>
      </c>
      <c r="I1059" s="49">
        <v>53</v>
      </c>
      <c r="J1059" s="49">
        <v>214</v>
      </c>
      <c r="K1059" s="48" t="s">
        <v>22</v>
      </c>
      <c r="L1059" s="55" t="s">
        <v>21</v>
      </c>
      <c r="M1059" s="847" t="s">
        <v>21</v>
      </c>
      <c r="N1059" s="848">
        <v>1</v>
      </c>
      <c r="O1059" s="849" t="s">
        <v>2210</v>
      </c>
    </row>
    <row r="1060" spans="1:15">
      <c r="A1060" s="846" t="s">
        <v>1367</v>
      </c>
      <c r="B1060" s="52" t="s">
        <v>3026</v>
      </c>
      <c r="C1060" s="51" t="s">
        <v>21</v>
      </c>
      <c r="D1060" s="50">
        <v>5798</v>
      </c>
      <c r="E1060" s="50" t="s">
        <v>21</v>
      </c>
      <c r="F1060" s="50" t="s">
        <v>21</v>
      </c>
      <c r="G1060" s="50">
        <v>12</v>
      </c>
      <c r="H1060" s="50">
        <v>5798</v>
      </c>
      <c r="I1060" s="49">
        <v>12</v>
      </c>
      <c r="J1060" s="49">
        <v>214</v>
      </c>
      <c r="K1060" s="48" t="s">
        <v>22</v>
      </c>
      <c r="L1060" s="55" t="s">
        <v>21</v>
      </c>
      <c r="M1060" s="847" t="s">
        <v>21</v>
      </c>
      <c r="N1060" s="848">
        <v>1</v>
      </c>
      <c r="O1060" s="849" t="s">
        <v>2210</v>
      </c>
    </row>
    <row r="1061" spans="1:15">
      <c r="A1061" s="846" t="s">
        <v>1368</v>
      </c>
      <c r="B1061" s="52" t="s">
        <v>379</v>
      </c>
      <c r="C1061" s="51" t="s">
        <v>21</v>
      </c>
      <c r="D1061" s="50">
        <v>7005</v>
      </c>
      <c r="E1061" s="50" t="s">
        <v>21</v>
      </c>
      <c r="F1061" s="50" t="s">
        <v>21</v>
      </c>
      <c r="G1061" s="50">
        <v>19</v>
      </c>
      <c r="H1061" s="50">
        <v>9190</v>
      </c>
      <c r="I1061" s="49">
        <v>64</v>
      </c>
      <c r="J1061" s="49">
        <v>214</v>
      </c>
      <c r="K1061" s="48" t="s">
        <v>22</v>
      </c>
      <c r="L1061" s="55" t="s">
        <v>21</v>
      </c>
      <c r="M1061" s="847" t="s">
        <v>21</v>
      </c>
      <c r="N1061" s="848" t="s">
        <v>1629</v>
      </c>
      <c r="O1061" s="849" t="s">
        <v>1629</v>
      </c>
    </row>
    <row r="1062" spans="1:15">
      <c r="A1062" s="846" t="s">
        <v>1369</v>
      </c>
      <c r="B1062" s="52" t="s">
        <v>380</v>
      </c>
      <c r="C1062" s="51" t="s">
        <v>21</v>
      </c>
      <c r="D1062" s="50">
        <v>4268</v>
      </c>
      <c r="E1062" s="50" t="s">
        <v>21</v>
      </c>
      <c r="F1062" s="50" t="s">
        <v>21</v>
      </c>
      <c r="G1062" s="50">
        <v>13</v>
      </c>
      <c r="H1062" s="50">
        <v>5727</v>
      </c>
      <c r="I1062" s="49">
        <v>25</v>
      </c>
      <c r="J1062" s="49">
        <v>214</v>
      </c>
      <c r="K1062" s="48" t="s">
        <v>22</v>
      </c>
      <c r="L1062" s="55" t="s">
        <v>21</v>
      </c>
      <c r="M1062" s="847" t="s">
        <v>21</v>
      </c>
      <c r="N1062" s="848" t="s">
        <v>1629</v>
      </c>
      <c r="O1062" s="849" t="s">
        <v>1629</v>
      </c>
    </row>
    <row r="1063" spans="1:15">
      <c r="A1063" s="846" t="s">
        <v>1370</v>
      </c>
      <c r="B1063" s="52" t="s">
        <v>381</v>
      </c>
      <c r="C1063" s="51" t="s">
        <v>21</v>
      </c>
      <c r="D1063" s="50">
        <v>8167</v>
      </c>
      <c r="E1063" s="50" t="s">
        <v>21</v>
      </c>
      <c r="F1063" s="50" t="s">
        <v>21</v>
      </c>
      <c r="G1063" s="50">
        <v>34</v>
      </c>
      <c r="H1063" s="50">
        <v>12079</v>
      </c>
      <c r="I1063" s="49">
        <v>73</v>
      </c>
      <c r="J1063" s="49">
        <v>214</v>
      </c>
      <c r="K1063" s="48" t="s">
        <v>22</v>
      </c>
      <c r="L1063" s="55" t="s">
        <v>21</v>
      </c>
      <c r="M1063" s="847" t="s">
        <v>21</v>
      </c>
      <c r="N1063" s="848" t="s">
        <v>1629</v>
      </c>
      <c r="O1063" s="849" t="s">
        <v>1629</v>
      </c>
    </row>
    <row r="1064" spans="1:15">
      <c r="A1064" s="846" t="s">
        <v>1371</v>
      </c>
      <c r="B1064" s="52" t="s">
        <v>382</v>
      </c>
      <c r="C1064" s="51" t="s">
        <v>21</v>
      </c>
      <c r="D1064" s="50">
        <v>3700</v>
      </c>
      <c r="E1064" s="50" t="s">
        <v>21</v>
      </c>
      <c r="F1064" s="50" t="s">
        <v>21</v>
      </c>
      <c r="G1064" s="50">
        <v>7</v>
      </c>
      <c r="H1064" s="50">
        <v>5367</v>
      </c>
      <c r="I1064" s="49">
        <v>27</v>
      </c>
      <c r="J1064" s="49">
        <v>214</v>
      </c>
      <c r="K1064" s="48" t="s">
        <v>22</v>
      </c>
      <c r="L1064" s="55" t="s">
        <v>21</v>
      </c>
      <c r="M1064" s="847" t="s">
        <v>21</v>
      </c>
      <c r="N1064" s="848" t="s">
        <v>1629</v>
      </c>
      <c r="O1064" s="849" t="s">
        <v>1629</v>
      </c>
    </row>
    <row r="1065" spans="1:15">
      <c r="A1065" s="846" t="s">
        <v>1372</v>
      </c>
      <c r="B1065" s="52" t="s">
        <v>383</v>
      </c>
      <c r="C1065" s="51" t="s">
        <v>21</v>
      </c>
      <c r="D1065" s="50">
        <v>1521</v>
      </c>
      <c r="E1065" s="50" t="s">
        <v>21</v>
      </c>
      <c r="F1065" s="50" t="s">
        <v>21</v>
      </c>
      <c r="G1065" s="50">
        <v>5</v>
      </c>
      <c r="H1065" s="50">
        <v>3753</v>
      </c>
      <c r="I1065" s="49">
        <v>30</v>
      </c>
      <c r="J1065" s="49">
        <v>214</v>
      </c>
      <c r="K1065" s="48" t="s">
        <v>22</v>
      </c>
      <c r="L1065" s="55" t="s">
        <v>21</v>
      </c>
      <c r="M1065" s="847" t="s">
        <v>21</v>
      </c>
      <c r="N1065" s="848" t="s">
        <v>1629</v>
      </c>
      <c r="O1065" s="849" t="s">
        <v>1629</v>
      </c>
    </row>
    <row r="1066" spans="1:15">
      <c r="A1066" s="846" t="s">
        <v>1373</v>
      </c>
      <c r="B1066" s="52" t="s">
        <v>384</v>
      </c>
      <c r="C1066" s="56">
        <v>218</v>
      </c>
      <c r="D1066" s="50">
        <v>1028</v>
      </c>
      <c r="E1066" s="50" t="s">
        <v>21</v>
      </c>
      <c r="F1066" s="50" t="s">
        <v>21</v>
      </c>
      <c r="G1066" s="50">
        <v>5</v>
      </c>
      <c r="H1066" s="50">
        <v>2348</v>
      </c>
      <c r="I1066" s="49">
        <v>16</v>
      </c>
      <c r="J1066" s="49">
        <v>214</v>
      </c>
      <c r="K1066" s="48" t="s">
        <v>22</v>
      </c>
      <c r="L1066" s="55" t="s">
        <v>21</v>
      </c>
      <c r="M1066" s="847" t="s">
        <v>21</v>
      </c>
      <c r="N1066" s="848" t="s">
        <v>1629</v>
      </c>
      <c r="O1066" s="849" t="s">
        <v>1629</v>
      </c>
    </row>
    <row r="1067" spans="1:15">
      <c r="A1067" s="846" t="s">
        <v>3027</v>
      </c>
      <c r="B1067" s="52" t="s">
        <v>3028</v>
      </c>
      <c r="C1067" s="51" t="s">
        <v>21</v>
      </c>
      <c r="D1067" s="50">
        <v>1549</v>
      </c>
      <c r="E1067" s="50" t="s">
        <v>21</v>
      </c>
      <c r="F1067" s="50" t="s">
        <v>21</v>
      </c>
      <c r="G1067" s="50">
        <v>5</v>
      </c>
      <c r="H1067" s="50">
        <v>1549</v>
      </c>
      <c r="I1067" s="49">
        <v>5</v>
      </c>
      <c r="J1067" s="49">
        <v>214</v>
      </c>
      <c r="K1067" s="48" t="s">
        <v>22</v>
      </c>
      <c r="L1067" s="55" t="s">
        <v>21</v>
      </c>
      <c r="M1067" s="847" t="s">
        <v>21</v>
      </c>
      <c r="N1067" s="848" t="s">
        <v>1629</v>
      </c>
      <c r="O1067" s="849" t="s">
        <v>1629</v>
      </c>
    </row>
    <row r="1068" spans="1:15">
      <c r="A1068" s="846" t="s">
        <v>3029</v>
      </c>
      <c r="B1068" s="52" t="s">
        <v>3030</v>
      </c>
      <c r="C1068" s="51" t="s">
        <v>21</v>
      </c>
      <c r="D1068" s="50">
        <v>1549</v>
      </c>
      <c r="E1068" s="50" t="s">
        <v>21</v>
      </c>
      <c r="F1068" s="50" t="s">
        <v>21</v>
      </c>
      <c r="G1068" s="50">
        <v>5</v>
      </c>
      <c r="H1068" s="50">
        <v>1549</v>
      </c>
      <c r="I1068" s="49">
        <v>5</v>
      </c>
      <c r="J1068" s="49">
        <v>214</v>
      </c>
      <c r="K1068" s="48" t="s">
        <v>22</v>
      </c>
      <c r="L1068" s="55" t="s">
        <v>21</v>
      </c>
      <c r="M1068" s="847" t="s">
        <v>21</v>
      </c>
      <c r="N1068" s="848" t="s">
        <v>1629</v>
      </c>
      <c r="O1068" s="849" t="s">
        <v>1629</v>
      </c>
    </row>
    <row r="1069" spans="1:15">
      <c r="A1069" s="846" t="s">
        <v>3031</v>
      </c>
      <c r="B1069" s="52" t="s">
        <v>3032</v>
      </c>
      <c r="C1069" s="51" t="s">
        <v>21</v>
      </c>
      <c r="D1069" s="50">
        <v>1189</v>
      </c>
      <c r="E1069" s="50" t="s">
        <v>21</v>
      </c>
      <c r="F1069" s="50" t="s">
        <v>21</v>
      </c>
      <c r="G1069" s="50">
        <v>5</v>
      </c>
      <c r="H1069" s="50">
        <v>1189</v>
      </c>
      <c r="I1069" s="49">
        <v>5</v>
      </c>
      <c r="J1069" s="49">
        <v>214</v>
      </c>
      <c r="K1069" s="48" t="s">
        <v>22</v>
      </c>
      <c r="L1069" s="55" t="s">
        <v>21</v>
      </c>
      <c r="M1069" s="847" t="s">
        <v>21</v>
      </c>
      <c r="N1069" s="848" t="s">
        <v>1629</v>
      </c>
      <c r="O1069" s="849" t="s">
        <v>1629</v>
      </c>
    </row>
    <row r="1070" spans="1:15">
      <c r="A1070" s="846" t="s">
        <v>3033</v>
      </c>
      <c r="B1070" s="52" t="s">
        <v>3034</v>
      </c>
      <c r="C1070" s="51" t="s">
        <v>21</v>
      </c>
      <c r="D1070" s="50">
        <v>1189</v>
      </c>
      <c r="E1070" s="50" t="s">
        <v>21</v>
      </c>
      <c r="F1070" s="50" t="s">
        <v>21</v>
      </c>
      <c r="G1070" s="50">
        <v>5</v>
      </c>
      <c r="H1070" s="50">
        <v>1189</v>
      </c>
      <c r="I1070" s="49">
        <v>5</v>
      </c>
      <c r="J1070" s="49">
        <v>214</v>
      </c>
      <c r="K1070" s="48" t="s">
        <v>22</v>
      </c>
      <c r="L1070" s="55" t="s">
        <v>21</v>
      </c>
      <c r="M1070" s="847" t="s">
        <v>21</v>
      </c>
      <c r="N1070" s="848" t="s">
        <v>1629</v>
      </c>
      <c r="O1070" s="849" t="s">
        <v>1629</v>
      </c>
    </row>
    <row r="1071" spans="1:15">
      <c r="A1071" s="846" t="s">
        <v>3035</v>
      </c>
      <c r="B1071" s="52" t="s">
        <v>3036</v>
      </c>
      <c r="C1071" s="51" t="s">
        <v>21</v>
      </c>
      <c r="D1071" s="50">
        <v>1347</v>
      </c>
      <c r="E1071" s="50" t="s">
        <v>21</v>
      </c>
      <c r="F1071" s="50" t="s">
        <v>21</v>
      </c>
      <c r="G1071" s="50">
        <v>5</v>
      </c>
      <c r="H1071" s="50">
        <v>1347</v>
      </c>
      <c r="I1071" s="49">
        <v>5</v>
      </c>
      <c r="J1071" s="49">
        <v>214</v>
      </c>
      <c r="K1071" s="48" t="s">
        <v>22</v>
      </c>
      <c r="L1071" s="55" t="s">
        <v>21</v>
      </c>
      <c r="M1071" s="847" t="s">
        <v>21</v>
      </c>
      <c r="N1071" s="848" t="s">
        <v>1629</v>
      </c>
      <c r="O1071" s="849" t="s">
        <v>1629</v>
      </c>
    </row>
    <row r="1072" spans="1:15">
      <c r="A1072" s="846" t="s">
        <v>3037</v>
      </c>
      <c r="B1072" s="52" t="s">
        <v>3038</v>
      </c>
      <c r="C1072" s="51" t="s">
        <v>21</v>
      </c>
      <c r="D1072" s="50">
        <v>1153</v>
      </c>
      <c r="E1072" s="50" t="s">
        <v>21</v>
      </c>
      <c r="F1072" s="50" t="s">
        <v>21</v>
      </c>
      <c r="G1072" s="50">
        <v>5</v>
      </c>
      <c r="H1072" s="50">
        <v>1153</v>
      </c>
      <c r="I1072" s="49">
        <v>5</v>
      </c>
      <c r="J1072" s="49">
        <v>214</v>
      </c>
      <c r="K1072" s="48" t="s">
        <v>22</v>
      </c>
      <c r="L1072" s="55" t="s">
        <v>21</v>
      </c>
      <c r="M1072" s="847" t="s">
        <v>21</v>
      </c>
      <c r="N1072" s="848" t="s">
        <v>1629</v>
      </c>
      <c r="O1072" s="849" t="s">
        <v>1629</v>
      </c>
    </row>
    <row r="1073" spans="1:15">
      <c r="A1073" s="846" t="s">
        <v>3039</v>
      </c>
      <c r="B1073" s="52" t="s">
        <v>3040</v>
      </c>
      <c r="C1073" s="51" t="s">
        <v>21</v>
      </c>
      <c r="D1073" s="50">
        <v>1023</v>
      </c>
      <c r="E1073" s="50" t="s">
        <v>21</v>
      </c>
      <c r="F1073" s="50" t="s">
        <v>21</v>
      </c>
      <c r="G1073" s="50">
        <v>5</v>
      </c>
      <c r="H1073" s="50">
        <v>1023</v>
      </c>
      <c r="I1073" s="49">
        <v>5</v>
      </c>
      <c r="J1073" s="49">
        <v>214</v>
      </c>
      <c r="K1073" s="48" t="s">
        <v>22</v>
      </c>
      <c r="L1073" s="55" t="s">
        <v>21</v>
      </c>
      <c r="M1073" s="847" t="s">
        <v>21</v>
      </c>
      <c r="N1073" s="848" t="s">
        <v>1629</v>
      </c>
      <c r="O1073" s="849" t="s">
        <v>1629</v>
      </c>
    </row>
    <row r="1074" spans="1:15">
      <c r="A1074" s="846" t="s">
        <v>3041</v>
      </c>
      <c r="B1074" s="52" t="s">
        <v>3042</v>
      </c>
      <c r="C1074" s="51" t="s">
        <v>21</v>
      </c>
      <c r="D1074" s="50">
        <v>912</v>
      </c>
      <c r="E1074" s="50" t="s">
        <v>21</v>
      </c>
      <c r="F1074" s="50" t="s">
        <v>21</v>
      </c>
      <c r="G1074" s="50">
        <v>5</v>
      </c>
      <c r="H1074" s="50">
        <v>912</v>
      </c>
      <c r="I1074" s="49">
        <v>5</v>
      </c>
      <c r="J1074" s="49">
        <v>214</v>
      </c>
      <c r="K1074" s="48" t="s">
        <v>22</v>
      </c>
      <c r="L1074" s="55" t="s">
        <v>21</v>
      </c>
      <c r="M1074" s="847" t="s">
        <v>21</v>
      </c>
      <c r="N1074" s="848" t="s">
        <v>1629</v>
      </c>
      <c r="O1074" s="849" t="s">
        <v>1629</v>
      </c>
    </row>
    <row r="1075" spans="1:15">
      <c r="A1075" s="846" t="s">
        <v>1374</v>
      </c>
      <c r="B1075" s="52" t="s">
        <v>385</v>
      </c>
      <c r="C1075" s="51" t="s">
        <v>21</v>
      </c>
      <c r="D1075" s="50">
        <v>14548</v>
      </c>
      <c r="E1075" s="50" t="s">
        <v>21</v>
      </c>
      <c r="F1075" s="50" t="s">
        <v>21</v>
      </c>
      <c r="G1075" s="50">
        <v>102</v>
      </c>
      <c r="H1075" s="50">
        <v>14548</v>
      </c>
      <c r="I1075" s="49">
        <v>102</v>
      </c>
      <c r="J1075" s="49">
        <v>214</v>
      </c>
      <c r="K1075" s="48" t="s">
        <v>22</v>
      </c>
      <c r="L1075" s="55" t="s">
        <v>21</v>
      </c>
      <c r="M1075" s="847" t="s">
        <v>21</v>
      </c>
      <c r="N1075" s="848" t="s">
        <v>1629</v>
      </c>
      <c r="O1075" s="849" t="s">
        <v>1629</v>
      </c>
    </row>
    <row r="1076" spans="1:15">
      <c r="A1076" s="846" t="s">
        <v>1375</v>
      </c>
      <c r="B1076" s="52" t="s">
        <v>386</v>
      </c>
      <c r="C1076" s="51" t="s">
        <v>21</v>
      </c>
      <c r="D1076" s="50">
        <v>7534</v>
      </c>
      <c r="E1076" s="50" t="s">
        <v>21</v>
      </c>
      <c r="F1076" s="50" t="s">
        <v>21</v>
      </c>
      <c r="G1076" s="50">
        <v>50</v>
      </c>
      <c r="H1076" s="50">
        <v>10394</v>
      </c>
      <c r="I1076" s="49">
        <v>85</v>
      </c>
      <c r="J1076" s="49">
        <v>214</v>
      </c>
      <c r="K1076" s="48" t="s">
        <v>22</v>
      </c>
      <c r="L1076" s="55" t="s">
        <v>21</v>
      </c>
      <c r="M1076" s="847" t="s">
        <v>21</v>
      </c>
      <c r="N1076" s="848" t="s">
        <v>1629</v>
      </c>
      <c r="O1076" s="849" t="s">
        <v>1629</v>
      </c>
    </row>
    <row r="1077" spans="1:15">
      <c r="A1077" s="846" t="s">
        <v>1376</v>
      </c>
      <c r="B1077" s="52" t="s">
        <v>3043</v>
      </c>
      <c r="C1077" s="51" t="s">
        <v>21</v>
      </c>
      <c r="D1077" s="50">
        <v>2226</v>
      </c>
      <c r="E1077" s="50" t="s">
        <v>21</v>
      </c>
      <c r="F1077" s="50" t="s">
        <v>21</v>
      </c>
      <c r="G1077" s="50">
        <v>13</v>
      </c>
      <c r="H1077" s="50">
        <v>5485</v>
      </c>
      <c r="I1077" s="49">
        <v>41</v>
      </c>
      <c r="J1077" s="49">
        <v>214</v>
      </c>
      <c r="K1077" s="48" t="s">
        <v>22</v>
      </c>
      <c r="L1077" s="55" t="s">
        <v>21</v>
      </c>
      <c r="M1077" s="847" t="s">
        <v>21</v>
      </c>
      <c r="N1077" s="848" t="s">
        <v>1629</v>
      </c>
      <c r="O1077" s="849" t="s">
        <v>1629</v>
      </c>
    </row>
    <row r="1078" spans="1:15">
      <c r="A1078" s="846" t="s">
        <v>1377</v>
      </c>
      <c r="B1078" s="52" t="s">
        <v>3044</v>
      </c>
      <c r="C1078" s="51" t="s">
        <v>21</v>
      </c>
      <c r="D1078" s="50">
        <v>1272</v>
      </c>
      <c r="E1078" s="50" t="s">
        <v>21</v>
      </c>
      <c r="F1078" s="50" t="s">
        <v>21</v>
      </c>
      <c r="G1078" s="50">
        <v>5</v>
      </c>
      <c r="H1078" s="50">
        <v>1656</v>
      </c>
      <c r="I1078" s="49">
        <v>8</v>
      </c>
      <c r="J1078" s="49">
        <v>214</v>
      </c>
      <c r="K1078" s="48" t="s">
        <v>27</v>
      </c>
      <c r="L1078" s="55">
        <v>0.25</v>
      </c>
      <c r="M1078" s="847">
        <v>414</v>
      </c>
      <c r="N1078" s="848" t="s">
        <v>1629</v>
      </c>
      <c r="O1078" s="849" t="s">
        <v>1629</v>
      </c>
    </row>
    <row r="1079" spans="1:15">
      <c r="A1079" s="846" t="s">
        <v>1378</v>
      </c>
      <c r="B1079" s="52" t="s">
        <v>3045</v>
      </c>
      <c r="C1079" s="51" t="s">
        <v>21</v>
      </c>
      <c r="D1079" s="50">
        <v>1272</v>
      </c>
      <c r="E1079" s="50" t="s">
        <v>21</v>
      </c>
      <c r="F1079" s="50" t="s">
        <v>21</v>
      </c>
      <c r="G1079" s="50">
        <v>5</v>
      </c>
      <c r="H1079" s="50">
        <v>1656</v>
      </c>
      <c r="I1079" s="49">
        <v>8</v>
      </c>
      <c r="J1079" s="49">
        <v>214</v>
      </c>
      <c r="K1079" s="48" t="s">
        <v>27</v>
      </c>
      <c r="L1079" s="55">
        <v>0.25</v>
      </c>
      <c r="M1079" s="847">
        <v>414</v>
      </c>
      <c r="N1079" s="848" t="s">
        <v>1629</v>
      </c>
      <c r="O1079" s="849" t="s">
        <v>1629</v>
      </c>
    </row>
    <row r="1080" spans="1:15">
      <c r="A1080" s="846" t="s">
        <v>1379</v>
      </c>
      <c r="B1080" s="52" t="s">
        <v>3046</v>
      </c>
      <c r="C1080" s="51" t="s">
        <v>21</v>
      </c>
      <c r="D1080" s="50">
        <v>443</v>
      </c>
      <c r="E1080" s="50" t="s">
        <v>21</v>
      </c>
      <c r="F1080" s="50" t="s">
        <v>21</v>
      </c>
      <c r="G1080" s="50">
        <v>5</v>
      </c>
      <c r="H1080" s="50">
        <v>1053</v>
      </c>
      <c r="I1080" s="49">
        <v>5</v>
      </c>
      <c r="J1080" s="49">
        <v>214</v>
      </c>
      <c r="K1080" s="48" t="s">
        <v>22</v>
      </c>
      <c r="L1080" s="55" t="s">
        <v>21</v>
      </c>
      <c r="M1080" s="847" t="s">
        <v>21</v>
      </c>
      <c r="N1080" s="848" t="s">
        <v>1629</v>
      </c>
      <c r="O1080" s="849" t="s">
        <v>1629</v>
      </c>
    </row>
    <row r="1081" spans="1:15">
      <c r="A1081" s="846" t="s">
        <v>1380</v>
      </c>
      <c r="B1081" s="52" t="s">
        <v>3047</v>
      </c>
      <c r="C1081" s="56">
        <v>210</v>
      </c>
      <c r="D1081" s="50">
        <v>409</v>
      </c>
      <c r="E1081" s="50" t="s">
        <v>21</v>
      </c>
      <c r="F1081" s="50" t="s">
        <v>21</v>
      </c>
      <c r="G1081" s="50">
        <v>5</v>
      </c>
      <c r="H1081" s="50">
        <v>1053</v>
      </c>
      <c r="I1081" s="49">
        <v>5</v>
      </c>
      <c r="J1081" s="49">
        <v>214</v>
      </c>
      <c r="K1081" s="48" t="s">
        <v>27</v>
      </c>
      <c r="L1081" s="55">
        <v>0.25</v>
      </c>
      <c r="M1081" s="847">
        <v>263</v>
      </c>
      <c r="N1081" s="848" t="s">
        <v>1629</v>
      </c>
      <c r="O1081" s="849" t="s">
        <v>1629</v>
      </c>
    </row>
    <row r="1082" spans="1:15">
      <c r="A1082" s="846" t="s">
        <v>1381</v>
      </c>
      <c r="B1082" s="52" t="s">
        <v>387</v>
      </c>
      <c r="C1082" s="51" t="s">
        <v>21</v>
      </c>
      <c r="D1082" s="50">
        <v>9559</v>
      </c>
      <c r="E1082" s="50" t="s">
        <v>21</v>
      </c>
      <c r="F1082" s="50" t="s">
        <v>21</v>
      </c>
      <c r="G1082" s="50">
        <v>45</v>
      </c>
      <c r="H1082" s="50">
        <v>9970</v>
      </c>
      <c r="I1082" s="49">
        <v>101</v>
      </c>
      <c r="J1082" s="49">
        <v>214</v>
      </c>
      <c r="K1082" s="48" t="s">
        <v>22</v>
      </c>
      <c r="L1082" s="55" t="s">
        <v>21</v>
      </c>
      <c r="M1082" s="847" t="s">
        <v>21</v>
      </c>
      <c r="N1082" s="848" t="s">
        <v>1629</v>
      </c>
      <c r="O1082" s="849" t="s">
        <v>1629</v>
      </c>
    </row>
    <row r="1083" spans="1:15">
      <c r="A1083" s="846" t="s">
        <v>1382</v>
      </c>
      <c r="B1083" s="52" t="s">
        <v>388</v>
      </c>
      <c r="C1083" s="51" t="s">
        <v>21</v>
      </c>
      <c r="D1083" s="50">
        <v>1480</v>
      </c>
      <c r="E1083" s="50" t="s">
        <v>21</v>
      </c>
      <c r="F1083" s="50" t="s">
        <v>21</v>
      </c>
      <c r="G1083" s="50">
        <v>5</v>
      </c>
      <c r="H1083" s="50">
        <v>5238</v>
      </c>
      <c r="I1083" s="49">
        <v>47</v>
      </c>
      <c r="J1083" s="49">
        <v>214</v>
      </c>
      <c r="K1083" s="48" t="s">
        <v>22</v>
      </c>
      <c r="L1083" s="55" t="s">
        <v>21</v>
      </c>
      <c r="M1083" s="847" t="s">
        <v>21</v>
      </c>
      <c r="N1083" s="848">
        <v>1</v>
      </c>
      <c r="O1083" s="849" t="s">
        <v>2210</v>
      </c>
    </row>
    <row r="1084" spans="1:15">
      <c r="A1084" s="846" t="s">
        <v>1383</v>
      </c>
      <c r="B1084" s="52" t="s">
        <v>389</v>
      </c>
      <c r="C1084" s="51" t="s">
        <v>21</v>
      </c>
      <c r="D1084" s="50">
        <v>1023</v>
      </c>
      <c r="E1084" s="50" t="s">
        <v>21</v>
      </c>
      <c r="F1084" s="50" t="s">
        <v>21</v>
      </c>
      <c r="G1084" s="50">
        <v>5</v>
      </c>
      <c r="H1084" s="50">
        <v>3004</v>
      </c>
      <c r="I1084" s="49">
        <v>24</v>
      </c>
      <c r="J1084" s="49">
        <v>214</v>
      </c>
      <c r="K1084" s="48" t="s">
        <v>22</v>
      </c>
      <c r="L1084" s="55" t="s">
        <v>21</v>
      </c>
      <c r="M1084" s="847" t="s">
        <v>21</v>
      </c>
      <c r="N1084" s="848">
        <v>1</v>
      </c>
      <c r="O1084" s="849" t="s">
        <v>2210</v>
      </c>
    </row>
    <row r="1085" spans="1:15">
      <c r="A1085" s="846" t="s">
        <v>1384</v>
      </c>
      <c r="B1085" s="52" t="s">
        <v>3048</v>
      </c>
      <c r="C1085" s="51" t="s">
        <v>21</v>
      </c>
      <c r="D1085" s="50">
        <v>2632</v>
      </c>
      <c r="E1085" s="50" t="s">
        <v>21</v>
      </c>
      <c r="F1085" s="50" t="s">
        <v>21</v>
      </c>
      <c r="G1085" s="50">
        <v>15</v>
      </c>
      <c r="H1085" s="50">
        <v>8268</v>
      </c>
      <c r="I1085" s="49">
        <v>93</v>
      </c>
      <c r="J1085" s="49">
        <v>214</v>
      </c>
      <c r="K1085" s="48" t="s">
        <v>22</v>
      </c>
      <c r="L1085" s="55" t="s">
        <v>21</v>
      </c>
      <c r="M1085" s="847" t="s">
        <v>21</v>
      </c>
      <c r="N1085" s="848" t="s">
        <v>1629</v>
      </c>
      <c r="O1085" s="849" t="s">
        <v>1629</v>
      </c>
    </row>
    <row r="1086" spans="1:15">
      <c r="A1086" s="846" t="s">
        <v>1385</v>
      </c>
      <c r="B1086" s="52" t="s">
        <v>3049</v>
      </c>
      <c r="C1086" s="51" t="s">
        <v>21</v>
      </c>
      <c r="D1086" s="50">
        <v>1249</v>
      </c>
      <c r="E1086" s="50" t="s">
        <v>21</v>
      </c>
      <c r="F1086" s="50" t="s">
        <v>21</v>
      </c>
      <c r="G1086" s="50">
        <v>5</v>
      </c>
      <c r="H1086" s="50">
        <v>3969</v>
      </c>
      <c r="I1086" s="49">
        <v>38</v>
      </c>
      <c r="J1086" s="49">
        <v>214</v>
      </c>
      <c r="K1086" s="48" t="s">
        <v>22</v>
      </c>
      <c r="L1086" s="55" t="s">
        <v>21</v>
      </c>
      <c r="M1086" s="847" t="s">
        <v>21</v>
      </c>
      <c r="N1086" s="848" t="s">
        <v>1629</v>
      </c>
      <c r="O1086" s="849" t="s">
        <v>1629</v>
      </c>
    </row>
    <row r="1087" spans="1:15">
      <c r="A1087" s="846" t="s">
        <v>1386</v>
      </c>
      <c r="B1087" s="52" t="s">
        <v>3050</v>
      </c>
      <c r="C1087" s="51" t="s">
        <v>21</v>
      </c>
      <c r="D1087" s="50">
        <v>975</v>
      </c>
      <c r="E1087" s="50" t="s">
        <v>21</v>
      </c>
      <c r="F1087" s="50" t="s">
        <v>21</v>
      </c>
      <c r="G1087" s="50">
        <v>5</v>
      </c>
      <c r="H1087" s="50">
        <v>2020</v>
      </c>
      <c r="I1087" s="49">
        <v>19</v>
      </c>
      <c r="J1087" s="49">
        <v>214</v>
      </c>
      <c r="K1087" s="48" t="s">
        <v>22</v>
      </c>
      <c r="L1087" s="55" t="s">
        <v>21</v>
      </c>
      <c r="M1087" s="847" t="s">
        <v>21</v>
      </c>
      <c r="N1087" s="848" t="s">
        <v>1629</v>
      </c>
      <c r="O1087" s="849" t="s">
        <v>1629</v>
      </c>
    </row>
    <row r="1088" spans="1:15">
      <c r="A1088" s="846" t="s">
        <v>1387</v>
      </c>
      <c r="B1088" s="52" t="s">
        <v>390</v>
      </c>
      <c r="C1088" s="51" t="s">
        <v>21</v>
      </c>
      <c r="D1088" s="50">
        <v>3729</v>
      </c>
      <c r="E1088" s="50" t="s">
        <v>21</v>
      </c>
      <c r="F1088" s="50" t="s">
        <v>21</v>
      </c>
      <c r="G1088" s="50">
        <v>62</v>
      </c>
      <c r="H1088" s="50">
        <v>4776</v>
      </c>
      <c r="I1088" s="49">
        <v>70</v>
      </c>
      <c r="J1088" s="49">
        <v>214</v>
      </c>
      <c r="K1088" s="48" t="s">
        <v>22</v>
      </c>
      <c r="L1088" s="55" t="s">
        <v>21</v>
      </c>
      <c r="M1088" s="847" t="s">
        <v>21</v>
      </c>
      <c r="N1088" s="848" t="s">
        <v>1629</v>
      </c>
      <c r="O1088" s="849" t="s">
        <v>1629</v>
      </c>
    </row>
    <row r="1089" spans="1:15">
      <c r="A1089" s="846" t="s">
        <v>1388</v>
      </c>
      <c r="B1089" s="52" t="s">
        <v>391</v>
      </c>
      <c r="C1089" s="51" t="s">
        <v>21</v>
      </c>
      <c r="D1089" s="50">
        <v>1104</v>
      </c>
      <c r="E1089" s="50" t="s">
        <v>21</v>
      </c>
      <c r="F1089" s="50" t="s">
        <v>21</v>
      </c>
      <c r="G1089" s="50">
        <v>8</v>
      </c>
      <c r="H1089" s="50">
        <v>2827</v>
      </c>
      <c r="I1089" s="49">
        <v>21</v>
      </c>
      <c r="J1089" s="49">
        <v>214</v>
      </c>
      <c r="K1089" s="48" t="s">
        <v>27</v>
      </c>
      <c r="L1089" s="55">
        <v>0.25</v>
      </c>
      <c r="M1089" s="847">
        <v>707</v>
      </c>
      <c r="N1089" s="848" t="s">
        <v>1629</v>
      </c>
      <c r="O1089" s="849" t="s">
        <v>1629</v>
      </c>
    </row>
    <row r="1090" spans="1:15">
      <c r="A1090" s="846" t="s">
        <v>1389</v>
      </c>
      <c r="B1090" s="52" t="s">
        <v>392</v>
      </c>
      <c r="C1090" s="51" t="s">
        <v>21</v>
      </c>
      <c r="D1090" s="50">
        <v>491</v>
      </c>
      <c r="E1090" s="50" t="s">
        <v>21</v>
      </c>
      <c r="F1090" s="50" t="s">
        <v>21</v>
      </c>
      <c r="G1090" s="50">
        <v>5</v>
      </c>
      <c r="H1090" s="50">
        <v>1833</v>
      </c>
      <c r="I1090" s="49">
        <v>8</v>
      </c>
      <c r="J1090" s="49">
        <v>214</v>
      </c>
      <c r="K1090" s="48" t="s">
        <v>27</v>
      </c>
      <c r="L1090" s="55">
        <v>0.25</v>
      </c>
      <c r="M1090" s="847">
        <v>458</v>
      </c>
      <c r="N1090" s="848" t="s">
        <v>1629</v>
      </c>
      <c r="O1090" s="849" t="s">
        <v>1629</v>
      </c>
    </row>
    <row r="1091" spans="1:15">
      <c r="A1091" s="846" t="s">
        <v>1390</v>
      </c>
      <c r="B1091" s="52" t="s">
        <v>1718</v>
      </c>
      <c r="C1091" s="51" t="s">
        <v>21</v>
      </c>
      <c r="D1091" s="50">
        <v>396</v>
      </c>
      <c r="E1091" s="50" t="s">
        <v>21</v>
      </c>
      <c r="F1091" s="50" t="s">
        <v>21</v>
      </c>
      <c r="G1091" s="50">
        <v>13</v>
      </c>
      <c r="H1091" s="50">
        <v>1865</v>
      </c>
      <c r="I1091" s="49">
        <v>5</v>
      </c>
      <c r="J1091" s="49">
        <v>214</v>
      </c>
      <c r="K1091" s="48" t="s">
        <v>27</v>
      </c>
      <c r="L1091" s="55">
        <v>0.25</v>
      </c>
      <c r="M1091" s="847">
        <v>466</v>
      </c>
      <c r="N1091" s="848" t="s">
        <v>1629</v>
      </c>
      <c r="O1091" s="849" t="s">
        <v>1629</v>
      </c>
    </row>
    <row r="1092" spans="1:15">
      <c r="A1092" s="846" t="s">
        <v>1391</v>
      </c>
      <c r="B1092" s="52" t="s">
        <v>393</v>
      </c>
      <c r="C1092" s="51" t="s">
        <v>21</v>
      </c>
      <c r="D1092" s="50">
        <v>229</v>
      </c>
      <c r="E1092" s="50" t="s">
        <v>21</v>
      </c>
      <c r="F1092" s="50" t="s">
        <v>21</v>
      </c>
      <c r="G1092" s="50">
        <v>5</v>
      </c>
      <c r="H1092" s="50">
        <v>547</v>
      </c>
      <c r="I1092" s="49">
        <v>10</v>
      </c>
      <c r="J1092" s="49">
        <v>214</v>
      </c>
      <c r="K1092" s="48" t="s">
        <v>22</v>
      </c>
      <c r="L1092" s="55" t="s">
        <v>21</v>
      </c>
      <c r="M1092" s="847" t="s">
        <v>21</v>
      </c>
      <c r="N1092" s="848">
        <v>1</v>
      </c>
      <c r="O1092" s="849" t="s">
        <v>1630</v>
      </c>
    </row>
    <row r="1093" spans="1:15">
      <c r="A1093" s="846" t="s">
        <v>1392</v>
      </c>
      <c r="B1093" s="52" t="s">
        <v>3051</v>
      </c>
      <c r="C1093" s="51" t="s">
        <v>21</v>
      </c>
      <c r="D1093" s="50">
        <v>3036</v>
      </c>
      <c r="E1093" s="50" t="s">
        <v>21</v>
      </c>
      <c r="F1093" s="50" t="s">
        <v>21</v>
      </c>
      <c r="G1093" s="50">
        <v>22</v>
      </c>
      <c r="H1093" s="50">
        <v>4814</v>
      </c>
      <c r="I1093" s="49">
        <v>22</v>
      </c>
      <c r="J1093" s="49">
        <v>242</v>
      </c>
      <c r="K1093" s="48" t="s">
        <v>22</v>
      </c>
      <c r="L1093" s="55" t="s">
        <v>21</v>
      </c>
      <c r="M1093" s="847" t="s">
        <v>21</v>
      </c>
      <c r="N1093" s="848" t="s">
        <v>1629</v>
      </c>
      <c r="O1093" s="849" t="s">
        <v>1629</v>
      </c>
    </row>
    <row r="1094" spans="1:15">
      <c r="A1094" s="846" t="s">
        <v>1393</v>
      </c>
      <c r="B1094" s="52" t="s">
        <v>3052</v>
      </c>
      <c r="C1094" s="51" t="s">
        <v>21</v>
      </c>
      <c r="D1094" s="50">
        <v>1356</v>
      </c>
      <c r="E1094" s="50" t="s">
        <v>21</v>
      </c>
      <c r="F1094" s="50" t="s">
        <v>21</v>
      </c>
      <c r="G1094" s="50">
        <v>5</v>
      </c>
      <c r="H1094" s="50">
        <v>4468</v>
      </c>
      <c r="I1094" s="49">
        <v>38</v>
      </c>
      <c r="J1094" s="49">
        <v>242</v>
      </c>
      <c r="K1094" s="48" t="s">
        <v>22</v>
      </c>
      <c r="L1094" s="55" t="s">
        <v>21</v>
      </c>
      <c r="M1094" s="847" t="s">
        <v>21</v>
      </c>
      <c r="N1094" s="848" t="s">
        <v>1629</v>
      </c>
      <c r="O1094" s="849" t="s">
        <v>1629</v>
      </c>
    </row>
    <row r="1095" spans="1:15">
      <c r="A1095" s="846" t="s">
        <v>1394</v>
      </c>
      <c r="B1095" s="52" t="s">
        <v>1719</v>
      </c>
      <c r="C1095" s="51" t="s">
        <v>21</v>
      </c>
      <c r="D1095" s="50">
        <v>5931</v>
      </c>
      <c r="E1095" s="50" t="s">
        <v>21</v>
      </c>
      <c r="F1095" s="50" t="s">
        <v>21</v>
      </c>
      <c r="G1095" s="50">
        <v>23</v>
      </c>
      <c r="H1095" s="50">
        <v>6169</v>
      </c>
      <c r="I1095" s="49">
        <v>23</v>
      </c>
      <c r="J1095" s="49">
        <v>242</v>
      </c>
      <c r="K1095" s="48" t="s">
        <v>22</v>
      </c>
      <c r="L1095" s="55" t="s">
        <v>21</v>
      </c>
      <c r="M1095" s="847" t="s">
        <v>21</v>
      </c>
      <c r="N1095" s="848" t="s">
        <v>1629</v>
      </c>
      <c r="O1095" s="849" t="s">
        <v>1629</v>
      </c>
    </row>
    <row r="1096" spans="1:15">
      <c r="A1096" s="846" t="s">
        <v>1395</v>
      </c>
      <c r="B1096" s="52" t="s">
        <v>1720</v>
      </c>
      <c r="C1096" s="51" t="s">
        <v>21</v>
      </c>
      <c r="D1096" s="50">
        <v>5931</v>
      </c>
      <c r="E1096" s="50" t="s">
        <v>21</v>
      </c>
      <c r="F1096" s="50" t="s">
        <v>21</v>
      </c>
      <c r="G1096" s="50">
        <v>5</v>
      </c>
      <c r="H1096" s="50">
        <v>6169</v>
      </c>
      <c r="I1096" s="49">
        <v>40</v>
      </c>
      <c r="J1096" s="49">
        <v>242</v>
      </c>
      <c r="K1096" s="48" t="s">
        <v>22</v>
      </c>
      <c r="L1096" s="55" t="s">
        <v>21</v>
      </c>
      <c r="M1096" s="847" t="s">
        <v>21</v>
      </c>
      <c r="N1096" s="848"/>
      <c r="O1096" s="849"/>
    </row>
    <row r="1097" spans="1:15">
      <c r="A1097" s="846" t="s">
        <v>1396</v>
      </c>
      <c r="B1097" s="52" t="s">
        <v>1721</v>
      </c>
      <c r="C1097" s="51" t="s">
        <v>21</v>
      </c>
      <c r="D1097" s="50">
        <v>5931</v>
      </c>
      <c r="E1097" s="50" t="s">
        <v>21</v>
      </c>
      <c r="F1097" s="50" t="s">
        <v>21</v>
      </c>
      <c r="G1097" s="50">
        <v>29</v>
      </c>
      <c r="H1097" s="50">
        <v>6169</v>
      </c>
      <c r="I1097" s="49">
        <v>29</v>
      </c>
      <c r="J1097" s="49">
        <v>242</v>
      </c>
      <c r="K1097" s="48" t="s">
        <v>22</v>
      </c>
      <c r="L1097" s="55" t="s">
        <v>21</v>
      </c>
      <c r="M1097" s="847" t="s">
        <v>21</v>
      </c>
      <c r="N1097" s="848" t="s">
        <v>1629</v>
      </c>
      <c r="O1097" s="849" t="s">
        <v>1629</v>
      </c>
    </row>
    <row r="1098" spans="1:15">
      <c r="A1098" s="846" t="s">
        <v>1397</v>
      </c>
      <c r="B1098" s="52" t="s">
        <v>1722</v>
      </c>
      <c r="C1098" s="51" t="s">
        <v>21</v>
      </c>
      <c r="D1098" s="50">
        <v>5931</v>
      </c>
      <c r="E1098" s="50" t="s">
        <v>21</v>
      </c>
      <c r="F1098" s="50" t="s">
        <v>21</v>
      </c>
      <c r="G1098" s="50">
        <v>24</v>
      </c>
      <c r="H1098" s="50">
        <v>6169</v>
      </c>
      <c r="I1098" s="49">
        <v>24</v>
      </c>
      <c r="J1098" s="49">
        <v>242</v>
      </c>
      <c r="K1098" s="48" t="s">
        <v>22</v>
      </c>
      <c r="L1098" s="55" t="s">
        <v>21</v>
      </c>
      <c r="M1098" s="847" t="s">
        <v>21</v>
      </c>
      <c r="N1098" s="848" t="s">
        <v>1629</v>
      </c>
      <c r="O1098" s="849" t="s">
        <v>1629</v>
      </c>
    </row>
    <row r="1099" spans="1:15">
      <c r="A1099" s="846" t="s">
        <v>1398</v>
      </c>
      <c r="B1099" s="52" t="s">
        <v>1723</v>
      </c>
      <c r="C1099" s="51" t="s">
        <v>21</v>
      </c>
      <c r="D1099" s="50">
        <v>5931</v>
      </c>
      <c r="E1099" s="50" t="s">
        <v>21</v>
      </c>
      <c r="F1099" s="50" t="s">
        <v>21</v>
      </c>
      <c r="G1099" s="50">
        <v>24</v>
      </c>
      <c r="H1099" s="50">
        <v>6169</v>
      </c>
      <c r="I1099" s="49">
        <v>24</v>
      </c>
      <c r="J1099" s="49">
        <v>242</v>
      </c>
      <c r="K1099" s="48" t="s">
        <v>22</v>
      </c>
      <c r="L1099" s="55" t="s">
        <v>21</v>
      </c>
      <c r="M1099" s="847" t="s">
        <v>21</v>
      </c>
      <c r="N1099" s="848" t="s">
        <v>1629</v>
      </c>
      <c r="O1099" s="849" t="s">
        <v>1629</v>
      </c>
    </row>
    <row r="1100" spans="1:15">
      <c r="A1100" s="846" t="s">
        <v>1399</v>
      </c>
      <c r="B1100" s="52" t="s">
        <v>1724</v>
      </c>
      <c r="C1100" s="51" t="s">
        <v>21</v>
      </c>
      <c r="D1100" s="50">
        <v>5931</v>
      </c>
      <c r="E1100" s="50" t="s">
        <v>21</v>
      </c>
      <c r="F1100" s="50" t="s">
        <v>21</v>
      </c>
      <c r="G1100" s="50">
        <v>9</v>
      </c>
      <c r="H1100" s="50">
        <v>5931</v>
      </c>
      <c r="I1100" s="49">
        <v>9</v>
      </c>
      <c r="J1100" s="49">
        <v>242</v>
      </c>
      <c r="K1100" s="48" t="s">
        <v>22</v>
      </c>
      <c r="L1100" s="55" t="s">
        <v>21</v>
      </c>
      <c r="M1100" s="847" t="s">
        <v>21</v>
      </c>
      <c r="N1100" s="848">
        <v>1</v>
      </c>
      <c r="O1100" s="849" t="s">
        <v>1630</v>
      </c>
    </row>
    <row r="1101" spans="1:15">
      <c r="A1101" s="846" t="s">
        <v>1400</v>
      </c>
      <c r="B1101" s="52" t="s">
        <v>1725</v>
      </c>
      <c r="C1101" s="51" t="s">
        <v>21</v>
      </c>
      <c r="D1101" s="50">
        <v>5931</v>
      </c>
      <c r="E1101" s="50" t="s">
        <v>21</v>
      </c>
      <c r="F1101" s="50" t="s">
        <v>21</v>
      </c>
      <c r="G1101" s="50">
        <v>16</v>
      </c>
      <c r="H1101" s="50">
        <v>5931</v>
      </c>
      <c r="I1101" s="49">
        <v>16</v>
      </c>
      <c r="J1101" s="49">
        <v>242</v>
      </c>
      <c r="K1101" s="48" t="s">
        <v>22</v>
      </c>
      <c r="L1101" s="55" t="s">
        <v>21</v>
      </c>
      <c r="M1101" s="847" t="s">
        <v>21</v>
      </c>
      <c r="N1101" s="848">
        <v>1</v>
      </c>
      <c r="O1101" s="849" t="s">
        <v>1630</v>
      </c>
    </row>
    <row r="1102" spans="1:15">
      <c r="A1102" s="846" t="s">
        <v>1401</v>
      </c>
      <c r="B1102" s="52" t="s">
        <v>1726</v>
      </c>
      <c r="C1102" s="51" t="s">
        <v>21</v>
      </c>
      <c r="D1102" s="50">
        <v>5931</v>
      </c>
      <c r="E1102" s="50" t="s">
        <v>21</v>
      </c>
      <c r="F1102" s="50" t="s">
        <v>21</v>
      </c>
      <c r="G1102" s="50">
        <v>12</v>
      </c>
      <c r="H1102" s="50">
        <v>5931</v>
      </c>
      <c r="I1102" s="49">
        <v>12</v>
      </c>
      <c r="J1102" s="49">
        <v>242</v>
      </c>
      <c r="K1102" s="48" t="s">
        <v>22</v>
      </c>
      <c r="L1102" s="55" t="s">
        <v>21</v>
      </c>
      <c r="M1102" s="847" t="s">
        <v>21</v>
      </c>
      <c r="N1102" s="848">
        <v>1</v>
      </c>
      <c r="O1102" s="849" t="s">
        <v>1630</v>
      </c>
    </row>
    <row r="1103" spans="1:15">
      <c r="A1103" s="846" t="s">
        <v>1402</v>
      </c>
      <c r="B1103" s="52" t="s">
        <v>1727</v>
      </c>
      <c r="C1103" s="51" t="s">
        <v>21</v>
      </c>
      <c r="D1103" s="50">
        <v>5931</v>
      </c>
      <c r="E1103" s="50" t="s">
        <v>21</v>
      </c>
      <c r="F1103" s="50" t="s">
        <v>21</v>
      </c>
      <c r="G1103" s="50">
        <v>10</v>
      </c>
      <c r="H1103" s="50">
        <v>5931</v>
      </c>
      <c r="I1103" s="49">
        <v>10</v>
      </c>
      <c r="J1103" s="49">
        <v>242</v>
      </c>
      <c r="K1103" s="48" t="s">
        <v>22</v>
      </c>
      <c r="L1103" s="55" t="s">
        <v>21</v>
      </c>
      <c r="M1103" s="847" t="s">
        <v>21</v>
      </c>
      <c r="N1103" s="848">
        <v>1</v>
      </c>
      <c r="O1103" s="849" t="s">
        <v>1630</v>
      </c>
    </row>
    <row r="1104" spans="1:15">
      <c r="A1104" s="846" t="s">
        <v>1403</v>
      </c>
      <c r="B1104" s="52" t="s">
        <v>1728</v>
      </c>
      <c r="C1104" s="51" t="s">
        <v>21</v>
      </c>
      <c r="D1104" s="50">
        <v>5931</v>
      </c>
      <c r="E1104" s="50" t="s">
        <v>21</v>
      </c>
      <c r="F1104" s="50" t="s">
        <v>21</v>
      </c>
      <c r="G1104" s="50">
        <v>12</v>
      </c>
      <c r="H1104" s="50">
        <v>5931</v>
      </c>
      <c r="I1104" s="49">
        <v>12</v>
      </c>
      <c r="J1104" s="49">
        <v>242</v>
      </c>
      <c r="K1104" s="48" t="s">
        <v>22</v>
      </c>
      <c r="L1104" s="55" t="s">
        <v>21</v>
      </c>
      <c r="M1104" s="847" t="s">
        <v>21</v>
      </c>
      <c r="N1104" s="848">
        <v>1</v>
      </c>
      <c r="O1104" s="849" t="s">
        <v>1630</v>
      </c>
    </row>
    <row r="1105" spans="1:15">
      <c r="A1105" s="846" t="s">
        <v>1404</v>
      </c>
      <c r="B1105" s="52" t="s">
        <v>1729</v>
      </c>
      <c r="C1105" s="51" t="s">
        <v>21</v>
      </c>
      <c r="D1105" s="50">
        <v>5931</v>
      </c>
      <c r="E1105" s="50" t="s">
        <v>21</v>
      </c>
      <c r="F1105" s="50" t="s">
        <v>21</v>
      </c>
      <c r="G1105" s="50">
        <v>12</v>
      </c>
      <c r="H1105" s="50">
        <v>5931</v>
      </c>
      <c r="I1105" s="49">
        <v>12</v>
      </c>
      <c r="J1105" s="49">
        <v>242</v>
      </c>
      <c r="K1105" s="48" t="s">
        <v>22</v>
      </c>
      <c r="L1105" s="55" t="s">
        <v>21</v>
      </c>
      <c r="M1105" s="847" t="s">
        <v>21</v>
      </c>
      <c r="N1105" s="848">
        <v>1</v>
      </c>
      <c r="O1105" s="849" t="s">
        <v>1630</v>
      </c>
    </row>
    <row r="1106" spans="1:15">
      <c r="A1106" s="846" t="s">
        <v>1405</v>
      </c>
      <c r="B1106" s="52" t="s">
        <v>1730</v>
      </c>
      <c r="C1106" s="51" t="s">
        <v>21</v>
      </c>
      <c r="D1106" s="50">
        <v>5931</v>
      </c>
      <c r="E1106" s="50" t="s">
        <v>21</v>
      </c>
      <c r="F1106" s="50" t="s">
        <v>21</v>
      </c>
      <c r="G1106" s="50">
        <v>18</v>
      </c>
      <c r="H1106" s="50">
        <v>5931</v>
      </c>
      <c r="I1106" s="49">
        <v>18</v>
      </c>
      <c r="J1106" s="49">
        <v>242</v>
      </c>
      <c r="K1106" s="48" t="s">
        <v>22</v>
      </c>
      <c r="L1106" s="55" t="s">
        <v>21</v>
      </c>
      <c r="M1106" s="847" t="s">
        <v>21</v>
      </c>
      <c r="N1106" s="848">
        <v>1</v>
      </c>
      <c r="O1106" s="849" t="s">
        <v>1630</v>
      </c>
    </row>
    <row r="1107" spans="1:15">
      <c r="A1107" s="846" t="s">
        <v>1406</v>
      </c>
      <c r="B1107" s="52" t="s">
        <v>1731</v>
      </c>
      <c r="C1107" s="51" t="s">
        <v>21</v>
      </c>
      <c r="D1107" s="50">
        <v>5931</v>
      </c>
      <c r="E1107" s="50" t="s">
        <v>21</v>
      </c>
      <c r="F1107" s="50" t="s">
        <v>21</v>
      </c>
      <c r="G1107" s="50">
        <v>10</v>
      </c>
      <c r="H1107" s="50">
        <v>5931</v>
      </c>
      <c r="I1107" s="49">
        <v>10</v>
      </c>
      <c r="J1107" s="49">
        <v>242</v>
      </c>
      <c r="K1107" s="48" t="s">
        <v>22</v>
      </c>
      <c r="L1107" s="55" t="s">
        <v>21</v>
      </c>
      <c r="M1107" s="847" t="s">
        <v>21</v>
      </c>
      <c r="N1107" s="848">
        <v>1</v>
      </c>
      <c r="O1107" s="849" t="s">
        <v>1630</v>
      </c>
    </row>
    <row r="1108" spans="1:15">
      <c r="A1108" s="846" t="s">
        <v>1407</v>
      </c>
      <c r="B1108" s="52" t="s">
        <v>1732</v>
      </c>
      <c r="C1108" s="51" t="s">
        <v>21</v>
      </c>
      <c r="D1108" s="50">
        <v>5931</v>
      </c>
      <c r="E1108" s="50" t="s">
        <v>21</v>
      </c>
      <c r="F1108" s="50" t="s">
        <v>21</v>
      </c>
      <c r="G1108" s="50">
        <v>14</v>
      </c>
      <c r="H1108" s="50">
        <v>5931</v>
      </c>
      <c r="I1108" s="49">
        <v>14</v>
      </c>
      <c r="J1108" s="49">
        <v>242</v>
      </c>
      <c r="K1108" s="48" t="s">
        <v>22</v>
      </c>
      <c r="L1108" s="55" t="s">
        <v>21</v>
      </c>
      <c r="M1108" s="847" t="s">
        <v>21</v>
      </c>
      <c r="N1108" s="848">
        <v>1</v>
      </c>
      <c r="O1108" s="849" t="s">
        <v>1630</v>
      </c>
    </row>
    <row r="1109" spans="1:15">
      <c r="A1109" s="846" t="s">
        <v>1408</v>
      </c>
      <c r="B1109" s="52" t="s">
        <v>1733</v>
      </c>
      <c r="C1109" s="51" t="s">
        <v>21</v>
      </c>
      <c r="D1109" s="50">
        <v>5931</v>
      </c>
      <c r="E1109" s="50" t="s">
        <v>21</v>
      </c>
      <c r="F1109" s="50" t="s">
        <v>21</v>
      </c>
      <c r="G1109" s="50">
        <v>10</v>
      </c>
      <c r="H1109" s="50">
        <v>5931</v>
      </c>
      <c r="I1109" s="49">
        <v>10</v>
      </c>
      <c r="J1109" s="49">
        <v>242</v>
      </c>
      <c r="K1109" s="48" t="s">
        <v>22</v>
      </c>
      <c r="L1109" s="55" t="s">
        <v>21</v>
      </c>
      <c r="M1109" s="847" t="s">
        <v>21</v>
      </c>
      <c r="N1109" s="848">
        <v>1</v>
      </c>
      <c r="O1109" s="849" t="s">
        <v>1630</v>
      </c>
    </row>
    <row r="1110" spans="1:15">
      <c r="A1110" s="846" t="s">
        <v>1409</v>
      </c>
      <c r="B1110" s="52" t="s">
        <v>3053</v>
      </c>
      <c r="C1110" s="51" t="s">
        <v>21</v>
      </c>
      <c r="D1110" s="50">
        <v>1847</v>
      </c>
      <c r="E1110" s="50" t="s">
        <v>21</v>
      </c>
      <c r="F1110" s="50" t="s">
        <v>21</v>
      </c>
      <c r="G1110" s="50">
        <v>5</v>
      </c>
      <c r="H1110" s="50">
        <v>4697</v>
      </c>
      <c r="I1110" s="49">
        <v>48</v>
      </c>
      <c r="J1110" s="49">
        <v>242</v>
      </c>
      <c r="K1110" s="48" t="s">
        <v>22</v>
      </c>
      <c r="L1110" s="55" t="s">
        <v>21</v>
      </c>
      <c r="M1110" s="847" t="s">
        <v>21</v>
      </c>
      <c r="N1110" s="848">
        <v>1</v>
      </c>
      <c r="O1110" s="849" t="s">
        <v>1630</v>
      </c>
    </row>
    <row r="1111" spans="1:15">
      <c r="A1111" s="846" t="s">
        <v>1410</v>
      </c>
      <c r="B1111" s="52" t="s">
        <v>3054</v>
      </c>
      <c r="C1111" s="51" t="s">
        <v>21</v>
      </c>
      <c r="D1111" s="50">
        <v>1271</v>
      </c>
      <c r="E1111" s="50" t="s">
        <v>21</v>
      </c>
      <c r="F1111" s="50" t="s">
        <v>21</v>
      </c>
      <c r="G1111" s="50">
        <v>16</v>
      </c>
      <c r="H1111" s="50">
        <v>4697</v>
      </c>
      <c r="I1111" s="49">
        <v>48</v>
      </c>
      <c r="J1111" s="49">
        <v>242</v>
      </c>
      <c r="K1111" s="48" t="s">
        <v>22</v>
      </c>
      <c r="L1111" s="55" t="s">
        <v>21</v>
      </c>
      <c r="M1111" s="847" t="s">
        <v>21</v>
      </c>
      <c r="N1111" s="848" t="s">
        <v>1629</v>
      </c>
      <c r="O1111" s="849" t="s">
        <v>1629</v>
      </c>
    </row>
    <row r="1112" spans="1:15">
      <c r="A1112" s="846" t="s">
        <v>1411</v>
      </c>
      <c r="B1112" s="52" t="s">
        <v>3055</v>
      </c>
      <c r="C1112" s="51" t="s">
        <v>21</v>
      </c>
      <c r="D1112" s="50">
        <v>1018</v>
      </c>
      <c r="E1112" s="50" t="s">
        <v>21</v>
      </c>
      <c r="F1112" s="50" t="s">
        <v>21</v>
      </c>
      <c r="G1112" s="50">
        <v>5</v>
      </c>
      <c r="H1112" s="50">
        <v>4697</v>
      </c>
      <c r="I1112" s="49">
        <v>47</v>
      </c>
      <c r="J1112" s="49">
        <v>242</v>
      </c>
      <c r="K1112" s="48" t="s">
        <v>22</v>
      </c>
      <c r="L1112" s="55" t="s">
        <v>21</v>
      </c>
      <c r="M1112" s="847" t="s">
        <v>21</v>
      </c>
      <c r="N1112" s="848" t="s">
        <v>1629</v>
      </c>
      <c r="O1112" s="849" t="s">
        <v>1629</v>
      </c>
    </row>
    <row r="1113" spans="1:15">
      <c r="A1113" s="846" t="s">
        <v>1412</v>
      </c>
      <c r="B1113" s="52" t="s">
        <v>3056</v>
      </c>
      <c r="C1113" s="51" t="s">
        <v>21</v>
      </c>
      <c r="D1113" s="50">
        <v>4568</v>
      </c>
      <c r="E1113" s="50" t="s">
        <v>21</v>
      </c>
      <c r="F1113" s="50" t="s">
        <v>21</v>
      </c>
      <c r="G1113" s="50">
        <v>5</v>
      </c>
      <c r="H1113" s="50">
        <v>4568</v>
      </c>
      <c r="I1113" s="49">
        <v>39</v>
      </c>
      <c r="J1113" s="49">
        <v>242</v>
      </c>
      <c r="K1113" s="48" t="s">
        <v>22</v>
      </c>
      <c r="L1113" s="55" t="s">
        <v>21</v>
      </c>
      <c r="M1113" s="847" t="s">
        <v>21</v>
      </c>
      <c r="N1113" s="848">
        <v>1</v>
      </c>
      <c r="O1113" s="849" t="s">
        <v>2210</v>
      </c>
    </row>
    <row r="1114" spans="1:15">
      <c r="A1114" s="846" t="s">
        <v>1413</v>
      </c>
      <c r="B1114" s="52" t="s">
        <v>3057</v>
      </c>
      <c r="C1114" s="51" t="s">
        <v>21</v>
      </c>
      <c r="D1114" s="50">
        <v>4568</v>
      </c>
      <c r="E1114" s="50" t="s">
        <v>21</v>
      </c>
      <c r="F1114" s="50" t="s">
        <v>21</v>
      </c>
      <c r="G1114" s="50">
        <v>38</v>
      </c>
      <c r="H1114" s="50">
        <v>4568</v>
      </c>
      <c r="I1114" s="49">
        <v>38</v>
      </c>
      <c r="J1114" s="49">
        <v>242</v>
      </c>
      <c r="K1114" s="48" t="s">
        <v>22</v>
      </c>
      <c r="L1114" s="55" t="s">
        <v>21</v>
      </c>
      <c r="M1114" s="847" t="s">
        <v>21</v>
      </c>
      <c r="N1114" s="848" t="s">
        <v>1629</v>
      </c>
      <c r="O1114" s="849" t="s">
        <v>1629</v>
      </c>
    </row>
    <row r="1115" spans="1:15">
      <c r="A1115" s="846" t="s">
        <v>1414</v>
      </c>
      <c r="B1115" s="52" t="s">
        <v>3058</v>
      </c>
      <c r="C1115" s="51" t="s">
        <v>21</v>
      </c>
      <c r="D1115" s="50">
        <v>4568</v>
      </c>
      <c r="E1115" s="50" t="s">
        <v>21</v>
      </c>
      <c r="F1115" s="50" t="s">
        <v>21</v>
      </c>
      <c r="G1115" s="50">
        <v>41</v>
      </c>
      <c r="H1115" s="50">
        <v>4568</v>
      </c>
      <c r="I1115" s="49">
        <v>41</v>
      </c>
      <c r="J1115" s="49">
        <v>242</v>
      </c>
      <c r="K1115" s="48" t="s">
        <v>22</v>
      </c>
      <c r="L1115" s="55" t="s">
        <v>21</v>
      </c>
      <c r="M1115" s="847" t="s">
        <v>21</v>
      </c>
      <c r="N1115" s="848" t="s">
        <v>1629</v>
      </c>
      <c r="O1115" s="849" t="s">
        <v>1629</v>
      </c>
    </row>
    <row r="1116" spans="1:15">
      <c r="A1116" s="846" t="s">
        <v>1415</v>
      </c>
      <c r="B1116" s="52" t="s">
        <v>3059</v>
      </c>
      <c r="C1116" s="51" t="s">
        <v>21</v>
      </c>
      <c r="D1116" s="50">
        <v>2419</v>
      </c>
      <c r="E1116" s="50" t="s">
        <v>21</v>
      </c>
      <c r="F1116" s="50" t="s">
        <v>21</v>
      </c>
      <c r="G1116" s="50">
        <v>5</v>
      </c>
      <c r="H1116" s="50">
        <v>3729</v>
      </c>
      <c r="I1116" s="49">
        <v>5</v>
      </c>
      <c r="J1116" s="49">
        <v>242</v>
      </c>
      <c r="K1116" s="48" t="s">
        <v>22</v>
      </c>
      <c r="L1116" s="55" t="s">
        <v>21</v>
      </c>
      <c r="M1116" s="847" t="s">
        <v>21</v>
      </c>
      <c r="N1116" s="848">
        <v>1</v>
      </c>
      <c r="O1116" s="849" t="s">
        <v>1630</v>
      </c>
    </row>
    <row r="1117" spans="1:15">
      <c r="A1117" s="846" t="s">
        <v>1416</v>
      </c>
      <c r="B1117" s="52" t="s">
        <v>3060</v>
      </c>
      <c r="C1117" s="51" t="s">
        <v>21</v>
      </c>
      <c r="D1117" s="50">
        <v>928</v>
      </c>
      <c r="E1117" s="50" t="s">
        <v>21</v>
      </c>
      <c r="F1117" s="50" t="s">
        <v>21</v>
      </c>
      <c r="G1117" s="50">
        <v>18</v>
      </c>
      <c r="H1117" s="50">
        <v>4492</v>
      </c>
      <c r="I1117" s="49">
        <v>18</v>
      </c>
      <c r="J1117" s="49">
        <v>242</v>
      </c>
      <c r="K1117" s="48" t="s">
        <v>22</v>
      </c>
      <c r="L1117" s="55" t="s">
        <v>21</v>
      </c>
      <c r="M1117" s="847" t="s">
        <v>21</v>
      </c>
      <c r="N1117" s="848" t="s">
        <v>1629</v>
      </c>
      <c r="O1117" s="849" t="s">
        <v>1629</v>
      </c>
    </row>
    <row r="1118" spans="1:15">
      <c r="A1118" s="846" t="s">
        <v>1417</v>
      </c>
      <c r="B1118" s="52" t="s">
        <v>3061</v>
      </c>
      <c r="C1118" s="51" t="s">
        <v>21</v>
      </c>
      <c r="D1118" s="50">
        <v>3084</v>
      </c>
      <c r="E1118" s="50" t="s">
        <v>21</v>
      </c>
      <c r="F1118" s="50" t="s">
        <v>21</v>
      </c>
      <c r="G1118" s="50">
        <v>10</v>
      </c>
      <c r="H1118" s="50">
        <v>4731</v>
      </c>
      <c r="I1118" s="49">
        <v>37</v>
      </c>
      <c r="J1118" s="49">
        <v>242</v>
      </c>
      <c r="K1118" s="48" t="s">
        <v>22</v>
      </c>
      <c r="L1118" s="55" t="s">
        <v>21</v>
      </c>
      <c r="M1118" s="847" t="s">
        <v>21</v>
      </c>
      <c r="N1118" s="848" t="s">
        <v>1629</v>
      </c>
      <c r="O1118" s="849" t="s">
        <v>1629</v>
      </c>
    </row>
    <row r="1119" spans="1:15">
      <c r="A1119" s="846" t="s">
        <v>1418</v>
      </c>
      <c r="B1119" s="52" t="s">
        <v>394</v>
      </c>
      <c r="C1119" s="51" t="s">
        <v>21</v>
      </c>
      <c r="D1119" s="50">
        <v>2642</v>
      </c>
      <c r="E1119" s="50" t="s">
        <v>21</v>
      </c>
      <c r="F1119" s="50" t="s">
        <v>21</v>
      </c>
      <c r="G1119" s="50">
        <v>20</v>
      </c>
      <c r="H1119" s="50">
        <v>2455</v>
      </c>
      <c r="I1119" s="49">
        <v>18</v>
      </c>
      <c r="J1119" s="49">
        <v>236</v>
      </c>
      <c r="K1119" s="48" t="s">
        <v>22</v>
      </c>
      <c r="L1119" s="55" t="s">
        <v>21</v>
      </c>
      <c r="M1119" s="847" t="s">
        <v>21</v>
      </c>
      <c r="N1119" s="848" t="s">
        <v>1629</v>
      </c>
      <c r="O1119" s="849" t="s">
        <v>1629</v>
      </c>
    </row>
    <row r="1120" spans="1:15">
      <c r="A1120" s="846" t="s">
        <v>1419</v>
      </c>
      <c r="B1120" s="52" t="s">
        <v>395</v>
      </c>
      <c r="C1120" s="51" t="s">
        <v>21</v>
      </c>
      <c r="D1120" s="50">
        <v>643</v>
      </c>
      <c r="E1120" s="50" t="s">
        <v>21</v>
      </c>
      <c r="F1120" s="50" t="s">
        <v>21</v>
      </c>
      <c r="G1120" s="50">
        <v>5</v>
      </c>
      <c r="H1120" s="50">
        <v>2092</v>
      </c>
      <c r="I1120" s="49">
        <v>12</v>
      </c>
      <c r="J1120" s="49">
        <v>236</v>
      </c>
      <c r="K1120" s="48" t="s">
        <v>27</v>
      </c>
      <c r="L1120" s="55">
        <v>0.25</v>
      </c>
      <c r="M1120" s="847">
        <v>523</v>
      </c>
      <c r="N1120" s="848" t="s">
        <v>1629</v>
      </c>
      <c r="O1120" s="849" t="s">
        <v>1629</v>
      </c>
    </row>
    <row r="1121" spans="1:15">
      <c r="A1121" s="846" t="s">
        <v>1420</v>
      </c>
      <c r="B1121" s="52" t="s">
        <v>396</v>
      </c>
      <c r="C1121" s="51" t="s">
        <v>21</v>
      </c>
      <c r="D1121" s="50">
        <v>509</v>
      </c>
      <c r="E1121" s="50" t="s">
        <v>21</v>
      </c>
      <c r="F1121" s="50" t="s">
        <v>21</v>
      </c>
      <c r="G1121" s="50">
        <v>5</v>
      </c>
      <c r="H1121" s="50">
        <v>3367</v>
      </c>
      <c r="I1121" s="49">
        <v>19</v>
      </c>
      <c r="J1121" s="49">
        <v>236</v>
      </c>
      <c r="K1121" s="48" t="s">
        <v>27</v>
      </c>
      <c r="L1121" s="55">
        <v>0.25</v>
      </c>
      <c r="M1121" s="847">
        <v>842</v>
      </c>
      <c r="N1121" s="848" t="s">
        <v>1629</v>
      </c>
      <c r="O1121" s="849" t="s">
        <v>1629</v>
      </c>
    </row>
    <row r="1122" spans="1:15">
      <c r="A1122" s="846" t="s">
        <v>1421</v>
      </c>
      <c r="B1122" s="52" t="s">
        <v>397</v>
      </c>
      <c r="C1122" s="51" t="s">
        <v>21</v>
      </c>
      <c r="D1122" s="50">
        <v>509</v>
      </c>
      <c r="E1122" s="50" t="s">
        <v>21</v>
      </c>
      <c r="F1122" s="50" t="s">
        <v>21</v>
      </c>
      <c r="G1122" s="50">
        <v>5</v>
      </c>
      <c r="H1122" s="50">
        <v>1806</v>
      </c>
      <c r="I1122" s="49">
        <v>5</v>
      </c>
      <c r="J1122" s="49">
        <v>236</v>
      </c>
      <c r="K1122" s="48" t="s">
        <v>27</v>
      </c>
      <c r="L1122" s="55">
        <v>0.25</v>
      </c>
      <c r="M1122" s="847">
        <v>452</v>
      </c>
      <c r="N1122" s="848" t="s">
        <v>1629</v>
      </c>
      <c r="O1122" s="849" t="s">
        <v>1629</v>
      </c>
    </row>
    <row r="1123" spans="1:15">
      <c r="A1123" s="846" t="s">
        <v>1422</v>
      </c>
      <c r="B1123" s="52" t="s">
        <v>398</v>
      </c>
      <c r="C1123" s="51" t="s">
        <v>21</v>
      </c>
      <c r="D1123" s="50">
        <v>400</v>
      </c>
      <c r="E1123" s="50" t="s">
        <v>21</v>
      </c>
      <c r="F1123" s="50" t="s">
        <v>21</v>
      </c>
      <c r="G1123" s="50">
        <v>18</v>
      </c>
      <c r="H1123" s="50">
        <v>2586</v>
      </c>
      <c r="I1123" s="49">
        <v>18</v>
      </c>
      <c r="J1123" s="49">
        <v>236</v>
      </c>
      <c r="K1123" s="48" t="s">
        <v>22</v>
      </c>
      <c r="L1123" s="55" t="s">
        <v>21</v>
      </c>
      <c r="M1123" s="847" t="s">
        <v>21</v>
      </c>
      <c r="N1123" s="848">
        <v>1</v>
      </c>
      <c r="O1123" s="849" t="s">
        <v>1630</v>
      </c>
    </row>
    <row r="1124" spans="1:15">
      <c r="A1124" s="846" t="s">
        <v>1423</v>
      </c>
      <c r="B1124" s="52" t="s">
        <v>399</v>
      </c>
      <c r="C1124" s="51" t="s">
        <v>21</v>
      </c>
      <c r="D1124" s="50">
        <v>400</v>
      </c>
      <c r="E1124" s="50" t="s">
        <v>21</v>
      </c>
      <c r="F1124" s="50" t="s">
        <v>21</v>
      </c>
      <c r="G1124" s="50">
        <v>5</v>
      </c>
      <c r="H1124" s="50">
        <v>1807</v>
      </c>
      <c r="I1124" s="49">
        <v>12</v>
      </c>
      <c r="J1124" s="49">
        <v>236</v>
      </c>
      <c r="K1124" s="48" t="s">
        <v>22</v>
      </c>
      <c r="L1124" s="55" t="s">
        <v>21</v>
      </c>
      <c r="M1124" s="847" t="s">
        <v>21</v>
      </c>
      <c r="N1124" s="848">
        <v>1</v>
      </c>
      <c r="O1124" s="849" t="s">
        <v>1630</v>
      </c>
    </row>
    <row r="1125" spans="1:15">
      <c r="A1125" s="846" t="s">
        <v>1424</v>
      </c>
      <c r="B1125" s="52" t="s">
        <v>400</v>
      </c>
      <c r="C1125" s="51" t="s">
        <v>21</v>
      </c>
      <c r="D1125" s="50">
        <v>417</v>
      </c>
      <c r="E1125" s="50" t="s">
        <v>21</v>
      </c>
      <c r="F1125" s="50" t="s">
        <v>21</v>
      </c>
      <c r="G1125" s="50">
        <v>5</v>
      </c>
      <c r="H1125" s="50">
        <v>1929</v>
      </c>
      <c r="I1125" s="49">
        <v>22</v>
      </c>
      <c r="J1125" s="49">
        <v>236</v>
      </c>
      <c r="K1125" s="48" t="s">
        <v>22</v>
      </c>
      <c r="L1125" s="55" t="s">
        <v>21</v>
      </c>
      <c r="M1125" s="847" t="s">
        <v>21</v>
      </c>
      <c r="N1125" s="848">
        <v>1</v>
      </c>
      <c r="O1125" s="849" t="s">
        <v>1630</v>
      </c>
    </row>
    <row r="1126" spans="1:15">
      <c r="A1126" s="846" t="s">
        <v>1425</v>
      </c>
      <c r="B1126" s="52" t="s">
        <v>401</v>
      </c>
      <c r="C1126" s="51" t="s">
        <v>21</v>
      </c>
      <c r="D1126" s="50">
        <v>294</v>
      </c>
      <c r="E1126" s="50" t="s">
        <v>21</v>
      </c>
      <c r="F1126" s="50" t="s">
        <v>21</v>
      </c>
      <c r="G1126" s="50">
        <v>5</v>
      </c>
      <c r="H1126" s="50">
        <v>813</v>
      </c>
      <c r="I1126" s="49">
        <v>6</v>
      </c>
      <c r="J1126" s="49">
        <v>236</v>
      </c>
      <c r="K1126" s="48" t="s">
        <v>22</v>
      </c>
      <c r="L1126" s="55" t="s">
        <v>21</v>
      </c>
      <c r="M1126" s="847" t="s">
        <v>21</v>
      </c>
      <c r="N1126" s="848">
        <v>1</v>
      </c>
      <c r="O1126" s="849" t="s">
        <v>1630</v>
      </c>
    </row>
    <row r="1127" spans="1:15">
      <c r="A1127" s="846" t="s">
        <v>1426</v>
      </c>
      <c r="B1127" s="52" t="s">
        <v>402</v>
      </c>
      <c r="C1127" s="51" t="s">
        <v>21</v>
      </c>
      <c r="D1127" s="50">
        <v>565</v>
      </c>
      <c r="E1127" s="50" t="s">
        <v>21</v>
      </c>
      <c r="F1127" s="50" t="s">
        <v>21</v>
      </c>
      <c r="G1127" s="50">
        <v>5</v>
      </c>
      <c r="H1127" s="50">
        <v>1830</v>
      </c>
      <c r="I1127" s="49">
        <v>22</v>
      </c>
      <c r="J1127" s="49">
        <v>236</v>
      </c>
      <c r="K1127" s="48" t="s">
        <v>22</v>
      </c>
      <c r="L1127" s="55" t="s">
        <v>21</v>
      </c>
      <c r="M1127" s="847" t="s">
        <v>21</v>
      </c>
      <c r="N1127" s="848">
        <v>1</v>
      </c>
      <c r="O1127" s="849" t="s">
        <v>1630</v>
      </c>
    </row>
    <row r="1128" spans="1:15">
      <c r="A1128" s="846" t="s">
        <v>1427</v>
      </c>
      <c r="B1128" s="52" t="s">
        <v>403</v>
      </c>
      <c r="C1128" s="51" t="s">
        <v>21</v>
      </c>
      <c r="D1128" s="50">
        <v>274</v>
      </c>
      <c r="E1128" s="50" t="s">
        <v>21</v>
      </c>
      <c r="F1128" s="50" t="s">
        <v>21</v>
      </c>
      <c r="G1128" s="50">
        <v>5</v>
      </c>
      <c r="H1128" s="50">
        <v>1124</v>
      </c>
      <c r="I1128" s="49">
        <v>16</v>
      </c>
      <c r="J1128" s="49">
        <v>236</v>
      </c>
      <c r="K1128" s="48" t="s">
        <v>22</v>
      </c>
      <c r="L1128" s="55" t="s">
        <v>21</v>
      </c>
      <c r="M1128" s="847" t="s">
        <v>21</v>
      </c>
      <c r="N1128" s="848">
        <v>1</v>
      </c>
      <c r="O1128" s="849" t="s">
        <v>1630</v>
      </c>
    </row>
    <row r="1129" spans="1:15">
      <c r="A1129" s="846" t="s">
        <v>1428</v>
      </c>
      <c r="B1129" s="52" t="s">
        <v>404</v>
      </c>
      <c r="C1129" s="51" t="s">
        <v>21</v>
      </c>
      <c r="D1129" s="50">
        <v>570</v>
      </c>
      <c r="E1129" s="50" t="s">
        <v>21</v>
      </c>
      <c r="F1129" s="50" t="s">
        <v>21</v>
      </c>
      <c r="G1129" s="50">
        <v>5</v>
      </c>
      <c r="H1129" s="50">
        <v>3195</v>
      </c>
      <c r="I1129" s="49">
        <v>30</v>
      </c>
      <c r="J1129" s="49">
        <v>236</v>
      </c>
      <c r="K1129" s="48" t="s">
        <v>27</v>
      </c>
      <c r="L1129" s="55">
        <v>0.25</v>
      </c>
      <c r="M1129" s="847">
        <v>799</v>
      </c>
      <c r="N1129" s="848" t="s">
        <v>1629</v>
      </c>
      <c r="O1129" s="849" t="s">
        <v>1629</v>
      </c>
    </row>
    <row r="1130" spans="1:15">
      <c r="A1130" s="846" t="s">
        <v>1429</v>
      </c>
      <c r="B1130" s="52" t="s">
        <v>405</v>
      </c>
      <c r="C1130" s="51" t="s">
        <v>21</v>
      </c>
      <c r="D1130" s="50">
        <v>370</v>
      </c>
      <c r="E1130" s="50" t="s">
        <v>21</v>
      </c>
      <c r="F1130" s="50" t="s">
        <v>21</v>
      </c>
      <c r="G1130" s="50">
        <v>5</v>
      </c>
      <c r="H1130" s="50">
        <v>2326</v>
      </c>
      <c r="I1130" s="49">
        <v>15</v>
      </c>
      <c r="J1130" s="49">
        <v>236</v>
      </c>
      <c r="K1130" s="48" t="s">
        <v>27</v>
      </c>
      <c r="L1130" s="55">
        <v>0.25</v>
      </c>
      <c r="M1130" s="847">
        <v>582</v>
      </c>
      <c r="N1130" s="848" t="s">
        <v>1629</v>
      </c>
      <c r="O1130" s="849" t="s">
        <v>1629</v>
      </c>
    </row>
    <row r="1131" spans="1:15">
      <c r="A1131" s="846" t="s">
        <v>1430</v>
      </c>
      <c r="B1131" s="52" t="s">
        <v>406</v>
      </c>
      <c r="C1131" s="51" t="s">
        <v>21</v>
      </c>
      <c r="D1131" s="50">
        <v>328</v>
      </c>
      <c r="E1131" s="50" t="s">
        <v>21</v>
      </c>
      <c r="F1131" s="50" t="s">
        <v>21</v>
      </c>
      <c r="G1131" s="50">
        <v>5</v>
      </c>
      <c r="H1131" s="50">
        <v>3195</v>
      </c>
      <c r="I1131" s="49">
        <v>23</v>
      </c>
      <c r="J1131" s="49">
        <v>236</v>
      </c>
      <c r="K1131" s="48" t="s">
        <v>27</v>
      </c>
      <c r="L1131" s="55">
        <v>0.25</v>
      </c>
      <c r="M1131" s="847">
        <v>799</v>
      </c>
      <c r="N1131" s="848" t="s">
        <v>1629</v>
      </c>
      <c r="O1131" s="849" t="s">
        <v>1629</v>
      </c>
    </row>
    <row r="1132" spans="1:15">
      <c r="A1132" s="846" t="s">
        <v>1431</v>
      </c>
      <c r="B1132" s="52" t="s">
        <v>407</v>
      </c>
      <c r="C1132" s="51" t="s">
        <v>21</v>
      </c>
      <c r="D1132" s="50">
        <v>270</v>
      </c>
      <c r="E1132" s="50" t="s">
        <v>21</v>
      </c>
      <c r="F1132" s="50" t="s">
        <v>21</v>
      </c>
      <c r="G1132" s="50">
        <v>5</v>
      </c>
      <c r="H1132" s="50">
        <v>794</v>
      </c>
      <c r="I1132" s="49">
        <v>5</v>
      </c>
      <c r="J1132" s="49">
        <v>236</v>
      </c>
      <c r="K1132" s="48" t="s">
        <v>22</v>
      </c>
      <c r="L1132" s="55" t="s">
        <v>21</v>
      </c>
      <c r="M1132" s="847" t="s">
        <v>21</v>
      </c>
      <c r="N1132" s="848" t="s">
        <v>1629</v>
      </c>
      <c r="O1132" s="849" t="s">
        <v>1629</v>
      </c>
    </row>
    <row r="1133" spans="1:15">
      <c r="A1133" s="846" t="s">
        <v>1432</v>
      </c>
      <c r="B1133" s="52" t="s">
        <v>3062</v>
      </c>
      <c r="C1133" s="51" t="s">
        <v>21</v>
      </c>
      <c r="D1133" s="50">
        <v>525</v>
      </c>
      <c r="E1133" s="50" t="s">
        <v>21</v>
      </c>
      <c r="F1133" s="50" t="s">
        <v>21</v>
      </c>
      <c r="G1133" s="50">
        <v>5</v>
      </c>
      <c r="H1133" s="50">
        <v>2738</v>
      </c>
      <c r="I1133" s="49">
        <v>21</v>
      </c>
      <c r="J1133" s="49">
        <v>236</v>
      </c>
      <c r="K1133" s="48" t="s">
        <v>27</v>
      </c>
      <c r="L1133" s="55">
        <v>0.25</v>
      </c>
      <c r="M1133" s="847">
        <v>685</v>
      </c>
      <c r="N1133" s="848" t="s">
        <v>1629</v>
      </c>
      <c r="O1133" s="849" t="s">
        <v>1629</v>
      </c>
    </row>
    <row r="1134" spans="1:15">
      <c r="A1134" s="846" t="s">
        <v>1433</v>
      </c>
      <c r="B1134" s="52" t="s">
        <v>3063</v>
      </c>
      <c r="C1134" s="51" t="s">
        <v>21</v>
      </c>
      <c r="D1134" s="50">
        <v>319</v>
      </c>
      <c r="E1134" s="50" t="s">
        <v>21</v>
      </c>
      <c r="F1134" s="50" t="s">
        <v>21</v>
      </c>
      <c r="G1134" s="50">
        <v>5</v>
      </c>
      <c r="H1134" s="50">
        <v>959</v>
      </c>
      <c r="I1134" s="49">
        <v>8</v>
      </c>
      <c r="J1134" s="49">
        <v>236</v>
      </c>
      <c r="K1134" s="48" t="s">
        <v>22</v>
      </c>
      <c r="L1134" s="55" t="s">
        <v>21</v>
      </c>
      <c r="M1134" s="847" t="s">
        <v>21</v>
      </c>
      <c r="N1134" s="848" t="s">
        <v>1629</v>
      </c>
      <c r="O1134" s="849" t="s">
        <v>1629</v>
      </c>
    </row>
    <row r="1135" spans="1:15">
      <c r="A1135" s="846" t="s">
        <v>1434</v>
      </c>
      <c r="B1135" s="52" t="s">
        <v>408</v>
      </c>
      <c r="C1135" s="51" t="s">
        <v>21</v>
      </c>
      <c r="D1135" s="50">
        <v>441</v>
      </c>
      <c r="E1135" s="50" t="s">
        <v>21</v>
      </c>
      <c r="F1135" s="50" t="s">
        <v>21</v>
      </c>
      <c r="G1135" s="50">
        <v>5</v>
      </c>
      <c r="H1135" s="50">
        <v>2287</v>
      </c>
      <c r="I1135" s="49">
        <v>21</v>
      </c>
      <c r="J1135" s="49">
        <v>236</v>
      </c>
      <c r="K1135" s="48" t="s">
        <v>27</v>
      </c>
      <c r="L1135" s="55">
        <v>0.25</v>
      </c>
      <c r="M1135" s="847">
        <v>572</v>
      </c>
      <c r="N1135" s="848" t="s">
        <v>1629</v>
      </c>
      <c r="O1135" s="849" t="s">
        <v>1629</v>
      </c>
    </row>
    <row r="1136" spans="1:15">
      <c r="A1136" s="846" t="s">
        <v>1435</v>
      </c>
      <c r="B1136" s="52" t="s">
        <v>409</v>
      </c>
      <c r="C1136" s="51" t="s">
        <v>21</v>
      </c>
      <c r="D1136" s="50">
        <v>369</v>
      </c>
      <c r="E1136" s="50" t="s">
        <v>21</v>
      </c>
      <c r="F1136" s="50" t="s">
        <v>21</v>
      </c>
      <c r="G1136" s="50">
        <v>5</v>
      </c>
      <c r="H1136" s="50">
        <v>1583</v>
      </c>
      <c r="I1136" s="49">
        <v>9</v>
      </c>
      <c r="J1136" s="49">
        <v>236</v>
      </c>
      <c r="K1136" s="48" t="s">
        <v>27</v>
      </c>
      <c r="L1136" s="55">
        <v>0.25</v>
      </c>
      <c r="M1136" s="847">
        <v>396</v>
      </c>
      <c r="N1136" s="848" t="s">
        <v>1629</v>
      </c>
      <c r="O1136" s="849" t="s">
        <v>1629</v>
      </c>
    </row>
    <row r="1137" spans="1:15">
      <c r="A1137" s="846" t="s">
        <v>1436</v>
      </c>
      <c r="B1137" s="52" t="s">
        <v>3064</v>
      </c>
      <c r="C1137" s="51" t="s">
        <v>21</v>
      </c>
      <c r="D1137" s="50">
        <v>762</v>
      </c>
      <c r="E1137" s="50" t="s">
        <v>21</v>
      </c>
      <c r="F1137" s="50" t="s">
        <v>21</v>
      </c>
      <c r="G1137" s="50">
        <v>5</v>
      </c>
      <c r="H1137" s="50">
        <v>2098</v>
      </c>
      <c r="I1137" s="49">
        <v>13</v>
      </c>
      <c r="J1137" s="49">
        <v>236</v>
      </c>
      <c r="K1137" s="48" t="s">
        <v>27</v>
      </c>
      <c r="L1137" s="55">
        <v>0.25</v>
      </c>
      <c r="M1137" s="847">
        <v>525</v>
      </c>
      <c r="N1137" s="848" t="s">
        <v>1629</v>
      </c>
      <c r="O1137" s="849" t="s">
        <v>1629</v>
      </c>
    </row>
    <row r="1138" spans="1:15">
      <c r="A1138" s="846" t="s">
        <v>1437</v>
      </c>
      <c r="B1138" s="52" t="s">
        <v>410</v>
      </c>
      <c r="C1138" s="51" t="s">
        <v>21</v>
      </c>
      <c r="D1138" s="50">
        <v>376</v>
      </c>
      <c r="E1138" s="50" t="s">
        <v>21</v>
      </c>
      <c r="F1138" s="50" t="s">
        <v>21</v>
      </c>
      <c r="G1138" s="50">
        <v>5</v>
      </c>
      <c r="H1138" s="50">
        <v>1582</v>
      </c>
      <c r="I1138" s="49">
        <v>5</v>
      </c>
      <c r="J1138" s="49">
        <v>236</v>
      </c>
      <c r="K1138" s="48" t="s">
        <v>27</v>
      </c>
      <c r="L1138" s="55">
        <v>0.25</v>
      </c>
      <c r="M1138" s="847">
        <v>396</v>
      </c>
      <c r="N1138" s="848" t="s">
        <v>1629</v>
      </c>
      <c r="O1138" s="849" t="s">
        <v>1629</v>
      </c>
    </row>
    <row r="1139" spans="1:15">
      <c r="A1139" s="846" t="s">
        <v>1438</v>
      </c>
      <c r="B1139" s="52" t="s">
        <v>411</v>
      </c>
      <c r="C1139" s="51" t="s">
        <v>21</v>
      </c>
      <c r="D1139" s="50">
        <v>435</v>
      </c>
      <c r="E1139" s="50" t="s">
        <v>21</v>
      </c>
      <c r="F1139" s="50" t="s">
        <v>21</v>
      </c>
      <c r="G1139" s="50">
        <v>5</v>
      </c>
      <c r="H1139" s="50">
        <v>1854</v>
      </c>
      <c r="I1139" s="49">
        <v>8</v>
      </c>
      <c r="J1139" s="49">
        <v>236</v>
      </c>
      <c r="K1139" s="48" t="s">
        <v>27</v>
      </c>
      <c r="L1139" s="55">
        <v>0.25</v>
      </c>
      <c r="M1139" s="847">
        <v>464</v>
      </c>
      <c r="N1139" s="848" t="s">
        <v>1629</v>
      </c>
      <c r="O1139" s="849" t="s">
        <v>1629</v>
      </c>
    </row>
    <row r="1140" spans="1:15">
      <c r="A1140" s="846" t="s">
        <v>1439</v>
      </c>
      <c r="B1140" s="52" t="s">
        <v>412</v>
      </c>
      <c r="C1140" s="51" t="s">
        <v>21</v>
      </c>
      <c r="D1140" s="50">
        <v>416</v>
      </c>
      <c r="E1140" s="50" t="s">
        <v>21</v>
      </c>
      <c r="F1140" s="50" t="s">
        <v>21</v>
      </c>
      <c r="G1140" s="50">
        <v>5</v>
      </c>
      <c r="H1140" s="50">
        <v>2600</v>
      </c>
      <c r="I1140" s="49">
        <v>19</v>
      </c>
      <c r="J1140" s="49">
        <v>236</v>
      </c>
      <c r="K1140" s="48" t="s">
        <v>27</v>
      </c>
      <c r="L1140" s="55">
        <v>0.25</v>
      </c>
      <c r="M1140" s="847">
        <v>650</v>
      </c>
      <c r="N1140" s="848" t="s">
        <v>1629</v>
      </c>
      <c r="O1140" s="849" t="s">
        <v>1629</v>
      </c>
    </row>
    <row r="1141" spans="1:15">
      <c r="A1141" s="846" t="s">
        <v>1440</v>
      </c>
      <c r="B1141" s="52" t="s">
        <v>413</v>
      </c>
      <c r="C1141" s="51" t="s">
        <v>21</v>
      </c>
      <c r="D1141" s="50">
        <v>340</v>
      </c>
      <c r="E1141" s="50" t="s">
        <v>21</v>
      </c>
      <c r="F1141" s="50" t="s">
        <v>21</v>
      </c>
      <c r="G1141" s="50">
        <v>5</v>
      </c>
      <c r="H1141" s="50">
        <v>1949</v>
      </c>
      <c r="I1141" s="49">
        <v>9</v>
      </c>
      <c r="J1141" s="49">
        <v>236</v>
      </c>
      <c r="K1141" s="48" t="s">
        <v>27</v>
      </c>
      <c r="L1141" s="55">
        <v>0.25</v>
      </c>
      <c r="M1141" s="847">
        <v>487</v>
      </c>
      <c r="N1141" s="848" t="s">
        <v>1629</v>
      </c>
      <c r="O1141" s="849" t="s">
        <v>1629</v>
      </c>
    </row>
    <row r="1142" spans="1:15">
      <c r="A1142" s="846" t="s">
        <v>1441</v>
      </c>
      <c r="B1142" s="52" t="s">
        <v>3065</v>
      </c>
      <c r="C1142" s="56">
        <v>158</v>
      </c>
      <c r="D1142" s="50">
        <v>406</v>
      </c>
      <c r="E1142" s="50" t="s">
        <v>21</v>
      </c>
      <c r="F1142" s="50" t="s">
        <v>21</v>
      </c>
      <c r="G1142" s="50">
        <v>5</v>
      </c>
      <c r="H1142" s="50">
        <v>658</v>
      </c>
      <c r="I1142" s="49">
        <v>5</v>
      </c>
      <c r="J1142" s="49">
        <v>236</v>
      </c>
      <c r="K1142" s="48" t="s">
        <v>22</v>
      </c>
      <c r="L1142" s="55" t="s">
        <v>21</v>
      </c>
      <c r="M1142" s="847" t="s">
        <v>21</v>
      </c>
      <c r="N1142" s="848" t="s">
        <v>1629</v>
      </c>
      <c r="O1142" s="849" t="s">
        <v>1629</v>
      </c>
    </row>
    <row r="1143" spans="1:15">
      <c r="A1143" s="846" t="s">
        <v>1442</v>
      </c>
      <c r="B1143" s="52" t="s">
        <v>3066</v>
      </c>
      <c r="C1143" s="56">
        <v>183</v>
      </c>
      <c r="D1143" s="50">
        <v>615</v>
      </c>
      <c r="E1143" s="50" t="s">
        <v>21</v>
      </c>
      <c r="F1143" s="50" t="s">
        <v>21</v>
      </c>
      <c r="G1143" s="50">
        <v>5</v>
      </c>
      <c r="H1143" s="50">
        <v>639</v>
      </c>
      <c r="I1143" s="49">
        <v>5</v>
      </c>
      <c r="J1143" s="49">
        <v>215</v>
      </c>
      <c r="K1143" s="48" t="s">
        <v>22</v>
      </c>
      <c r="L1143" s="55" t="s">
        <v>21</v>
      </c>
      <c r="M1143" s="847" t="s">
        <v>21</v>
      </c>
      <c r="N1143" s="848" t="s">
        <v>1629</v>
      </c>
      <c r="O1143" s="849" t="s">
        <v>1629</v>
      </c>
    </row>
    <row r="1144" spans="1:15">
      <c r="A1144" s="846" t="s">
        <v>1443</v>
      </c>
      <c r="B1144" s="52" t="s">
        <v>414</v>
      </c>
      <c r="C1144" s="51" t="s">
        <v>21</v>
      </c>
      <c r="D1144" s="50">
        <v>2284</v>
      </c>
      <c r="E1144" s="50" t="s">
        <v>21</v>
      </c>
      <c r="F1144" s="50" t="s">
        <v>21</v>
      </c>
      <c r="G1144" s="50">
        <v>20</v>
      </c>
      <c r="H1144" s="50">
        <v>8065</v>
      </c>
      <c r="I1144" s="49">
        <v>53</v>
      </c>
      <c r="J1144" s="49">
        <v>236</v>
      </c>
      <c r="K1144" s="48" t="s">
        <v>22</v>
      </c>
      <c r="L1144" s="55" t="s">
        <v>21</v>
      </c>
      <c r="M1144" s="847" t="s">
        <v>21</v>
      </c>
      <c r="N1144" s="848" t="s">
        <v>1629</v>
      </c>
      <c r="O1144" s="849" t="s">
        <v>1629</v>
      </c>
    </row>
    <row r="1145" spans="1:15">
      <c r="A1145" s="846" t="s">
        <v>1444</v>
      </c>
      <c r="B1145" s="52" t="s">
        <v>415</v>
      </c>
      <c r="C1145" s="51" t="s">
        <v>21</v>
      </c>
      <c r="D1145" s="50">
        <v>3876</v>
      </c>
      <c r="E1145" s="50" t="s">
        <v>21</v>
      </c>
      <c r="F1145" s="50" t="s">
        <v>21</v>
      </c>
      <c r="G1145" s="50">
        <v>5</v>
      </c>
      <c r="H1145" s="50">
        <v>15585</v>
      </c>
      <c r="I1145" s="49">
        <v>84</v>
      </c>
      <c r="J1145" s="49">
        <v>236</v>
      </c>
      <c r="K1145" s="48" t="s">
        <v>22</v>
      </c>
      <c r="L1145" s="55" t="s">
        <v>21</v>
      </c>
      <c r="M1145" s="847" t="s">
        <v>21</v>
      </c>
      <c r="N1145" s="848" t="s">
        <v>1629</v>
      </c>
      <c r="O1145" s="849" t="s">
        <v>1629</v>
      </c>
    </row>
    <row r="1146" spans="1:15">
      <c r="A1146" s="846" t="s">
        <v>1445</v>
      </c>
      <c r="B1146" s="52" t="s">
        <v>416</v>
      </c>
      <c r="C1146" s="51" t="s">
        <v>21</v>
      </c>
      <c r="D1146" s="50">
        <v>3876</v>
      </c>
      <c r="E1146" s="50" t="s">
        <v>21</v>
      </c>
      <c r="F1146" s="50" t="s">
        <v>21</v>
      </c>
      <c r="G1146" s="50">
        <v>5</v>
      </c>
      <c r="H1146" s="50">
        <v>15585</v>
      </c>
      <c r="I1146" s="49">
        <v>84</v>
      </c>
      <c r="J1146" s="49">
        <v>236</v>
      </c>
      <c r="K1146" s="48" t="s">
        <v>22</v>
      </c>
      <c r="L1146" s="55" t="s">
        <v>21</v>
      </c>
      <c r="M1146" s="847" t="s">
        <v>21</v>
      </c>
      <c r="N1146" s="848" t="s">
        <v>1629</v>
      </c>
      <c r="O1146" s="849" t="s">
        <v>1629</v>
      </c>
    </row>
    <row r="1147" spans="1:15">
      <c r="A1147" s="846" t="s">
        <v>1446</v>
      </c>
      <c r="B1147" s="52" t="s">
        <v>3067</v>
      </c>
      <c r="C1147" s="51" t="s">
        <v>21</v>
      </c>
      <c r="D1147" s="50">
        <v>712</v>
      </c>
      <c r="E1147" s="50" t="s">
        <v>21</v>
      </c>
      <c r="F1147" s="50" t="s">
        <v>21</v>
      </c>
      <c r="G1147" s="50">
        <v>5</v>
      </c>
      <c r="H1147" s="50">
        <v>2965</v>
      </c>
      <c r="I1147" s="49">
        <v>30</v>
      </c>
      <c r="J1147" s="49">
        <v>236</v>
      </c>
      <c r="K1147" s="48" t="s">
        <v>27</v>
      </c>
      <c r="L1147" s="55">
        <v>0.25</v>
      </c>
      <c r="M1147" s="847">
        <v>741</v>
      </c>
      <c r="N1147" s="848" t="s">
        <v>1629</v>
      </c>
      <c r="O1147" s="849" t="s">
        <v>1629</v>
      </c>
    </row>
    <row r="1148" spans="1:15">
      <c r="A1148" s="846" t="s">
        <v>1447</v>
      </c>
      <c r="B1148" s="52" t="s">
        <v>3068</v>
      </c>
      <c r="C1148" s="51" t="s">
        <v>21</v>
      </c>
      <c r="D1148" s="50">
        <v>380</v>
      </c>
      <c r="E1148" s="50" t="s">
        <v>21</v>
      </c>
      <c r="F1148" s="50" t="s">
        <v>21</v>
      </c>
      <c r="G1148" s="50">
        <v>5</v>
      </c>
      <c r="H1148" s="50">
        <v>2597</v>
      </c>
      <c r="I1148" s="49">
        <v>18</v>
      </c>
      <c r="J1148" s="49">
        <v>236</v>
      </c>
      <c r="K1148" s="48" t="s">
        <v>27</v>
      </c>
      <c r="L1148" s="55">
        <v>0.25</v>
      </c>
      <c r="M1148" s="847">
        <v>649</v>
      </c>
      <c r="N1148" s="848" t="s">
        <v>1629</v>
      </c>
      <c r="O1148" s="849" t="s">
        <v>1629</v>
      </c>
    </row>
    <row r="1149" spans="1:15">
      <c r="A1149" s="846" t="s">
        <v>1448</v>
      </c>
      <c r="B1149" s="52" t="s">
        <v>417</v>
      </c>
      <c r="C1149" s="51" t="s">
        <v>21</v>
      </c>
      <c r="D1149" s="50">
        <v>2262</v>
      </c>
      <c r="E1149" s="50" t="s">
        <v>21</v>
      </c>
      <c r="F1149" s="50" t="s">
        <v>21</v>
      </c>
      <c r="G1149" s="50">
        <v>5</v>
      </c>
      <c r="H1149" s="50">
        <v>4006</v>
      </c>
      <c r="I1149" s="49">
        <v>5</v>
      </c>
      <c r="J1149" s="49">
        <v>236</v>
      </c>
      <c r="K1149" s="48" t="s">
        <v>22</v>
      </c>
      <c r="L1149" s="55" t="s">
        <v>21</v>
      </c>
      <c r="M1149" s="847" t="s">
        <v>21</v>
      </c>
      <c r="N1149" s="848" t="s">
        <v>1629</v>
      </c>
      <c r="O1149" s="849" t="s">
        <v>1629</v>
      </c>
    </row>
    <row r="1150" spans="1:15">
      <c r="A1150" s="846" t="s">
        <v>1449</v>
      </c>
      <c r="B1150" s="52" t="s">
        <v>418</v>
      </c>
      <c r="C1150" s="51" t="s">
        <v>21</v>
      </c>
      <c r="D1150" s="50">
        <v>3207</v>
      </c>
      <c r="E1150" s="50" t="s">
        <v>21</v>
      </c>
      <c r="F1150" s="50" t="s">
        <v>21</v>
      </c>
      <c r="G1150" s="50">
        <v>18</v>
      </c>
      <c r="H1150" s="50">
        <v>7626</v>
      </c>
      <c r="I1150" s="49">
        <v>63</v>
      </c>
      <c r="J1150" s="49">
        <v>236</v>
      </c>
      <c r="K1150" s="48" t="s">
        <v>27</v>
      </c>
      <c r="L1150" s="55">
        <v>0.25</v>
      </c>
      <c r="M1150" s="847">
        <v>1907</v>
      </c>
      <c r="N1150" s="848" t="s">
        <v>1629</v>
      </c>
      <c r="O1150" s="849" t="s">
        <v>1629</v>
      </c>
    </row>
    <row r="1151" spans="1:15">
      <c r="A1151" s="846" t="s">
        <v>1450</v>
      </c>
      <c r="B1151" s="52" t="s">
        <v>419</v>
      </c>
      <c r="C1151" s="51" t="s">
        <v>21</v>
      </c>
      <c r="D1151" s="50">
        <v>658</v>
      </c>
      <c r="E1151" s="50" t="s">
        <v>21</v>
      </c>
      <c r="F1151" s="50" t="s">
        <v>21</v>
      </c>
      <c r="G1151" s="50">
        <v>5</v>
      </c>
      <c r="H1151" s="50">
        <v>5122</v>
      </c>
      <c r="I1151" s="49">
        <v>18</v>
      </c>
      <c r="J1151" s="49">
        <v>236</v>
      </c>
      <c r="K1151" s="48" t="s">
        <v>27</v>
      </c>
      <c r="L1151" s="55">
        <v>0.25</v>
      </c>
      <c r="M1151" s="847">
        <v>1281</v>
      </c>
      <c r="N1151" s="848" t="s">
        <v>1629</v>
      </c>
      <c r="O1151" s="849" t="s">
        <v>1629</v>
      </c>
    </row>
    <row r="1152" spans="1:15">
      <c r="A1152" s="846" t="s">
        <v>1451</v>
      </c>
      <c r="B1152" s="52" t="s">
        <v>420</v>
      </c>
      <c r="C1152" s="51" t="s">
        <v>21</v>
      </c>
      <c r="D1152" s="50">
        <v>5000</v>
      </c>
      <c r="E1152" s="50" t="s">
        <v>21</v>
      </c>
      <c r="F1152" s="50" t="s">
        <v>21</v>
      </c>
      <c r="G1152" s="50">
        <v>60</v>
      </c>
      <c r="H1152" s="50">
        <v>7509</v>
      </c>
      <c r="I1152" s="49">
        <v>62</v>
      </c>
      <c r="J1152" s="49">
        <v>236</v>
      </c>
      <c r="K1152" s="48" t="s">
        <v>27</v>
      </c>
      <c r="L1152" s="55">
        <v>0.25</v>
      </c>
      <c r="M1152" s="847">
        <v>1877</v>
      </c>
      <c r="N1152" s="848" t="s">
        <v>1629</v>
      </c>
      <c r="O1152" s="849" t="s">
        <v>1629</v>
      </c>
    </row>
    <row r="1153" spans="1:15">
      <c r="A1153" s="846" t="s">
        <v>1452</v>
      </c>
      <c r="B1153" s="52" t="s">
        <v>421</v>
      </c>
      <c r="C1153" s="51" t="s">
        <v>21</v>
      </c>
      <c r="D1153" s="50">
        <v>683</v>
      </c>
      <c r="E1153" s="50" t="s">
        <v>21</v>
      </c>
      <c r="F1153" s="50" t="s">
        <v>21</v>
      </c>
      <c r="G1153" s="50">
        <v>5</v>
      </c>
      <c r="H1153" s="50">
        <v>4771</v>
      </c>
      <c r="I1153" s="49">
        <v>23</v>
      </c>
      <c r="J1153" s="49">
        <v>236</v>
      </c>
      <c r="K1153" s="48" t="s">
        <v>27</v>
      </c>
      <c r="L1153" s="55">
        <v>0.25</v>
      </c>
      <c r="M1153" s="847">
        <v>1193</v>
      </c>
      <c r="N1153" s="848" t="s">
        <v>1629</v>
      </c>
      <c r="O1153" s="849" t="s">
        <v>1629</v>
      </c>
    </row>
    <row r="1154" spans="1:15">
      <c r="A1154" s="846" t="s">
        <v>1453</v>
      </c>
      <c r="B1154" s="52" t="s">
        <v>422</v>
      </c>
      <c r="C1154" s="51" t="s">
        <v>21</v>
      </c>
      <c r="D1154" s="50">
        <v>374</v>
      </c>
      <c r="E1154" s="50" t="s">
        <v>21</v>
      </c>
      <c r="F1154" s="50" t="s">
        <v>21</v>
      </c>
      <c r="G1154" s="50">
        <v>5</v>
      </c>
      <c r="H1154" s="50">
        <v>4094</v>
      </c>
      <c r="I1154" s="49">
        <v>34</v>
      </c>
      <c r="J1154" s="49">
        <v>236</v>
      </c>
      <c r="K1154" s="48" t="s">
        <v>27</v>
      </c>
      <c r="L1154" s="55">
        <v>0.25</v>
      </c>
      <c r="M1154" s="847">
        <v>1024</v>
      </c>
      <c r="N1154" s="848" t="s">
        <v>1629</v>
      </c>
      <c r="O1154" s="849" t="s">
        <v>1629</v>
      </c>
    </row>
    <row r="1155" spans="1:15">
      <c r="A1155" s="846" t="s">
        <v>1454</v>
      </c>
      <c r="B1155" s="52" t="s">
        <v>3069</v>
      </c>
      <c r="C1155" s="51" t="s">
        <v>21</v>
      </c>
      <c r="D1155" s="50">
        <v>785</v>
      </c>
      <c r="E1155" s="50" t="s">
        <v>21</v>
      </c>
      <c r="F1155" s="50" t="s">
        <v>21</v>
      </c>
      <c r="G1155" s="50">
        <v>5</v>
      </c>
      <c r="H1155" s="50">
        <v>4100</v>
      </c>
      <c r="I1155" s="49">
        <v>29</v>
      </c>
      <c r="J1155" s="49">
        <v>236</v>
      </c>
      <c r="K1155" s="48" t="s">
        <v>27</v>
      </c>
      <c r="L1155" s="55">
        <v>0.25</v>
      </c>
      <c r="M1155" s="847">
        <v>1025</v>
      </c>
      <c r="N1155" s="848" t="s">
        <v>1629</v>
      </c>
      <c r="O1155" s="849" t="s">
        <v>1629</v>
      </c>
    </row>
    <row r="1156" spans="1:15">
      <c r="A1156" s="846" t="s">
        <v>1455</v>
      </c>
      <c r="B1156" s="52" t="s">
        <v>1734</v>
      </c>
      <c r="C1156" s="51" t="s">
        <v>21</v>
      </c>
      <c r="D1156" s="50">
        <v>427</v>
      </c>
      <c r="E1156" s="50" t="s">
        <v>21</v>
      </c>
      <c r="F1156" s="50" t="s">
        <v>21</v>
      </c>
      <c r="G1156" s="50">
        <v>5</v>
      </c>
      <c r="H1156" s="50">
        <v>3423</v>
      </c>
      <c r="I1156" s="49">
        <v>23</v>
      </c>
      <c r="J1156" s="49">
        <v>236</v>
      </c>
      <c r="K1156" s="48" t="s">
        <v>27</v>
      </c>
      <c r="L1156" s="55">
        <v>0.25</v>
      </c>
      <c r="M1156" s="847">
        <v>856</v>
      </c>
      <c r="N1156" s="848" t="s">
        <v>1629</v>
      </c>
      <c r="O1156" s="849" t="s">
        <v>1629</v>
      </c>
    </row>
    <row r="1157" spans="1:15">
      <c r="A1157" s="846" t="s">
        <v>1456</v>
      </c>
      <c r="B1157" s="52" t="s">
        <v>423</v>
      </c>
      <c r="C1157" s="51" t="s">
        <v>21</v>
      </c>
      <c r="D1157" s="50">
        <v>495</v>
      </c>
      <c r="E1157" s="50" t="s">
        <v>21</v>
      </c>
      <c r="F1157" s="50" t="s">
        <v>21</v>
      </c>
      <c r="G1157" s="50">
        <v>5</v>
      </c>
      <c r="H1157" s="50">
        <v>537</v>
      </c>
      <c r="I1157" s="49">
        <v>5</v>
      </c>
      <c r="J1157" s="49">
        <v>236</v>
      </c>
      <c r="K1157" s="48" t="s">
        <v>22</v>
      </c>
      <c r="L1157" s="55" t="s">
        <v>21</v>
      </c>
      <c r="M1157" s="847" t="s">
        <v>21</v>
      </c>
      <c r="N1157" s="848" t="s">
        <v>1629</v>
      </c>
      <c r="O1157" s="849" t="s">
        <v>1629</v>
      </c>
    </row>
    <row r="1158" spans="1:15">
      <c r="A1158" s="846" t="s">
        <v>1457</v>
      </c>
      <c r="B1158" s="52" t="s">
        <v>1735</v>
      </c>
      <c r="C1158" s="51">
        <v>0</v>
      </c>
      <c r="D1158" s="50">
        <v>0</v>
      </c>
      <c r="E1158" s="50" t="s">
        <v>21</v>
      </c>
      <c r="F1158" s="50" t="s">
        <v>21</v>
      </c>
      <c r="G1158" s="50">
        <v>5</v>
      </c>
      <c r="H1158" s="50">
        <v>0</v>
      </c>
      <c r="I1158" s="49">
        <v>5</v>
      </c>
      <c r="J1158" s="49">
        <v>0</v>
      </c>
      <c r="K1158" s="48" t="s">
        <v>22</v>
      </c>
      <c r="L1158" s="55" t="s">
        <v>21</v>
      </c>
      <c r="M1158" s="847" t="s">
        <v>21</v>
      </c>
      <c r="N1158" s="848" t="s">
        <v>1629</v>
      </c>
      <c r="O1158" s="849" t="s">
        <v>1629</v>
      </c>
    </row>
    <row r="1159" spans="1:15">
      <c r="A1159" s="846" t="s">
        <v>1458</v>
      </c>
      <c r="B1159" s="52" t="s">
        <v>1736</v>
      </c>
      <c r="C1159" s="51">
        <v>0</v>
      </c>
      <c r="D1159" s="50">
        <v>0</v>
      </c>
      <c r="E1159" s="50" t="s">
        <v>21</v>
      </c>
      <c r="F1159" s="50" t="s">
        <v>21</v>
      </c>
      <c r="G1159" s="50">
        <v>5</v>
      </c>
      <c r="H1159" s="50">
        <v>0</v>
      </c>
      <c r="I1159" s="49">
        <v>5</v>
      </c>
      <c r="J1159" s="49">
        <v>0</v>
      </c>
      <c r="K1159" s="48" t="s">
        <v>22</v>
      </c>
      <c r="L1159" s="55" t="s">
        <v>21</v>
      </c>
      <c r="M1159" s="847" t="s">
        <v>21</v>
      </c>
      <c r="N1159" s="848" t="s">
        <v>1629</v>
      </c>
      <c r="O1159" s="849" t="s">
        <v>1629</v>
      </c>
    </row>
    <row r="1160" spans="1:15">
      <c r="A1160" s="846" t="s">
        <v>1459</v>
      </c>
      <c r="B1160" s="52" t="s">
        <v>1737</v>
      </c>
      <c r="C1160" s="51">
        <v>0</v>
      </c>
      <c r="D1160" s="50">
        <v>0</v>
      </c>
      <c r="E1160" s="50" t="s">
        <v>21</v>
      </c>
      <c r="F1160" s="50" t="s">
        <v>21</v>
      </c>
      <c r="G1160" s="50">
        <v>5</v>
      </c>
      <c r="H1160" s="50">
        <v>0</v>
      </c>
      <c r="I1160" s="49">
        <v>5</v>
      </c>
      <c r="J1160" s="49">
        <v>0</v>
      </c>
      <c r="K1160" s="48" t="s">
        <v>22</v>
      </c>
      <c r="L1160" s="55" t="s">
        <v>21</v>
      </c>
      <c r="M1160" s="847" t="s">
        <v>21</v>
      </c>
      <c r="N1160" s="848" t="s">
        <v>1629</v>
      </c>
      <c r="O1160" s="849" t="s">
        <v>1629</v>
      </c>
    </row>
    <row r="1161" spans="1:15">
      <c r="A1161" s="846" t="s">
        <v>1460</v>
      </c>
      <c r="B1161" s="52" t="s">
        <v>1738</v>
      </c>
      <c r="C1161" s="51" t="s">
        <v>21</v>
      </c>
      <c r="D1161" s="50">
        <v>1477</v>
      </c>
      <c r="E1161" s="50" t="s">
        <v>21</v>
      </c>
      <c r="F1161" s="50" t="s">
        <v>21</v>
      </c>
      <c r="G1161" s="50">
        <v>5</v>
      </c>
      <c r="H1161" s="50">
        <v>1477</v>
      </c>
      <c r="I1161" s="49">
        <v>5</v>
      </c>
      <c r="J1161" s="49">
        <v>230</v>
      </c>
      <c r="K1161" s="48" t="s">
        <v>27</v>
      </c>
      <c r="L1161" s="55">
        <v>0.25</v>
      </c>
      <c r="M1161" s="847">
        <v>369</v>
      </c>
      <c r="N1161" s="848" t="s">
        <v>1629</v>
      </c>
      <c r="O1161" s="849" t="s">
        <v>1629</v>
      </c>
    </row>
    <row r="1162" spans="1:15">
      <c r="A1162" s="846" t="s">
        <v>1461</v>
      </c>
      <c r="B1162" s="52" t="s">
        <v>1739</v>
      </c>
      <c r="C1162" s="51" t="s">
        <v>21</v>
      </c>
      <c r="D1162" s="50">
        <v>1776</v>
      </c>
      <c r="E1162" s="50" t="s">
        <v>21</v>
      </c>
      <c r="F1162" s="50" t="s">
        <v>21</v>
      </c>
      <c r="G1162" s="50">
        <v>21</v>
      </c>
      <c r="H1162" s="50">
        <v>1776</v>
      </c>
      <c r="I1162" s="49">
        <v>21</v>
      </c>
      <c r="J1162" s="49">
        <v>230</v>
      </c>
      <c r="K1162" s="48" t="s">
        <v>22</v>
      </c>
      <c r="L1162" s="55" t="s">
        <v>21</v>
      </c>
      <c r="M1162" s="847" t="s">
        <v>21</v>
      </c>
      <c r="N1162" s="848" t="s">
        <v>1629</v>
      </c>
      <c r="O1162" s="849" t="s">
        <v>1629</v>
      </c>
    </row>
    <row r="1163" spans="1:15">
      <c r="A1163" s="846" t="s">
        <v>1462</v>
      </c>
      <c r="B1163" s="52" t="s">
        <v>1740</v>
      </c>
      <c r="C1163" s="51" t="s">
        <v>21</v>
      </c>
      <c r="D1163" s="50">
        <v>3757</v>
      </c>
      <c r="E1163" s="50" t="s">
        <v>21</v>
      </c>
      <c r="F1163" s="50" t="s">
        <v>21</v>
      </c>
      <c r="G1163" s="50">
        <v>42</v>
      </c>
      <c r="H1163" s="50">
        <v>3757</v>
      </c>
      <c r="I1163" s="49">
        <v>42</v>
      </c>
      <c r="J1163" s="49">
        <v>230</v>
      </c>
      <c r="K1163" s="48" t="s">
        <v>27</v>
      </c>
      <c r="L1163" s="55">
        <v>0.25</v>
      </c>
      <c r="M1163" s="847">
        <v>939</v>
      </c>
      <c r="N1163" s="848" t="s">
        <v>1629</v>
      </c>
      <c r="O1163" s="849" t="s">
        <v>1629</v>
      </c>
    </row>
    <row r="1164" spans="1:15">
      <c r="A1164" s="846" t="s">
        <v>1463</v>
      </c>
      <c r="B1164" s="52" t="s">
        <v>1741</v>
      </c>
      <c r="C1164" s="51" t="s">
        <v>21</v>
      </c>
      <c r="D1164" s="50">
        <v>5713</v>
      </c>
      <c r="E1164" s="50" t="s">
        <v>21</v>
      </c>
      <c r="F1164" s="50" t="s">
        <v>21</v>
      </c>
      <c r="G1164" s="50">
        <v>76</v>
      </c>
      <c r="H1164" s="50">
        <v>5713</v>
      </c>
      <c r="I1164" s="49">
        <v>76</v>
      </c>
      <c r="J1164" s="49">
        <v>230</v>
      </c>
      <c r="K1164" s="48" t="s">
        <v>22</v>
      </c>
      <c r="L1164" s="55" t="s">
        <v>21</v>
      </c>
      <c r="M1164" s="847" t="s">
        <v>21</v>
      </c>
      <c r="N1164" s="848" t="s">
        <v>1629</v>
      </c>
      <c r="O1164" s="849" t="s">
        <v>1629</v>
      </c>
    </row>
    <row r="1165" spans="1:15">
      <c r="A1165" s="846" t="s">
        <v>1464</v>
      </c>
      <c r="B1165" s="52" t="s">
        <v>1742</v>
      </c>
      <c r="C1165" s="51" t="s">
        <v>21</v>
      </c>
      <c r="D1165" s="50">
        <v>1568</v>
      </c>
      <c r="E1165" s="50" t="s">
        <v>21</v>
      </c>
      <c r="F1165" s="50" t="s">
        <v>21</v>
      </c>
      <c r="G1165" s="50">
        <v>8</v>
      </c>
      <c r="H1165" s="50">
        <v>1568</v>
      </c>
      <c r="I1165" s="49">
        <v>8</v>
      </c>
      <c r="J1165" s="49">
        <v>230</v>
      </c>
      <c r="K1165" s="48" t="s">
        <v>22</v>
      </c>
      <c r="L1165" s="55" t="s">
        <v>21</v>
      </c>
      <c r="M1165" s="847" t="s">
        <v>21</v>
      </c>
      <c r="N1165" s="848">
        <v>1</v>
      </c>
      <c r="O1165" s="849" t="s">
        <v>2210</v>
      </c>
    </row>
    <row r="1166" spans="1:15">
      <c r="A1166" s="846" t="s">
        <v>1465</v>
      </c>
      <c r="B1166" s="52" t="s">
        <v>1743</v>
      </c>
      <c r="C1166" s="51" t="s">
        <v>21</v>
      </c>
      <c r="D1166" s="50">
        <v>2531</v>
      </c>
      <c r="E1166" s="50" t="s">
        <v>21</v>
      </c>
      <c r="F1166" s="50" t="s">
        <v>21</v>
      </c>
      <c r="G1166" s="50">
        <v>21</v>
      </c>
      <c r="H1166" s="50">
        <v>2531</v>
      </c>
      <c r="I1166" s="49">
        <v>21</v>
      </c>
      <c r="J1166" s="49">
        <v>230</v>
      </c>
      <c r="K1166" s="48" t="s">
        <v>22</v>
      </c>
      <c r="L1166" s="55" t="s">
        <v>21</v>
      </c>
      <c r="M1166" s="847" t="s">
        <v>21</v>
      </c>
      <c r="N1166" s="848">
        <v>1</v>
      </c>
      <c r="O1166" s="849" t="s">
        <v>2210</v>
      </c>
    </row>
    <row r="1167" spans="1:15">
      <c r="A1167" s="846" t="s">
        <v>1466</v>
      </c>
      <c r="B1167" s="52" t="s">
        <v>1744</v>
      </c>
      <c r="C1167" s="51" t="s">
        <v>21</v>
      </c>
      <c r="D1167" s="50">
        <v>4216</v>
      </c>
      <c r="E1167" s="50" t="s">
        <v>21</v>
      </c>
      <c r="F1167" s="50" t="s">
        <v>21</v>
      </c>
      <c r="G1167" s="50">
        <v>43</v>
      </c>
      <c r="H1167" s="50">
        <v>4216</v>
      </c>
      <c r="I1167" s="49">
        <v>43</v>
      </c>
      <c r="J1167" s="49">
        <v>230</v>
      </c>
      <c r="K1167" s="48" t="s">
        <v>22</v>
      </c>
      <c r="L1167" s="55" t="s">
        <v>21</v>
      </c>
      <c r="M1167" s="847" t="s">
        <v>21</v>
      </c>
      <c r="N1167" s="848">
        <v>1</v>
      </c>
      <c r="O1167" s="849" t="s">
        <v>2210</v>
      </c>
    </row>
    <row r="1168" spans="1:15">
      <c r="A1168" s="846" t="s">
        <v>1467</v>
      </c>
      <c r="B1168" s="52" t="s">
        <v>1745</v>
      </c>
      <c r="C1168" s="51" t="s">
        <v>21</v>
      </c>
      <c r="D1168" s="50">
        <v>7743</v>
      </c>
      <c r="E1168" s="50" t="s">
        <v>21</v>
      </c>
      <c r="F1168" s="50" t="s">
        <v>21</v>
      </c>
      <c r="G1168" s="50">
        <v>86</v>
      </c>
      <c r="H1168" s="50">
        <v>7743</v>
      </c>
      <c r="I1168" s="49">
        <v>86</v>
      </c>
      <c r="J1168" s="49">
        <v>230</v>
      </c>
      <c r="K1168" s="48" t="s">
        <v>22</v>
      </c>
      <c r="L1168" s="55" t="s">
        <v>21</v>
      </c>
      <c r="M1168" s="847" t="s">
        <v>21</v>
      </c>
      <c r="N1168" s="848">
        <v>1</v>
      </c>
      <c r="O1168" s="849" t="s">
        <v>2210</v>
      </c>
    </row>
    <row r="1169" spans="1:15">
      <c r="A1169" s="846" t="s">
        <v>1468</v>
      </c>
      <c r="B1169" s="52" t="s">
        <v>1746</v>
      </c>
      <c r="C1169" s="51" t="s">
        <v>21</v>
      </c>
      <c r="D1169" s="50">
        <v>3345</v>
      </c>
      <c r="E1169" s="50" t="s">
        <v>21</v>
      </c>
      <c r="F1169" s="50" t="s">
        <v>21</v>
      </c>
      <c r="G1169" s="50">
        <v>20</v>
      </c>
      <c r="H1169" s="50">
        <v>3345</v>
      </c>
      <c r="I1169" s="49">
        <v>20</v>
      </c>
      <c r="J1169" s="49">
        <v>230</v>
      </c>
      <c r="K1169" s="48" t="s">
        <v>22</v>
      </c>
      <c r="L1169" s="55" t="s">
        <v>21</v>
      </c>
      <c r="M1169" s="847" t="s">
        <v>21</v>
      </c>
      <c r="N1169" s="848">
        <v>1</v>
      </c>
      <c r="O1169" s="849" t="s">
        <v>2210</v>
      </c>
    </row>
    <row r="1170" spans="1:15">
      <c r="A1170" s="846" t="s">
        <v>1469</v>
      </c>
      <c r="B1170" s="52" t="s">
        <v>1747</v>
      </c>
      <c r="C1170" s="51" t="s">
        <v>21</v>
      </c>
      <c r="D1170" s="50">
        <v>5027</v>
      </c>
      <c r="E1170" s="50" t="s">
        <v>21</v>
      </c>
      <c r="F1170" s="50" t="s">
        <v>21</v>
      </c>
      <c r="G1170" s="50">
        <v>37</v>
      </c>
      <c r="H1170" s="50">
        <v>5027</v>
      </c>
      <c r="I1170" s="49">
        <v>37</v>
      </c>
      <c r="J1170" s="49">
        <v>230</v>
      </c>
      <c r="K1170" s="48" t="s">
        <v>22</v>
      </c>
      <c r="L1170" s="55" t="s">
        <v>21</v>
      </c>
      <c r="M1170" s="847" t="s">
        <v>21</v>
      </c>
      <c r="N1170" s="848">
        <v>1</v>
      </c>
      <c r="O1170" s="849" t="s">
        <v>2210</v>
      </c>
    </row>
    <row r="1171" spans="1:15">
      <c r="A1171" s="846" t="s">
        <v>1470</v>
      </c>
      <c r="B1171" s="52" t="s">
        <v>1748</v>
      </c>
      <c r="C1171" s="51" t="s">
        <v>21</v>
      </c>
      <c r="D1171" s="50">
        <v>6530</v>
      </c>
      <c r="E1171" s="50" t="s">
        <v>21</v>
      </c>
      <c r="F1171" s="50" t="s">
        <v>21</v>
      </c>
      <c r="G1171" s="50">
        <v>53</v>
      </c>
      <c r="H1171" s="50">
        <v>6530</v>
      </c>
      <c r="I1171" s="49">
        <v>53</v>
      </c>
      <c r="J1171" s="49">
        <v>230</v>
      </c>
      <c r="K1171" s="48" t="s">
        <v>22</v>
      </c>
      <c r="L1171" s="55" t="s">
        <v>21</v>
      </c>
      <c r="M1171" s="847" t="s">
        <v>21</v>
      </c>
      <c r="N1171" s="848">
        <v>1</v>
      </c>
      <c r="O1171" s="849" t="s">
        <v>2210</v>
      </c>
    </row>
    <row r="1172" spans="1:15">
      <c r="A1172" s="846" t="s">
        <v>1471</v>
      </c>
      <c r="B1172" s="52" t="s">
        <v>1749</v>
      </c>
      <c r="C1172" s="51" t="s">
        <v>21</v>
      </c>
      <c r="D1172" s="50">
        <v>9755</v>
      </c>
      <c r="E1172" s="50" t="s">
        <v>21</v>
      </c>
      <c r="F1172" s="50" t="s">
        <v>21</v>
      </c>
      <c r="G1172" s="50">
        <v>96</v>
      </c>
      <c r="H1172" s="50">
        <v>9755</v>
      </c>
      <c r="I1172" s="49">
        <v>96</v>
      </c>
      <c r="J1172" s="49">
        <v>230</v>
      </c>
      <c r="K1172" s="48" t="s">
        <v>22</v>
      </c>
      <c r="L1172" s="55" t="s">
        <v>21</v>
      </c>
      <c r="M1172" s="847" t="s">
        <v>21</v>
      </c>
      <c r="N1172" s="848">
        <v>1</v>
      </c>
      <c r="O1172" s="849" t="s">
        <v>2210</v>
      </c>
    </row>
    <row r="1173" spans="1:15">
      <c r="A1173" s="846" t="s">
        <v>1472</v>
      </c>
      <c r="B1173" s="52" t="s">
        <v>1750</v>
      </c>
      <c r="C1173" s="51" t="s">
        <v>21</v>
      </c>
      <c r="D1173" s="50">
        <v>3754</v>
      </c>
      <c r="E1173" s="50" t="s">
        <v>21</v>
      </c>
      <c r="F1173" s="50" t="s">
        <v>21</v>
      </c>
      <c r="G1173" s="50">
        <v>18</v>
      </c>
      <c r="H1173" s="50">
        <v>3754</v>
      </c>
      <c r="I1173" s="49">
        <v>18</v>
      </c>
      <c r="J1173" s="49">
        <v>230</v>
      </c>
      <c r="K1173" s="48" t="s">
        <v>22</v>
      </c>
      <c r="L1173" s="55" t="s">
        <v>21</v>
      </c>
      <c r="M1173" s="847" t="s">
        <v>21</v>
      </c>
      <c r="N1173" s="848" t="s">
        <v>1629</v>
      </c>
      <c r="O1173" s="849" t="s">
        <v>1629</v>
      </c>
    </row>
    <row r="1174" spans="1:15">
      <c r="A1174" s="846" t="s">
        <v>1473</v>
      </c>
      <c r="B1174" s="52" t="s">
        <v>1751</v>
      </c>
      <c r="C1174" s="51" t="s">
        <v>21</v>
      </c>
      <c r="D1174" s="50">
        <v>5546</v>
      </c>
      <c r="E1174" s="50" t="s">
        <v>21</v>
      </c>
      <c r="F1174" s="50" t="s">
        <v>21</v>
      </c>
      <c r="G1174" s="50">
        <v>34</v>
      </c>
      <c r="H1174" s="50">
        <v>5546</v>
      </c>
      <c r="I1174" s="49">
        <v>34</v>
      </c>
      <c r="J1174" s="49">
        <v>230</v>
      </c>
      <c r="K1174" s="48" t="s">
        <v>22</v>
      </c>
      <c r="L1174" s="55" t="s">
        <v>21</v>
      </c>
      <c r="M1174" s="847" t="s">
        <v>21</v>
      </c>
      <c r="N1174" s="848" t="s">
        <v>1629</v>
      </c>
      <c r="O1174" s="849" t="s">
        <v>1629</v>
      </c>
    </row>
    <row r="1175" spans="1:15">
      <c r="A1175" s="846" t="s">
        <v>1474</v>
      </c>
      <c r="B1175" s="52" t="s">
        <v>1752</v>
      </c>
      <c r="C1175" s="51" t="s">
        <v>21</v>
      </c>
      <c r="D1175" s="50">
        <v>7513</v>
      </c>
      <c r="E1175" s="50" t="s">
        <v>21</v>
      </c>
      <c r="F1175" s="50" t="s">
        <v>21</v>
      </c>
      <c r="G1175" s="50">
        <v>49</v>
      </c>
      <c r="H1175" s="50">
        <v>7513</v>
      </c>
      <c r="I1175" s="49">
        <v>49</v>
      </c>
      <c r="J1175" s="49">
        <v>230</v>
      </c>
      <c r="K1175" s="48" t="s">
        <v>22</v>
      </c>
      <c r="L1175" s="55" t="s">
        <v>21</v>
      </c>
      <c r="M1175" s="847" t="s">
        <v>21</v>
      </c>
      <c r="N1175" s="848" t="s">
        <v>1629</v>
      </c>
      <c r="O1175" s="849" t="s">
        <v>1629</v>
      </c>
    </row>
    <row r="1176" spans="1:15">
      <c r="A1176" s="846" t="s">
        <v>1475</v>
      </c>
      <c r="B1176" s="52" t="s">
        <v>1753</v>
      </c>
      <c r="C1176" s="51" t="s">
        <v>21</v>
      </c>
      <c r="D1176" s="50">
        <v>11439</v>
      </c>
      <c r="E1176" s="50" t="s">
        <v>21</v>
      </c>
      <c r="F1176" s="50" t="s">
        <v>21</v>
      </c>
      <c r="G1176" s="50">
        <v>88</v>
      </c>
      <c r="H1176" s="50">
        <v>11439</v>
      </c>
      <c r="I1176" s="49">
        <v>88</v>
      </c>
      <c r="J1176" s="49">
        <v>230</v>
      </c>
      <c r="K1176" s="48" t="s">
        <v>22</v>
      </c>
      <c r="L1176" s="55" t="s">
        <v>21</v>
      </c>
      <c r="M1176" s="847" t="s">
        <v>21</v>
      </c>
      <c r="N1176" s="848" t="s">
        <v>1629</v>
      </c>
      <c r="O1176" s="849" t="s">
        <v>1629</v>
      </c>
    </row>
    <row r="1177" spans="1:15">
      <c r="A1177" s="846" t="s">
        <v>1476</v>
      </c>
      <c r="B1177" s="52" t="s">
        <v>1754</v>
      </c>
      <c r="C1177" s="51" t="s">
        <v>21</v>
      </c>
      <c r="D1177" s="50">
        <v>5560</v>
      </c>
      <c r="E1177" s="50" t="s">
        <v>21</v>
      </c>
      <c r="F1177" s="50" t="s">
        <v>21</v>
      </c>
      <c r="G1177" s="50">
        <v>26</v>
      </c>
      <c r="H1177" s="50">
        <v>5560</v>
      </c>
      <c r="I1177" s="49">
        <v>26</v>
      </c>
      <c r="J1177" s="49">
        <v>230</v>
      </c>
      <c r="K1177" s="48" t="s">
        <v>22</v>
      </c>
      <c r="L1177" s="55" t="s">
        <v>21</v>
      </c>
      <c r="M1177" s="847" t="s">
        <v>21</v>
      </c>
      <c r="N1177" s="848" t="s">
        <v>1629</v>
      </c>
      <c r="O1177" s="849" t="s">
        <v>1629</v>
      </c>
    </row>
    <row r="1178" spans="1:15">
      <c r="A1178" s="846" t="s">
        <v>1477</v>
      </c>
      <c r="B1178" s="52" t="s">
        <v>1755</v>
      </c>
      <c r="C1178" s="51" t="s">
        <v>21</v>
      </c>
      <c r="D1178" s="50">
        <v>7277</v>
      </c>
      <c r="E1178" s="50" t="s">
        <v>21</v>
      </c>
      <c r="F1178" s="50" t="s">
        <v>21</v>
      </c>
      <c r="G1178" s="50">
        <v>38</v>
      </c>
      <c r="H1178" s="50">
        <v>7277</v>
      </c>
      <c r="I1178" s="49">
        <v>38</v>
      </c>
      <c r="J1178" s="49">
        <v>230</v>
      </c>
      <c r="K1178" s="48" t="s">
        <v>22</v>
      </c>
      <c r="L1178" s="55" t="s">
        <v>21</v>
      </c>
      <c r="M1178" s="847" t="s">
        <v>21</v>
      </c>
      <c r="N1178" s="848" t="s">
        <v>1629</v>
      </c>
      <c r="O1178" s="849" t="s">
        <v>1629</v>
      </c>
    </row>
    <row r="1179" spans="1:15">
      <c r="A1179" s="846" t="s">
        <v>1478</v>
      </c>
      <c r="B1179" s="52" t="s">
        <v>1756</v>
      </c>
      <c r="C1179" s="51" t="s">
        <v>21</v>
      </c>
      <c r="D1179" s="50">
        <v>9010</v>
      </c>
      <c r="E1179" s="50" t="s">
        <v>21</v>
      </c>
      <c r="F1179" s="50" t="s">
        <v>21</v>
      </c>
      <c r="G1179" s="50">
        <v>55</v>
      </c>
      <c r="H1179" s="50">
        <v>9010</v>
      </c>
      <c r="I1179" s="49">
        <v>55</v>
      </c>
      <c r="J1179" s="49">
        <v>230</v>
      </c>
      <c r="K1179" s="48" t="s">
        <v>22</v>
      </c>
      <c r="L1179" s="55" t="s">
        <v>21</v>
      </c>
      <c r="M1179" s="847" t="s">
        <v>21</v>
      </c>
      <c r="N1179" s="848" t="s">
        <v>1629</v>
      </c>
      <c r="O1179" s="849" t="s">
        <v>1629</v>
      </c>
    </row>
    <row r="1180" spans="1:15">
      <c r="A1180" s="846" t="s">
        <v>1479</v>
      </c>
      <c r="B1180" s="52" t="s">
        <v>1757</v>
      </c>
      <c r="C1180" s="51" t="s">
        <v>21</v>
      </c>
      <c r="D1180" s="50">
        <v>13949</v>
      </c>
      <c r="E1180" s="50" t="s">
        <v>21</v>
      </c>
      <c r="F1180" s="50" t="s">
        <v>21</v>
      </c>
      <c r="G1180" s="50">
        <v>101</v>
      </c>
      <c r="H1180" s="50">
        <v>13949</v>
      </c>
      <c r="I1180" s="49">
        <v>101</v>
      </c>
      <c r="J1180" s="49">
        <v>230</v>
      </c>
      <c r="K1180" s="48" t="s">
        <v>22</v>
      </c>
      <c r="L1180" s="55" t="s">
        <v>21</v>
      </c>
      <c r="M1180" s="847" t="s">
        <v>21</v>
      </c>
      <c r="N1180" s="848" t="s">
        <v>1629</v>
      </c>
      <c r="O1180" s="849" t="s">
        <v>1629</v>
      </c>
    </row>
    <row r="1181" spans="1:15">
      <c r="A1181" s="846" t="s">
        <v>1480</v>
      </c>
      <c r="B1181" s="52" t="s">
        <v>1758</v>
      </c>
      <c r="C1181" s="51" t="s">
        <v>21</v>
      </c>
      <c r="D1181" s="50">
        <v>8281</v>
      </c>
      <c r="E1181" s="50" t="s">
        <v>21</v>
      </c>
      <c r="F1181" s="50" t="s">
        <v>21</v>
      </c>
      <c r="G1181" s="50">
        <v>43</v>
      </c>
      <c r="H1181" s="50">
        <v>8281</v>
      </c>
      <c r="I1181" s="49">
        <v>43</v>
      </c>
      <c r="J1181" s="49">
        <v>230</v>
      </c>
      <c r="K1181" s="48" t="s">
        <v>22</v>
      </c>
      <c r="L1181" s="55" t="s">
        <v>21</v>
      </c>
      <c r="M1181" s="847" t="s">
        <v>21</v>
      </c>
      <c r="N1181" s="848" t="s">
        <v>1629</v>
      </c>
      <c r="O1181" s="849" t="s">
        <v>1629</v>
      </c>
    </row>
    <row r="1182" spans="1:15">
      <c r="A1182" s="846" t="s">
        <v>1481</v>
      </c>
      <c r="B1182" s="52" t="s">
        <v>1759</v>
      </c>
      <c r="C1182" s="51" t="s">
        <v>21</v>
      </c>
      <c r="D1182" s="50">
        <v>10424</v>
      </c>
      <c r="E1182" s="50" t="s">
        <v>21</v>
      </c>
      <c r="F1182" s="50" t="s">
        <v>21</v>
      </c>
      <c r="G1182" s="50">
        <v>37</v>
      </c>
      <c r="H1182" s="50">
        <v>10424</v>
      </c>
      <c r="I1182" s="49">
        <v>37</v>
      </c>
      <c r="J1182" s="49">
        <v>230</v>
      </c>
      <c r="K1182" s="48" t="s">
        <v>22</v>
      </c>
      <c r="L1182" s="55" t="s">
        <v>21</v>
      </c>
      <c r="M1182" s="847" t="s">
        <v>21</v>
      </c>
      <c r="N1182" s="848" t="s">
        <v>1629</v>
      </c>
      <c r="O1182" s="849" t="s">
        <v>1629</v>
      </c>
    </row>
    <row r="1183" spans="1:15">
      <c r="A1183" s="846" t="s">
        <v>1482</v>
      </c>
      <c r="B1183" s="52" t="s">
        <v>1760</v>
      </c>
      <c r="C1183" s="51" t="s">
        <v>21</v>
      </c>
      <c r="D1183" s="50">
        <v>15824</v>
      </c>
      <c r="E1183" s="50" t="s">
        <v>21</v>
      </c>
      <c r="F1183" s="50" t="s">
        <v>21</v>
      </c>
      <c r="G1183" s="50">
        <v>63</v>
      </c>
      <c r="H1183" s="50">
        <v>15824</v>
      </c>
      <c r="I1183" s="49">
        <v>63</v>
      </c>
      <c r="J1183" s="49">
        <v>230</v>
      </c>
      <c r="K1183" s="48" t="s">
        <v>22</v>
      </c>
      <c r="L1183" s="55" t="s">
        <v>21</v>
      </c>
      <c r="M1183" s="847" t="s">
        <v>21</v>
      </c>
      <c r="N1183" s="848" t="s">
        <v>1629</v>
      </c>
      <c r="O1183" s="849" t="s">
        <v>1629</v>
      </c>
    </row>
    <row r="1184" spans="1:15">
      <c r="A1184" s="846" t="s">
        <v>1483</v>
      </c>
      <c r="B1184" s="52" t="s">
        <v>1761</v>
      </c>
      <c r="C1184" s="51" t="s">
        <v>21</v>
      </c>
      <c r="D1184" s="50">
        <v>22157</v>
      </c>
      <c r="E1184" s="50" t="s">
        <v>21</v>
      </c>
      <c r="F1184" s="50" t="s">
        <v>21</v>
      </c>
      <c r="G1184" s="50">
        <v>109</v>
      </c>
      <c r="H1184" s="50">
        <v>22157</v>
      </c>
      <c r="I1184" s="49">
        <v>109</v>
      </c>
      <c r="J1184" s="49">
        <v>230</v>
      </c>
      <c r="K1184" s="48" t="s">
        <v>22</v>
      </c>
      <c r="L1184" s="55" t="s">
        <v>21</v>
      </c>
      <c r="M1184" s="847" t="s">
        <v>21</v>
      </c>
      <c r="N1184" s="848" t="s">
        <v>1629</v>
      </c>
      <c r="O1184" s="849" t="s">
        <v>1629</v>
      </c>
    </row>
    <row r="1185" spans="1:15">
      <c r="A1185" s="846" t="s">
        <v>1484</v>
      </c>
      <c r="B1185" s="52" t="s">
        <v>3070</v>
      </c>
      <c r="C1185" s="51" t="s">
        <v>21</v>
      </c>
      <c r="D1185" s="50">
        <v>4519</v>
      </c>
      <c r="E1185" s="50" t="s">
        <v>21</v>
      </c>
      <c r="F1185" s="50" t="s">
        <v>21</v>
      </c>
      <c r="G1185" s="50">
        <v>19</v>
      </c>
      <c r="H1185" s="50">
        <v>4519</v>
      </c>
      <c r="I1185" s="49">
        <v>19</v>
      </c>
      <c r="J1185" s="49">
        <v>204</v>
      </c>
      <c r="K1185" s="48" t="s">
        <v>27</v>
      </c>
      <c r="L1185" s="55">
        <v>0.7</v>
      </c>
      <c r="M1185" s="847">
        <v>3163</v>
      </c>
      <c r="N1185" s="848" t="s">
        <v>1629</v>
      </c>
      <c r="O1185" s="849" t="s">
        <v>1629</v>
      </c>
    </row>
    <row r="1186" spans="1:15">
      <c r="A1186" s="846" t="s">
        <v>1485</v>
      </c>
      <c r="B1186" s="52" t="s">
        <v>3071</v>
      </c>
      <c r="C1186" s="51" t="s">
        <v>21</v>
      </c>
      <c r="D1186" s="50">
        <v>3341</v>
      </c>
      <c r="E1186" s="50" t="s">
        <v>21</v>
      </c>
      <c r="F1186" s="50" t="s">
        <v>21</v>
      </c>
      <c r="G1186" s="50">
        <v>5</v>
      </c>
      <c r="H1186" s="50">
        <v>3341</v>
      </c>
      <c r="I1186" s="49">
        <v>5</v>
      </c>
      <c r="J1186" s="49">
        <v>204</v>
      </c>
      <c r="K1186" s="48" t="s">
        <v>22</v>
      </c>
      <c r="L1186" s="55" t="s">
        <v>21</v>
      </c>
      <c r="M1186" s="847" t="s">
        <v>21</v>
      </c>
      <c r="N1186" s="848" t="s">
        <v>1629</v>
      </c>
      <c r="O1186" s="849" t="s">
        <v>1629</v>
      </c>
    </row>
    <row r="1187" spans="1:15">
      <c r="A1187" s="846" t="s">
        <v>1486</v>
      </c>
      <c r="B1187" s="52" t="s">
        <v>3072</v>
      </c>
      <c r="C1187" s="51" t="s">
        <v>21</v>
      </c>
      <c r="D1187" s="50">
        <v>363</v>
      </c>
      <c r="E1187" s="50" t="s">
        <v>21</v>
      </c>
      <c r="F1187" s="50" t="s">
        <v>21</v>
      </c>
      <c r="G1187" s="50">
        <v>5</v>
      </c>
      <c r="H1187" s="50">
        <v>2488</v>
      </c>
      <c r="I1187" s="49">
        <v>10</v>
      </c>
      <c r="J1187" s="49">
        <v>204</v>
      </c>
      <c r="K1187" s="48" t="s">
        <v>27</v>
      </c>
      <c r="L1187" s="55">
        <v>0.25</v>
      </c>
      <c r="M1187" s="847">
        <v>622</v>
      </c>
      <c r="N1187" s="848" t="s">
        <v>1629</v>
      </c>
      <c r="O1187" s="849" t="s">
        <v>1629</v>
      </c>
    </row>
    <row r="1188" spans="1:15">
      <c r="A1188" s="846" t="s">
        <v>1487</v>
      </c>
      <c r="B1188" s="52" t="s">
        <v>3073</v>
      </c>
      <c r="C1188" s="51" t="s">
        <v>21</v>
      </c>
      <c r="D1188" s="50">
        <v>309</v>
      </c>
      <c r="E1188" s="50" t="s">
        <v>21</v>
      </c>
      <c r="F1188" s="50" t="s">
        <v>21</v>
      </c>
      <c r="G1188" s="50">
        <v>5</v>
      </c>
      <c r="H1188" s="50">
        <v>1278</v>
      </c>
      <c r="I1188" s="49">
        <v>5</v>
      </c>
      <c r="J1188" s="49">
        <v>204</v>
      </c>
      <c r="K1188" s="48" t="s">
        <v>27</v>
      </c>
      <c r="L1188" s="55">
        <v>0.25</v>
      </c>
      <c r="M1188" s="847">
        <v>320</v>
      </c>
      <c r="N1188" s="848" t="s">
        <v>1629</v>
      </c>
      <c r="O1188" s="849" t="s">
        <v>1629</v>
      </c>
    </row>
    <row r="1189" spans="1:15">
      <c r="A1189" s="846" t="s">
        <v>1488</v>
      </c>
      <c r="B1189" s="52" t="s">
        <v>424</v>
      </c>
      <c r="C1189" s="51" t="s">
        <v>21</v>
      </c>
      <c r="D1189" s="50">
        <v>5217</v>
      </c>
      <c r="E1189" s="50" t="s">
        <v>21</v>
      </c>
      <c r="F1189" s="50" t="s">
        <v>21</v>
      </c>
      <c r="G1189" s="50">
        <v>47</v>
      </c>
      <c r="H1189" s="50">
        <v>3729</v>
      </c>
      <c r="I1189" s="49">
        <v>41</v>
      </c>
      <c r="J1189" s="49">
        <v>204</v>
      </c>
      <c r="K1189" s="48" t="s">
        <v>27</v>
      </c>
      <c r="L1189" s="55">
        <v>0.25</v>
      </c>
      <c r="M1189" s="847">
        <v>932</v>
      </c>
      <c r="N1189" s="848" t="s">
        <v>1629</v>
      </c>
      <c r="O1189" s="849" t="s">
        <v>1629</v>
      </c>
    </row>
    <row r="1190" spans="1:15">
      <c r="A1190" s="846" t="s">
        <v>1489</v>
      </c>
      <c r="B1190" s="52" t="s">
        <v>425</v>
      </c>
      <c r="C1190" s="51" t="s">
        <v>21</v>
      </c>
      <c r="D1190" s="50">
        <v>2935</v>
      </c>
      <c r="E1190" s="50" t="s">
        <v>21</v>
      </c>
      <c r="F1190" s="50" t="s">
        <v>21</v>
      </c>
      <c r="G1190" s="50">
        <v>17</v>
      </c>
      <c r="H1190" s="50">
        <v>2511</v>
      </c>
      <c r="I1190" s="49">
        <v>21</v>
      </c>
      <c r="J1190" s="49">
        <v>204</v>
      </c>
      <c r="K1190" s="48" t="s">
        <v>27</v>
      </c>
      <c r="L1190" s="55">
        <v>0.25</v>
      </c>
      <c r="M1190" s="847">
        <v>628</v>
      </c>
      <c r="N1190" s="848" t="s">
        <v>1629</v>
      </c>
      <c r="O1190" s="849" t="s">
        <v>1629</v>
      </c>
    </row>
    <row r="1191" spans="1:15">
      <c r="A1191" s="846" t="s">
        <v>1490</v>
      </c>
      <c r="B1191" s="52" t="s">
        <v>426</v>
      </c>
      <c r="C1191" s="51" t="s">
        <v>21</v>
      </c>
      <c r="D1191" s="50">
        <v>652</v>
      </c>
      <c r="E1191" s="50" t="s">
        <v>21</v>
      </c>
      <c r="F1191" s="50" t="s">
        <v>21</v>
      </c>
      <c r="G1191" s="50">
        <v>10</v>
      </c>
      <c r="H1191" s="50">
        <v>1845</v>
      </c>
      <c r="I1191" s="49">
        <v>14</v>
      </c>
      <c r="J1191" s="49">
        <v>204</v>
      </c>
      <c r="K1191" s="48" t="s">
        <v>27</v>
      </c>
      <c r="L1191" s="55">
        <v>0.25</v>
      </c>
      <c r="M1191" s="847">
        <v>461</v>
      </c>
      <c r="N1191" s="848" t="s">
        <v>1629</v>
      </c>
      <c r="O1191" s="849" t="s">
        <v>1629</v>
      </c>
    </row>
    <row r="1192" spans="1:15">
      <c r="A1192" s="846" t="s">
        <v>1491</v>
      </c>
      <c r="B1192" s="52" t="s">
        <v>3074</v>
      </c>
      <c r="C1192" s="51" t="s">
        <v>21</v>
      </c>
      <c r="D1192" s="50">
        <v>951</v>
      </c>
      <c r="E1192" s="50" t="s">
        <v>21</v>
      </c>
      <c r="F1192" s="50" t="s">
        <v>21</v>
      </c>
      <c r="G1192" s="50">
        <v>5</v>
      </c>
      <c r="H1192" s="50">
        <v>1318</v>
      </c>
      <c r="I1192" s="49">
        <v>6</v>
      </c>
      <c r="J1192" s="49">
        <v>204</v>
      </c>
      <c r="K1192" s="48" t="s">
        <v>27</v>
      </c>
      <c r="L1192" s="55">
        <v>0.25</v>
      </c>
      <c r="M1192" s="847">
        <v>330</v>
      </c>
      <c r="N1192" s="848" t="s">
        <v>1629</v>
      </c>
      <c r="O1192" s="849" t="s">
        <v>1629</v>
      </c>
    </row>
    <row r="1193" spans="1:15">
      <c r="A1193" s="846" t="s">
        <v>1492</v>
      </c>
      <c r="B1193" s="52" t="s">
        <v>3075</v>
      </c>
      <c r="C1193" s="51" t="s">
        <v>21</v>
      </c>
      <c r="D1193" s="50">
        <v>701</v>
      </c>
      <c r="E1193" s="50" t="s">
        <v>21</v>
      </c>
      <c r="F1193" s="50" t="s">
        <v>21</v>
      </c>
      <c r="G1193" s="50">
        <v>5</v>
      </c>
      <c r="H1193" s="50">
        <v>701</v>
      </c>
      <c r="I1193" s="49">
        <v>5</v>
      </c>
      <c r="J1193" s="49">
        <v>204</v>
      </c>
      <c r="K1193" s="48" t="s">
        <v>22</v>
      </c>
      <c r="L1193" s="55" t="s">
        <v>21</v>
      </c>
      <c r="M1193" s="847" t="s">
        <v>21</v>
      </c>
      <c r="N1193" s="848" t="s">
        <v>1629</v>
      </c>
      <c r="O1193" s="849" t="s">
        <v>1629</v>
      </c>
    </row>
    <row r="1194" spans="1:15">
      <c r="A1194" s="846" t="s">
        <v>1493</v>
      </c>
      <c r="B1194" s="52" t="s">
        <v>3076</v>
      </c>
      <c r="C1194" s="51" t="s">
        <v>21</v>
      </c>
      <c r="D1194" s="50">
        <v>525</v>
      </c>
      <c r="E1194" s="50" t="s">
        <v>21</v>
      </c>
      <c r="F1194" s="50" t="s">
        <v>21</v>
      </c>
      <c r="G1194" s="50">
        <v>5</v>
      </c>
      <c r="H1194" s="50">
        <v>701</v>
      </c>
      <c r="I1194" s="49">
        <v>5</v>
      </c>
      <c r="J1194" s="49">
        <v>204</v>
      </c>
      <c r="K1194" s="48" t="s">
        <v>27</v>
      </c>
      <c r="L1194" s="55">
        <v>0.7</v>
      </c>
      <c r="M1194" s="847">
        <v>491</v>
      </c>
      <c r="N1194" s="848" t="s">
        <v>1629</v>
      </c>
      <c r="O1194" s="849" t="s">
        <v>1629</v>
      </c>
    </row>
    <row r="1195" spans="1:15">
      <c r="A1195" s="846" t="s">
        <v>1494</v>
      </c>
      <c r="B1195" s="52" t="s">
        <v>3077</v>
      </c>
      <c r="C1195" s="51" t="s">
        <v>21</v>
      </c>
      <c r="D1195" s="50">
        <v>3204</v>
      </c>
      <c r="E1195" s="50" t="s">
        <v>21</v>
      </c>
      <c r="F1195" s="50" t="s">
        <v>21</v>
      </c>
      <c r="G1195" s="50">
        <v>15</v>
      </c>
      <c r="H1195" s="50">
        <v>2754</v>
      </c>
      <c r="I1195" s="49">
        <v>19</v>
      </c>
      <c r="J1195" s="49">
        <v>204</v>
      </c>
      <c r="K1195" s="48" t="s">
        <v>22</v>
      </c>
      <c r="L1195" s="55" t="s">
        <v>21</v>
      </c>
      <c r="M1195" s="847" t="s">
        <v>21</v>
      </c>
      <c r="N1195" s="848" t="s">
        <v>1629</v>
      </c>
      <c r="O1195" s="849" t="s">
        <v>1629</v>
      </c>
    </row>
    <row r="1196" spans="1:15">
      <c r="A1196" s="846" t="s">
        <v>1495</v>
      </c>
      <c r="B1196" s="52" t="s">
        <v>3078</v>
      </c>
      <c r="C1196" s="51" t="s">
        <v>21</v>
      </c>
      <c r="D1196" s="50">
        <v>1497</v>
      </c>
      <c r="E1196" s="50" t="s">
        <v>21</v>
      </c>
      <c r="F1196" s="50" t="s">
        <v>21</v>
      </c>
      <c r="G1196" s="50">
        <v>9</v>
      </c>
      <c r="H1196" s="50">
        <v>2045</v>
      </c>
      <c r="I1196" s="49">
        <v>15</v>
      </c>
      <c r="J1196" s="49">
        <v>204</v>
      </c>
      <c r="K1196" s="48" t="s">
        <v>22</v>
      </c>
      <c r="L1196" s="55" t="s">
        <v>21</v>
      </c>
      <c r="M1196" s="847" t="s">
        <v>21</v>
      </c>
      <c r="N1196" s="848" t="s">
        <v>1629</v>
      </c>
      <c r="O1196" s="849" t="s">
        <v>1629</v>
      </c>
    </row>
    <row r="1197" spans="1:15">
      <c r="A1197" s="846" t="s">
        <v>1496</v>
      </c>
      <c r="B1197" s="52" t="s">
        <v>1762</v>
      </c>
      <c r="C1197" s="51" t="s">
        <v>21</v>
      </c>
      <c r="D1197" s="50">
        <v>2914</v>
      </c>
      <c r="E1197" s="50" t="s">
        <v>21</v>
      </c>
      <c r="F1197" s="50" t="s">
        <v>21</v>
      </c>
      <c r="G1197" s="50">
        <v>18</v>
      </c>
      <c r="H1197" s="50">
        <v>1162</v>
      </c>
      <c r="I1197" s="49">
        <v>8</v>
      </c>
      <c r="J1197" s="49">
        <v>204</v>
      </c>
      <c r="K1197" s="48" t="s">
        <v>22</v>
      </c>
      <c r="L1197" s="55" t="s">
        <v>21</v>
      </c>
      <c r="M1197" s="847" t="s">
        <v>21</v>
      </c>
      <c r="N1197" s="848" t="s">
        <v>1629</v>
      </c>
      <c r="O1197" s="849" t="s">
        <v>1629</v>
      </c>
    </row>
    <row r="1198" spans="1:15">
      <c r="A1198" s="846" t="s">
        <v>1497</v>
      </c>
      <c r="B1198" s="52" t="s">
        <v>1763</v>
      </c>
      <c r="C1198" s="51" t="s">
        <v>21</v>
      </c>
      <c r="D1198" s="50">
        <v>515</v>
      </c>
      <c r="E1198" s="50" t="s">
        <v>21</v>
      </c>
      <c r="F1198" s="50" t="s">
        <v>21</v>
      </c>
      <c r="G1198" s="50">
        <v>5</v>
      </c>
      <c r="H1198" s="50">
        <v>1162</v>
      </c>
      <c r="I1198" s="49">
        <v>8</v>
      </c>
      <c r="J1198" s="49">
        <v>204</v>
      </c>
      <c r="K1198" s="48" t="s">
        <v>27</v>
      </c>
      <c r="L1198" s="55">
        <v>0.25</v>
      </c>
      <c r="M1198" s="847">
        <v>291</v>
      </c>
      <c r="N1198" s="848" t="s">
        <v>1629</v>
      </c>
      <c r="O1198" s="849" t="s">
        <v>1629</v>
      </c>
    </row>
    <row r="1199" spans="1:15">
      <c r="A1199" s="846" t="s">
        <v>1498</v>
      </c>
      <c r="B1199" s="52" t="s">
        <v>1764</v>
      </c>
      <c r="C1199" s="51" t="s">
        <v>21</v>
      </c>
      <c r="D1199" s="50">
        <v>360</v>
      </c>
      <c r="E1199" s="50" t="s">
        <v>21</v>
      </c>
      <c r="F1199" s="50" t="s">
        <v>21</v>
      </c>
      <c r="G1199" s="50">
        <v>5</v>
      </c>
      <c r="H1199" s="50">
        <v>5609</v>
      </c>
      <c r="I1199" s="49">
        <v>47</v>
      </c>
      <c r="J1199" s="49">
        <v>204</v>
      </c>
      <c r="K1199" s="48" t="s">
        <v>27</v>
      </c>
      <c r="L1199" s="55">
        <v>0.25</v>
      </c>
      <c r="M1199" s="847">
        <v>1402</v>
      </c>
      <c r="N1199" s="848" t="s">
        <v>1629</v>
      </c>
      <c r="O1199" s="849" t="s">
        <v>1629</v>
      </c>
    </row>
    <row r="1200" spans="1:15">
      <c r="A1200" s="846" t="s">
        <v>1499</v>
      </c>
      <c r="B1200" s="52" t="s">
        <v>427</v>
      </c>
      <c r="C1200" s="51" t="s">
        <v>21</v>
      </c>
      <c r="D1200" s="50">
        <v>443</v>
      </c>
      <c r="E1200" s="50" t="s">
        <v>21</v>
      </c>
      <c r="F1200" s="50" t="s">
        <v>21</v>
      </c>
      <c r="G1200" s="50">
        <v>11</v>
      </c>
      <c r="H1200" s="50">
        <v>1316</v>
      </c>
      <c r="I1200" s="49">
        <v>9</v>
      </c>
      <c r="J1200" s="49">
        <v>204</v>
      </c>
      <c r="K1200" s="48" t="s">
        <v>27</v>
      </c>
      <c r="L1200" s="55">
        <v>0.45</v>
      </c>
      <c r="M1200" s="847">
        <v>592</v>
      </c>
      <c r="N1200" s="848" t="s">
        <v>1629</v>
      </c>
      <c r="O1200" s="849" t="s">
        <v>1629</v>
      </c>
    </row>
    <row r="1201" spans="1:15">
      <c r="A1201" s="846" t="s">
        <v>1500</v>
      </c>
      <c r="B1201" s="52" t="s">
        <v>1765</v>
      </c>
      <c r="C1201" s="51" t="s">
        <v>21</v>
      </c>
      <c r="D1201" s="50">
        <v>2207</v>
      </c>
      <c r="E1201" s="50" t="s">
        <v>21</v>
      </c>
      <c r="F1201" s="50" t="s">
        <v>21</v>
      </c>
      <c r="G1201" s="50">
        <v>15</v>
      </c>
      <c r="H1201" s="50">
        <v>2919</v>
      </c>
      <c r="I1201" s="49">
        <v>27</v>
      </c>
      <c r="J1201" s="49">
        <v>204</v>
      </c>
      <c r="K1201" s="48" t="s">
        <v>27</v>
      </c>
      <c r="L1201" s="55">
        <v>0.25</v>
      </c>
      <c r="M1201" s="847">
        <v>730</v>
      </c>
      <c r="N1201" s="848" t="s">
        <v>1629</v>
      </c>
      <c r="O1201" s="849" t="s">
        <v>1629</v>
      </c>
    </row>
    <row r="1202" spans="1:15">
      <c r="A1202" s="846" t="s">
        <v>1501</v>
      </c>
      <c r="B1202" s="52" t="s">
        <v>1766</v>
      </c>
      <c r="C1202" s="51" t="s">
        <v>21</v>
      </c>
      <c r="D1202" s="50">
        <v>530</v>
      </c>
      <c r="E1202" s="50" t="s">
        <v>21</v>
      </c>
      <c r="F1202" s="50" t="s">
        <v>21</v>
      </c>
      <c r="G1202" s="50">
        <v>5</v>
      </c>
      <c r="H1202" s="50">
        <v>1534</v>
      </c>
      <c r="I1202" s="49">
        <v>9</v>
      </c>
      <c r="J1202" s="49">
        <v>204</v>
      </c>
      <c r="K1202" s="48" t="s">
        <v>27</v>
      </c>
      <c r="L1202" s="55">
        <v>0.25</v>
      </c>
      <c r="M1202" s="847">
        <v>384</v>
      </c>
      <c r="N1202" s="848" t="s">
        <v>1629</v>
      </c>
      <c r="O1202" s="849" t="s">
        <v>1629</v>
      </c>
    </row>
    <row r="1203" spans="1:15">
      <c r="A1203" s="846" t="s">
        <v>1502</v>
      </c>
      <c r="B1203" s="52" t="s">
        <v>3079</v>
      </c>
      <c r="C1203" s="51" t="s">
        <v>21</v>
      </c>
      <c r="D1203" s="50">
        <v>509</v>
      </c>
      <c r="E1203" s="50" t="s">
        <v>21</v>
      </c>
      <c r="F1203" s="50" t="s">
        <v>21</v>
      </c>
      <c r="G1203" s="50">
        <v>5</v>
      </c>
      <c r="H1203" s="50">
        <v>1240</v>
      </c>
      <c r="I1203" s="49">
        <v>11</v>
      </c>
      <c r="J1203" s="49">
        <v>204</v>
      </c>
      <c r="K1203" s="48" t="s">
        <v>27</v>
      </c>
      <c r="L1203" s="55">
        <v>0.7</v>
      </c>
      <c r="M1203" s="847">
        <v>868</v>
      </c>
      <c r="N1203" s="848" t="s">
        <v>1629</v>
      </c>
      <c r="O1203" s="849" t="s">
        <v>1629</v>
      </c>
    </row>
    <row r="1204" spans="1:15">
      <c r="A1204" s="846" t="s">
        <v>1503</v>
      </c>
      <c r="B1204" s="52" t="s">
        <v>3080</v>
      </c>
      <c r="C1204" s="51" t="s">
        <v>21</v>
      </c>
      <c r="D1204" s="50">
        <v>1675</v>
      </c>
      <c r="E1204" s="50" t="s">
        <v>21</v>
      </c>
      <c r="F1204" s="50" t="s">
        <v>21</v>
      </c>
      <c r="G1204" s="50">
        <v>21</v>
      </c>
      <c r="H1204" s="50">
        <v>1836</v>
      </c>
      <c r="I1204" s="49">
        <v>19</v>
      </c>
      <c r="J1204" s="49">
        <v>204</v>
      </c>
      <c r="K1204" s="48" t="s">
        <v>27</v>
      </c>
      <c r="L1204" s="55">
        <v>0.45</v>
      </c>
      <c r="M1204" s="847">
        <v>826</v>
      </c>
      <c r="N1204" s="848" t="s">
        <v>1629</v>
      </c>
      <c r="O1204" s="849" t="s">
        <v>1629</v>
      </c>
    </row>
    <row r="1205" spans="1:15">
      <c r="A1205" s="846" t="s">
        <v>1504</v>
      </c>
      <c r="B1205" s="52" t="s">
        <v>3081</v>
      </c>
      <c r="C1205" s="51" t="s">
        <v>21</v>
      </c>
      <c r="D1205" s="50">
        <v>1054</v>
      </c>
      <c r="E1205" s="50" t="s">
        <v>21</v>
      </c>
      <c r="F1205" s="50" t="s">
        <v>21</v>
      </c>
      <c r="G1205" s="50">
        <v>5</v>
      </c>
      <c r="H1205" s="50">
        <v>445</v>
      </c>
      <c r="I1205" s="49">
        <v>5</v>
      </c>
      <c r="J1205" s="49">
        <v>204</v>
      </c>
      <c r="K1205" s="48" t="s">
        <v>22</v>
      </c>
      <c r="L1205" s="55" t="s">
        <v>21</v>
      </c>
      <c r="M1205" s="847" t="s">
        <v>21</v>
      </c>
      <c r="N1205" s="848">
        <v>1</v>
      </c>
      <c r="O1205" s="849" t="s">
        <v>1630</v>
      </c>
    </row>
    <row r="1206" spans="1:15">
      <c r="A1206" s="846" t="s">
        <v>1505</v>
      </c>
      <c r="B1206" s="52" t="s">
        <v>3082</v>
      </c>
      <c r="C1206" s="51" t="s">
        <v>21</v>
      </c>
      <c r="D1206" s="50">
        <v>462</v>
      </c>
      <c r="E1206" s="50" t="s">
        <v>21</v>
      </c>
      <c r="F1206" s="50" t="s">
        <v>21</v>
      </c>
      <c r="G1206" s="50">
        <v>5</v>
      </c>
      <c r="H1206" s="50">
        <v>157</v>
      </c>
      <c r="I1206" s="49">
        <v>5</v>
      </c>
      <c r="J1206" s="49">
        <v>204</v>
      </c>
      <c r="K1206" s="48" t="s">
        <v>22</v>
      </c>
      <c r="L1206" s="55" t="s">
        <v>21</v>
      </c>
      <c r="M1206" s="847" t="s">
        <v>21</v>
      </c>
      <c r="N1206" s="848">
        <v>1</v>
      </c>
      <c r="O1206" s="849" t="s">
        <v>1630</v>
      </c>
    </row>
    <row r="1207" spans="1:15">
      <c r="A1207" s="846" t="s">
        <v>1506</v>
      </c>
      <c r="B1207" s="52" t="s">
        <v>428</v>
      </c>
      <c r="C1207" s="51" t="s">
        <v>21</v>
      </c>
      <c r="D1207" s="50">
        <v>2886</v>
      </c>
      <c r="E1207" s="50" t="s">
        <v>21</v>
      </c>
      <c r="F1207" s="50" t="s">
        <v>21</v>
      </c>
      <c r="G1207" s="50">
        <v>28</v>
      </c>
      <c r="H1207" s="50">
        <v>3474</v>
      </c>
      <c r="I1207" s="49">
        <v>35</v>
      </c>
      <c r="J1207" s="49">
        <v>204</v>
      </c>
      <c r="K1207" s="48" t="s">
        <v>22</v>
      </c>
      <c r="L1207" s="55" t="s">
        <v>21</v>
      </c>
      <c r="M1207" s="847" t="s">
        <v>21</v>
      </c>
      <c r="N1207" s="848" t="s">
        <v>1629</v>
      </c>
      <c r="O1207" s="849" t="s">
        <v>1629</v>
      </c>
    </row>
    <row r="1208" spans="1:15">
      <c r="A1208" s="846" t="s">
        <v>1507</v>
      </c>
      <c r="B1208" s="52" t="s">
        <v>429</v>
      </c>
      <c r="C1208" s="51" t="s">
        <v>21</v>
      </c>
      <c r="D1208" s="50">
        <v>2071</v>
      </c>
      <c r="E1208" s="50" t="s">
        <v>21</v>
      </c>
      <c r="F1208" s="50" t="s">
        <v>21</v>
      </c>
      <c r="G1208" s="50">
        <v>13</v>
      </c>
      <c r="H1208" s="50">
        <v>2314</v>
      </c>
      <c r="I1208" s="49">
        <v>14</v>
      </c>
      <c r="J1208" s="49">
        <v>204</v>
      </c>
      <c r="K1208" s="48" t="s">
        <v>27</v>
      </c>
      <c r="L1208" s="55">
        <v>0.25</v>
      </c>
      <c r="M1208" s="847">
        <v>579</v>
      </c>
      <c r="N1208" s="848" t="s">
        <v>1629</v>
      </c>
      <c r="O1208" s="849" t="s">
        <v>1629</v>
      </c>
    </row>
    <row r="1209" spans="1:15">
      <c r="A1209" s="846" t="s">
        <v>1508</v>
      </c>
      <c r="B1209" s="52" t="s">
        <v>430</v>
      </c>
      <c r="C1209" s="51" t="s">
        <v>21</v>
      </c>
      <c r="D1209" s="50">
        <v>1162</v>
      </c>
      <c r="E1209" s="50" t="s">
        <v>21</v>
      </c>
      <c r="F1209" s="50" t="s">
        <v>21</v>
      </c>
      <c r="G1209" s="50">
        <v>5</v>
      </c>
      <c r="H1209" s="50">
        <v>822</v>
      </c>
      <c r="I1209" s="49">
        <v>5</v>
      </c>
      <c r="J1209" s="49">
        <v>204</v>
      </c>
      <c r="K1209" s="48" t="s">
        <v>22</v>
      </c>
      <c r="L1209" s="55" t="s">
        <v>21</v>
      </c>
      <c r="M1209" s="847" t="s">
        <v>21</v>
      </c>
      <c r="N1209" s="848" t="s">
        <v>1629</v>
      </c>
      <c r="O1209" s="849" t="s">
        <v>1629</v>
      </c>
    </row>
    <row r="1210" spans="1:15">
      <c r="A1210" s="846" t="s">
        <v>1509</v>
      </c>
      <c r="B1210" s="52" t="s">
        <v>3083</v>
      </c>
      <c r="C1210" s="51" t="s">
        <v>21</v>
      </c>
      <c r="D1210" s="50">
        <v>5153</v>
      </c>
      <c r="E1210" s="50" t="s">
        <v>21</v>
      </c>
      <c r="F1210" s="50" t="s">
        <v>21</v>
      </c>
      <c r="G1210" s="50">
        <v>17</v>
      </c>
      <c r="H1210" s="50">
        <v>5153</v>
      </c>
      <c r="I1210" s="49">
        <v>17</v>
      </c>
      <c r="J1210" s="49">
        <v>204</v>
      </c>
      <c r="K1210" s="48" t="s">
        <v>22</v>
      </c>
      <c r="L1210" s="55" t="s">
        <v>21</v>
      </c>
      <c r="M1210" s="847" t="s">
        <v>21</v>
      </c>
      <c r="N1210" s="848" t="s">
        <v>1629</v>
      </c>
      <c r="O1210" s="849" t="s">
        <v>1629</v>
      </c>
    </row>
    <row r="1211" spans="1:15">
      <c r="A1211" s="846" t="s">
        <v>1510</v>
      </c>
      <c r="B1211" s="52" t="s">
        <v>3084</v>
      </c>
      <c r="C1211" s="51" t="s">
        <v>21</v>
      </c>
      <c r="D1211" s="50">
        <v>5153</v>
      </c>
      <c r="E1211" s="50" t="s">
        <v>21</v>
      </c>
      <c r="F1211" s="50" t="s">
        <v>21</v>
      </c>
      <c r="G1211" s="50">
        <v>17</v>
      </c>
      <c r="H1211" s="50">
        <v>5153</v>
      </c>
      <c r="I1211" s="49">
        <v>17</v>
      </c>
      <c r="J1211" s="49">
        <v>204</v>
      </c>
      <c r="K1211" s="48" t="s">
        <v>22</v>
      </c>
      <c r="L1211" s="55" t="s">
        <v>21</v>
      </c>
      <c r="M1211" s="847" t="s">
        <v>21</v>
      </c>
      <c r="N1211" s="848" t="s">
        <v>1629</v>
      </c>
      <c r="O1211" s="849" t="s">
        <v>1629</v>
      </c>
    </row>
    <row r="1212" spans="1:15">
      <c r="A1212" s="846" t="s">
        <v>1511</v>
      </c>
      <c r="B1212" s="52" t="s">
        <v>3085</v>
      </c>
      <c r="C1212" s="51" t="s">
        <v>21</v>
      </c>
      <c r="D1212" s="50">
        <v>5153</v>
      </c>
      <c r="E1212" s="50" t="s">
        <v>21</v>
      </c>
      <c r="F1212" s="50" t="s">
        <v>21</v>
      </c>
      <c r="G1212" s="50">
        <v>17</v>
      </c>
      <c r="H1212" s="50">
        <v>5153</v>
      </c>
      <c r="I1212" s="49">
        <v>17</v>
      </c>
      <c r="J1212" s="49">
        <v>204</v>
      </c>
      <c r="K1212" s="48" t="s">
        <v>22</v>
      </c>
      <c r="L1212" s="55" t="s">
        <v>21</v>
      </c>
      <c r="M1212" s="847" t="s">
        <v>21</v>
      </c>
      <c r="N1212" s="848" t="s">
        <v>1629</v>
      </c>
      <c r="O1212" s="849" t="s">
        <v>1629</v>
      </c>
    </row>
    <row r="1213" spans="1:15">
      <c r="A1213" s="846" t="s">
        <v>1512</v>
      </c>
      <c r="B1213" s="52" t="s">
        <v>3086</v>
      </c>
      <c r="C1213" s="51" t="s">
        <v>21</v>
      </c>
      <c r="D1213" s="50">
        <v>2421</v>
      </c>
      <c r="E1213" s="50" t="s">
        <v>21</v>
      </c>
      <c r="F1213" s="50" t="s">
        <v>21</v>
      </c>
      <c r="G1213" s="50">
        <v>7</v>
      </c>
      <c r="H1213" s="50">
        <v>2340</v>
      </c>
      <c r="I1213" s="49">
        <v>9</v>
      </c>
      <c r="J1213" s="49">
        <v>204</v>
      </c>
      <c r="K1213" s="48" t="s">
        <v>22</v>
      </c>
      <c r="L1213" s="55" t="s">
        <v>21</v>
      </c>
      <c r="M1213" s="847" t="s">
        <v>21</v>
      </c>
      <c r="N1213" s="848" t="s">
        <v>1629</v>
      </c>
      <c r="O1213" s="849" t="s">
        <v>1629</v>
      </c>
    </row>
    <row r="1214" spans="1:15">
      <c r="A1214" s="846" t="s">
        <v>1513</v>
      </c>
      <c r="B1214" s="52" t="s">
        <v>3087</v>
      </c>
      <c r="C1214" s="51" t="s">
        <v>21</v>
      </c>
      <c r="D1214" s="50">
        <v>2129</v>
      </c>
      <c r="E1214" s="50" t="s">
        <v>21</v>
      </c>
      <c r="F1214" s="50" t="s">
        <v>21</v>
      </c>
      <c r="G1214" s="50">
        <v>7</v>
      </c>
      <c r="H1214" s="50">
        <v>2340</v>
      </c>
      <c r="I1214" s="49">
        <v>9</v>
      </c>
      <c r="J1214" s="49">
        <v>204</v>
      </c>
      <c r="K1214" s="48" t="s">
        <v>22</v>
      </c>
      <c r="L1214" s="55" t="s">
        <v>21</v>
      </c>
      <c r="M1214" s="847" t="s">
        <v>21</v>
      </c>
      <c r="N1214" s="848" t="s">
        <v>1629</v>
      </c>
      <c r="O1214" s="849" t="s">
        <v>1629</v>
      </c>
    </row>
    <row r="1215" spans="1:15">
      <c r="A1215" s="846" t="s">
        <v>1514</v>
      </c>
      <c r="B1215" s="52" t="s">
        <v>3088</v>
      </c>
      <c r="C1215" s="51" t="s">
        <v>21</v>
      </c>
      <c r="D1215" s="50">
        <v>2019</v>
      </c>
      <c r="E1215" s="50" t="s">
        <v>21</v>
      </c>
      <c r="F1215" s="50" t="s">
        <v>21</v>
      </c>
      <c r="G1215" s="50">
        <v>7</v>
      </c>
      <c r="H1215" s="50">
        <v>1538</v>
      </c>
      <c r="I1215" s="49">
        <v>10</v>
      </c>
      <c r="J1215" s="49">
        <v>204</v>
      </c>
      <c r="K1215" s="48" t="s">
        <v>22</v>
      </c>
      <c r="L1215" s="55" t="s">
        <v>21</v>
      </c>
      <c r="M1215" s="847" t="s">
        <v>21</v>
      </c>
      <c r="N1215" s="848" t="s">
        <v>1629</v>
      </c>
      <c r="O1215" s="849" t="s">
        <v>1629</v>
      </c>
    </row>
    <row r="1216" spans="1:15">
      <c r="A1216" s="846" t="s">
        <v>3089</v>
      </c>
      <c r="B1216" s="52" t="s">
        <v>3090</v>
      </c>
      <c r="C1216" s="51" t="s">
        <v>21</v>
      </c>
      <c r="D1216" s="50">
        <v>1226</v>
      </c>
      <c r="E1216" s="50" t="s">
        <v>21</v>
      </c>
      <c r="F1216" s="50" t="s">
        <v>21</v>
      </c>
      <c r="G1216" s="50">
        <v>8</v>
      </c>
      <c r="H1216" s="50">
        <v>3273</v>
      </c>
      <c r="I1216" s="49">
        <v>6</v>
      </c>
      <c r="J1216" s="49">
        <v>204</v>
      </c>
      <c r="K1216" s="48" t="s">
        <v>22</v>
      </c>
      <c r="L1216" s="55" t="s">
        <v>21</v>
      </c>
      <c r="M1216" s="847" t="s">
        <v>21</v>
      </c>
      <c r="N1216" s="848" t="s">
        <v>1629</v>
      </c>
      <c r="O1216" s="849" t="s">
        <v>1629</v>
      </c>
    </row>
    <row r="1217" spans="1:15">
      <c r="A1217" s="846" t="s">
        <v>3091</v>
      </c>
      <c r="B1217" s="52" t="s">
        <v>3092</v>
      </c>
      <c r="C1217" s="51" t="s">
        <v>21</v>
      </c>
      <c r="D1217" s="50">
        <v>682</v>
      </c>
      <c r="E1217" s="50" t="s">
        <v>21</v>
      </c>
      <c r="F1217" s="50" t="s">
        <v>21</v>
      </c>
      <c r="G1217" s="50">
        <v>6</v>
      </c>
      <c r="H1217" s="50">
        <v>3041</v>
      </c>
      <c r="I1217" s="49">
        <v>6</v>
      </c>
      <c r="J1217" s="49">
        <v>204</v>
      </c>
      <c r="K1217" s="48" t="s">
        <v>27</v>
      </c>
      <c r="L1217" s="55">
        <v>0.7</v>
      </c>
      <c r="M1217" s="847">
        <v>2129</v>
      </c>
      <c r="N1217" s="848" t="s">
        <v>1629</v>
      </c>
      <c r="O1217" s="849" t="s">
        <v>1629</v>
      </c>
    </row>
    <row r="1218" spans="1:15">
      <c r="A1218" s="846" t="s">
        <v>3093</v>
      </c>
      <c r="B1218" s="52" t="s">
        <v>3094</v>
      </c>
      <c r="C1218" s="51" t="s">
        <v>21</v>
      </c>
      <c r="D1218" s="50">
        <v>380</v>
      </c>
      <c r="E1218" s="50" t="s">
        <v>21</v>
      </c>
      <c r="F1218" s="50" t="s">
        <v>21</v>
      </c>
      <c r="G1218" s="50">
        <v>5</v>
      </c>
      <c r="H1218" s="50">
        <v>2828</v>
      </c>
      <c r="I1218" s="49">
        <v>5</v>
      </c>
      <c r="J1218" s="49">
        <v>204</v>
      </c>
      <c r="K1218" s="48" t="s">
        <v>22</v>
      </c>
      <c r="L1218" s="55" t="s">
        <v>21</v>
      </c>
      <c r="M1218" s="847" t="s">
        <v>21</v>
      </c>
      <c r="N1218" s="848" t="s">
        <v>1629</v>
      </c>
      <c r="O1218" s="849" t="s">
        <v>1629</v>
      </c>
    </row>
    <row r="1219" spans="1:15">
      <c r="A1219" s="846" t="s">
        <v>1515</v>
      </c>
      <c r="B1219" s="52" t="s">
        <v>3095</v>
      </c>
      <c r="C1219" s="51" t="s">
        <v>21</v>
      </c>
      <c r="D1219" s="50">
        <v>580</v>
      </c>
      <c r="E1219" s="50" t="s">
        <v>21</v>
      </c>
      <c r="F1219" s="50" t="s">
        <v>21</v>
      </c>
      <c r="G1219" s="50">
        <v>5</v>
      </c>
      <c r="H1219" s="50">
        <v>464</v>
      </c>
      <c r="I1219" s="49">
        <v>5</v>
      </c>
      <c r="J1219" s="49">
        <v>204</v>
      </c>
      <c r="K1219" s="48" t="s">
        <v>22</v>
      </c>
      <c r="L1219" s="55" t="s">
        <v>21</v>
      </c>
      <c r="M1219" s="847" t="s">
        <v>21</v>
      </c>
      <c r="N1219" s="848" t="s">
        <v>1629</v>
      </c>
      <c r="O1219" s="849" t="s">
        <v>1629</v>
      </c>
    </row>
    <row r="1220" spans="1:15">
      <c r="A1220" s="846" t="s">
        <v>1516</v>
      </c>
      <c r="B1220" s="52" t="s">
        <v>3096</v>
      </c>
      <c r="C1220" s="51" t="s">
        <v>21</v>
      </c>
      <c r="D1220" s="50">
        <v>255</v>
      </c>
      <c r="E1220" s="50" t="s">
        <v>21</v>
      </c>
      <c r="F1220" s="50" t="s">
        <v>21</v>
      </c>
      <c r="G1220" s="50">
        <v>5</v>
      </c>
      <c r="H1220" s="50">
        <v>340</v>
      </c>
      <c r="I1220" s="49">
        <v>5</v>
      </c>
      <c r="J1220" s="49">
        <v>204</v>
      </c>
      <c r="K1220" s="48" t="s">
        <v>22</v>
      </c>
      <c r="L1220" s="55" t="s">
        <v>21</v>
      </c>
      <c r="M1220" s="847" t="s">
        <v>21</v>
      </c>
      <c r="N1220" s="848" t="s">
        <v>1629</v>
      </c>
      <c r="O1220" s="849" t="s">
        <v>1629</v>
      </c>
    </row>
    <row r="1221" spans="1:15">
      <c r="A1221" s="846" t="s">
        <v>1517</v>
      </c>
      <c r="B1221" s="52" t="s">
        <v>1767</v>
      </c>
      <c r="C1221" s="51" t="s">
        <v>21</v>
      </c>
      <c r="D1221" s="50">
        <v>1772</v>
      </c>
      <c r="E1221" s="50" t="s">
        <v>21</v>
      </c>
      <c r="F1221" s="50" t="s">
        <v>21</v>
      </c>
      <c r="G1221" s="50">
        <v>13</v>
      </c>
      <c r="H1221" s="50">
        <v>4057</v>
      </c>
      <c r="I1221" s="49">
        <v>43</v>
      </c>
      <c r="J1221" s="49">
        <v>204</v>
      </c>
      <c r="K1221" s="48" t="s">
        <v>27</v>
      </c>
      <c r="L1221" s="55">
        <v>0.25</v>
      </c>
      <c r="M1221" s="847">
        <v>1014</v>
      </c>
      <c r="N1221" s="848" t="s">
        <v>1629</v>
      </c>
      <c r="O1221" s="849" t="s">
        <v>1629</v>
      </c>
    </row>
    <row r="1222" spans="1:15">
      <c r="A1222" s="846" t="s">
        <v>1518</v>
      </c>
      <c r="B1222" s="52" t="s">
        <v>1768</v>
      </c>
      <c r="C1222" s="51" t="s">
        <v>21</v>
      </c>
      <c r="D1222" s="50">
        <v>870</v>
      </c>
      <c r="E1222" s="50" t="s">
        <v>21</v>
      </c>
      <c r="F1222" s="50" t="s">
        <v>21</v>
      </c>
      <c r="G1222" s="50">
        <v>5</v>
      </c>
      <c r="H1222" s="50">
        <v>3089</v>
      </c>
      <c r="I1222" s="49">
        <v>31</v>
      </c>
      <c r="J1222" s="49">
        <v>204</v>
      </c>
      <c r="K1222" s="48" t="s">
        <v>27</v>
      </c>
      <c r="L1222" s="55">
        <v>0.25</v>
      </c>
      <c r="M1222" s="847">
        <v>772</v>
      </c>
      <c r="N1222" s="848" t="s">
        <v>1629</v>
      </c>
      <c r="O1222" s="849" t="s">
        <v>1629</v>
      </c>
    </row>
    <row r="1223" spans="1:15">
      <c r="A1223" s="846" t="s">
        <v>1519</v>
      </c>
      <c r="B1223" s="52" t="s">
        <v>1769</v>
      </c>
      <c r="C1223" s="51" t="s">
        <v>21</v>
      </c>
      <c r="D1223" s="50">
        <v>498</v>
      </c>
      <c r="E1223" s="50" t="s">
        <v>21</v>
      </c>
      <c r="F1223" s="50" t="s">
        <v>21</v>
      </c>
      <c r="G1223" s="50">
        <v>5</v>
      </c>
      <c r="H1223" s="50">
        <v>1731</v>
      </c>
      <c r="I1223" s="49">
        <v>13</v>
      </c>
      <c r="J1223" s="49">
        <v>204</v>
      </c>
      <c r="K1223" s="48" t="s">
        <v>27</v>
      </c>
      <c r="L1223" s="55">
        <v>0.45</v>
      </c>
      <c r="M1223" s="847">
        <v>779</v>
      </c>
      <c r="N1223" s="848" t="s">
        <v>1629</v>
      </c>
      <c r="O1223" s="849" t="s">
        <v>1629</v>
      </c>
    </row>
    <row r="1224" spans="1:15">
      <c r="A1224" s="846" t="s">
        <v>1520</v>
      </c>
      <c r="B1224" s="52" t="s">
        <v>1770</v>
      </c>
      <c r="C1224" s="51" t="s">
        <v>21</v>
      </c>
      <c r="D1224" s="50">
        <v>2968</v>
      </c>
      <c r="E1224" s="50" t="s">
        <v>21</v>
      </c>
      <c r="F1224" s="50" t="s">
        <v>21</v>
      </c>
      <c r="G1224" s="50">
        <v>41</v>
      </c>
      <c r="H1224" s="50">
        <v>2944</v>
      </c>
      <c r="I1224" s="49">
        <v>42</v>
      </c>
      <c r="J1224" s="49">
        <v>204</v>
      </c>
      <c r="K1224" s="48" t="s">
        <v>27</v>
      </c>
      <c r="L1224" s="55">
        <v>0.25</v>
      </c>
      <c r="M1224" s="847">
        <v>736</v>
      </c>
      <c r="N1224" s="848" t="s">
        <v>1629</v>
      </c>
      <c r="O1224" s="849" t="s">
        <v>1629</v>
      </c>
    </row>
    <row r="1225" spans="1:15">
      <c r="A1225" s="846" t="s">
        <v>1521</v>
      </c>
      <c r="B1225" s="52" t="s">
        <v>1771</v>
      </c>
      <c r="C1225" s="51" t="s">
        <v>21</v>
      </c>
      <c r="D1225" s="50">
        <v>731</v>
      </c>
      <c r="E1225" s="50" t="s">
        <v>21</v>
      </c>
      <c r="F1225" s="50" t="s">
        <v>21</v>
      </c>
      <c r="G1225" s="50">
        <v>5</v>
      </c>
      <c r="H1225" s="50">
        <v>1921</v>
      </c>
      <c r="I1225" s="49">
        <v>16</v>
      </c>
      <c r="J1225" s="49">
        <v>204</v>
      </c>
      <c r="K1225" s="48" t="s">
        <v>27</v>
      </c>
      <c r="L1225" s="55">
        <v>0.25</v>
      </c>
      <c r="M1225" s="847">
        <v>480</v>
      </c>
      <c r="N1225" s="848" t="s">
        <v>1629</v>
      </c>
      <c r="O1225" s="849" t="s">
        <v>1629</v>
      </c>
    </row>
    <row r="1226" spans="1:15">
      <c r="A1226" s="846" t="s">
        <v>1522</v>
      </c>
      <c r="B1226" s="52" t="s">
        <v>1772</v>
      </c>
      <c r="C1226" s="51" t="s">
        <v>21</v>
      </c>
      <c r="D1226" s="50">
        <v>249</v>
      </c>
      <c r="E1226" s="50" t="s">
        <v>21</v>
      </c>
      <c r="F1226" s="50" t="s">
        <v>21</v>
      </c>
      <c r="G1226" s="50">
        <v>5</v>
      </c>
      <c r="H1226" s="50">
        <v>685</v>
      </c>
      <c r="I1226" s="49">
        <v>5</v>
      </c>
      <c r="J1226" s="49">
        <v>204</v>
      </c>
      <c r="K1226" s="48" t="s">
        <v>27</v>
      </c>
      <c r="L1226" s="55">
        <v>0.7</v>
      </c>
      <c r="M1226" s="847">
        <v>480</v>
      </c>
      <c r="N1226" s="848" t="s">
        <v>1629</v>
      </c>
      <c r="O1226" s="849" t="s">
        <v>1629</v>
      </c>
    </row>
    <row r="1227" spans="1:15">
      <c r="A1227" s="846" t="s">
        <v>1523</v>
      </c>
      <c r="B1227" s="52" t="s">
        <v>3097</v>
      </c>
      <c r="C1227" s="51" t="s">
        <v>21</v>
      </c>
      <c r="D1227" s="50">
        <v>533</v>
      </c>
      <c r="E1227" s="50" t="s">
        <v>21</v>
      </c>
      <c r="F1227" s="50" t="s">
        <v>21</v>
      </c>
      <c r="G1227" s="50">
        <v>5</v>
      </c>
      <c r="H1227" s="50">
        <v>1267</v>
      </c>
      <c r="I1227" s="49">
        <v>8</v>
      </c>
      <c r="J1227" s="49">
        <v>204</v>
      </c>
      <c r="K1227" s="48" t="s">
        <v>27</v>
      </c>
      <c r="L1227" s="55">
        <v>0.45</v>
      </c>
      <c r="M1227" s="847">
        <v>570</v>
      </c>
      <c r="N1227" s="848" t="s">
        <v>1629</v>
      </c>
      <c r="O1227" s="849" t="s">
        <v>1629</v>
      </c>
    </row>
    <row r="1228" spans="1:15">
      <c r="A1228" s="846" t="s">
        <v>1524</v>
      </c>
      <c r="B1228" s="52" t="s">
        <v>3098</v>
      </c>
      <c r="C1228" s="51" t="s">
        <v>21</v>
      </c>
      <c r="D1228" s="50">
        <v>387</v>
      </c>
      <c r="E1228" s="50" t="s">
        <v>21</v>
      </c>
      <c r="F1228" s="50" t="s">
        <v>21</v>
      </c>
      <c r="G1228" s="50">
        <v>5</v>
      </c>
      <c r="H1228" s="50">
        <v>446</v>
      </c>
      <c r="I1228" s="49">
        <v>5</v>
      </c>
      <c r="J1228" s="49">
        <v>204</v>
      </c>
      <c r="K1228" s="48" t="s">
        <v>22</v>
      </c>
      <c r="L1228" s="55" t="s">
        <v>21</v>
      </c>
      <c r="M1228" s="847" t="s">
        <v>21</v>
      </c>
      <c r="N1228" s="848" t="s">
        <v>1629</v>
      </c>
      <c r="O1228" s="849" t="s">
        <v>1629</v>
      </c>
    </row>
    <row r="1229" spans="1:15">
      <c r="A1229" s="846" t="s">
        <v>1525</v>
      </c>
      <c r="B1229" s="52" t="s">
        <v>3099</v>
      </c>
      <c r="C1229" s="51" t="s">
        <v>21</v>
      </c>
      <c r="D1229" s="50">
        <v>545</v>
      </c>
      <c r="E1229" s="50" t="s">
        <v>21</v>
      </c>
      <c r="F1229" s="50" t="s">
        <v>21</v>
      </c>
      <c r="G1229" s="50">
        <v>5</v>
      </c>
      <c r="H1229" s="50">
        <v>742</v>
      </c>
      <c r="I1229" s="49">
        <v>5</v>
      </c>
      <c r="J1229" s="49">
        <v>204</v>
      </c>
      <c r="K1229" s="48" t="s">
        <v>27</v>
      </c>
      <c r="L1229" s="55">
        <v>0.45</v>
      </c>
      <c r="M1229" s="847">
        <v>334</v>
      </c>
      <c r="N1229" s="848" t="s">
        <v>1629</v>
      </c>
      <c r="O1229" s="849" t="s">
        <v>1629</v>
      </c>
    </row>
    <row r="1230" spans="1:15">
      <c r="A1230" s="846" t="s">
        <v>1526</v>
      </c>
      <c r="B1230" s="52" t="s">
        <v>3100</v>
      </c>
      <c r="C1230" s="51" t="s">
        <v>21</v>
      </c>
      <c r="D1230" s="50">
        <v>396</v>
      </c>
      <c r="E1230" s="50" t="s">
        <v>21</v>
      </c>
      <c r="F1230" s="50" t="s">
        <v>21</v>
      </c>
      <c r="G1230" s="50">
        <v>5</v>
      </c>
      <c r="H1230" s="50">
        <v>363</v>
      </c>
      <c r="I1230" s="49">
        <v>5</v>
      </c>
      <c r="J1230" s="49">
        <v>204</v>
      </c>
      <c r="K1230" s="48" t="s">
        <v>22</v>
      </c>
      <c r="L1230" s="55" t="s">
        <v>21</v>
      </c>
      <c r="M1230" s="847" t="s">
        <v>21</v>
      </c>
      <c r="N1230" s="848" t="s">
        <v>1629</v>
      </c>
      <c r="O1230" s="849" t="s">
        <v>1629</v>
      </c>
    </row>
    <row r="1231" spans="1:15">
      <c r="A1231" s="846" t="s">
        <v>1527</v>
      </c>
      <c r="B1231" s="52" t="s">
        <v>3101</v>
      </c>
      <c r="C1231" s="51" t="s">
        <v>21</v>
      </c>
      <c r="D1231" s="50">
        <v>552</v>
      </c>
      <c r="E1231" s="50" t="s">
        <v>21</v>
      </c>
      <c r="F1231" s="50" t="s">
        <v>21</v>
      </c>
      <c r="G1231" s="50">
        <v>5</v>
      </c>
      <c r="H1231" s="50">
        <v>2937</v>
      </c>
      <c r="I1231" s="49">
        <v>10</v>
      </c>
      <c r="J1231" s="49">
        <v>204</v>
      </c>
      <c r="K1231" s="48" t="s">
        <v>27</v>
      </c>
      <c r="L1231" s="55">
        <v>0.25</v>
      </c>
      <c r="M1231" s="847">
        <v>734</v>
      </c>
      <c r="N1231" s="848" t="s">
        <v>1629</v>
      </c>
      <c r="O1231" s="849" t="s">
        <v>1629</v>
      </c>
    </row>
    <row r="1232" spans="1:15">
      <c r="A1232" s="846" t="s">
        <v>1528</v>
      </c>
      <c r="B1232" s="52" t="s">
        <v>3102</v>
      </c>
      <c r="C1232" s="51" t="s">
        <v>21</v>
      </c>
      <c r="D1232" s="50">
        <v>552</v>
      </c>
      <c r="E1232" s="50" t="s">
        <v>21</v>
      </c>
      <c r="F1232" s="50" t="s">
        <v>21</v>
      </c>
      <c r="G1232" s="50">
        <v>5</v>
      </c>
      <c r="H1232" s="50">
        <v>2937</v>
      </c>
      <c r="I1232" s="49">
        <v>10</v>
      </c>
      <c r="J1232" s="49">
        <v>204</v>
      </c>
      <c r="K1232" s="48" t="s">
        <v>22</v>
      </c>
      <c r="L1232" s="55" t="s">
        <v>21</v>
      </c>
      <c r="M1232" s="847" t="s">
        <v>21</v>
      </c>
      <c r="N1232" s="848" t="s">
        <v>1629</v>
      </c>
      <c r="O1232" s="849" t="s">
        <v>1629</v>
      </c>
    </row>
    <row r="1233" spans="1:15">
      <c r="A1233" s="846" t="s">
        <v>1529</v>
      </c>
      <c r="B1233" s="52" t="s">
        <v>3103</v>
      </c>
      <c r="C1233" s="51" t="s">
        <v>21</v>
      </c>
      <c r="D1233" s="50">
        <v>4570</v>
      </c>
      <c r="E1233" s="50" t="s">
        <v>21</v>
      </c>
      <c r="F1233" s="50" t="s">
        <v>21</v>
      </c>
      <c r="G1233" s="50">
        <v>81</v>
      </c>
      <c r="H1233" s="50">
        <v>3698</v>
      </c>
      <c r="I1233" s="49">
        <v>55</v>
      </c>
      <c r="J1233" s="49">
        <v>204</v>
      </c>
      <c r="K1233" s="48" t="s">
        <v>27</v>
      </c>
      <c r="L1233" s="55">
        <v>0.25</v>
      </c>
      <c r="M1233" s="847">
        <v>925</v>
      </c>
      <c r="N1233" s="848" t="s">
        <v>1629</v>
      </c>
      <c r="O1233" s="849" t="s">
        <v>1629</v>
      </c>
    </row>
    <row r="1234" spans="1:15">
      <c r="A1234" s="846" t="s">
        <v>1530</v>
      </c>
      <c r="B1234" s="52" t="s">
        <v>3104</v>
      </c>
      <c r="C1234" s="51" t="s">
        <v>21</v>
      </c>
      <c r="D1234" s="50">
        <v>2139</v>
      </c>
      <c r="E1234" s="50" t="s">
        <v>21</v>
      </c>
      <c r="F1234" s="50" t="s">
        <v>21</v>
      </c>
      <c r="G1234" s="50">
        <v>50</v>
      </c>
      <c r="H1234" s="50">
        <v>2937</v>
      </c>
      <c r="I1234" s="49">
        <v>39</v>
      </c>
      <c r="J1234" s="49">
        <v>204</v>
      </c>
      <c r="K1234" s="48" t="s">
        <v>27</v>
      </c>
      <c r="L1234" s="55">
        <v>0.25</v>
      </c>
      <c r="M1234" s="847">
        <v>734</v>
      </c>
      <c r="N1234" s="848" t="s">
        <v>1629</v>
      </c>
      <c r="O1234" s="849" t="s">
        <v>1629</v>
      </c>
    </row>
    <row r="1235" spans="1:15">
      <c r="A1235" s="846" t="s">
        <v>1531</v>
      </c>
      <c r="B1235" s="52" t="s">
        <v>3105</v>
      </c>
      <c r="C1235" s="51" t="s">
        <v>21</v>
      </c>
      <c r="D1235" s="50">
        <v>260</v>
      </c>
      <c r="E1235" s="50" t="s">
        <v>21</v>
      </c>
      <c r="F1235" s="50" t="s">
        <v>21</v>
      </c>
      <c r="G1235" s="50">
        <v>5</v>
      </c>
      <c r="H1235" s="50">
        <v>996</v>
      </c>
      <c r="I1235" s="49">
        <v>8</v>
      </c>
      <c r="J1235" s="49">
        <v>204</v>
      </c>
      <c r="K1235" s="48" t="s">
        <v>27</v>
      </c>
      <c r="L1235" s="55">
        <v>0.45</v>
      </c>
      <c r="M1235" s="847">
        <v>448</v>
      </c>
      <c r="N1235" s="848" t="s">
        <v>1629</v>
      </c>
      <c r="O1235" s="849" t="s">
        <v>1629</v>
      </c>
    </row>
    <row r="1236" spans="1:15">
      <c r="A1236" s="846" t="s">
        <v>1532</v>
      </c>
      <c r="B1236" s="52" t="s">
        <v>3106</v>
      </c>
      <c r="C1236" s="51" t="s">
        <v>21</v>
      </c>
      <c r="D1236" s="50">
        <v>4572</v>
      </c>
      <c r="E1236" s="50" t="s">
        <v>21</v>
      </c>
      <c r="F1236" s="50" t="s">
        <v>21</v>
      </c>
      <c r="G1236" s="50">
        <v>65</v>
      </c>
      <c r="H1236" s="50">
        <v>3328</v>
      </c>
      <c r="I1236" s="49">
        <v>50</v>
      </c>
      <c r="J1236" s="49">
        <v>204</v>
      </c>
      <c r="K1236" s="48" t="s">
        <v>27</v>
      </c>
      <c r="L1236" s="55">
        <v>0.25</v>
      </c>
      <c r="M1236" s="847">
        <v>832</v>
      </c>
      <c r="N1236" s="848" t="s">
        <v>1629</v>
      </c>
      <c r="O1236" s="849" t="s">
        <v>1629</v>
      </c>
    </row>
    <row r="1237" spans="1:15">
      <c r="A1237" s="846" t="s">
        <v>1533</v>
      </c>
      <c r="B1237" s="52" t="s">
        <v>3107</v>
      </c>
      <c r="C1237" s="51" t="s">
        <v>21</v>
      </c>
      <c r="D1237" s="50">
        <v>4572</v>
      </c>
      <c r="E1237" s="50" t="s">
        <v>21</v>
      </c>
      <c r="F1237" s="50" t="s">
        <v>21</v>
      </c>
      <c r="G1237" s="50">
        <v>65</v>
      </c>
      <c r="H1237" s="50">
        <v>2505</v>
      </c>
      <c r="I1237" s="49">
        <v>31</v>
      </c>
      <c r="J1237" s="49">
        <v>204</v>
      </c>
      <c r="K1237" s="48" t="s">
        <v>27</v>
      </c>
      <c r="L1237" s="55">
        <v>0.25</v>
      </c>
      <c r="M1237" s="847">
        <v>626</v>
      </c>
      <c r="N1237" s="848" t="s">
        <v>1629</v>
      </c>
      <c r="O1237" s="849" t="s">
        <v>1629</v>
      </c>
    </row>
    <row r="1238" spans="1:15">
      <c r="A1238" s="846" t="s">
        <v>1534</v>
      </c>
      <c r="B1238" s="52" t="s">
        <v>3108</v>
      </c>
      <c r="C1238" s="51" t="s">
        <v>21</v>
      </c>
      <c r="D1238" s="50">
        <v>2756</v>
      </c>
      <c r="E1238" s="50" t="s">
        <v>21</v>
      </c>
      <c r="F1238" s="50" t="s">
        <v>21</v>
      </c>
      <c r="G1238" s="50">
        <v>87</v>
      </c>
      <c r="H1238" s="50">
        <v>986</v>
      </c>
      <c r="I1238" s="49">
        <v>5</v>
      </c>
      <c r="J1238" s="49">
        <v>204</v>
      </c>
      <c r="K1238" s="48" t="s">
        <v>27</v>
      </c>
      <c r="L1238" s="55">
        <v>0.45</v>
      </c>
      <c r="M1238" s="847">
        <v>444</v>
      </c>
      <c r="N1238" s="848" t="s">
        <v>1629</v>
      </c>
      <c r="O1238" s="849" t="s">
        <v>1629</v>
      </c>
    </row>
    <row r="1239" spans="1:15" ht="12" thickBot="1">
      <c r="A1239" s="852" t="s">
        <v>1535</v>
      </c>
      <c r="B1239" s="44" t="s">
        <v>431</v>
      </c>
      <c r="C1239" s="853" t="s">
        <v>21</v>
      </c>
      <c r="D1239" s="42">
        <v>2030</v>
      </c>
      <c r="E1239" s="42" t="s">
        <v>21</v>
      </c>
      <c r="F1239" s="42" t="s">
        <v>21</v>
      </c>
      <c r="G1239" s="42">
        <v>5</v>
      </c>
      <c r="H1239" s="42">
        <v>4223</v>
      </c>
      <c r="I1239" s="41">
        <v>37</v>
      </c>
      <c r="J1239" s="41">
        <v>204</v>
      </c>
      <c r="K1239" s="40" t="s">
        <v>22</v>
      </c>
      <c r="L1239" s="854" t="s">
        <v>21</v>
      </c>
      <c r="M1239" s="855" t="s">
        <v>21</v>
      </c>
      <c r="N1239" s="25" t="s">
        <v>1629</v>
      </c>
      <c r="O1239" s="856" t="s">
        <v>1629</v>
      </c>
    </row>
    <row r="1241" spans="1:15">
      <c r="F1241" s="857"/>
      <c r="G1241" s="857"/>
      <c r="H1241" s="857"/>
      <c r="I1241" s="857"/>
      <c r="J1241" s="857"/>
      <c r="K1241" s="857"/>
      <c r="L1241" s="857"/>
      <c r="M1241" s="857"/>
      <c r="N1241" s="857"/>
      <c r="O1241" s="857"/>
    </row>
  </sheetData>
  <autoFilter ref="A3:O1239"/>
  <mergeCells count="1">
    <mergeCell ref="N2:O2"/>
  </mergeCells>
  <conditionalFormatting sqref="G3 I3">
    <cfRule type="cellIs" dxfId="1" priority="1" stopIfTrue="1" operator="equal">
      <formula>0</formula>
    </cfRule>
  </conditionalFormatting>
  <hyperlinks>
    <hyperlink ref="A2" location="'Home Page'!B2" display="Home Pag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1:J137"/>
  <sheetViews>
    <sheetView workbookViewId="0">
      <selection sqref="A1:B1"/>
    </sheetView>
  </sheetViews>
  <sheetFormatPr defaultColWidth="9.140625" defaultRowHeight="11.25"/>
  <cols>
    <col min="1" max="1" width="10.5703125" style="2" customWidth="1"/>
    <col min="2" max="2" width="75.85546875" style="1" customWidth="1"/>
    <col min="3" max="3" width="13.85546875" style="2" customWidth="1"/>
    <col min="4" max="6" width="13.85546875" style="1" customWidth="1"/>
    <col min="7" max="7" width="11.28515625" style="1" customWidth="1"/>
    <col min="8" max="9" width="11.42578125" style="1" customWidth="1"/>
    <col min="10" max="16384" width="9.140625" style="1"/>
  </cols>
  <sheetData>
    <row r="1" spans="1:7" ht="12.75" customHeight="1">
      <c r="A1" s="1754" t="s">
        <v>124</v>
      </c>
      <c r="B1" s="1754"/>
      <c r="C1" s="174"/>
    </row>
    <row r="2" spans="1:7" ht="11.25" customHeight="1">
      <c r="A2" s="183"/>
      <c r="B2" s="183"/>
      <c r="C2" s="183"/>
    </row>
    <row r="3" spans="1:7">
      <c r="A3" s="173" t="s">
        <v>123</v>
      </c>
      <c r="F3" s="172"/>
    </row>
    <row r="4" spans="1:7">
      <c r="B4" s="171"/>
      <c r="G4" s="170"/>
    </row>
    <row r="5" spans="1:7">
      <c r="A5" s="85">
        <v>1</v>
      </c>
      <c r="B5" s="504" t="s">
        <v>121</v>
      </c>
      <c r="G5" s="170"/>
    </row>
    <row r="6" spans="1:7">
      <c r="A6" s="85">
        <v>2</v>
      </c>
      <c r="B6" s="504" t="s">
        <v>95</v>
      </c>
      <c r="G6" s="170"/>
    </row>
    <row r="7" spans="1:7">
      <c r="A7" s="85">
        <v>3</v>
      </c>
      <c r="B7" s="504" t="s">
        <v>90</v>
      </c>
      <c r="G7" s="170"/>
    </row>
    <row r="8" spans="1:7">
      <c r="A8" s="85">
        <v>4</v>
      </c>
      <c r="B8" s="504" t="s">
        <v>80</v>
      </c>
      <c r="G8" s="170"/>
    </row>
    <row r="9" spans="1:7">
      <c r="A9" s="85">
        <v>5</v>
      </c>
      <c r="B9" s="504" t="s">
        <v>75</v>
      </c>
      <c r="G9" s="170"/>
    </row>
    <row r="10" spans="1:7">
      <c r="A10" s="85">
        <v>6</v>
      </c>
      <c r="B10" s="504" t="s">
        <v>74</v>
      </c>
      <c r="G10" s="170"/>
    </row>
    <row r="11" spans="1:7" ht="12.75" customHeight="1">
      <c r="A11" s="85">
        <v>7</v>
      </c>
      <c r="B11" s="504" t="s">
        <v>122</v>
      </c>
    </row>
    <row r="12" spans="1:7" ht="12.75" customHeight="1">
      <c r="A12" s="85">
        <v>8</v>
      </c>
      <c r="B12" s="504" t="s">
        <v>66</v>
      </c>
    </row>
    <row r="13" spans="1:7" ht="12.75" customHeight="1">
      <c r="A13" s="85">
        <v>9</v>
      </c>
      <c r="B13" s="504" t="s">
        <v>65</v>
      </c>
    </row>
    <row r="14" spans="1:7" ht="12.75" customHeight="1">
      <c r="A14" s="85">
        <v>10</v>
      </c>
      <c r="B14" s="504" t="s">
        <v>53</v>
      </c>
    </row>
    <row r="15" spans="1:7" ht="12.75" customHeight="1">
      <c r="A15" s="85">
        <v>11</v>
      </c>
      <c r="B15" s="504" t="s">
        <v>20</v>
      </c>
    </row>
    <row r="16" spans="1:7" ht="12.75" customHeight="1">
      <c r="A16" s="2">
        <v>12</v>
      </c>
      <c r="B16" s="504" t="s">
        <v>10</v>
      </c>
    </row>
    <row r="17" spans="1:9" ht="12.75" customHeight="1">
      <c r="A17" s="85">
        <v>13</v>
      </c>
      <c r="B17" s="504" t="s">
        <v>7</v>
      </c>
    </row>
    <row r="18" spans="1:9" ht="12.75" customHeight="1" thickBot="1">
      <c r="A18" s="64"/>
      <c r="B18" s="169"/>
      <c r="C18" s="64"/>
      <c r="D18" s="61"/>
      <c r="E18" s="61"/>
      <c r="F18" s="61"/>
      <c r="G18" s="61"/>
      <c r="H18" s="61"/>
    </row>
    <row r="19" spans="1:9">
      <c r="B19" s="168"/>
      <c r="G19" s="88"/>
      <c r="H19" s="88"/>
      <c r="I19" s="88"/>
    </row>
    <row r="20" spans="1:9" s="93" customFormat="1">
      <c r="A20" s="108">
        <v>1</v>
      </c>
      <c r="B20" s="167" t="s">
        <v>121</v>
      </c>
      <c r="I20" s="16"/>
    </row>
    <row r="21" spans="1:9" s="93" customFormat="1" ht="12" thickBot="1">
      <c r="A21" s="108"/>
      <c r="B21" s="145"/>
      <c r="C21" s="87"/>
    </row>
    <row r="22" spans="1:9" s="93" customFormat="1" ht="36" customHeight="1" thickBot="1">
      <c r="A22" s="130" t="s">
        <v>52</v>
      </c>
      <c r="B22" s="129" t="s">
        <v>51</v>
      </c>
      <c r="C22" s="166" t="s">
        <v>120</v>
      </c>
      <c r="D22" s="165" t="s">
        <v>119</v>
      </c>
      <c r="E22" s="164" t="s">
        <v>118</v>
      </c>
    </row>
    <row r="23" spans="1:9" s="93" customFormat="1" ht="12.75">
      <c r="A23" s="128" t="s">
        <v>117</v>
      </c>
      <c r="B23" s="127" t="s">
        <v>116</v>
      </c>
      <c r="C23" s="162"/>
      <c r="D23" s="75">
        <v>1456</v>
      </c>
      <c r="E23" s="155">
        <v>0.46</v>
      </c>
      <c r="I23" s="106"/>
    </row>
    <row r="24" spans="1:9" s="93" customFormat="1" ht="12.75">
      <c r="A24" s="161" t="s">
        <v>115</v>
      </c>
      <c r="B24" s="160" t="s">
        <v>114</v>
      </c>
      <c r="C24" s="159"/>
      <c r="D24" s="71">
        <v>1122</v>
      </c>
      <c r="E24" s="151">
        <v>0.51</v>
      </c>
      <c r="I24" s="106"/>
    </row>
    <row r="25" spans="1:9" s="93" customFormat="1" ht="13.5" thickBot="1">
      <c r="A25" s="150" t="s">
        <v>113</v>
      </c>
      <c r="B25" s="149" t="s">
        <v>112</v>
      </c>
      <c r="C25" s="158"/>
      <c r="D25" s="66">
        <v>544</v>
      </c>
      <c r="E25" s="147">
        <v>0.59</v>
      </c>
      <c r="I25" s="106"/>
    </row>
    <row r="26" spans="1:9" s="93" customFormat="1" ht="12.75">
      <c r="A26" s="163" t="s">
        <v>111</v>
      </c>
      <c r="B26" s="157" t="s">
        <v>110</v>
      </c>
      <c r="C26" s="162"/>
      <c r="D26" s="75">
        <v>5553</v>
      </c>
      <c r="E26" s="155">
        <v>0.66</v>
      </c>
      <c r="I26" s="106"/>
    </row>
    <row r="27" spans="1:9" s="93" customFormat="1" ht="12.75">
      <c r="A27" s="161" t="s">
        <v>109</v>
      </c>
      <c r="B27" s="160" t="s">
        <v>108</v>
      </c>
      <c r="C27" s="159"/>
      <c r="D27" s="71">
        <v>5373</v>
      </c>
      <c r="E27" s="151">
        <v>0.85</v>
      </c>
      <c r="I27" s="106"/>
    </row>
    <row r="28" spans="1:9" s="93" customFormat="1" ht="12.75">
      <c r="A28" s="161" t="s">
        <v>107</v>
      </c>
      <c r="B28" s="160" t="s">
        <v>106</v>
      </c>
      <c r="C28" s="159"/>
      <c r="D28" s="71">
        <v>3228</v>
      </c>
      <c r="E28" s="151">
        <v>0.46</v>
      </c>
      <c r="I28" s="106"/>
    </row>
    <row r="29" spans="1:9" s="93" customFormat="1" ht="12.75">
      <c r="A29" s="161" t="s">
        <v>105</v>
      </c>
      <c r="B29" s="160" t="s">
        <v>104</v>
      </c>
      <c r="C29" s="159"/>
      <c r="D29" s="71">
        <v>4224</v>
      </c>
      <c r="E29" s="151">
        <v>0.75</v>
      </c>
      <c r="I29" s="106"/>
    </row>
    <row r="30" spans="1:9" s="93" customFormat="1" ht="13.5" thickBot="1">
      <c r="A30" s="125" t="s">
        <v>103</v>
      </c>
      <c r="B30" s="124" t="s">
        <v>102</v>
      </c>
      <c r="C30" s="158"/>
      <c r="D30" s="66">
        <v>4392</v>
      </c>
      <c r="E30" s="147">
        <v>0.78</v>
      </c>
      <c r="I30" s="106"/>
    </row>
    <row r="31" spans="1:9" s="93" customFormat="1" ht="12.75">
      <c r="A31" s="128" t="s">
        <v>101</v>
      </c>
      <c r="B31" s="157" t="s">
        <v>100</v>
      </c>
      <c r="C31" s="76">
        <v>5363</v>
      </c>
      <c r="D31" s="156"/>
      <c r="E31" s="155">
        <v>0.74</v>
      </c>
      <c r="I31" s="106"/>
    </row>
    <row r="32" spans="1:9" s="93" customFormat="1" ht="12.75">
      <c r="A32" s="154" t="s">
        <v>99</v>
      </c>
      <c r="B32" s="153" t="s">
        <v>98</v>
      </c>
      <c r="C32" s="72">
        <v>5128</v>
      </c>
      <c r="D32" s="152"/>
      <c r="E32" s="151">
        <v>0.86</v>
      </c>
      <c r="I32" s="106"/>
    </row>
    <row r="33" spans="1:9" s="93" customFormat="1" ht="13.5" thickBot="1">
      <c r="A33" s="150" t="s">
        <v>97</v>
      </c>
      <c r="B33" s="149" t="s">
        <v>96</v>
      </c>
      <c r="C33" s="67">
        <v>4750</v>
      </c>
      <c r="D33" s="148"/>
      <c r="E33" s="147">
        <v>0.91</v>
      </c>
      <c r="I33" s="106"/>
    </row>
    <row r="34" spans="1:9" ht="12" thickBot="1">
      <c r="A34" s="64"/>
      <c r="B34" s="98"/>
      <c r="C34" s="64"/>
      <c r="D34" s="61"/>
      <c r="E34" s="61"/>
      <c r="G34" s="61"/>
      <c r="H34" s="61"/>
      <c r="I34" s="61"/>
    </row>
    <row r="35" spans="1:9">
      <c r="A35" s="85"/>
      <c r="B35" s="146"/>
      <c r="C35" s="85"/>
      <c r="D35" s="69"/>
      <c r="E35" s="69"/>
      <c r="F35" s="88"/>
      <c r="G35" s="88"/>
      <c r="H35" s="88"/>
      <c r="I35" s="69"/>
    </row>
    <row r="36" spans="1:9" s="93" customFormat="1">
      <c r="A36" s="108">
        <v>2</v>
      </c>
      <c r="B36" s="145" t="s">
        <v>95</v>
      </c>
      <c r="I36" s="16"/>
    </row>
    <row r="37" spans="1:9" s="93" customFormat="1" ht="12" thickBot="1">
      <c r="A37" s="108"/>
      <c r="B37" s="145"/>
      <c r="C37" s="87"/>
    </row>
    <row r="38" spans="1:9" s="93" customFormat="1" ht="12" thickBot="1">
      <c r="A38" s="108"/>
      <c r="B38" s="144" t="s">
        <v>67</v>
      </c>
      <c r="C38" s="94" t="s">
        <v>4</v>
      </c>
    </row>
    <row r="39" spans="1:9" s="93" customFormat="1">
      <c r="A39" s="108"/>
      <c r="B39" s="143" t="s">
        <v>94</v>
      </c>
      <c r="C39" s="142">
        <v>53</v>
      </c>
    </row>
    <row r="40" spans="1:9" s="93" customFormat="1" ht="11.25" customHeight="1">
      <c r="A40" s="108"/>
      <c r="B40" s="141" t="s">
        <v>93</v>
      </c>
      <c r="C40" s="140">
        <v>269</v>
      </c>
    </row>
    <row r="41" spans="1:9" s="93" customFormat="1" ht="11.25" customHeight="1">
      <c r="A41" s="108"/>
      <c r="B41" s="141" t="s">
        <v>92</v>
      </c>
      <c r="C41" s="140">
        <v>372</v>
      </c>
    </row>
    <row r="42" spans="1:9" s="93" customFormat="1" ht="12" thickBot="1">
      <c r="A42" s="108"/>
      <c r="B42" s="139" t="s">
        <v>91</v>
      </c>
      <c r="C42" s="138">
        <v>26</v>
      </c>
    </row>
    <row r="43" spans="1:9" ht="12" thickBot="1">
      <c r="A43" s="61"/>
      <c r="B43" s="61"/>
      <c r="C43" s="64"/>
      <c r="D43" s="122"/>
      <c r="E43" s="121"/>
      <c r="G43" s="61"/>
      <c r="H43" s="61"/>
      <c r="I43" s="61"/>
    </row>
    <row r="44" spans="1:9">
      <c r="A44" s="69"/>
      <c r="B44" s="69"/>
      <c r="C44" s="85"/>
      <c r="D44" s="84"/>
      <c r="E44" s="83"/>
      <c r="F44" s="88"/>
      <c r="G44" s="69"/>
      <c r="H44" s="69"/>
      <c r="I44" s="69"/>
    </row>
    <row r="45" spans="1:9">
      <c r="A45" s="87">
        <v>3</v>
      </c>
      <c r="B45" s="86" t="s">
        <v>90</v>
      </c>
      <c r="C45" s="85"/>
      <c r="D45" s="84"/>
      <c r="E45" s="83"/>
      <c r="G45" s="69"/>
      <c r="H45" s="69"/>
      <c r="I45" s="16"/>
    </row>
    <row r="46" spans="1:9">
      <c r="A46" s="69"/>
      <c r="B46" s="69"/>
      <c r="C46" s="85"/>
      <c r="D46" s="84"/>
      <c r="E46" s="83"/>
      <c r="G46" s="69"/>
      <c r="H46" s="69"/>
      <c r="I46" s="69"/>
    </row>
    <row r="47" spans="1:9">
      <c r="A47" s="1755" t="s">
        <v>89</v>
      </c>
      <c r="B47" s="1755"/>
      <c r="C47" s="1755"/>
      <c r="D47" s="1755"/>
      <c r="E47" s="1755"/>
      <c r="F47" s="1755"/>
      <c r="G47" s="1755"/>
      <c r="H47" s="69"/>
      <c r="I47" s="69"/>
    </row>
    <row r="48" spans="1:9">
      <c r="A48" s="1755" t="s">
        <v>88</v>
      </c>
      <c r="B48" s="1755"/>
      <c r="C48" s="1755"/>
      <c r="D48" s="1755"/>
      <c r="E48" s="1755"/>
      <c r="F48" s="1755"/>
      <c r="G48" s="1755"/>
      <c r="H48" s="69"/>
      <c r="I48" s="69"/>
    </row>
    <row r="49" spans="1:9">
      <c r="A49" s="1756" t="s">
        <v>87</v>
      </c>
      <c r="B49" s="1756"/>
      <c r="C49" s="1756"/>
      <c r="D49" s="1756"/>
      <c r="E49" s="1756"/>
      <c r="F49" s="1756"/>
      <c r="G49" s="1756"/>
      <c r="H49" s="69"/>
      <c r="I49" s="69"/>
    </row>
    <row r="50" spans="1:9" ht="12" thickBot="1">
      <c r="A50" s="69"/>
      <c r="B50" s="69"/>
      <c r="C50" s="85"/>
      <c r="D50" s="84"/>
      <c r="E50" s="83"/>
      <c r="G50" s="69"/>
      <c r="H50" s="69"/>
      <c r="I50" s="69"/>
    </row>
    <row r="51" spans="1:9" ht="34.5" thickBot="1">
      <c r="A51" s="130" t="s">
        <v>52</v>
      </c>
      <c r="B51" s="129" t="s">
        <v>51</v>
      </c>
      <c r="C51" s="33" t="s">
        <v>86</v>
      </c>
      <c r="D51" s="31" t="s">
        <v>85</v>
      </c>
      <c r="E51" s="83"/>
      <c r="G51" s="69"/>
      <c r="H51" s="69"/>
      <c r="I51" s="69"/>
    </row>
    <row r="52" spans="1:9">
      <c r="A52" s="128" t="s">
        <v>84</v>
      </c>
      <c r="B52" s="127" t="s">
        <v>83</v>
      </c>
      <c r="C52" s="137">
        <v>864</v>
      </c>
      <c r="D52" s="136">
        <v>1624</v>
      </c>
      <c r="E52" s="83"/>
      <c r="G52" s="69"/>
      <c r="H52" s="69"/>
      <c r="I52" s="69"/>
    </row>
    <row r="53" spans="1:9" ht="12" thickBot="1">
      <c r="A53" s="125" t="s">
        <v>82</v>
      </c>
      <c r="B53" s="124" t="s">
        <v>81</v>
      </c>
      <c r="C53" s="135">
        <v>1056</v>
      </c>
      <c r="D53" s="134">
        <v>1994</v>
      </c>
      <c r="E53" s="83"/>
      <c r="G53" s="69"/>
      <c r="H53" s="69"/>
      <c r="I53" s="69"/>
    </row>
    <row r="54" spans="1:9" ht="12" thickBot="1">
      <c r="A54" s="69"/>
      <c r="B54" s="69"/>
      <c r="C54" s="85"/>
      <c r="D54" s="84"/>
      <c r="E54" s="83"/>
      <c r="G54" s="69"/>
      <c r="H54" s="69"/>
      <c r="I54" s="69"/>
    </row>
    <row r="55" spans="1:9">
      <c r="A55" s="88"/>
      <c r="B55" s="88"/>
      <c r="C55" s="133"/>
      <c r="D55" s="132"/>
      <c r="E55" s="131"/>
      <c r="F55" s="88"/>
      <c r="G55" s="88"/>
      <c r="H55" s="88"/>
      <c r="I55" s="88"/>
    </row>
    <row r="56" spans="1:9">
      <c r="A56" s="87">
        <v>4</v>
      </c>
      <c r="B56" s="86" t="s">
        <v>80</v>
      </c>
      <c r="C56" s="85"/>
      <c r="D56" s="84"/>
      <c r="E56" s="83"/>
      <c r="I56" s="16"/>
    </row>
    <row r="57" spans="1:9" ht="12" thickBot="1">
      <c r="A57" s="69"/>
      <c r="B57" s="69"/>
      <c r="C57" s="85"/>
      <c r="D57" s="84"/>
      <c r="E57" s="83"/>
      <c r="I57" s="69"/>
    </row>
    <row r="58" spans="1:9" ht="12" thickBot="1">
      <c r="A58" s="130" t="s">
        <v>52</v>
      </c>
      <c r="B58" s="129" t="s">
        <v>51</v>
      </c>
      <c r="C58" s="119" t="s">
        <v>4</v>
      </c>
      <c r="D58" s="84"/>
      <c r="E58" s="83"/>
      <c r="I58" s="69"/>
    </row>
    <row r="59" spans="1:9">
      <c r="A59" s="128" t="s">
        <v>79</v>
      </c>
      <c r="B59" s="127" t="s">
        <v>78</v>
      </c>
      <c r="C59" s="126">
        <v>21181</v>
      </c>
      <c r="D59" s="84"/>
      <c r="E59" s="83"/>
      <c r="I59" s="69"/>
    </row>
    <row r="60" spans="1:9" ht="12" thickBot="1">
      <c r="A60" s="125" t="s">
        <v>77</v>
      </c>
      <c r="B60" s="124" t="s">
        <v>76</v>
      </c>
      <c r="C60" s="123">
        <v>21181</v>
      </c>
      <c r="D60" s="84"/>
      <c r="E60" s="83"/>
      <c r="I60" s="69"/>
    </row>
    <row r="61" spans="1:9" ht="12" thickBot="1">
      <c r="A61" s="61"/>
      <c r="B61" s="61"/>
      <c r="C61" s="64"/>
      <c r="D61" s="122"/>
      <c r="E61" s="121"/>
      <c r="F61" s="61"/>
      <c r="G61" s="61"/>
      <c r="H61" s="61"/>
      <c r="I61" s="61"/>
    </row>
    <row r="62" spans="1:9">
      <c r="A62" s="69"/>
      <c r="B62" s="69"/>
      <c r="C62" s="85"/>
      <c r="D62" s="84"/>
      <c r="E62" s="83"/>
      <c r="F62" s="69"/>
      <c r="G62" s="88"/>
      <c r="H62" s="88"/>
      <c r="I62" s="69"/>
    </row>
    <row r="63" spans="1:9">
      <c r="A63" s="87">
        <v>5</v>
      </c>
      <c r="B63" s="86" t="s">
        <v>75</v>
      </c>
      <c r="C63" s="85"/>
      <c r="D63" s="84"/>
      <c r="E63" s="83"/>
      <c r="I63" s="16"/>
    </row>
    <row r="64" spans="1:9" ht="12" thickBot="1">
      <c r="A64" s="69"/>
      <c r="B64" s="69"/>
      <c r="C64" s="85"/>
      <c r="D64" s="84"/>
      <c r="E64" s="83"/>
      <c r="I64" s="69"/>
    </row>
    <row r="65" spans="1:10" ht="12" thickBot="1">
      <c r="A65" s="120"/>
      <c r="B65" s="95" t="s">
        <v>67</v>
      </c>
      <c r="C65" s="119" t="s">
        <v>4</v>
      </c>
      <c r="D65" s="84"/>
      <c r="E65" s="83"/>
      <c r="I65" s="69"/>
    </row>
    <row r="66" spans="1:10" ht="12" thickBot="1">
      <c r="A66" s="118"/>
      <c r="B66" s="117" t="s">
        <v>75</v>
      </c>
      <c r="C66" s="116">
        <v>25</v>
      </c>
      <c r="D66" s="84"/>
      <c r="E66" s="83"/>
      <c r="I66" s="69"/>
    </row>
    <row r="67" spans="1:10" ht="12" thickBot="1">
      <c r="A67" s="64"/>
      <c r="B67" s="61"/>
      <c r="C67" s="63"/>
      <c r="D67" s="62"/>
      <c r="E67" s="62"/>
      <c r="G67" s="61"/>
      <c r="H67" s="61"/>
      <c r="I67" s="62"/>
    </row>
    <row r="68" spans="1:10">
      <c r="A68" s="69"/>
      <c r="B68" s="69"/>
      <c r="C68" s="85"/>
      <c r="D68" s="84"/>
      <c r="E68" s="83"/>
      <c r="F68" s="88"/>
      <c r="G68" s="88"/>
      <c r="H68" s="88"/>
      <c r="I68" s="69"/>
    </row>
    <row r="69" spans="1:10" ht="12" thickBot="1">
      <c r="A69" s="87">
        <v>6</v>
      </c>
      <c r="B69" s="86" t="s">
        <v>74</v>
      </c>
      <c r="C69" s="85"/>
      <c r="D69" s="84"/>
      <c r="E69" s="83"/>
      <c r="I69" s="16"/>
    </row>
    <row r="70" spans="1:10" ht="12" thickBot="1">
      <c r="A70" s="69"/>
      <c r="B70" s="69"/>
      <c r="C70" s="1751" t="s">
        <v>71</v>
      </c>
      <c r="D70" s="1752"/>
      <c r="E70" s="1752"/>
      <c r="F70" s="1753"/>
      <c r="I70" s="69"/>
    </row>
    <row r="71" spans="1:10" ht="57" thickBot="1">
      <c r="A71" s="105" t="s">
        <v>18</v>
      </c>
      <c r="B71" s="58" t="s">
        <v>17</v>
      </c>
      <c r="C71" s="33" t="s">
        <v>16</v>
      </c>
      <c r="D71" s="32" t="s">
        <v>15</v>
      </c>
      <c r="E71" s="32" t="s">
        <v>14</v>
      </c>
      <c r="F71" s="31" t="s">
        <v>13</v>
      </c>
      <c r="I71" s="69"/>
    </row>
    <row r="72" spans="1:10" ht="12" thickBot="1">
      <c r="A72" s="115">
        <v>360</v>
      </c>
      <c r="B72" s="114" t="s">
        <v>73</v>
      </c>
      <c r="C72" s="113">
        <v>134</v>
      </c>
      <c r="D72" s="112">
        <v>140</v>
      </c>
      <c r="E72" s="112">
        <v>105</v>
      </c>
      <c r="F72" s="111">
        <v>105</v>
      </c>
      <c r="I72" s="69"/>
    </row>
    <row r="73" spans="1:10" ht="12" thickBot="1">
      <c r="A73" s="64"/>
      <c r="B73" s="61"/>
      <c r="C73" s="63"/>
      <c r="D73" s="62"/>
      <c r="E73" s="62"/>
      <c r="G73" s="61"/>
      <c r="H73" s="61"/>
      <c r="I73" s="62"/>
      <c r="J73" s="93"/>
    </row>
    <row r="74" spans="1:10">
      <c r="A74" s="85"/>
      <c r="B74" s="69"/>
      <c r="C74" s="110"/>
      <c r="D74" s="109"/>
      <c r="E74" s="109"/>
      <c r="F74" s="88"/>
      <c r="G74" s="88"/>
      <c r="H74" s="88"/>
      <c r="I74" s="109"/>
      <c r="J74" s="93"/>
    </row>
    <row r="75" spans="1:10" s="93" customFormat="1" ht="12" thickBot="1">
      <c r="A75" s="108">
        <v>7</v>
      </c>
      <c r="B75" s="107" t="s">
        <v>72</v>
      </c>
      <c r="C75" s="106"/>
      <c r="D75" s="106"/>
      <c r="E75" s="106"/>
      <c r="I75" s="16"/>
    </row>
    <row r="76" spans="1:10" s="93" customFormat="1" ht="12" thickBot="1">
      <c r="A76" s="1"/>
      <c r="B76" s="1"/>
      <c r="C76" s="1751" t="s">
        <v>71</v>
      </c>
      <c r="D76" s="1752"/>
      <c r="E76" s="1752"/>
      <c r="F76" s="1753"/>
      <c r="H76" s="1"/>
      <c r="I76" s="1"/>
      <c r="J76" s="1"/>
    </row>
    <row r="77" spans="1:10" s="93" customFormat="1" ht="57" thickBot="1">
      <c r="A77" s="105" t="s">
        <v>18</v>
      </c>
      <c r="B77" s="58" t="s">
        <v>17</v>
      </c>
      <c r="C77" s="33" t="s">
        <v>16</v>
      </c>
      <c r="D77" s="32" t="s">
        <v>15</v>
      </c>
      <c r="E77" s="32" t="s">
        <v>14</v>
      </c>
      <c r="F77" s="31" t="s">
        <v>13</v>
      </c>
      <c r="H77" s="1"/>
      <c r="I77" s="1"/>
      <c r="J77" s="1"/>
    </row>
    <row r="78" spans="1:10" s="93" customFormat="1">
      <c r="A78" s="104">
        <v>150</v>
      </c>
      <c r="B78" s="103" t="s">
        <v>70</v>
      </c>
      <c r="C78" s="76">
        <v>314</v>
      </c>
      <c r="D78" s="75">
        <v>314</v>
      </c>
      <c r="E78" s="75">
        <v>128</v>
      </c>
      <c r="F78" s="74">
        <v>161</v>
      </c>
    </row>
    <row r="79" spans="1:10" s="93" customFormat="1">
      <c r="A79" s="102">
        <v>400</v>
      </c>
      <c r="B79" s="101" t="s">
        <v>69</v>
      </c>
      <c r="C79" s="72">
        <v>219</v>
      </c>
      <c r="D79" s="71">
        <v>219</v>
      </c>
      <c r="E79" s="71">
        <v>126</v>
      </c>
      <c r="F79" s="70">
        <v>132</v>
      </c>
    </row>
    <row r="80" spans="1:10" s="93" customFormat="1" ht="12" thickBot="1">
      <c r="A80" s="100">
        <v>421</v>
      </c>
      <c r="B80" s="99" t="s">
        <v>68</v>
      </c>
      <c r="C80" s="67">
        <v>390</v>
      </c>
      <c r="D80" s="66">
        <v>390</v>
      </c>
      <c r="E80" s="66">
        <v>222</v>
      </c>
      <c r="F80" s="65">
        <v>242</v>
      </c>
    </row>
    <row r="81" spans="1:10" ht="12" thickBot="1">
      <c r="A81" s="64"/>
      <c r="B81" s="98"/>
      <c r="C81" s="64"/>
      <c r="D81" s="61"/>
      <c r="E81" s="61"/>
      <c r="F81" s="61"/>
      <c r="G81" s="61"/>
      <c r="H81" s="61"/>
      <c r="I81" s="61"/>
    </row>
    <row r="82" spans="1:10">
      <c r="B82" s="97"/>
      <c r="C82" s="96"/>
      <c r="G82" s="88"/>
      <c r="H82" s="88"/>
    </row>
    <row r="83" spans="1:10" s="93" customFormat="1">
      <c r="A83" s="87">
        <v>8</v>
      </c>
      <c r="B83" s="86" t="s">
        <v>66</v>
      </c>
      <c r="H83" s="1"/>
      <c r="I83" s="16"/>
      <c r="J83" s="1"/>
    </row>
    <row r="84" spans="1:10" s="93" customFormat="1" ht="12" thickBot="1">
      <c r="A84" s="87"/>
      <c r="B84" s="86"/>
      <c r="C84" s="87"/>
      <c r="H84" s="1"/>
      <c r="J84" s="1"/>
    </row>
    <row r="85" spans="1:10" s="93" customFormat="1" ht="12" thickBot="1">
      <c r="A85" s="87"/>
      <c r="B85" s="95" t="s">
        <v>67</v>
      </c>
      <c r="C85" s="94" t="s">
        <v>4</v>
      </c>
      <c r="H85" s="1"/>
      <c r="J85" s="1"/>
    </row>
    <row r="86" spans="1:10" ht="12" thickBot="1">
      <c r="B86" s="92" t="s">
        <v>66</v>
      </c>
      <c r="C86" s="91">
        <v>23</v>
      </c>
    </row>
    <row r="87" spans="1:10" ht="12" thickBot="1">
      <c r="A87" s="64"/>
      <c r="B87" s="90"/>
      <c r="C87" s="89"/>
      <c r="D87" s="61"/>
      <c r="E87" s="61"/>
      <c r="F87" s="61"/>
      <c r="G87" s="61"/>
      <c r="H87" s="61"/>
      <c r="I87" s="61"/>
    </row>
    <row r="88" spans="1:10">
      <c r="A88" s="69"/>
      <c r="B88" s="69"/>
      <c r="C88" s="85"/>
      <c r="D88" s="84"/>
      <c r="E88" s="83"/>
      <c r="G88" s="88"/>
      <c r="H88" s="88"/>
      <c r="I88" s="69"/>
    </row>
    <row r="89" spans="1:10">
      <c r="A89" s="87">
        <v>9</v>
      </c>
      <c r="B89" s="86" t="s">
        <v>65</v>
      </c>
      <c r="C89" s="85"/>
      <c r="D89" s="84"/>
      <c r="E89" s="83"/>
      <c r="I89" s="16"/>
    </row>
    <row r="90" spans="1:10" ht="12" thickBot="1">
      <c r="A90" s="69"/>
      <c r="B90" s="69"/>
      <c r="C90" s="85"/>
      <c r="D90" s="84"/>
      <c r="E90" s="83"/>
      <c r="G90" s="69"/>
    </row>
    <row r="91" spans="1:10" ht="12" customHeight="1" thickBot="1">
      <c r="A91" s="69"/>
      <c r="B91" s="82" t="s">
        <v>64</v>
      </c>
      <c r="C91" s="81" t="s">
        <v>63</v>
      </c>
      <c r="D91" s="80" t="s">
        <v>62</v>
      </c>
      <c r="E91" s="79" t="s">
        <v>61</v>
      </c>
      <c r="F91" s="79" t="s">
        <v>60</v>
      </c>
      <c r="G91" s="78" t="s">
        <v>59</v>
      </c>
    </row>
    <row r="92" spans="1:10">
      <c r="A92" s="69"/>
      <c r="B92" s="77" t="s">
        <v>58</v>
      </c>
      <c r="C92" s="76">
        <v>241</v>
      </c>
      <c r="D92" s="75">
        <v>228</v>
      </c>
      <c r="E92" s="75">
        <v>221</v>
      </c>
      <c r="F92" s="75">
        <v>203</v>
      </c>
      <c r="G92" s="74">
        <v>183</v>
      </c>
    </row>
    <row r="93" spans="1:10">
      <c r="A93" s="69"/>
      <c r="B93" s="73" t="s">
        <v>57</v>
      </c>
      <c r="C93" s="72">
        <v>313</v>
      </c>
      <c r="D93" s="71">
        <v>295</v>
      </c>
      <c r="E93" s="71">
        <v>287</v>
      </c>
      <c r="F93" s="71">
        <v>228</v>
      </c>
      <c r="G93" s="70">
        <v>205</v>
      </c>
    </row>
    <row r="94" spans="1:10">
      <c r="A94" s="69"/>
      <c r="B94" s="73" t="s">
        <v>56</v>
      </c>
      <c r="C94" s="72">
        <v>385</v>
      </c>
      <c r="D94" s="71">
        <v>362</v>
      </c>
      <c r="E94" s="71">
        <v>353</v>
      </c>
      <c r="F94" s="71">
        <v>326</v>
      </c>
      <c r="G94" s="70">
        <v>294</v>
      </c>
    </row>
    <row r="95" spans="1:10">
      <c r="A95" s="69"/>
      <c r="B95" s="73" t="s">
        <v>55</v>
      </c>
      <c r="C95" s="72">
        <v>501</v>
      </c>
      <c r="D95" s="71">
        <v>472</v>
      </c>
      <c r="E95" s="71">
        <v>459</v>
      </c>
      <c r="F95" s="71">
        <v>447</v>
      </c>
      <c r="G95" s="70">
        <v>403</v>
      </c>
    </row>
    <row r="96" spans="1:10" ht="12" thickBot="1">
      <c r="A96" s="69"/>
      <c r="B96" s="68" t="s">
        <v>54</v>
      </c>
      <c r="C96" s="67">
        <v>645</v>
      </c>
      <c r="D96" s="66">
        <v>608</v>
      </c>
      <c r="E96" s="66">
        <v>592</v>
      </c>
      <c r="F96" s="66">
        <v>569</v>
      </c>
      <c r="G96" s="65">
        <v>513</v>
      </c>
    </row>
    <row r="97" spans="1:9" ht="12" thickBot="1">
      <c r="A97" s="64"/>
      <c r="B97" s="61"/>
      <c r="C97" s="63"/>
      <c r="D97" s="62"/>
      <c r="E97" s="62"/>
      <c r="F97" s="61"/>
      <c r="G97" s="62"/>
      <c r="H97" s="61"/>
      <c r="I97" s="61"/>
    </row>
    <row r="98" spans="1:9" ht="15">
      <c r="A98" s="60"/>
      <c r="B98" s="59"/>
      <c r="C98" s="59"/>
      <c r="D98" s="59"/>
      <c r="E98" s="59"/>
      <c r="F98" s="59"/>
      <c r="G98" s="59"/>
      <c r="H98" s="59"/>
      <c r="I98" s="59"/>
    </row>
    <row r="99" spans="1:9" ht="15">
      <c r="A99" s="18">
        <v>10</v>
      </c>
      <c r="B99" s="17" t="s">
        <v>53</v>
      </c>
      <c r="C99" s="3"/>
      <c r="D99" s="3"/>
      <c r="E99" s="3"/>
      <c r="F99" s="3"/>
      <c r="G99" s="3"/>
      <c r="H99" s="3"/>
      <c r="I99" s="16"/>
    </row>
    <row r="100" spans="1:9" ht="15.75" thickBot="1">
      <c r="A100" s="15"/>
      <c r="B100" s="3"/>
      <c r="C100" s="3"/>
      <c r="D100" s="3"/>
      <c r="E100" s="3"/>
      <c r="F100" s="3"/>
      <c r="G100" s="3"/>
      <c r="H100" s="3"/>
      <c r="I100" s="3"/>
    </row>
    <row r="101" spans="1:9" ht="68.25" thickBot="1">
      <c r="A101" s="33" t="s">
        <v>52</v>
      </c>
      <c r="B101" s="58" t="s">
        <v>51</v>
      </c>
      <c r="C101" s="33" t="s">
        <v>50</v>
      </c>
      <c r="D101" s="57" t="s">
        <v>49</v>
      </c>
      <c r="E101" s="32" t="s">
        <v>6767</v>
      </c>
      <c r="F101" s="32" t="s">
        <v>6766</v>
      </c>
      <c r="G101" s="32" t="s">
        <v>48</v>
      </c>
      <c r="H101" s="32" t="s">
        <v>47</v>
      </c>
      <c r="I101" s="31" t="s">
        <v>46</v>
      </c>
    </row>
    <row r="102" spans="1:9">
      <c r="A102" s="53" t="s">
        <v>45</v>
      </c>
      <c r="B102" s="52" t="s">
        <v>44</v>
      </c>
      <c r="C102" s="51" t="s">
        <v>21</v>
      </c>
      <c r="D102" s="50">
        <v>372</v>
      </c>
      <c r="E102" s="49">
        <v>5</v>
      </c>
      <c r="F102" s="49">
        <v>371</v>
      </c>
      <c r="G102" s="48" t="s">
        <v>22</v>
      </c>
      <c r="H102" s="55" t="s">
        <v>21</v>
      </c>
      <c r="I102" s="54" t="s">
        <v>21</v>
      </c>
    </row>
    <row r="103" spans="1:9">
      <c r="A103" s="53" t="s">
        <v>43</v>
      </c>
      <c r="B103" s="52" t="s">
        <v>42</v>
      </c>
      <c r="C103" s="51" t="s">
        <v>21</v>
      </c>
      <c r="D103" s="50">
        <v>372</v>
      </c>
      <c r="E103" s="49">
        <v>5</v>
      </c>
      <c r="F103" s="49">
        <v>371</v>
      </c>
      <c r="G103" s="48" t="s">
        <v>22</v>
      </c>
      <c r="H103" s="55" t="s">
        <v>21</v>
      </c>
      <c r="I103" s="54" t="s">
        <v>21</v>
      </c>
    </row>
    <row r="104" spans="1:9">
      <c r="A104" s="53" t="s">
        <v>41</v>
      </c>
      <c r="B104" s="52" t="s">
        <v>40</v>
      </c>
      <c r="C104" s="56">
        <v>71</v>
      </c>
      <c r="D104" s="50">
        <v>372</v>
      </c>
      <c r="E104" s="49">
        <v>5</v>
      </c>
      <c r="F104" s="49">
        <v>371</v>
      </c>
      <c r="G104" s="48" t="s">
        <v>22</v>
      </c>
      <c r="H104" s="55" t="s">
        <v>21</v>
      </c>
      <c r="I104" s="54" t="s">
        <v>21</v>
      </c>
    </row>
    <row r="105" spans="1:9">
      <c r="A105" s="53" t="s">
        <v>39</v>
      </c>
      <c r="B105" s="52" t="s">
        <v>38</v>
      </c>
      <c r="C105" s="56">
        <v>73</v>
      </c>
      <c r="D105" s="50">
        <v>372</v>
      </c>
      <c r="E105" s="49">
        <v>5</v>
      </c>
      <c r="F105" s="49">
        <v>371</v>
      </c>
      <c r="G105" s="48" t="s">
        <v>22</v>
      </c>
      <c r="H105" s="55" t="s">
        <v>21</v>
      </c>
      <c r="I105" s="54" t="s">
        <v>21</v>
      </c>
    </row>
    <row r="106" spans="1:9">
      <c r="A106" s="53" t="s">
        <v>37</v>
      </c>
      <c r="B106" s="52" t="s">
        <v>36</v>
      </c>
      <c r="C106" s="51" t="s">
        <v>21</v>
      </c>
      <c r="D106" s="50">
        <v>382</v>
      </c>
      <c r="E106" s="49">
        <v>5</v>
      </c>
      <c r="F106" s="49">
        <v>371</v>
      </c>
      <c r="G106" s="48" t="s">
        <v>22</v>
      </c>
      <c r="H106" s="55" t="s">
        <v>21</v>
      </c>
      <c r="I106" s="54" t="s">
        <v>21</v>
      </c>
    </row>
    <row r="107" spans="1:9">
      <c r="A107" s="53" t="s">
        <v>35</v>
      </c>
      <c r="B107" s="52" t="s">
        <v>34</v>
      </c>
      <c r="C107" s="51" t="s">
        <v>21</v>
      </c>
      <c r="D107" s="50">
        <v>729</v>
      </c>
      <c r="E107" s="49">
        <v>5</v>
      </c>
      <c r="F107" s="49">
        <v>371</v>
      </c>
      <c r="G107" s="48" t="s">
        <v>27</v>
      </c>
      <c r="H107" s="55">
        <v>0.7</v>
      </c>
      <c r="I107" s="54">
        <v>510</v>
      </c>
    </row>
    <row r="108" spans="1:9">
      <c r="A108" s="53" t="s">
        <v>33</v>
      </c>
      <c r="B108" s="52" t="s">
        <v>32</v>
      </c>
      <c r="C108" s="51" t="s">
        <v>21</v>
      </c>
      <c r="D108" s="50">
        <v>824</v>
      </c>
      <c r="E108" s="49">
        <v>5</v>
      </c>
      <c r="F108" s="49">
        <v>371</v>
      </c>
      <c r="G108" s="48" t="s">
        <v>27</v>
      </c>
      <c r="H108" s="55">
        <v>0.7</v>
      </c>
      <c r="I108" s="54">
        <v>577</v>
      </c>
    </row>
    <row r="109" spans="1:9">
      <c r="A109" s="53" t="s">
        <v>31</v>
      </c>
      <c r="B109" s="52" t="s">
        <v>30</v>
      </c>
      <c r="C109" s="51" t="s">
        <v>21</v>
      </c>
      <c r="D109" s="50">
        <v>777</v>
      </c>
      <c r="E109" s="49">
        <v>5</v>
      </c>
      <c r="F109" s="49">
        <v>371</v>
      </c>
      <c r="G109" s="48" t="s">
        <v>22</v>
      </c>
      <c r="H109" s="47" t="s">
        <v>21</v>
      </c>
      <c r="I109" s="46" t="s">
        <v>21</v>
      </c>
    </row>
    <row r="110" spans="1:9">
      <c r="A110" s="53" t="s">
        <v>29</v>
      </c>
      <c r="B110" s="52" t="s">
        <v>28</v>
      </c>
      <c r="C110" s="51" t="s">
        <v>21</v>
      </c>
      <c r="D110" s="50">
        <v>896</v>
      </c>
      <c r="E110" s="49">
        <v>6</v>
      </c>
      <c r="F110" s="49">
        <v>371</v>
      </c>
      <c r="G110" s="48" t="s">
        <v>27</v>
      </c>
      <c r="H110" s="55">
        <v>0.7</v>
      </c>
      <c r="I110" s="54">
        <v>627</v>
      </c>
    </row>
    <row r="111" spans="1:9">
      <c r="A111" s="53" t="s">
        <v>26</v>
      </c>
      <c r="B111" s="52" t="s">
        <v>25</v>
      </c>
      <c r="C111" s="51" t="s">
        <v>21</v>
      </c>
      <c r="D111" s="50">
        <v>1143</v>
      </c>
      <c r="E111" s="49">
        <v>9</v>
      </c>
      <c r="F111" s="49">
        <v>371</v>
      </c>
      <c r="G111" s="48" t="s">
        <v>22</v>
      </c>
      <c r="H111" s="47" t="s">
        <v>21</v>
      </c>
      <c r="I111" s="46" t="s">
        <v>21</v>
      </c>
    </row>
    <row r="112" spans="1:9" ht="12" thickBot="1">
      <c r="A112" s="45" t="s">
        <v>24</v>
      </c>
      <c r="B112" s="44" t="s">
        <v>23</v>
      </c>
      <c r="C112" s="43">
        <v>280</v>
      </c>
      <c r="D112" s="42">
        <v>1155</v>
      </c>
      <c r="E112" s="41">
        <v>8</v>
      </c>
      <c r="F112" s="41">
        <v>371</v>
      </c>
      <c r="G112" s="40" t="s">
        <v>22</v>
      </c>
      <c r="H112" s="39" t="s">
        <v>21</v>
      </c>
      <c r="I112" s="38" t="s">
        <v>21</v>
      </c>
    </row>
    <row r="113" spans="1:9" ht="15.75" thickBot="1">
      <c r="A113" s="37"/>
      <c r="B113" s="36"/>
      <c r="C113" s="36"/>
      <c r="D113" s="36"/>
      <c r="E113" s="36"/>
      <c r="F113" s="36"/>
      <c r="G113" s="36"/>
      <c r="H113" s="36"/>
      <c r="I113" s="36"/>
    </row>
    <row r="114" spans="1:9" ht="15">
      <c r="A114" s="15"/>
      <c r="B114" s="3"/>
      <c r="C114" s="3"/>
      <c r="D114" s="3"/>
      <c r="E114" s="3"/>
      <c r="F114" s="3"/>
      <c r="G114" s="3"/>
      <c r="H114" s="3"/>
      <c r="I114" s="3"/>
    </row>
    <row r="115" spans="1:9" ht="15">
      <c r="A115" s="18">
        <v>11</v>
      </c>
      <c r="B115" s="17" t="s">
        <v>20</v>
      </c>
      <c r="C115" s="3"/>
      <c r="D115" s="3"/>
      <c r="E115" s="3"/>
      <c r="F115" s="3"/>
      <c r="G115" s="3"/>
      <c r="H115" s="3"/>
      <c r="I115" s="16"/>
    </row>
    <row r="116" spans="1:9" ht="15.75" thickBot="1">
      <c r="A116" s="15"/>
      <c r="B116" s="3"/>
      <c r="C116" s="3"/>
      <c r="D116" s="3"/>
      <c r="E116" s="3"/>
      <c r="F116" s="3"/>
      <c r="G116" s="3"/>
      <c r="H116" s="3"/>
      <c r="I116" s="3"/>
    </row>
    <row r="117" spans="1:9" ht="15.75" thickBot="1">
      <c r="A117" s="35"/>
      <c r="B117" s="34"/>
      <c r="C117" s="1751" t="s">
        <v>19</v>
      </c>
      <c r="D117" s="1752"/>
      <c r="E117" s="1752"/>
      <c r="F117" s="1753"/>
      <c r="G117" s="3"/>
      <c r="H117" s="3"/>
      <c r="I117" s="3"/>
    </row>
    <row r="118" spans="1:9" ht="57" thickBot="1">
      <c r="A118" s="33" t="s">
        <v>18</v>
      </c>
      <c r="B118" s="31" t="s">
        <v>17</v>
      </c>
      <c r="C118" s="33" t="s">
        <v>16</v>
      </c>
      <c r="D118" s="32" t="s">
        <v>15</v>
      </c>
      <c r="E118" s="32" t="s">
        <v>14</v>
      </c>
      <c r="F118" s="31" t="s">
        <v>13</v>
      </c>
      <c r="G118" s="3"/>
      <c r="H118" s="3"/>
      <c r="I118" s="3"/>
    </row>
    <row r="119" spans="1:9" ht="15">
      <c r="A119" s="30">
        <v>501</v>
      </c>
      <c r="B119" s="29" t="s">
        <v>12</v>
      </c>
      <c r="C119" s="28">
        <v>131</v>
      </c>
      <c r="D119" s="27">
        <v>138</v>
      </c>
      <c r="E119" s="27">
        <v>66</v>
      </c>
      <c r="F119" s="26">
        <v>83</v>
      </c>
      <c r="G119" s="3"/>
      <c r="H119" s="3"/>
      <c r="I119" s="3"/>
    </row>
    <row r="120" spans="1:9" ht="15.75" thickBot="1">
      <c r="A120" s="25">
        <v>560</v>
      </c>
      <c r="B120" s="24" t="s">
        <v>11</v>
      </c>
      <c r="C120" s="23">
        <v>131</v>
      </c>
      <c r="D120" s="22">
        <v>138</v>
      </c>
      <c r="E120" s="22">
        <v>66</v>
      </c>
      <c r="F120" s="21">
        <v>83</v>
      </c>
      <c r="G120" s="3"/>
      <c r="H120" s="3"/>
      <c r="I120" s="3"/>
    </row>
    <row r="121" spans="1:9" ht="15.75" thickBot="1">
      <c r="A121" s="4"/>
      <c r="B121" s="4"/>
      <c r="C121" s="4"/>
      <c r="D121" s="4"/>
      <c r="E121" s="4"/>
      <c r="F121" s="4"/>
      <c r="G121" s="4"/>
      <c r="H121" s="4"/>
      <c r="I121" s="4"/>
    </row>
    <row r="122" spans="1:9" ht="15">
      <c r="A122" s="15"/>
      <c r="B122" s="3"/>
      <c r="C122" s="3"/>
      <c r="D122" s="3"/>
      <c r="E122" s="3"/>
      <c r="F122" s="3"/>
      <c r="G122" s="3"/>
      <c r="H122" s="3"/>
      <c r="I122" s="3"/>
    </row>
    <row r="123" spans="1:9" ht="15">
      <c r="A123" s="18">
        <v>12</v>
      </c>
      <c r="B123" s="17" t="s">
        <v>10</v>
      </c>
      <c r="C123" s="3"/>
      <c r="D123" s="3"/>
      <c r="E123" s="3"/>
      <c r="F123" s="3"/>
      <c r="G123" s="3"/>
      <c r="H123" s="3"/>
      <c r="I123" s="16"/>
    </row>
    <row r="124" spans="1:9" ht="15.75" thickBot="1">
      <c r="A124" s="15"/>
      <c r="B124" s="3"/>
      <c r="C124" s="3"/>
      <c r="D124" s="3"/>
      <c r="E124" s="3"/>
      <c r="F124" s="3"/>
      <c r="G124" s="3"/>
      <c r="H124" s="3"/>
      <c r="I124" s="3"/>
    </row>
    <row r="125" spans="1:9" ht="15.75" thickBot="1">
      <c r="A125" s="14" t="s">
        <v>6</v>
      </c>
      <c r="B125" s="13" t="s">
        <v>5</v>
      </c>
      <c r="C125" s="12" t="s">
        <v>4</v>
      </c>
      <c r="D125" s="3"/>
      <c r="E125" s="3"/>
      <c r="F125" s="3"/>
      <c r="G125" s="3"/>
      <c r="H125" s="3"/>
      <c r="I125" s="3"/>
    </row>
    <row r="126" spans="1:9" ht="15">
      <c r="A126" s="10" t="s">
        <v>1</v>
      </c>
      <c r="B126" s="20" t="s">
        <v>9</v>
      </c>
      <c r="C126" s="8">
        <v>43</v>
      </c>
      <c r="D126" s="3"/>
      <c r="E126" s="3"/>
      <c r="F126" s="3"/>
      <c r="G126" s="3"/>
      <c r="H126" s="3"/>
      <c r="I126" s="3"/>
    </row>
    <row r="127" spans="1:9" ht="15.75" thickBot="1">
      <c r="A127" s="7" t="s">
        <v>1</v>
      </c>
      <c r="B127" s="19" t="s">
        <v>8</v>
      </c>
      <c r="C127" s="5">
        <v>55</v>
      </c>
      <c r="D127" s="3"/>
      <c r="E127" s="3"/>
      <c r="F127" s="3"/>
      <c r="G127" s="3"/>
      <c r="H127" s="3"/>
      <c r="I127" s="3"/>
    </row>
    <row r="128" spans="1:9" ht="15.75" thickBot="1">
      <c r="A128" s="4"/>
      <c r="B128" s="4"/>
      <c r="C128" s="4"/>
      <c r="D128" s="4"/>
      <c r="E128" s="4"/>
      <c r="F128" s="4"/>
      <c r="G128" s="4"/>
      <c r="H128" s="4"/>
      <c r="I128" s="4"/>
    </row>
    <row r="129" spans="1:9" ht="15">
      <c r="A129" s="15"/>
      <c r="B129" s="3"/>
      <c r="C129" s="3"/>
      <c r="D129" s="3"/>
      <c r="E129" s="3"/>
      <c r="F129" s="3"/>
      <c r="G129" s="3"/>
      <c r="H129" s="3"/>
      <c r="I129" s="3"/>
    </row>
    <row r="130" spans="1:9" ht="15">
      <c r="A130" s="18">
        <v>13</v>
      </c>
      <c r="B130" s="17" t="s">
        <v>7</v>
      </c>
      <c r="C130" s="3"/>
      <c r="D130" s="3"/>
      <c r="E130" s="3"/>
      <c r="F130" s="3"/>
      <c r="G130" s="3"/>
      <c r="H130" s="3"/>
      <c r="I130" s="16"/>
    </row>
    <row r="131" spans="1:9" ht="15.75" thickBot="1">
      <c r="A131" s="15"/>
      <c r="B131" s="3"/>
      <c r="C131" s="3"/>
      <c r="D131" s="3"/>
      <c r="E131" s="3"/>
      <c r="F131" s="3"/>
      <c r="G131" s="3"/>
      <c r="H131" s="3"/>
      <c r="I131" s="3"/>
    </row>
    <row r="132" spans="1:9" ht="15.75" thickBot="1">
      <c r="A132" s="14" t="s">
        <v>6</v>
      </c>
      <c r="B132" s="13" t="s">
        <v>5</v>
      </c>
      <c r="C132" s="12" t="s">
        <v>4</v>
      </c>
      <c r="D132" s="3"/>
      <c r="E132" s="3"/>
      <c r="F132" s="3"/>
      <c r="G132" s="3"/>
      <c r="H132" s="3"/>
      <c r="I132" s="3"/>
    </row>
    <row r="133" spans="1:9" ht="15">
      <c r="A133" s="10" t="s">
        <v>1</v>
      </c>
      <c r="B133" s="9" t="s">
        <v>3</v>
      </c>
      <c r="C133" s="11">
        <v>184</v>
      </c>
      <c r="D133" s="3"/>
      <c r="E133" s="3"/>
      <c r="F133" s="3"/>
      <c r="G133" s="3"/>
      <c r="H133" s="3"/>
      <c r="I133" s="3"/>
    </row>
    <row r="134" spans="1:9" ht="15">
      <c r="A134" s="10" t="s">
        <v>1</v>
      </c>
      <c r="B134" s="9" t="s">
        <v>2</v>
      </c>
      <c r="C134" s="8">
        <v>284</v>
      </c>
      <c r="D134" s="3"/>
      <c r="E134" s="3"/>
      <c r="F134" s="3"/>
      <c r="G134" s="3"/>
      <c r="H134" s="3"/>
      <c r="I134" s="3"/>
    </row>
    <row r="135" spans="1:9" ht="15.75" thickBot="1">
      <c r="A135" s="7" t="s">
        <v>1</v>
      </c>
      <c r="B135" s="6" t="s">
        <v>0</v>
      </c>
      <c r="C135" s="5">
        <v>284</v>
      </c>
      <c r="D135" s="3"/>
      <c r="E135" s="3"/>
      <c r="F135" s="3"/>
      <c r="G135" s="3"/>
      <c r="H135" s="3"/>
      <c r="I135" s="3"/>
    </row>
    <row r="136" spans="1:9" ht="15.75" thickBot="1">
      <c r="A136" s="4"/>
      <c r="B136" s="4"/>
      <c r="C136" s="4"/>
      <c r="D136" s="4"/>
      <c r="E136" s="4"/>
      <c r="F136" s="4"/>
      <c r="G136" s="4"/>
      <c r="H136" s="4"/>
      <c r="I136" s="4"/>
    </row>
    <row r="137" spans="1:9" ht="15">
      <c r="A137" s="3"/>
      <c r="B137" s="3"/>
      <c r="C137" s="3"/>
      <c r="D137" s="3"/>
      <c r="E137" s="3"/>
      <c r="F137" s="3"/>
      <c r="G137" s="3"/>
      <c r="H137" s="3"/>
      <c r="I137" s="3"/>
    </row>
  </sheetData>
  <mergeCells count="7">
    <mergeCell ref="C117:F117"/>
    <mergeCell ref="A1:B1"/>
    <mergeCell ref="A47:G47"/>
    <mergeCell ref="A48:G48"/>
    <mergeCell ref="A49:G49"/>
    <mergeCell ref="C70:F70"/>
    <mergeCell ref="C76:F76"/>
  </mergeCells>
  <conditionalFormatting sqref="E101">
    <cfRule type="cellIs" dxfId="0" priority="1" stopIfTrue="1" operator="equal">
      <formula>0</formula>
    </cfRule>
  </conditionalFormatting>
  <pageMargins left="0.7" right="0.7" top="0.75" bottom="0.75" header="0.3" footer="0.3"/>
  <pageSetup paperSize="9" scale="48" orientation="portrait" r:id="rId1"/>
  <rowBreaks count="1" manualBreakCount="1">
    <brk id="9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C4"/>
  <sheetViews>
    <sheetView workbookViewId="0"/>
  </sheetViews>
  <sheetFormatPr defaultRowHeight="15"/>
  <sheetData>
    <row r="2" spans="2:3">
      <c r="B2" s="250" t="s">
        <v>1832</v>
      </c>
      <c r="C2" s="250"/>
    </row>
    <row r="3" spans="2:3">
      <c r="B3" s="250"/>
      <c r="C3" s="250"/>
    </row>
    <row r="4" spans="2:3">
      <c r="B4" s="250" t="s">
        <v>1831</v>
      </c>
      <c r="C4" s="250"/>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M89"/>
  <sheetViews>
    <sheetView workbookViewId="0"/>
  </sheetViews>
  <sheetFormatPr defaultRowHeight="15"/>
  <cols>
    <col min="1" max="1" width="21.140625" customWidth="1"/>
    <col min="2" max="2" width="42.42578125" customWidth="1"/>
    <col min="3" max="3" width="34.85546875" customWidth="1"/>
    <col min="4" max="4" width="26" customWidth="1"/>
    <col min="5" max="5" width="27.140625" style="674" customWidth="1"/>
    <col min="6" max="6" width="20.42578125" style="674" bestFit="1" customWidth="1"/>
    <col min="7" max="7" width="34.28515625" style="674" customWidth="1"/>
    <col min="12" max="13" width="9.140625" style="250"/>
  </cols>
  <sheetData>
    <row r="1" spans="1:7" ht="35.25" customHeight="1">
      <c r="A1" s="497"/>
      <c r="B1" s="497" t="s">
        <v>1829</v>
      </c>
      <c r="C1" s="1733" t="s">
        <v>6754</v>
      </c>
      <c r="D1" s="1733" t="s">
        <v>6755</v>
      </c>
      <c r="E1" s="1734" t="s">
        <v>6756</v>
      </c>
      <c r="F1" s="1734" t="s">
        <v>6757</v>
      </c>
      <c r="G1" s="1734" t="s">
        <v>6758</v>
      </c>
    </row>
    <row r="2" spans="1:7" ht="47.25" customHeight="1">
      <c r="A2" s="498" t="s">
        <v>117</v>
      </c>
      <c r="B2" s="498" t="s">
        <v>116</v>
      </c>
      <c r="C2" s="498"/>
      <c r="D2" s="498"/>
      <c r="E2" s="498" t="s">
        <v>5069</v>
      </c>
      <c r="F2" s="498" t="s">
        <v>5070</v>
      </c>
      <c r="G2" s="498" t="s">
        <v>5068</v>
      </c>
    </row>
    <row r="3" spans="1:7" ht="25.5">
      <c r="A3" s="498" t="s">
        <v>115</v>
      </c>
      <c r="B3" s="498" t="s">
        <v>114</v>
      </c>
      <c r="C3" s="498"/>
      <c r="D3" s="498"/>
      <c r="E3" s="498" t="s">
        <v>5069</v>
      </c>
      <c r="F3" s="498" t="s">
        <v>5070</v>
      </c>
      <c r="G3" s="498" t="s">
        <v>5068</v>
      </c>
    </row>
    <row r="4" spans="1:7" ht="25.5">
      <c r="A4" s="498" t="s">
        <v>113</v>
      </c>
      <c r="B4" s="498" t="s">
        <v>112</v>
      </c>
      <c r="C4" s="498"/>
      <c r="D4" s="498"/>
      <c r="E4" s="498" t="s">
        <v>5069</v>
      </c>
      <c r="F4" s="498" t="s">
        <v>5070</v>
      </c>
      <c r="G4" s="498" t="s">
        <v>5068</v>
      </c>
    </row>
    <row r="5" spans="1:7" ht="25.5">
      <c r="A5" s="498" t="s">
        <v>111</v>
      </c>
      <c r="B5" s="498" t="s">
        <v>110</v>
      </c>
      <c r="C5" s="498"/>
      <c r="D5" s="498"/>
      <c r="E5" s="498" t="s">
        <v>5069</v>
      </c>
      <c r="F5" s="498" t="s">
        <v>5070</v>
      </c>
      <c r="G5" s="498" t="s">
        <v>5068</v>
      </c>
    </row>
    <row r="6" spans="1:7" ht="25.5">
      <c r="A6" s="498" t="s">
        <v>109</v>
      </c>
      <c r="B6" s="498" t="s">
        <v>108</v>
      </c>
      <c r="C6" s="498"/>
      <c r="D6" s="498"/>
      <c r="E6" s="498" t="s">
        <v>5069</v>
      </c>
      <c r="F6" s="498" t="s">
        <v>5070</v>
      </c>
      <c r="G6" s="498" t="s">
        <v>5068</v>
      </c>
    </row>
    <row r="7" spans="1:7" ht="25.5">
      <c r="A7" s="498" t="s">
        <v>107</v>
      </c>
      <c r="B7" s="498" t="s">
        <v>106</v>
      </c>
      <c r="C7" s="498"/>
      <c r="D7" s="498"/>
      <c r="E7" s="498" t="s">
        <v>5069</v>
      </c>
      <c r="F7" s="498" t="s">
        <v>5070</v>
      </c>
      <c r="G7" s="498" t="s">
        <v>5068</v>
      </c>
    </row>
    <row r="8" spans="1:7" ht="25.5">
      <c r="A8" s="498" t="s">
        <v>105</v>
      </c>
      <c r="B8" s="498" t="s">
        <v>104</v>
      </c>
      <c r="C8" s="498"/>
      <c r="D8" s="498"/>
      <c r="E8" s="498" t="s">
        <v>5069</v>
      </c>
      <c r="F8" s="498" t="s">
        <v>5070</v>
      </c>
      <c r="G8" s="498" t="s">
        <v>5068</v>
      </c>
    </row>
    <row r="9" spans="1:7" ht="25.5">
      <c r="A9" s="498" t="s">
        <v>103</v>
      </c>
      <c r="B9" s="498" t="s">
        <v>102</v>
      </c>
      <c r="C9" s="498"/>
      <c r="D9" s="498"/>
      <c r="E9" s="498" t="s">
        <v>5069</v>
      </c>
      <c r="F9" s="498" t="s">
        <v>5070</v>
      </c>
      <c r="G9" s="498" t="s">
        <v>5068</v>
      </c>
    </row>
    <row r="10" spans="1:7" ht="25.5">
      <c r="A10" s="498" t="s">
        <v>101</v>
      </c>
      <c r="B10" s="498" t="s">
        <v>100</v>
      </c>
      <c r="C10" s="498"/>
      <c r="D10" s="498"/>
      <c r="E10" s="498" t="s">
        <v>5069</v>
      </c>
      <c r="F10" s="498" t="s">
        <v>5070</v>
      </c>
      <c r="G10" s="498" t="s">
        <v>5068</v>
      </c>
    </row>
    <row r="11" spans="1:7" ht="25.5">
      <c r="A11" s="498" t="s">
        <v>99</v>
      </c>
      <c r="B11" s="498" t="s">
        <v>98</v>
      </c>
      <c r="C11" s="498"/>
      <c r="D11" s="498"/>
      <c r="E11" s="498" t="s">
        <v>5069</v>
      </c>
      <c r="F11" s="498" t="s">
        <v>5070</v>
      </c>
      <c r="G11" s="498" t="s">
        <v>5068</v>
      </c>
    </row>
    <row r="12" spans="1:7" ht="25.5">
      <c r="A12" s="498" t="s">
        <v>97</v>
      </c>
      <c r="B12" s="498" t="s">
        <v>96</v>
      </c>
      <c r="C12" s="498"/>
      <c r="D12" s="498"/>
      <c r="E12" s="498" t="s">
        <v>5069</v>
      </c>
      <c r="F12" s="498" t="s">
        <v>5070</v>
      </c>
      <c r="G12" s="498" t="s">
        <v>5068</v>
      </c>
    </row>
    <row r="13" spans="1:7">
      <c r="A13" s="498"/>
      <c r="B13" s="498" t="s">
        <v>94</v>
      </c>
      <c r="C13" s="498"/>
      <c r="D13" s="498"/>
      <c r="E13" s="498"/>
      <c r="F13" s="498"/>
      <c r="G13" s="498"/>
    </row>
    <row r="14" spans="1:7" ht="38.25">
      <c r="A14" s="498"/>
      <c r="B14" s="498" t="s">
        <v>93</v>
      </c>
      <c r="C14" s="498"/>
      <c r="D14" s="498"/>
      <c r="E14" s="498"/>
      <c r="F14" s="498"/>
      <c r="G14" s="498"/>
    </row>
    <row r="15" spans="1:7" ht="38.25">
      <c r="A15" s="498"/>
      <c r="B15" s="498" t="s">
        <v>92</v>
      </c>
      <c r="C15" s="498"/>
      <c r="D15" s="498"/>
      <c r="E15" s="498"/>
      <c r="F15" s="498"/>
      <c r="G15" s="498"/>
    </row>
    <row r="16" spans="1:7">
      <c r="A16" s="498"/>
      <c r="B16" s="498" t="s">
        <v>91</v>
      </c>
      <c r="C16" s="498"/>
      <c r="D16" s="498"/>
      <c r="E16" s="498"/>
      <c r="F16" s="498"/>
      <c r="G16" s="498"/>
    </row>
    <row r="17" spans="1:7">
      <c r="A17" s="498" t="s">
        <v>84</v>
      </c>
      <c r="B17" s="498" t="s">
        <v>86</v>
      </c>
      <c r="C17" s="498"/>
      <c r="D17" s="498"/>
      <c r="E17" s="498"/>
      <c r="F17" s="498"/>
      <c r="G17" s="498"/>
    </row>
    <row r="18" spans="1:7">
      <c r="A18" s="498" t="s">
        <v>84</v>
      </c>
      <c r="B18" s="498" t="s">
        <v>85</v>
      </c>
      <c r="C18" s="498"/>
      <c r="D18" s="498"/>
      <c r="E18" s="498"/>
      <c r="F18" s="498"/>
      <c r="G18" s="498"/>
    </row>
    <row r="19" spans="1:7">
      <c r="A19" s="498" t="s">
        <v>82</v>
      </c>
      <c r="B19" s="498" t="s">
        <v>86</v>
      </c>
      <c r="C19" s="498"/>
      <c r="D19" s="498"/>
      <c r="E19" s="498"/>
      <c r="F19" s="498"/>
      <c r="G19" s="498"/>
    </row>
    <row r="20" spans="1:7">
      <c r="A20" s="498" t="s">
        <v>82</v>
      </c>
      <c r="B20" s="498" t="s">
        <v>85</v>
      </c>
      <c r="C20" s="498"/>
      <c r="D20" s="498"/>
      <c r="E20" s="498"/>
      <c r="F20" s="498"/>
      <c r="G20" s="498"/>
    </row>
    <row r="21" spans="1:7" ht="127.5">
      <c r="A21" s="498" t="s">
        <v>79</v>
      </c>
      <c r="B21" s="498" t="s">
        <v>78</v>
      </c>
      <c r="C21" s="498"/>
      <c r="D21" s="498"/>
      <c r="E21" s="498" t="s">
        <v>5071</v>
      </c>
      <c r="F21" s="498" t="s">
        <v>5072</v>
      </c>
      <c r="G21" s="498" t="s">
        <v>5068</v>
      </c>
    </row>
    <row r="22" spans="1:7" ht="127.5">
      <c r="A22" s="498" t="s">
        <v>77</v>
      </c>
      <c r="B22" s="498" t="s">
        <v>76</v>
      </c>
      <c r="C22" s="498"/>
      <c r="D22" s="498"/>
      <c r="E22" s="498" t="s">
        <v>5071</v>
      </c>
      <c r="F22" s="498" t="s">
        <v>5073</v>
      </c>
      <c r="G22" s="498" t="s">
        <v>5068</v>
      </c>
    </row>
    <row r="23" spans="1:7">
      <c r="A23" s="498"/>
      <c r="B23" s="498" t="s">
        <v>75</v>
      </c>
      <c r="C23" s="498"/>
      <c r="D23" s="498"/>
      <c r="E23" s="498"/>
      <c r="F23" s="498"/>
      <c r="G23" s="498"/>
    </row>
    <row r="24" spans="1:7">
      <c r="A24" s="498"/>
      <c r="B24" s="498" t="s">
        <v>66</v>
      </c>
      <c r="C24" s="498"/>
      <c r="D24" s="498"/>
      <c r="E24" s="498"/>
      <c r="F24" s="498"/>
      <c r="G24" s="498"/>
    </row>
    <row r="25" spans="1:7" ht="25.5">
      <c r="A25" s="498">
        <v>360</v>
      </c>
      <c r="B25" s="498" t="s">
        <v>1773</v>
      </c>
      <c r="C25" s="498"/>
      <c r="D25" s="498"/>
      <c r="E25" s="1583" t="s">
        <v>5063</v>
      </c>
      <c r="F25" s="1583" t="s">
        <v>5065</v>
      </c>
      <c r="G25" s="498" t="s">
        <v>5068</v>
      </c>
    </row>
    <row r="26" spans="1:7" ht="25.5">
      <c r="A26" s="498">
        <v>360</v>
      </c>
      <c r="B26" s="498" t="s">
        <v>1774</v>
      </c>
      <c r="C26" s="498"/>
      <c r="D26" s="498"/>
      <c r="E26" s="1583" t="s">
        <v>5063</v>
      </c>
      <c r="F26" s="1583" t="s">
        <v>5065</v>
      </c>
      <c r="G26" s="498" t="s">
        <v>5068</v>
      </c>
    </row>
    <row r="27" spans="1:7" ht="25.5">
      <c r="A27" s="498">
        <v>360</v>
      </c>
      <c r="B27" s="498" t="s">
        <v>1775</v>
      </c>
      <c r="C27" s="498"/>
      <c r="D27" s="498"/>
      <c r="E27" s="1583" t="s">
        <v>5063</v>
      </c>
      <c r="F27" s="1583" t="s">
        <v>5065</v>
      </c>
      <c r="G27" s="498" t="s">
        <v>5068</v>
      </c>
    </row>
    <row r="28" spans="1:7" ht="25.5">
      <c r="A28" s="498">
        <v>360</v>
      </c>
      <c r="B28" s="498" t="s">
        <v>1776</v>
      </c>
      <c r="C28" s="498"/>
      <c r="D28" s="498"/>
      <c r="E28" s="1583" t="s">
        <v>5063</v>
      </c>
      <c r="F28" s="1583" t="s">
        <v>5065</v>
      </c>
      <c r="G28" s="498" t="s">
        <v>5068</v>
      </c>
    </row>
    <row r="29" spans="1:7" ht="25.5">
      <c r="A29" s="498">
        <v>150</v>
      </c>
      <c r="B29" s="498" t="s">
        <v>1773</v>
      </c>
      <c r="C29" s="498"/>
      <c r="D29" s="498"/>
      <c r="E29" s="1583"/>
      <c r="F29" s="1583"/>
      <c r="G29" s="498" t="s">
        <v>5068</v>
      </c>
    </row>
    <row r="30" spans="1:7" ht="25.5">
      <c r="A30" s="498">
        <v>150</v>
      </c>
      <c r="B30" s="498" t="s">
        <v>1774</v>
      </c>
      <c r="C30" s="498"/>
      <c r="D30" s="498"/>
      <c r="E30" s="1583" t="s">
        <v>5064</v>
      </c>
      <c r="F30" s="1583" t="s">
        <v>5066</v>
      </c>
      <c r="G30" s="498" t="s">
        <v>5068</v>
      </c>
    </row>
    <row r="31" spans="1:7" ht="25.5">
      <c r="A31" s="498">
        <v>150</v>
      </c>
      <c r="B31" s="498" t="s">
        <v>1775</v>
      </c>
      <c r="C31" s="498"/>
      <c r="D31" s="498"/>
      <c r="E31" s="1583"/>
      <c r="F31" s="1583"/>
      <c r="G31" s="498"/>
    </row>
    <row r="32" spans="1:7" ht="25.5">
      <c r="A32" s="498">
        <v>150</v>
      </c>
      <c r="B32" s="498" t="s">
        <v>1776</v>
      </c>
      <c r="C32" s="498"/>
      <c r="D32" s="498"/>
      <c r="E32" s="1583"/>
      <c r="F32" s="1583"/>
      <c r="G32" s="498"/>
    </row>
    <row r="33" spans="1:7" ht="25.5">
      <c r="A33" s="498">
        <v>400</v>
      </c>
      <c r="B33" s="498" t="s">
        <v>1773</v>
      </c>
      <c r="C33" s="498"/>
      <c r="D33" s="498"/>
      <c r="E33" s="1583"/>
      <c r="F33" s="1583"/>
      <c r="G33" s="498"/>
    </row>
    <row r="34" spans="1:7" ht="25.5">
      <c r="A34" s="498">
        <v>400</v>
      </c>
      <c r="B34" s="498" t="s">
        <v>1774</v>
      </c>
      <c r="C34" s="498"/>
      <c r="D34" s="498"/>
      <c r="E34" s="1583" t="s">
        <v>5064</v>
      </c>
      <c r="F34" s="1583" t="s">
        <v>5067</v>
      </c>
      <c r="G34" s="498" t="s">
        <v>5068</v>
      </c>
    </row>
    <row r="35" spans="1:7" ht="25.5">
      <c r="A35" s="498">
        <v>400</v>
      </c>
      <c r="B35" s="498" t="s">
        <v>1773</v>
      </c>
      <c r="C35" s="498"/>
      <c r="D35" s="498"/>
      <c r="E35" s="1583"/>
      <c r="F35" s="1583"/>
      <c r="G35" s="498"/>
    </row>
    <row r="36" spans="1:7" ht="25.5">
      <c r="A36" s="498">
        <v>400</v>
      </c>
      <c r="B36" s="498" t="s">
        <v>1776</v>
      </c>
      <c r="C36" s="498"/>
      <c r="D36" s="498"/>
      <c r="E36" s="1583"/>
      <c r="F36" s="1583"/>
      <c r="G36" s="498"/>
    </row>
    <row r="37" spans="1:7" ht="25.5">
      <c r="A37" s="498">
        <v>421</v>
      </c>
      <c r="B37" s="498" t="s">
        <v>1773</v>
      </c>
      <c r="C37" s="498"/>
      <c r="D37" s="498"/>
      <c r="E37" s="1583"/>
      <c r="F37" s="1583"/>
      <c r="G37" s="498"/>
    </row>
    <row r="38" spans="1:7" ht="25.5">
      <c r="A38" s="498">
        <v>421</v>
      </c>
      <c r="B38" s="498" t="s">
        <v>1774</v>
      </c>
      <c r="C38" s="498"/>
      <c r="D38" s="498"/>
      <c r="E38" s="1583"/>
      <c r="F38" s="1583"/>
      <c r="G38" s="498"/>
    </row>
    <row r="39" spans="1:7" ht="25.5">
      <c r="A39" s="498">
        <v>421</v>
      </c>
      <c r="B39" s="498" t="s">
        <v>1773</v>
      </c>
      <c r="C39" s="498"/>
      <c r="D39" s="498"/>
      <c r="E39" s="1583"/>
      <c r="F39" s="1583"/>
      <c r="G39" s="498"/>
    </row>
    <row r="40" spans="1:7" ht="25.5">
      <c r="A40" s="498">
        <v>421</v>
      </c>
      <c r="B40" s="498" t="s">
        <v>1776</v>
      </c>
      <c r="C40" s="498"/>
      <c r="D40" s="498"/>
      <c r="E40" s="1583"/>
      <c r="F40" s="1583"/>
      <c r="G40" s="498"/>
    </row>
    <row r="41" spans="1:7" ht="25.5">
      <c r="A41" s="498" t="s">
        <v>1836</v>
      </c>
      <c r="B41" s="498" t="s">
        <v>63</v>
      </c>
      <c r="C41" s="498"/>
      <c r="D41" s="498"/>
      <c r="E41" s="498"/>
      <c r="F41" s="498"/>
      <c r="G41" s="498"/>
    </row>
    <row r="42" spans="1:7" ht="25.5">
      <c r="A42" s="498" t="s">
        <v>1836</v>
      </c>
      <c r="B42" s="498" t="s">
        <v>62</v>
      </c>
      <c r="C42" s="498"/>
      <c r="D42" s="498"/>
      <c r="E42" s="498"/>
      <c r="F42" s="498"/>
      <c r="G42" s="498"/>
    </row>
    <row r="43" spans="1:7" ht="25.5">
      <c r="A43" s="498" t="s">
        <v>1836</v>
      </c>
      <c r="B43" s="498" t="s">
        <v>61</v>
      </c>
      <c r="C43" s="498"/>
      <c r="D43" s="498"/>
      <c r="E43" s="498"/>
      <c r="F43" s="498"/>
      <c r="G43" s="498"/>
    </row>
    <row r="44" spans="1:7" ht="25.5">
      <c r="A44" s="498" t="s">
        <v>1836</v>
      </c>
      <c r="B44" s="498" t="s">
        <v>60</v>
      </c>
      <c r="C44" s="498"/>
      <c r="D44" s="498"/>
      <c r="E44" s="498"/>
      <c r="F44" s="498"/>
      <c r="G44" s="498"/>
    </row>
    <row r="45" spans="1:7" ht="25.5">
      <c r="A45" s="498" t="s">
        <v>1836</v>
      </c>
      <c r="B45" s="498" t="s">
        <v>59</v>
      </c>
      <c r="C45" s="498"/>
      <c r="D45" s="498"/>
      <c r="E45" s="498"/>
      <c r="F45" s="498"/>
      <c r="G45" s="498"/>
    </row>
    <row r="46" spans="1:7" ht="25.5">
      <c r="A46" s="498" t="s">
        <v>1837</v>
      </c>
      <c r="B46" s="498" t="s">
        <v>63</v>
      </c>
      <c r="C46" s="498"/>
      <c r="D46" s="498"/>
      <c r="E46" s="498"/>
      <c r="F46" s="498"/>
      <c r="G46" s="498"/>
    </row>
    <row r="47" spans="1:7" ht="25.5">
      <c r="A47" s="498" t="s">
        <v>1837</v>
      </c>
      <c r="B47" s="498" t="s">
        <v>62</v>
      </c>
      <c r="C47" s="498"/>
      <c r="D47" s="498"/>
      <c r="E47" s="498"/>
      <c r="F47" s="498"/>
      <c r="G47" s="498"/>
    </row>
    <row r="48" spans="1:7" ht="25.5">
      <c r="A48" s="498" t="s">
        <v>1837</v>
      </c>
      <c r="B48" s="498" t="s">
        <v>61</v>
      </c>
      <c r="C48" s="498"/>
      <c r="D48" s="498"/>
      <c r="E48" s="498"/>
      <c r="F48" s="498"/>
      <c r="G48" s="498"/>
    </row>
    <row r="49" spans="1:7" ht="25.5">
      <c r="A49" s="498" t="s">
        <v>1837</v>
      </c>
      <c r="B49" s="498" t="s">
        <v>60</v>
      </c>
      <c r="C49" s="498"/>
      <c r="D49" s="498"/>
      <c r="E49" s="498"/>
      <c r="F49" s="498"/>
      <c r="G49" s="498"/>
    </row>
    <row r="50" spans="1:7" ht="25.5">
      <c r="A50" s="498" t="s">
        <v>1837</v>
      </c>
      <c r="B50" s="498" t="s">
        <v>59</v>
      </c>
      <c r="C50" s="498"/>
      <c r="D50" s="498"/>
      <c r="E50" s="498"/>
      <c r="F50" s="498"/>
      <c r="G50" s="498"/>
    </row>
    <row r="51" spans="1:7" ht="25.5">
      <c r="A51" s="498" t="s">
        <v>1838</v>
      </c>
      <c r="B51" s="498" t="s">
        <v>63</v>
      </c>
      <c r="C51" s="498"/>
      <c r="D51" s="498"/>
      <c r="E51" s="498"/>
      <c r="F51" s="498"/>
      <c r="G51" s="498"/>
    </row>
    <row r="52" spans="1:7" ht="25.5">
      <c r="A52" s="498" t="s">
        <v>1838</v>
      </c>
      <c r="B52" s="498" t="s">
        <v>62</v>
      </c>
      <c r="C52" s="498"/>
      <c r="D52" s="498"/>
      <c r="E52" s="498"/>
      <c r="F52" s="498"/>
      <c r="G52" s="498"/>
    </row>
    <row r="53" spans="1:7" ht="25.5">
      <c r="A53" s="498" t="s">
        <v>1838</v>
      </c>
      <c r="B53" s="498" t="s">
        <v>61</v>
      </c>
      <c r="C53" s="498"/>
      <c r="D53" s="498"/>
      <c r="E53" s="498"/>
      <c r="F53" s="498"/>
      <c r="G53" s="498"/>
    </row>
    <row r="54" spans="1:7" ht="25.5">
      <c r="A54" s="498" t="s">
        <v>1838</v>
      </c>
      <c r="B54" s="498" t="s">
        <v>60</v>
      </c>
      <c r="C54" s="498"/>
      <c r="D54" s="498"/>
      <c r="E54" s="498"/>
      <c r="F54" s="498"/>
      <c r="G54" s="498"/>
    </row>
    <row r="55" spans="1:7" ht="25.5">
      <c r="A55" s="498" t="s">
        <v>1838</v>
      </c>
      <c r="B55" s="498" t="s">
        <v>59</v>
      </c>
      <c r="C55" s="498"/>
      <c r="D55" s="498"/>
      <c r="E55" s="498"/>
      <c r="F55" s="498"/>
      <c r="G55" s="498"/>
    </row>
    <row r="56" spans="1:7" ht="25.5">
      <c r="A56" s="498" t="s">
        <v>1839</v>
      </c>
      <c r="B56" s="498" t="s">
        <v>63</v>
      </c>
      <c r="C56" s="498"/>
      <c r="D56" s="498"/>
      <c r="E56" s="498"/>
      <c r="F56" s="498"/>
      <c r="G56" s="498"/>
    </row>
    <row r="57" spans="1:7" ht="25.5">
      <c r="A57" s="498" t="s">
        <v>1839</v>
      </c>
      <c r="B57" s="498" t="s">
        <v>62</v>
      </c>
      <c r="C57" s="498"/>
      <c r="D57" s="498"/>
      <c r="E57" s="498"/>
      <c r="F57" s="498"/>
      <c r="G57" s="498"/>
    </row>
    <row r="58" spans="1:7" ht="25.5">
      <c r="A58" s="498" t="s">
        <v>1839</v>
      </c>
      <c r="B58" s="498" t="s">
        <v>61</v>
      </c>
      <c r="C58" s="498"/>
      <c r="D58" s="498"/>
      <c r="E58" s="498"/>
      <c r="F58" s="498"/>
      <c r="G58" s="498"/>
    </row>
    <row r="59" spans="1:7" ht="25.5">
      <c r="A59" s="498" t="s">
        <v>1839</v>
      </c>
      <c r="B59" s="498" t="s">
        <v>60</v>
      </c>
      <c r="C59" s="498"/>
      <c r="D59" s="498"/>
      <c r="E59" s="498"/>
      <c r="F59" s="498"/>
      <c r="G59" s="498"/>
    </row>
    <row r="60" spans="1:7" ht="25.5">
      <c r="A60" s="498" t="s">
        <v>1839</v>
      </c>
      <c r="B60" s="498" t="s">
        <v>59</v>
      </c>
      <c r="C60" s="498"/>
      <c r="D60" s="498"/>
      <c r="E60" s="498"/>
      <c r="F60" s="498"/>
      <c r="G60" s="498"/>
    </row>
    <row r="61" spans="1:7" ht="25.5">
      <c r="A61" s="498" t="s">
        <v>1840</v>
      </c>
      <c r="B61" s="498" t="s">
        <v>63</v>
      </c>
      <c r="C61" s="498"/>
      <c r="D61" s="498"/>
      <c r="E61" s="498"/>
      <c r="F61" s="498"/>
      <c r="G61" s="498"/>
    </row>
    <row r="62" spans="1:7" ht="25.5">
      <c r="A62" s="498" t="s">
        <v>1840</v>
      </c>
      <c r="B62" s="498" t="s">
        <v>62</v>
      </c>
      <c r="C62" s="498"/>
      <c r="D62" s="498"/>
      <c r="E62" s="498"/>
      <c r="F62" s="498"/>
      <c r="G62" s="498"/>
    </row>
    <row r="63" spans="1:7" ht="25.5">
      <c r="A63" s="498" t="s">
        <v>1840</v>
      </c>
      <c r="B63" s="498" t="s">
        <v>61</v>
      </c>
      <c r="C63" s="498"/>
      <c r="D63" s="498"/>
      <c r="E63" s="498"/>
      <c r="F63" s="498"/>
      <c r="G63" s="498"/>
    </row>
    <row r="64" spans="1:7" ht="25.5">
      <c r="A64" s="498" t="s">
        <v>1840</v>
      </c>
      <c r="B64" s="498" t="s">
        <v>60</v>
      </c>
      <c r="C64" s="498"/>
      <c r="D64" s="498"/>
      <c r="E64" s="498"/>
      <c r="F64" s="498"/>
      <c r="G64" s="498"/>
    </row>
    <row r="65" spans="1:7" ht="25.5">
      <c r="A65" s="498" t="s">
        <v>1840</v>
      </c>
      <c r="B65" s="498" t="s">
        <v>59</v>
      </c>
      <c r="C65" s="498"/>
      <c r="D65" s="498"/>
      <c r="E65" s="498"/>
      <c r="F65" s="498"/>
      <c r="G65" s="498"/>
    </row>
    <row r="66" spans="1:7" ht="25.5">
      <c r="A66" s="498" t="s">
        <v>45</v>
      </c>
      <c r="B66" s="498" t="s">
        <v>44</v>
      </c>
      <c r="C66" s="498"/>
      <c r="D66" s="498"/>
      <c r="E66" s="498"/>
      <c r="F66" s="498"/>
      <c r="G66" s="498"/>
    </row>
    <row r="67" spans="1:7" ht="25.5">
      <c r="A67" s="498" t="s">
        <v>43</v>
      </c>
      <c r="B67" s="498" t="s">
        <v>42</v>
      </c>
      <c r="C67" s="498"/>
      <c r="D67" s="498"/>
      <c r="E67" s="498"/>
      <c r="F67" s="498"/>
      <c r="G67" s="498"/>
    </row>
    <row r="68" spans="1:7" ht="25.5">
      <c r="A68" s="498" t="s">
        <v>41</v>
      </c>
      <c r="B68" s="498" t="s">
        <v>40</v>
      </c>
      <c r="C68" s="498"/>
      <c r="D68" s="498"/>
      <c r="E68" s="498"/>
      <c r="F68" s="498"/>
      <c r="G68" s="498"/>
    </row>
    <row r="69" spans="1:7" ht="25.5">
      <c r="A69" s="498" t="s">
        <v>39</v>
      </c>
      <c r="B69" s="498" t="s">
        <v>38</v>
      </c>
      <c r="C69" s="498"/>
      <c r="D69" s="498"/>
      <c r="E69" s="498"/>
      <c r="F69" s="498"/>
      <c r="G69" s="498"/>
    </row>
    <row r="70" spans="1:7" ht="25.5">
      <c r="A70" s="498" t="s">
        <v>37</v>
      </c>
      <c r="B70" s="498" t="s">
        <v>36</v>
      </c>
      <c r="C70" s="498"/>
      <c r="D70" s="498"/>
      <c r="E70" s="498"/>
      <c r="F70" s="498"/>
      <c r="G70" s="498"/>
    </row>
    <row r="71" spans="1:7" ht="25.5">
      <c r="A71" s="498" t="s">
        <v>35</v>
      </c>
      <c r="B71" s="498" t="s">
        <v>34</v>
      </c>
      <c r="C71" s="498"/>
      <c r="D71" s="498"/>
      <c r="E71" s="498"/>
      <c r="F71" s="498"/>
      <c r="G71" s="498"/>
    </row>
    <row r="72" spans="1:7" ht="25.5">
      <c r="A72" s="498" t="s">
        <v>33</v>
      </c>
      <c r="B72" s="498" t="s">
        <v>32</v>
      </c>
      <c r="C72" s="498"/>
      <c r="D72" s="498"/>
      <c r="E72" s="498"/>
      <c r="F72" s="498"/>
      <c r="G72" s="498"/>
    </row>
    <row r="73" spans="1:7" ht="25.5">
      <c r="A73" s="498" t="s">
        <v>31</v>
      </c>
      <c r="B73" s="498" t="s">
        <v>30</v>
      </c>
      <c r="C73" s="498"/>
      <c r="D73" s="498"/>
      <c r="E73" s="498"/>
      <c r="F73" s="498"/>
      <c r="G73" s="498"/>
    </row>
    <row r="74" spans="1:7" ht="25.5">
      <c r="A74" s="498" t="s">
        <v>29</v>
      </c>
      <c r="B74" s="498" t="s">
        <v>28</v>
      </c>
      <c r="C74" s="498"/>
      <c r="D74" s="498"/>
      <c r="E74" s="498"/>
      <c r="F74" s="498"/>
      <c r="G74" s="498"/>
    </row>
    <row r="75" spans="1:7" ht="25.5">
      <c r="A75" s="498" t="s">
        <v>26</v>
      </c>
      <c r="B75" s="498" t="s">
        <v>25</v>
      </c>
      <c r="C75" s="498"/>
      <c r="D75" s="498"/>
      <c r="E75" s="498"/>
      <c r="F75" s="498"/>
      <c r="G75" s="498"/>
    </row>
    <row r="76" spans="1:7">
      <c r="A76" s="498" t="s">
        <v>24</v>
      </c>
      <c r="B76" s="498" t="s">
        <v>23</v>
      </c>
      <c r="C76" s="498"/>
      <c r="D76" s="498"/>
      <c r="E76" s="498"/>
      <c r="F76" s="498"/>
      <c r="G76" s="498"/>
    </row>
    <row r="77" spans="1:7" ht="25.5">
      <c r="A77" s="498">
        <v>501</v>
      </c>
      <c r="B77" s="498" t="s">
        <v>1842</v>
      </c>
      <c r="C77" s="498"/>
      <c r="D77" s="498"/>
      <c r="E77" s="498"/>
      <c r="F77" s="498"/>
      <c r="G77" s="498"/>
    </row>
    <row r="78" spans="1:7" ht="25.5">
      <c r="A78" s="498">
        <v>501</v>
      </c>
      <c r="B78" s="498" t="s">
        <v>1843</v>
      </c>
      <c r="C78" s="498"/>
      <c r="D78" s="498"/>
      <c r="E78" s="498"/>
      <c r="F78" s="498"/>
      <c r="G78" s="498"/>
    </row>
    <row r="79" spans="1:7" ht="25.5">
      <c r="A79" s="498">
        <v>501</v>
      </c>
      <c r="B79" s="498" t="s">
        <v>1842</v>
      </c>
      <c r="C79" s="498"/>
      <c r="D79" s="498"/>
      <c r="E79" s="498"/>
      <c r="F79" s="498"/>
      <c r="G79" s="498"/>
    </row>
    <row r="80" spans="1:7" ht="38.25">
      <c r="A80" s="498">
        <v>501</v>
      </c>
      <c r="B80" s="498" t="s">
        <v>1844</v>
      </c>
      <c r="C80" s="498"/>
      <c r="D80" s="498"/>
      <c r="E80" s="498"/>
      <c r="F80" s="498"/>
      <c r="G80" s="498"/>
    </row>
    <row r="81" spans="1:7" ht="38.25">
      <c r="A81" s="498">
        <v>560</v>
      </c>
      <c r="B81" s="498" t="s">
        <v>1845</v>
      </c>
      <c r="C81" s="498"/>
      <c r="D81" s="498"/>
      <c r="E81" s="498"/>
      <c r="F81" s="498"/>
      <c r="G81" s="498"/>
    </row>
    <row r="82" spans="1:7" ht="38.25">
      <c r="A82" s="498">
        <v>560</v>
      </c>
      <c r="B82" s="498" t="s">
        <v>1846</v>
      </c>
      <c r="C82" s="498"/>
      <c r="D82" s="498"/>
      <c r="E82" s="498"/>
      <c r="F82" s="498"/>
      <c r="G82" s="498"/>
    </row>
    <row r="83" spans="1:7" ht="38.25">
      <c r="A83" s="498">
        <v>560</v>
      </c>
      <c r="B83" s="498" t="s">
        <v>1847</v>
      </c>
      <c r="C83" s="498"/>
      <c r="D83" s="498"/>
      <c r="E83" s="498"/>
      <c r="F83" s="498"/>
      <c r="G83" s="498"/>
    </row>
    <row r="84" spans="1:7" ht="38.25">
      <c r="A84" s="498">
        <v>560</v>
      </c>
      <c r="B84" s="498" t="s">
        <v>1848</v>
      </c>
      <c r="C84" s="498"/>
      <c r="D84" s="498"/>
      <c r="E84" s="498"/>
      <c r="F84" s="498"/>
      <c r="G84" s="498"/>
    </row>
    <row r="85" spans="1:7">
      <c r="A85" s="498" t="s">
        <v>1</v>
      </c>
      <c r="B85" s="498" t="s">
        <v>9</v>
      </c>
      <c r="C85" s="498"/>
      <c r="D85" s="498"/>
      <c r="E85" s="498"/>
      <c r="F85" s="498"/>
      <c r="G85" s="498"/>
    </row>
    <row r="86" spans="1:7">
      <c r="A86" s="498" t="s">
        <v>1</v>
      </c>
      <c r="B86" s="498" t="s">
        <v>8</v>
      </c>
      <c r="C86" s="498"/>
      <c r="D86" s="498"/>
      <c r="E86" s="498"/>
      <c r="F86" s="498"/>
      <c r="G86" s="498"/>
    </row>
    <row r="87" spans="1:7">
      <c r="A87" s="498" t="s">
        <v>1</v>
      </c>
      <c r="B87" s="498" t="s">
        <v>3</v>
      </c>
      <c r="C87" s="498"/>
      <c r="D87" s="498"/>
      <c r="E87" s="498"/>
      <c r="F87" s="498"/>
      <c r="G87" s="498"/>
    </row>
    <row r="88" spans="1:7">
      <c r="A88" s="498" t="s">
        <v>1</v>
      </c>
      <c r="B88" s="498" t="s">
        <v>2</v>
      </c>
      <c r="C88" s="498"/>
      <c r="D88" s="498"/>
      <c r="E88" s="498"/>
      <c r="F88" s="498"/>
      <c r="G88" s="498"/>
    </row>
    <row r="89" spans="1:7">
      <c r="A89" s="498" t="s">
        <v>1</v>
      </c>
      <c r="B89" s="498" t="s">
        <v>0</v>
      </c>
      <c r="C89" s="498"/>
      <c r="D89" s="498"/>
      <c r="E89" s="498"/>
      <c r="F89" s="498"/>
      <c r="G89" s="498"/>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J28"/>
  <sheetViews>
    <sheetView workbookViewId="0"/>
  </sheetViews>
  <sheetFormatPr defaultColWidth="9.140625" defaultRowHeight="15"/>
  <cols>
    <col min="1" max="1" width="9.140625" style="257"/>
    <col min="2" max="2" width="19.85546875" style="257" customWidth="1"/>
    <col min="3" max="3" width="32.28515625" style="257" customWidth="1"/>
    <col min="4" max="4" width="55.140625" style="257" customWidth="1"/>
    <col min="5" max="5" width="39.5703125" style="257" customWidth="1"/>
    <col min="6" max="6" width="25.28515625" style="258" customWidth="1"/>
    <col min="7" max="7" width="17.85546875" style="258" customWidth="1"/>
    <col min="8" max="8" width="18" style="257" customWidth="1"/>
    <col min="9" max="9" width="14.42578125" style="257" customWidth="1"/>
    <col min="10" max="10" width="9.140625" style="259"/>
    <col min="11" max="16384" width="9.140625" style="257"/>
  </cols>
  <sheetData>
    <row r="1" spans="2:10">
      <c r="E1" s="258"/>
      <c r="F1" s="257"/>
      <c r="G1" s="259"/>
      <c r="J1" s="257"/>
    </row>
    <row r="2" spans="2:10" ht="15.75" thickBot="1">
      <c r="B2" s="482" t="s">
        <v>1636</v>
      </c>
      <c r="C2" s="482" t="s">
        <v>1637</v>
      </c>
      <c r="D2" s="482" t="s">
        <v>1638</v>
      </c>
      <c r="E2" s="483" t="s">
        <v>1639</v>
      </c>
      <c r="F2" s="257"/>
      <c r="G2" s="259"/>
      <c r="J2" s="257"/>
    </row>
    <row r="3" spans="2:10" ht="15" customHeight="1" thickBot="1">
      <c r="B3" s="270" t="s">
        <v>5671</v>
      </c>
      <c r="C3" s="1588" t="s">
        <v>6750</v>
      </c>
      <c r="D3" s="1502"/>
      <c r="E3" s="236"/>
      <c r="F3" s="259"/>
      <c r="G3" s="257"/>
      <c r="J3" s="257"/>
    </row>
    <row r="4" spans="2:10" ht="30.75" thickBot="1">
      <c r="B4" s="591" t="s">
        <v>1827</v>
      </c>
      <c r="C4" s="499" t="s">
        <v>1643</v>
      </c>
      <c r="D4" s="481" t="s">
        <v>1640</v>
      </c>
      <c r="E4" s="1685" t="s">
        <v>1642</v>
      </c>
      <c r="F4" s="259"/>
      <c r="G4" s="257"/>
      <c r="J4" s="257"/>
    </row>
    <row r="5" spans="2:10">
      <c r="B5" s="1743" t="s">
        <v>5670</v>
      </c>
      <c r="C5" s="501" t="s">
        <v>5663</v>
      </c>
      <c r="D5" s="269" t="s">
        <v>6762</v>
      </c>
      <c r="E5" s="267"/>
      <c r="F5" s="259"/>
      <c r="G5" s="257"/>
      <c r="J5" s="257"/>
    </row>
    <row r="6" spans="2:10">
      <c r="B6" s="1744"/>
      <c r="C6" s="501" t="s">
        <v>5664</v>
      </c>
      <c r="D6" s="269" t="s">
        <v>1820</v>
      </c>
      <c r="E6" s="267"/>
      <c r="F6" s="259"/>
      <c r="G6" s="257"/>
      <c r="J6" s="257"/>
    </row>
    <row r="7" spans="2:10">
      <c r="B7" s="1744"/>
      <c r="C7" s="501" t="s">
        <v>5666</v>
      </c>
      <c r="D7" s="269"/>
      <c r="E7" s="267"/>
      <c r="F7" s="257"/>
      <c r="G7" s="259"/>
      <c r="J7" s="257"/>
    </row>
    <row r="8" spans="2:10">
      <c r="B8" s="1744"/>
      <c r="C8" s="501" t="s">
        <v>5667</v>
      </c>
      <c r="D8" s="269"/>
      <c r="E8" s="267"/>
      <c r="F8" s="257"/>
      <c r="G8" s="259"/>
      <c r="J8" s="257"/>
    </row>
    <row r="9" spans="2:10">
      <c r="B9" s="1744"/>
      <c r="C9" s="501" t="s">
        <v>5668</v>
      </c>
      <c r="D9" s="269"/>
      <c r="E9" s="267"/>
      <c r="F9" s="257"/>
      <c r="G9" s="259"/>
      <c r="J9" s="257"/>
    </row>
    <row r="10" spans="2:10" s="674" customFormat="1">
      <c r="B10" s="1744"/>
      <c r="C10" s="501" t="s">
        <v>1863</v>
      </c>
      <c r="D10" s="269"/>
      <c r="E10" s="267"/>
      <c r="F10" s="343"/>
    </row>
    <row r="11" spans="2:10" s="674" customFormat="1">
      <c r="B11" s="1744"/>
      <c r="C11" s="501" t="s">
        <v>1869</v>
      </c>
      <c r="D11" s="269"/>
      <c r="E11" s="267"/>
      <c r="F11" s="343"/>
    </row>
    <row r="12" spans="2:10" s="674" customFormat="1">
      <c r="B12" s="1744"/>
      <c r="C12" s="501" t="s">
        <v>5669</v>
      </c>
      <c r="D12" s="269"/>
      <c r="E12" s="267"/>
      <c r="F12" s="343"/>
    </row>
    <row r="13" spans="2:10" s="674" customFormat="1">
      <c r="B13" s="1744"/>
      <c r="C13" s="501" t="s">
        <v>6763</v>
      </c>
      <c r="D13" s="269"/>
      <c r="E13" s="267"/>
      <c r="F13" s="343"/>
    </row>
    <row r="14" spans="2:10">
      <c r="B14" s="1744"/>
      <c r="C14" s="501" t="s">
        <v>90</v>
      </c>
      <c r="D14" s="269"/>
      <c r="E14" s="267"/>
      <c r="F14" s="259"/>
      <c r="G14" s="257"/>
      <c r="J14" s="257"/>
    </row>
    <row r="15" spans="2:10" s="674" customFormat="1">
      <c r="B15" s="1744"/>
      <c r="C15" s="501" t="s">
        <v>5665</v>
      </c>
      <c r="D15" s="269"/>
      <c r="E15" s="267"/>
      <c r="F15" s="343"/>
    </row>
    <row r="16" spans="2:10">
      <c r="B16" s="1744"/>
      <c r="C16" s="500" t="s">
        <v>1641</v>
      </c>
      <c r="D16" s="424" t="s">
        <v>1644</v>
      </c>
      <c r="E16" s="1686"/>
      <c r="F16" s="259"/>
      <c r="G16" s="257"/>
      <c r="J16" s="257"/>
    </row>
    <row r="17" spans="2:10" ht="15.75" thickBot="1">
      <c r="B17" s="1745"/>
      <c r="C17" s="501" t="s">
        <v>1830</v>
      </c>
      <c r="D17" s="269"/>
      <c r="E17" s="267"/>
      <c r="F17" s="259"/>
      <c r="G17" s="257"/>
      <c r="J17" s="257"/>
    </row>
    <row r="18" spans="2:10" ht="15.75" thickBot="1">
      <c r="B18" s="270" t="s">
        <v>6753</v>
      </c>
      <c r="C18" s="503" t="s">
        <v>1860</v>
      </c>
      <c r="D18" s="269" t="s">
        <v>1645</v>
      </c>
      <c r="E18" s="267"/>
      <c r="F18" s="259"/>
      <c r="G18" s="257"/>
      <c r="J18" s="257"/>
    </row>
    <row r="19" spans="2:10" ht="15.75" thickBot="1">
      <c r="B19" s="270" t="s">
        <v>6752</v>
      </c>
      <c r="C19" s="502" t="s">
        <v>1834</v>
      </c>
      <c r="D19" s="423" t="s">
        <v>1833</v>
      </c>
      <c r="E19" s="268"/>
      <c r="F19" s="259"/>
      <c r="G19" s="257"/>
      <c r="J19" s="257"/>
    </row>
    <row r="20" spans="2:10" ht="28.5" customHeight="1">
      <c r="D20" s="260"/>
      <c r="E20" s="258"/>
      <c r="F20" s="259"/>
      <c r="G20" s="257"/>
      <c r="J20" s="257"/>
    </row>
    <row r="21" spans="2:10" ht="26.25" customHeight="1">
      <c r="B21" s="469"/>
      <c r="C21" s="469"/>
      <c r="D21" s="469"/>
      <c r="E21" s="258"/>
      <c r="F21" s="259"/>
      <c r="G21" s="257"/>
      <c r="J21" s="257"/>
    </row>
    <row r="22" spans="2:10" ht="12" customHeight="1">
      <c r="B22" s="469"/>
      <c r="C22" s="469"/>
      <c r="D22" s="469"/>
      <c r="I22" s="259"/>
      <c r="J22" s="257"/>
    </row>
    <row r="23" spans="2:10">
      <c r="B23" s="747"/>
      <c r="C23" s="469"/>
      <c r="D23" s="469"/>
    </row>
    <row r="24" spans="2:10">
      <c r="B24" s="1732"/>
      <c r="C24" s="469"/>
      <c r="D24" s="469"/>
    </row>
    <row r="25" spans="2:10">
      <c r="B25" s="1732"/>
      <c r="C25" s="469"/>
      <c r="D25" s="469"/>
    </row>
    <row r="26" spans="2:10">
      <c r="B26" s="469"/>
      <c r="C26" s="469"/>
      <c r="D26" s="469"/>
    </row>
    <row r="27" spans="2:10">
      <c r="B27" s="469"/>
      <c r="C27" s="469"/>
      <c r="D27" s="469"/>
    </row>
    <row r="28" spans="2:10">
      <c r="B28" s="469"/>
      <c r="C28" s="469"/>
      <c r="D28" s="469"/>
    </row>
  </sheetData>
  <mergeCells count="1">
    <mergeCell ref="B5:B17"/>
  </mergeCells>
  <hyperlinks>
    <hyperlink ref="C4" location="'Price Adjustments'!A1" display="Price Adjustments "/>
    <hyperlink ref="C14" location="Cataracts!A1" display="Cataracts"/>
    <hyperlink ref="C5" location="'APC Model - Linked sheet'!A1" display="APC Model - Linked Sheet "/>
    <hyperlink ref="C6" location="'Output for non-mandatory'!A1" display="Output for non-mandatory"/>
    <hyperlink ref="C17" location="'Expert &amp; Final Monitor comments'!A1" display="Expert &amp; Final Monitor comments"/>
    <hyperlink ref="C19" location="'Linked Sheet'!A1" display="Linked Sheet"/>
    <hyperlink ref="C3" location="'S118 Non-mandatory prices'!A1" display=" s118 Non-Mandatory prices "/>
    <hyperlink ref="C18" location="Prices!A1" display="Non-mandatory 2015-16"/>
    <hyperlink ref="C7" location="'2015-16 New National Currencies'!A1" display="2015-16 New National Currencies"/>
    <hyperlink ref="C8" location="Cochlear!A1" display="Cochlear"/>
    <hyperlink ref="C9" location="AKI!A1" display="AKI"/>
    <hyperlink ref="C10" location="'Complex Endoscopy'!A1" display="Complex Endoscopy"/>
    <hyperlink ref="C11" location="Phototherapy!A1" display="Photoyherapy"/>
    <hyperlink ref="C12" location="'HES1112 Grouped E1516 Grouper '!A1" display="HES1112 Grouped E1516 Grouper"/>
    <hyperlink ref="C13" location="'Trimpoints from RC1213 grouper'!A1" display="Trimpoints from 1213grouper"/>
    <hyperlink ref="C16" location="'2014-15 Non-mandatory tariff'!A1" display="2014-15 Non-mandatory tariff"/>
    <hyperlink ref="C15" location="'2014-15 APC &amp;OPROC'!A1" display="2014-15 APC&amp;OPROC "/>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S173"/>
  <sheetViews>
    <sheetView workbookViewId="0">
      <selection sqref="A1:B1"/>
    </sheetView>
  </sheetViews>
  <sheetFormatPr defaultColWidth="9.140625" defaultRowHeight="11.25"/>
  <cols>
    <col min="1" max="1" width="10.5703125" style="2" customWidth="1"/>
    <col min="2" max="2" width="75.85546875" style="1" customWidth="1"/>
    <col min="3" max="3" width="13.85546875" style="2" customWidth="1"/>
    <col min="4" max="6" width="13.85546875" style="1" customWidth="1"/>
    <col min="7" max="7" width="11.28515625" style="1" customWidth="1"/>
    <col min="8" max="9" width="11.42578125" style="1" customWidth="1"/>
    <col min="10" max="10" width="16.42578125" style="1" customWidth="1"/>
    <col min="11" max="11" width="12.7109375" style="1" customWidth="1"/>
    <col min="12" max="12" width="12.28515625" style="1" customWidth="1"/>
    <col min="13" max="13" width="12.7109375" style="1" customWidth="1"/>
    <col min="14" max="14" width="13.140625" style="1" customWidth="1"/>
    <col min="15" max="15" width="12.28515625" style="1" customWidth="1"/>
    <col min="16" max="16384" width="9.140625" style="1"/>
  </cols>
  <sheetData>
    <row r="1" spans="1:9" ht="12.75" customHeight="1">
      <c r="A1" s="1754" t="s">
        <v>1822</v>
      </c>
      <c r="B1" s="1754"/>
      <c r="C1" s="174"/>
    </row>
    <row r="2" spans="1:9" ht="11.25" customHeight="1">
      <c r="A2" s="446"/>
      <c r="B2" s="446"/>
      <c r="C2" s="446"/>
    </row>
    <row r="3" spans="1:9">
      <c r="A3" s="173" t="s">
        <v>123</v>
      </c>
      <c r="F3" s="172"/>
    </row>
    <row r="4" spans="1:9" ht="12.75">
      <c r="A4" s="85">
        <v>1</v>
      </c>
      <c r="B4" s="557" t="s">
        <v>121</v>
      </c>
      <c r="D4" s="85">
        <v>13</v>
      </c>
      <c r="E4" s="698" t="s">
        <v>1859</v>
      </c>
      <c r="G4" s="170"/>
    </row>
    <row r="5" spans="1:9" ht="12.75">
      <c r="A5" s="85">
        <v>2</v>
      </c>
      <c r="B5" s="557" t="s">
        <v>95</v>
      </c>
      <c r="D5" s="85">
        <v>14</v>
      </c>
      <c r="E5" s="698" t="s">
        <v>1863</v>
      </c>
      <c r="G5" s="170"/>
    </row>
    <row r="6" spans="1:9" ht="12" customHeight="1">
      <c r="A6" s="85">
        <v>3</v>
      </c>
      <c r="B6" s="557" t="s">
        <v>90</v>
      </c>
      <c r="D6" s="85">
        <v>15</v>
      </c>
      <c r="E6" s="698" t="s">
        <v>5672</v>
      </c>
      <c r="G6" s="170"/>
    </row>
    <row r="7" spans="1:9" ht="12.75" hidden="1">
      <c r="A7" s="85"/>
      <c r="B7" s="557"/>
      <c r="G7" s="170"/>
    </row>
    <row r="8" spans="1:9" ht="12.75">
      <c r="A8" s="85">
        <v>4</v>
      </c>
      <c r="B8" s="557" t="s">
        <v>75</v>
      </c>
      <c r="D8" s="85">
        <v>16</v>
      </c>
      <c r="E8" s="698" t="s">
        <v>1867</v>
      </c>
      <c r="G8" s="170"/>
    </row>
    <row r="9" spans="1:9" ht="12.75">
      <c r="A9" s="85">
        <v>5</v>
      </c>
      <c r="B9" s="557" t="s">
        <v>74</v>
      </c>
      <c r="G9" s="170"/>
    </row>
    <row r="10" spans="1:9" ht="12.75">
      <c r="A10" s="85">
        <v>6</v>
      </c>
      <c r="B10" s="557" t="s">
        <v>122</v>
      </c>
      <c r="G10" s="170"/>
    </row>
    <row r="11" spans="1:9" ht="12.75" customHeight="1">
      <c r="A11" s="85">
        <v>7</v>
      </c>
      <c r="B11" s="557" t="s">
        <v>66</v>
      </c>
    </row>
    <row r="12" spans="1:9" ht="12.75" customHeight="1">
      <c r="A12" s="85">
        <v>8</v>
      </c>
      <c r="B12" s="557" t="s">
        <v>65</v>
      </c>
    </row>
    <row r="13" spans="1:9" ht="12.75" customHeight="1">
      <c r="A13" s="85">
        <v>9</v>
      </c>
      <c r="B13" s="557" t="s">
        <v>1823</v>
      </c>
    </row>
    <row r="14" spans="1:9" ht="12.75" customHeight="1">
      <c r="A14" s="2">
        <v>10</v>
      </c>
      <c r="B14" s="557" t="s">
        <v>1824</v>
      </c>
    </row>
    <row r="15" spans="1:9" ht="12.75" customHeight="1">
      <c r="A15" s="85">
        <v>11</v>
      </c>
      <c r="B15" s="557" t="s">
        <v>1825</v>
      </c>
    </row>
    <row r="16" spans="1:9" ht="12.75" customHeight="1">
      <c r="A16" s="85">
        <v>12</v>
      </c>
      <c r="B16" s="1687" t="s">
        <v>1826</v>
      </c>
      <c r="C16" s="85"/>
      <c r="D16" s="69"/>
      <c r="E16" s="69"/>
      <c r="F16" s="69"/>
      <c r="G16" s="69"/>
      <c r="H16" s="69"/>
      <c r="I16" s="69"/>
    </row>
    <row r="17" spans="1:9" ht="12.75" customHeight="1" thickBot="1">
      <c r="A17" s="64"/>
      <c r="B17" s="1688"/>
      <c r="C17" s="64"/>
      <c r="D17" s="61"/>
      <c r="E17" s="61"/>
      <c r="F17" s="61"/>
      <c r="G17" s="61"/>
      <c r="H17" s="61"/>
      <c r="I17" s="61"/>
    </row>
    <row r="18" spans="1:9">
      <c r="A18" s="108"/>
      <c r="B18" s="97"/>
      <c r="C18" s="108"/>
      <c r="D18" s="262"/>
      <c r="E18" s="262"/>
      <c r="F18" s="262"/>
      <c r="G18" s="262"/>
      <c r="H18" s="262"/>
      <c r="I18" s="262"/>
    </row>
    <row r="19" spans="1:9" s="93" customFormat="1" ht="25.5">
      <c r="A19" s="108">
        <v>1</v>
      </c>
      <c r="B19" s="167" t="s">
        <v>121</v>
      </c>
      <c r="I19" s="1689" t="s">
        <v>6751</v>
      </c>
    </row>
    <row r="20" spans="1:9" s="93" customFormat="1" ht="12" thickBot="1">
      <c r="A20" s="108"/>
      <c r="B20" s="145"/>
      <c r="C20" s="87"/>
    </row>
    <row r="21" spans="1:9" s="93" customFormat="1" ht="36" customHeight="1" thickBot="1">
      <c r="A21" s="130" t="s">
        <v>52</v>
      </c>
      <c r="B21" s="129" t="s">
        <v>51</v>
      </c>
      <c r="C21" s="166" t="s">
        <v>120</v>
      </c>
      <c r="D21" s="165" t="s">
        <v>119</v>
      </c>
      <c r="E21" s="164" t="s">
        <v>118</v>
      </c>
    </row>
    <row r="22" spans="1:9" s="93" customFormat="1" ht="12.75">
      <c r="A22" s="128" t="str">
        <f>'Linked Sheet'!$B$6</f>
        <v>DZ11A</v>
      </c>
      <c r="B22" s="127" t="str">
        <f>VLOOKUP(A22,'Linked Sheet'!$B:$E,2,FALSE)</f>
        <v>Lobar, Atypical or Viral Pneumonia, with Major CC</v>
      </c>
      <c r="C22" s="162"/>
      <c r="D22" s="199">
        <f>VLOOKUP($A22,'Linked Sheet'!$B:$E,3,FALSE)</f>
        <v>1430</v>
      </c>
      <c r="E22" s="489">
        <f>VLOOKUP($A22,'Linked Sheet'!$B:$F,5,FALSE)</f>
        <v>0.46</v>
      </c>
      <c r="F22" s="447"/>
      <c r="I22" s="106"/>
    </row>
    <row r="23" spans="1:9" s="93" customFormat="1" ht="12.75">
      <c r="A23" s="161" t="str">
        <f>'Linked Sheet'!$B$7</f>
        <v>DZ11B</v>
      </c>
      <c r="B23" s="153" t="str">
        <f>VLOOKUP(A23,'Linked Sheet'!$B:$E,2,FALSE)</f>
        <v>Lobar, Atypical or Viral Pneumonia, with Intermediate CC</v>
      </c>
      <c r="C23" s="159"/>
      <c r="D23" s="200">
        <f>VLOOKUP(A23,'Linked Sheet'!$B:$E,3,FALSE)</f>
        <v>1102</v>
      </c>
      <c r="E23" s="490">
        <f>VLOOKUP($A23,'Linked Sheet'!$B:$F,5,FALSE)</f>
        <v>0.51</v>
      </c>
      <c r="I23" s="106"/>
    </row>
    <row r="24" spans="1:9" s="93" customFormat="1" ht="13.5" thickBot="1">
      <c r="A24" s="150" t="str">
        <f>'Linked Sheet'!B8</f>
        <v>DZ11C</v>
      </c>
      <c r="B24" s="149" t="str">
        <f>VLOOKUP(A24,'Linked Sheet'!$B:$E,2,FALSE)</f>
        <v>Lobar, Atypical or Viral Pneumonia, without CC</v>
      </c>
      <c r="C24" s="158"/>
      <c r="D24" s="201">
        <f>VLOOKUP(A24,'Linked Sheet'!$B:$E,3,FALSE)</f>
        <v>534</v>
      </c>
      <c r="E24" s="491">
        <f>VLOOKUP($A24,'Linked Sheet'!$B:$F,5,FALSE)</f>
        <v>0.59</v>
      </c>
      <c r="I24" s="106"/>
    </row>
    <row r="25" spans="1:9" s="93" customFormat="1" ht="12.75">
      <c r="A25" s="128" t="str">
        <f>'Linked Sheet'!B9</f>
        <v>HA12B</v>
      </c>
      <c r="B25" s="127" t="str">
        <f>VLOOKUP(A25,'Linked Sheet'!$B:$E,2,FALSE)</f>
        <v>Major Hip Procedures for Trauma, Category 1, with CC</v>
      </c>
      <c r="C25" s="162"/>
      <c r="D25" s="199">
        <f>VLOOKUP(A25,'Linked Sheet'!$B:$E,3,FALSE)</f>
        <v>5510</v>
      </c>
      <c r="E25" s="489">
        <f>VLOOKUP($A25,'Linked Sheet'!$B:$F,5,FALSE)</f>
        <v>0.66</v>
      </c>
      <c r="I25" s="106"/>
    </row>
    <row r="26" spans="1:9" s="93" customFormat="1" ht="12.75">
      <c r="A26" s="154" t="str">
        <f>'Linked Sheet'!B10</f>
        <v>HA12C</v>
      </c>
      <c r="B26" s="153" t="str">
        <f>VLOOKUP(A26,'Linked Sheet'!$B:$E,2,FALSE)</f>
        <v>Major Hip Procedures for Trauma, Category 1, without CC</v>
      </c>
      <c r="C26" s="159"/>
      <c r="D26" s="200">
        <f>VLOOKUP(A26,'Linked Sheet'!$B:$E,3,FALSE)</f>
        <v>5331</v>
      </c>
      <c r="E26" s="490">
        <f>VLOOKUP($A26,'Linked Sheet'!$B:$F,5,FALSE)</f>
        <v>0.85</v>
      </c>
      <c r="I26" s="106"/>
    </row>
    <row r="27" spans="1:9" s="93" customFormat="1" ht="12.75">
      <c r="A27" s="154" t="str">
        <f>'Linked Sheet'!B11</f>
        <v>HA13A</v>
      </c>
      <c r="B27" s="153" t="str">
        <f>VLOOKUP(A27,'Linked Sheet'!$B:$E,2,FALSE)</f>
        <v>Intermediate Hip Procedures for Trauma, with Major CC</v>
      </c>
      <c r="C27" s="159"/>
      <c r="D27" s="200">
        <f>VLOOKUP(A27,'Linked Sheet'!$B:$E,3,FALSE)</f>
        <v>3203</v>
      </c>
      <c r="E27" s="490">
        <f>VLOOKUP($A27,'Linked Sheet'!$B:$F,5,FALSE)</f>
        <v>0.46</v>
      </c>
      <c r="I27" s="106"/>
    </row>
    <row r="28" spans="1:9" s="93" customFormat="1" ht="12.75">
      <c r="A28" s="154" t="str">
        <f>'Linked Sheet'!B12</f>
        <v>HA13B</v>
      </c>
      <c r="B28" s="153" t="str">
        <f>VLOOKUP(A28,'Linked Sheet'!$B:$E,2,FALSE)</f>
        <v>Intermediate Hip Procedures for Trauma, with Intermediate CC</v>
      </c>
      <c r="C28" s="159"/>
      <c r="D28" s="200">
        <f>VLOOKUP(A28,'Linked Sheet'!$B:$E,3,FALSE)</f>
        <v>4191</v>
      </c>
      <c r="E28" s="490">
        <f>VLOOKUP($A28,'Linked Sheet'!$B:$F,5,FALSE)</f>
        <v>0.75</v>
      </c>
      <c r="I28" s="106"/>
    </row>
    <row r="29" spans="1:9" s="93" customFormat="1" ht="13.5" thickBot="1">
      <c r="A29" s="150" t="str">
        <f>'Linked Sheet'!B13</f>
        <v>HA13C</v>
      </c>
      <c r="B29" s="149" t="str">
        <f>VLOOKUP(A29,'Linked Sheet'!$B:$E,2,FALSE)</f>
        <v>Intermediate Hip Procedures for Trauma, without CC</v>
      </c>
      <c r="C29" s="158"/>
      <c r="D29" s="201">
        <f>VLOOKUP(A29,'Linked Sheet'!$B:$E,3,FALSE)</f>
        <v>4358</v>
      </c>
      <c r="E29" s="491">
        <f>VLOOKUP($A29,'Linked Sheet'!$B:$F,5,FALSE)</f>
        <v>0.78</v>
      </c>
      <c r="I29" s="106"/>
    </row>
    <row r="30" spans="1:9" s="93" customFormat="1" ht="12.75">
      <c r="A30" s="128" t="str">
        <f>'Linked Sheet'!B14</f>
        <v>HB12A</v>
      </c>
      <c r="B30" s="127" t="str">
        <f>VLOOKUP(A30,'Linked Sheet'!$B:$E,2,FALSE)</f>
        <v>Major Hip Procedures for Non-Trauma, Category 1, with Major CC</v>
      </c>
      <c r="C30" s="202">
        <f>VLOOKUP(A30,'Linked Sheet'!$B:$E,3,FALSE)</f>
        <v>5332</v>
      </c>
      <c r="D30" s="156"/>
      <c r="E30" s="489">
        <f>VLOOKUP($A30,'Linked Sheet'!$B:$F,5,FALSE)</f>
        <v>0.74</v>
      </c>
      <c r="I30" s="106"/>
    </row>
    <row r="31" spans="1:9" s="93" customFormat="1" ht="12.75">
      <c r="A31" s="154" t="str">
        <f>'Linked Sheet'!B15</f>
        <v>HB12B</v>
      </c>
      <c r="B31" s="153" t="str">
        <f>VLOOKUP(A31,'Linked Sheet'!$B:$E,2,FALSE)</f>
        <v>Major Hip Procedures for Non-Trauma, Category 1, with Intermediate CC</v>
      </c>
      <c r="C31" s="203">
        <f>VLOOKUP(A31,'Linked Sheet'!$B:$E,3,FALSE)</f>
        <v>5099</v>
      </c>
      <c r="D31" s="152"/>
      <c r="E31" s="490">
        <f>VLOOKUP($A31,'Linked Sheet'!$B:$F,5,FALSE)</f>
        <v>0.86</v>
      </c>
      <c r="I31" s="106"/>
    </row>
    <row r="32" spans="1:9" s="93" customFormat="1" ht="13.5" thickBot="1">
      <c r="A32" s="150" t="str">
        <f>'Linked Sheet'!B16</f>
        <v>HB12C</v>
      </c>
      <c r="B32" s="149" t="str">
        <f>VLOOKUP(A32,'Linked Sheet'!$B:$E,2,FALSE)</f>
        <v>Major Hip Procedures for Non-Trauma, Category 1, without CC</v>
      </c>
      <c r="C32" s="204">
        <f>VLOOKUP(A32,'Linked Sheet'!$B:$E,3,FALSE)</f>
        <v>4723</v>
      </c>
      <c r="D32" s="148"/>
      <c r="E32" s="491">
        <f>VLOOKUP($A32,'Linked Sheet'!$B:$F,5,FALSE)</f>
        <v>0.91</v>
      </c>
      <c r="I32" s="106"/>
    </row>
    <row r="33" spans="1:12" ht="12" thickBot="1">
      <c r="A33" s="64"/>
      <c r="B33" s="98"/>
      <c r="C33" s="64"/>
      <c r="D33" s="61"/>
      <c r="E33" s="61"/>
      <c r="G33" s="61"/>
      <c r="H33" s="61"/>
      <c r="I33" s="61"/>
      <c r="K33" s="93"/>
      <c r="L33" s="93"/>
    </row>
    <row r="34" spans="1:12">
      <c r="A34" s="85"/>
      <c r="B34" s="146"/>
      <c r="C34" s="85"/>
      <c r="D34" s="69"/>
      <c r="E34" s="69"/>
      <c r="F34" s="88"/>
      <c r="G34" s="88"/>
      <c r="H34" s="88"/>
      <c r="I34" s="69"/>
      <c r="K34" s="93"/>
      <c r="L34" s="93"/>
    </row>
    <row r="35" spans="1:12" s="93" customFormat="1" ht="25.5">
      <c r="A35" s="108">
        <v>2</v>
      </c>
      <c r="B35" s="145" t="s">
        <v>95</v>
      </c>
      <c r="I35" s="1689" t="s">
        <v>6751</v>
      </c>
    </row>
    <row r="36" spans="1:12" s="93" customFormat="1" ht="12" thickBot="1">
      <c r="A36" s="108"/>
      <c r="B36" s="145"/>
      <c r="C36" s="87"/>
    </row>
    <row r="37" spans="1:12" s="93" customFormat="1" ht="12" thickBot="1">
      <c r="A37" s="108"/>
      <c r="B37" s="144" t="s">
        <v>67</v>
      </c>
      <c r="C37" s="94" t="s">
        <v>4</v>
      </c>
    </row>
    <row r="38" spans="1:12" s="93" customFormat="1">
      <c r="A38" s="108"/>
      <c r="B38" s="143" t="str">
        <f>'Linked Sheet'!C17</f>
        <v>Audiology hearing aid assessment only</v>
      </c>
      <c r="C38" s="142">
        <f>'Linked Sheet'!D17</f>
        <v>52</v>
      </c>
    </row>
    <row r="39" spans="1:12" s="93" customFormat="1" ht="11.25" customHeight="1">
      <c r="A39" s="108"/>
      <c r="B39" s="448" t="str">
        <f>'Linked Sheet'!C18</f>
        <v>Pathway for hearing aid assessment, fitting of one hearing aid device, cost of one device &amp; first follow up</v>
      </c>
      <c r="C39" s="140">
        <f>'Linked Sheet'!D18</f>
        <v>264</v>
      </c>
    </row>
    <row r="40" spans="1:12" s="93" customFormat="1" ht="11.25" customHeight="1">
      <c r="A40" s="108"/>
      <c r="B40" s="448" t="str">
        <f>'Linked Sheet'!C19</f>
        <v>Pathway for hearing aid assessment, fitting of two hearing aid devices, cost of two devices &amp; first follow up</v>
      </c>
      <c r="C40" s="140">
        <f>'Linked Sheet'!D19</f>
        <v>365</v>
      </c>
    </row>
    <row r="41" spans="1:12" s="93" customFormat="1" ht="12" thickBot="1">
      <c r="A41" s="108"/>
      <c r="B41" s="449" t="str">
        <f>'Linked Sheet'!C20</f>
        <v>Hearing aid aftercare (repairs)</v>
      </c>
      <c r="C41" s="138">
        <f>'Linked Sheet'!D20</f>
        <v>25</v>
      </c>
    </row>
    <row r="42" spans="1:12" ht="12" thickBot="1">
      <c r="A42" s="61"/>
      <c r="B42" s="61"/>
      <c r="C42" s="64"/>
      <c r="D42" s="122"/>
      <c r="E42" s="121"/>
      <c r="G42" s="61"/>
      <c r="H42" s="61"/>
      <c r="I42" s="61"/>
      <c r="K42" s="93"/>
      <c r="L42" s="93"/>
    </row>
    <row r="43" spans="1:12">
      <c r="A43" s="69"/>
      <c r="B43" s="69"/>
      <c r="C43" s="85"/>
      <c r="D43" s="84"/>
      <c r="E43" s="83"/>
      <c r="F43" s="88"/>
      <c r="G43" s="69"/>
      <c r="H43" s="69"/>
      <c r="I43" s="69"/>
      <c r="K43" s="93"/>
      <c r="L43" s="93"/>
    </row>
    <row r="44" spans="1:12" ht="25.5">
      <c r="A44" s="87">
        <v>3</v>
      </c>
      <c r="B44" s="86" t="s">
        <v>90</v>
      </c>
      <c r="C44" s="85"/>
      <c r="D44" s="84"/>
      <c r="E44" s="83"/>
      <c r="G44" s="69"/>
      <c r="H44" s="69"/>
      <c r="I44" s="1689" t="s">
        <v>6751</v>
      </c>
      <c r="K44" s="93"/>
      <c r="L44" s="93"/>
    </row>
    <row r="45" spans="1:12">
      <c r="A45" s="69"/>
      <c r="B45" s="69"/>
      <c r="C45" s="85"/>
      <c r="D45" s="84"/>
      <c r="E45" s="83"/>
      <c r="G45" s="69"/>
      <c r="H45" s="69"/>
      <c r="I45" s="69"/>
      <c r="K45" s="93"/>
      <c r="L45" s="93"/>
    </row>
    <row r="46" spans="1:12">
      <c r="A46" s="1755" t="s">
        <v>89</v>
      </c>
      <c r="B46" s="1755"/>
      <c r="C46" s="1755"/>
      <c r="D46" s="1755"/>
      <c r="E46" s="1755"/>
      <c r="F46" s="1755"/>
      <c r="G46" s="1755"/>
      <c r="H46" s="69"/>
      <c r="I46" s="69"/>
      <c r="K46" s="93"/>
      <c r="L46" s="93"/>
    </row>
    <row r="47" spans="1:12">
      <c r="A47" s="1755" t="s">
        <v>88</v>
      </c>
      <c r="B47" s="1755"/>
      <c r="C47" s="1755"/>
      <c r="D47" s="1755"/>
      <c r="E47" s="1755"/>
      <c r="F47" s="1755"/>
      <c r="G47" s="1755"/>
      <c r="H47" s="69"/>
      <c r="I47" s="69"/>
      <c r="K47" s="93"/>
      <c r="L47" s="93"/>
    </row>
    <row r="48" spans="1:12">
      <c r="A48" s="1756" t="s">
        <v>87</v>
      </c>
      <c r="B48" s="1756"/>
      <c r="C48" s="1756"/>
      <c r="D48" s="1756"/>
      <c r="E48" s="1756"/>
      <c r="F48" s="1756"/>
      <c r="G48" s="1756"/>
      <c r="H48" s="69"/>
      <c r="I48" s="69"/>
      <c r="K48" s="93"/>
      <c r="L48" s="93"/>
    </row>
    <row r="49" spans="1:12" ht="12" thickBot="1">
      <c r="A49" s="69"/>
      <c r="B49" s="69"/>
      <c r="C49" s="85"/>
      <c r="D49" s="84"/>
      <c r="E49" s="83"/>
      <c r="G49" s="69"/>
      <c r="H49" s="69"/>
      <c r="I49" s="69"/>
      <c r="K49" s="93"/>
      <c r="L49" s="93"/>
    </row>
    <row r="50" spans="1:12" ht="34.5" thickBot="1">
      <c r="A50" s="130" t="s">
        <v>52</v>
      </c>
      <c r="B50" s="129" t="s">
        <v>51</v>
      </c>
      <c r="C50" s="33" t="s">
        <v>86</v>
      </c>
      <c r="D50" s="31" t="s">
        <v>85</v>
      </c>
      <c r="E50" s="83"/>
      <c r="G50" s="69"/>
      <c r="H50" s="69"/>
      <c r="I50" s="69"/>
      <c r="K50" s="93"/>
      <c r="L50" s="93"/>
    </row>
    <row r="51" spans="1:12">
      <c r="A51" s="128" t="str">
        <f>'Linked Sheet'!$B$21</f>
        <v>BZ02Z</v>
      </c>
      <c r="B51" s="127" t="str">
        <f>VLOOKUP($A51,'Linked Sheet'!$B:$D,2,FALSE)</f>
        <v>Phacoemulsification Cataract Extraction and Lens Implant - Single eye (£) (levels 2-5 of pathway)</v>
      </c>
      <c r="C51" s="137">
        <f>'Linked Sheet'!D21</f>
        <v>899.54154764053249</v>
      </c>
      <c r="D51" s="136">
        <f>'Linked Sheet'!$D$22</f>
        <v>1681.9156806194701</v>
      </c>
      <c r="E51" s="83"/>
      <c r="G51" s="69"/>
      <c r="H51" s="69"/>
      <c r="I51" s="69"/>
      <c r="K51" s="93"/>
      <c r="L51" s="93"/>
    </row>
    <row r="52" spans="1:12" ht="12" thickBot="1">
      <c r="A52" s="125" t="str">
        <f>'Linked Sheet'!$B$23</f>
        <v>BZ03Z</v>
      </c>
      <c r="B52" s="149" t="str">
        <f>VLOOKUP(A52,'Linked Sheet'!$B:$D,2,FALSE)</f>
        <v>Non-Phacoemulsification Cataract Surgery-Single eye (£) (levels 2-5 of pathway)</v>
      </c>
      <c r="C52" s="135">
        <f>'Linked Sheet'!$D$23</f>
        <v>1091.9227665985225</v>
      </c>
      <c r="D52" s="134">
        <f>'Linked Sheet'!$D$24</f>
        <v>2066.6781185354503</v>
      </c>
      <c r="E52" s="83"/>
      <c r="G52" s="69"/>
      <c r="H52" s="69"/>
      <c r="I52" s="69"/>
      <c r="K52" s="93"/>
      <c r="L52" s="93"/>
    </row>
    <row r="53" spans="1:12" ht="12" thickBot="1">
      <c r="A53" s="69"/>
      <c r="B53" s="69"/>
      <c r="C53" s="85"/>
      <c r="D53" s="84"/>
      <c r="E53" s="83"/>
      <c r="G53" s="69"/>
      <c r="H53" s="69"/>
      <c r="I53" s="69"/>
      <c r="K53" s="93"/>
      <c r="L53" s="93"/>
    </row>
    <row r="54" spans="1:12" ht="4.5" customHeight="1">
      <c r="A54" s="88"/>
      <c r="B54" s="88"/>
      <c r="C54" s="133"/>
      <c r="D54" s="132"/>
      <c r="E54" s="131"/>
      <c r="F54" s="88"/>
      <c r="G54" s="88"/>
      <c r="H54" s="88"/>
      <c r="I54" s="88"/>
      <c r="K54" s="93"/>
      <c r="L54" s="93"/>
    </row>
    <row r="55" spans="1:12" s="1613" customFormat="1" ht="4.5" customHeight="1">
      <c r="A55" s="1617"/>
      <c r="B55" s="1618"/>
      <c r="C55" s="1619"/>
      <c r="D55" s="1620"/>
      <c r="E55" s="1621"/>
      <c r="I55" s="1622"/>
      <c r="K55" s="432"/>
      <c r="L55" s="432"/>
    </row>
    <row r="56" spans="1:12" s="1613" customFormat="1" ht="4.5" customHeight="1">
      <c r="C56" s="1619"/>
      <c r="D56" s="1620"/>
      <c r="E56" s="1621"/>
      <c r="K56" s="432"/>
      <c r="L56" s="432"/>
    </row>
    <row r="57" spans="1:12" s="1613" customFormat="1" ht="4.5" customHeight="1">
      <c r="A57" s="1619"/>
      <c r="B57" s="1619"/>
      <c r="C57" s="1623"/>
      <c r="D57" s="1620"/>
      <c r="E57" s="1621"/>
      <c r="K57" s="432"/>
      <c r="L57" s="432"/>
    </row>
    <row r="58" spans="1:12" s="1613" customFormat="1" ht="4.5" customHeight="1">
      <c r="A58" s="1624"/>
      <c r="B58" s="1624"/>
      <c r="C58" s="1625"/>
      <c r="D58" s="1620"/>
      <c r="E58" s="1621"/>
      <c r="K58" s="432"/>
      <c r="L58" s="432"/>
    </row>
    <row r="59" spans="1:12" s="1613" customFormat="1" ht="4.5" customHeight="1">
      <c r="A59" s="1626"/>
      <c r="B59" s="1626"/>
      <c r="C59" s="1625"/>
      <c r="D59" s="1620"/>
      <c r="E59" s="1621"/>
      <c r="K59" s="432"/>
      <c r="L59" s="432"/>
    </row>
    <row r="60" spans="1:12" s="1613" customFormat="1" ht="4.5" customHeight="1">
      <c r="A60" s="1627"/>
      <c r="C60" s="1619"/>
      <c r="D60" s="1620"/>
      <c r="E60" s="1621"/>
      <c r="K60" s="432"/>
      <c r="L60" s="432"/>
    </row>
    <row r="61" spans="1:12" ht="4.5" customHeight="1">
      <c r="A61" s="69"/>
      <c r="B61" s="69"/>
      <c r="C61" s="85"/>
      <c r="D61" s="84"/>
      <c r="E61" s="83"/>
      <c r="F61" s="69"/>
      <c r="G61" s="69"/>
      <c r="H61" s="69"/>
      <c r="I61" s="69"/>
      <c r="K61" s="93"/>
      <c r="L61" s="93"/>
    </row>
    <row r="62" spans="1:12" ht="25.5">
      <c r="A62" s="87">
        <v>4</v>
      </c>
      <c r="B62" s="86" t="s">
        <v>75</v>
      </c>
      <c r="C62" s="85"/>
      <c r="D62" s="84"/>
      <c r="E62" s="83"/>
      <c r="I62" s="1689" t="s">
        <v>6751</v>
      </c>
      <c r="K62" s="93"/>
      <c r="L62" s="93"/>
    </row>
    <row r="63" spans="1:12" ht="12" thickBot="1">
      <c r="A63" s="69"/>
      <c r="B63" s="69"/>
      <c r="C63" s="85"/>
      <c r="D63" s="84"/>
      <c r="E63" s="83"/>
      <c r="I63" s="69"/>
      <c r="K63" s="93"/>
      <c r="L63" s="93"/>
    </row>
    <row r="64" spans="1:12" ht="12" thickBot="1">
      <c r="A64" s="120"/>
      <c r="B64" s="95" t="s">
        <v>67</v>
      </c>
      <c r="C64" s="119" t="s">
        <v>4</v>
      </c>
      <c r="D64" s="84"/>
      <c r="E64" s="83"/>
      <c r="I64" s="69"/>
      <c r="K64" s="93"/>
      <c r="L64" s="93"/>
    </row>
    <row r="65" spans="1:12" ht="12" thickBot="1">
      <c r="A65" s="118"/>
      <c r="B65" s="117" t="str">
        <f>'Linked Sheet'!$C$27</f>
        <v>Direct access plain film X-ray</v>
      </c>
      <c r="C65" s="116">
        <f>'Linked Sheet'!$D$27</f>
        <v>25</v>
      </c>
      <c r="D65" s="84"/>
      <c r="E65" s="83"/>
      <c r="I65" s="69"/>
      <c r="K65" s="93"/>
      <c r="L65" s="93"/>
    </row>
    <row r="66" spans="1:12" ht="12" thickBot="1">
      <c r="A66" s="64"/>
      <c r="B66" s="61"/>
      <c r="C66" s="63"/>
      <c r="D66" s="62"/>
      <c r="E66" s="62"/>
      <c r="G66" s="61"/>
      <c r="H66" s="61"/>
      <c r="I66" s="62"/>
      <c r="K66" s="93"/>
      <c r="L66" s="93"/>
    </row>
    <row r="67" spans="1:12">
      <c r="A67" s="69"/>
      <c r="B67" s="69"/>
      <c r="C67" s="85"/>
      <c r="D67" s="84"/>
      <c r="E67" s="83"/>
      <c r="F67" s="88"/>
      <c r="G67" s="88"/>
      <c r="H67" s="88"/>
      <c r="I67" s="69"/>
      <c r="K67" s="93"/>
      <c r="L67" s="93"/>
    </row>
    <row r="68" spans="1:12" ht="26.25" thickBot="1">
      <c r="A68" s="87">
        <v>5</v>
      </c>
      <c r="B68" s="86" t="s">
        <v>74</v>
      </c>
      <c r="C68" s="85"/>
      <c r="D68" s="84"/>
      <c r="E68" s="83"/>
      <c r="I68" s="1689" t="s">
        <v>6751</v>
      </c>
      <c r="K68" s="93"/>
      <c r="L68" s="93"/>
    </row>
    <row r="69" spans="1:12" ht="12" thickBot="1">
      <c r="A69" s="69"/>
      <c r="B69" s="69"/>
      <c r="C69" s="1751" t="s">
        <v>71</v>
      </c>
      <c r="D69" s="1752"/>
      <c r="E69" s="1752"/>
      <c r="F69" s="1753"/>
      <c r="I69" s="69"/>
      <c r="K69" s="93"/>
      <c r="L69" s="93"/>
    </row>
    <row r="70" spans="1:12" ht="57" thickBot="1">
      <c r="A70" s="105" t="s">
        <v>18</v>
      </c>
      <c r="B70" s="58" t="s">
        <v>17</v>
      </c>
      <c r="C70" s="33" t="s">
        <v>16</v>
      </c>
      <c r="D70" s="32" t="s">
        <v>15</v>
      </c>
      <c r="E70" s="32" t="s">
        <v>14</v>
      </c>
      <c r="F70" s="31" t="s">
        <v>13</v>
      </c>
      <c r="I70" s="69"/>
      <c r="K70" s="93"/>
      <c r="L70" s="93"/>
    </row>
    <row r="71" spans="1:12" ht="12" thickBot="1">
      <c r="A71" s="115">
        <f>'Linked Sheet'!$B$29</f>
        <v>360</v>
      </c>
      <c r="B71" s="114" t="str">
        <f>'Linked Sheet'!$C$29</f>
        <v>WF01B
First Attendance - Single Professional</v>
      </c>
      <c r="C71" s="205">
        <f>'Linked Sheet'!$D$29</f>
        <v>131</v>
      </c>
      <c r="D71" s="206">
        <f>'Linked Sheet'!$D$30</f>
        <v>137</v>
      </c>
      <c r="E71" s="206">
        <f>'Linked Sheet'!$D$31</f>
        <v>103</v>
      </c>
      <c r="F71" s="207">
        <f>'Linked Sheet'!$D$32</f>
        <v>103</v>
      </c>
      <c r="I71" s="69"/>
      <c r="K71" s="93"/>
      <c r="L71" s="93"/>
    </row>
    <row r="72" spans="1:12" ht="12" thickBot="1">
      <c r="A72" s="64"/>
      <c r="B72" s="61"/>
      <c r="C72" s="63"/>
      <c r="D72" s="62"/>
      <c r="E72" s="62"/>
      <c r="G72" s="61"/>
      <c r="H72" s="61"/>
      <c r="I72" s="62"/>
      <c r="J72" s="93"/>
      <c r="K72" s="93"/>
      <c r="L72" s="93"/>
    </row>
    <row r="73" spans="1:12">
      <c r="A73" s="85"/>
      <c r="B73" s="69"/>
      <c r="C73" s="110"/>
      <c r="D73" s="109"/>
      <c r="E73" s="109"/>
      <c r="F73" s="88"/>
      <c r="G73" s="88"/>
      <c r="H73" s="88"/>
      <c r="I73" s="109"/>
      <c r="J73" s="93"/>
      <c r="K73" s="93"/>
      <c r="L73" s="93"/>
    </row>
    <row r="74" spans="1:12" s="93" customFormat="1" ht="26.25" thickBot="1">
      <c r="A74" s="108">
        <v>6</v>
      </c>
      <c r="B74" s="107" t="s">
        <v>72</v>
      </c>
      <c r="C74" s="106"/>
      <c r="D74" s="106"/>
      <c r="E74" s="106"/>
      <c r="I74" s="1689" t="s">
        <v>6751</v>
      </c>
    </row>
    <row r="75" spans="1:12" s="93" customFormat="1" ht="12" thickBot="1">
      <c r="A75" s="1"/>
      <c r="B75" s="1"/>
      <c r="C75" s="1751" t="s">
        <v>71</v>
      </c>
      <c r="D75" s="1752"/>
      <c r="E75" s="1752"/>
      <c r="F75" s="1753"/>
      <c r="H75" s="1"/>
      <c r="I75" s="1"/>
      <c r="J75" s="1"/>
    </row>
    <row r="76" spans="1:12" s="93" customFormat="1" ht="57" thickBot="1">
      <c r="A76" s="105" t="s">
        <v>18</v>
      </c>
      <c r="B76" s="58" t="s">
        <v>17</v>
      </c>
      <c r="C76" s="33" t="s">
        <v>16</v>
      </c>
      <c r="D76" s="32" t="s">
        <v>15</v>
      </c>
      <c r="E76" s="32" t="s">
        <v>14</v>
      </c>
      <c r="F76" s="31" t="s">
        <v>13</v>
      </c>
      <c r="H76" s="1"/>
      <c r="I76" s="1"/>
      <c r="J76" s="1"/>
    </row>
    <row r="77" spans="1:12" s="93" customFormat="1">
      <c r="A77" s="104">
        <f>'Linked Sheet'!$B$33</f>
        <v>150</v>
      </c>
      <c r="B77" s="103" t="s">
        <v>70</v>
      </c>
      <c r="C77" s="202">
        <f>'Linked Sheet'!$D$33</f>
        <v>308</v>
      </c>
      <c r="D77" s="199">
        <f>'Linked Sheet'!$D$34</f>
        <v>308</v>
      </c>
      <c r="E77" s="199">
        <f>'Linked Sheet'!$D$35</f>
        <v>126</v>
      </c>
      <c r="F77" s="208">
        <f>'Linked Sheet'!$D$36</f>
        <v>158</v>
      </c>
    </row>
    <row r="78" spans="1:12" s="93" customFormat="1">
      <c r="A78" s="102">
        <f>'Linked Sheet'!$B$37</f>
        <v>400</v>
      </c>
      <c r="B78" s="101" t="s">
        <v>69</v>
      </c>
      <c r="C78" s="203">
        <f>'Linked Sheet'!$D$37</f>
        <v>215</v>
      </c>
      <c r="D78" s="200">
        <f>'Linked Sheet'!$D$38</f>
        <v>215</v>
      </c>
      <c r="E78" s="200">
        <f>'Linked Sheet'!$D$39</f>
        <v>124</v>
      </c>
      <c r="F78" s="209">
        <f>'Linked Sheet'!$D$40</f>
        <v>129</v>
      </c>
    </row>
    <row r="79" spans="1:12" s="93" customFormat="1" ht="12" thickBot="1">
      <c r="A79" s="100">
        <f>'Linked Sheet'!$B$41</f>
        <v>421</v>
      </c>
      <c r="B79" s="99" t="s">
        <v>68</v>
      </c>
      <c r="C79" s="204">
        <f>'Linked Sheet'!$D$41</f>
        <v>382</v>
      </c>
      <c r="D79" s="201">
        <f>'Linked Sheet'!$D$42</f>
        <v>382</v>
      </c>
      <c r="E79" s="201">
        <f>'Linked Sheet'!$D$43</f>
        <v>218</v>
      </c>
      <c r="F79" s="210">
        <f>'Linked Sheet'!$D$44</f>
        <v>237</v>
      </c>
    </row>
    <row r="80" spans="1:12" ht="12" thickBot="1">
      <c r="A80" s="64"/>
      <c r="B80" s="98"/>
      <c r="C80" s="64"/>
      <c r="D80" s="61"/>
      <c r="E80" s="61"/>
      <c r="F80" s="61"/>
      <c r="G80" s="61"/>
      <c r="H80" s="61"/>
      <c r="I80" s="61"/>
      <c r="K80" s="93"/>
      <c r="L80" s="93"/>
    </row>
    <row r="81" spans="1:12">
      <c r="B81" s="97"/>
      <c r="C81" s="96"/>
      <c r="G81" s="88"/>
      <c r="H81" s="88"/>
      <c r="K81" s="93"/>
      <c r="L81" s="93"/>
    </row>
    <row r="82" spans="1:12" s="93" customFormat="1" ht="25.5">
      <c r="A82" s="87">
        <v>7</v>
      </c>
      <c r="B82" s="86" t="s">
        <v>66</v>
      </c>
      <c r="H82" s="1"/>
      <c r="I82" s="1689" t="s">
        <v>6751</v>
      </c>
      <c r="J82" s="1"/>
    </row>
    <row r="83" spans="1:12" s="93" customFormat="1" ht="12" thickBot="1">
      <c r="A83" s="87"/>
      <c r="B83" s="86"/>
      <c r="C83" s="87"/>
      <c r="H83" s="1"/>
      <c r="J83" s="1"/>
    </row>
    <row r="84" spans="1:12" s="93" customFormat="1" ht="12" thickBot="1">
      <c r="A84" s="87"/>
      <c r="B84" s="95" t="s">
        <v>67</v>
      </c>
      <c r="C84" s="94" t="s">
        <v>4</v>
      </c>
      <c r="H84" s="1"/>
      <c r="J84" s="1"/>
    </row>
    <row r="85" spans="1:12" ht="12" thickBot="1">
      <c r="B85" s="92" t="str">
        <f>'Linked Sheet'!$C$28</f>
        <v>Non face-to-face outpatient attendances</v>
      </c>
      <c r="C85" s="91">
        <f>'Linked Sheet'!$D$28</f>
        <v>23</v>
      </c>
      <c r="K85" s="93"/>
      <c r="L85" s="93"/>
    </row>
    <row r="86" spans="1:12" ht="12" thickBot="1">
      <c r="A86" s="64"/>
      <c r="B86" s="90"/>
      <c r="C86" s="89"/>
      <c r="D86" s="61"/>
      <c r="E86" s="61"/>
      <c r="F86" s="61"/>
      <c r="G86" s="61"/>
      <c r="H86" s="61"/>
      <c r="I86" s="61"/>
      <c r="K86" s="93"/>
      <c r="L86" s="93"/>
    </row>
    <row r="87" spans="1:12">
      <c r="A87" s="69"/>
      <c r="B87" s="69"/>
      <c r="C87" s="85"/>
      <c r="D87" s="84"/>
      <c r="E87" s="83"/>
      <c r="G87" s="88"/>
      <c r="H87" s="88"/>
      <c r="I87" s="69"/>
      <c r="K87" s="93"/>
      <c r="L87" s="93"/>
    </row>
    <row r="88" spans="1:12" ht="25.5">
      <c r="A88" s="87">
        <v>8</v>
      </c>
      <c r="B88" s="86" t="s">
        <v>65</v>
      </c>
      <c r="C88" s="85"/>
      <c r="D88" s="84"/>
      <c r="E88" s="83"/>
      <c r="I88" s="1689" t="s">
        <v>6751</v>
      </c>
      <c r="K88" s="93"/>
      <c r="L88" s="93"/>
    </row>
    <row r="89" spans="1:12" ht="12" thickBot="1">
      <c r="A89" s="69"/>
      <c r="B89" s="69"/>
      <c r="C89" s="85"/>
      <c r="D89" s="84"/>
      <c r="E89" s="83"/>
      <c r="G89" s="69"/>
      <c r="K89" s="93"/>
      <c r="L89" s="93"/>
    </row>
    <row r="90" spans="1:12" ht="12" customHeight="1" thickBot="1">
      <c r="A90" s="69"/>
      <c r="B90" s="82" t="s">
        <v>64</v>
      </c>
      <c r="C90" s="81" t="s">
        <v>63</v>
      </c>
      <c r="D90" s="80" t="s">
        <v>62</v>
      </c>
      <c r="E90" s="79" t="s">
        <v>61</v>
      </c>
      <c r="F90" s="79" t="s">
        <v>60</v>
      </c>
      <c r="G90" s="78" t="s">
        <v>59</v>
      </c>
      <c r="K90" s="93"/>
      <c r="L90" s="93"/>
    </row>
    <row r="91" spans="1:12">
      <c r="A91" s="69"/>
      <c r="B91" s="77" t="s">
        <v>58</v>
      </c>
      <c r="C91" s="202">
        <f>'Linked Sheet'!$D$45</f>
        <v>236</v>
      </c>
      <c r="D91" s="199">
        <f>'Linked Sheet'!$D$46</f>
        <v>224</v>
      </c>
      <c r="E91" s="199">
        <f>'Linked Sheet'!$D$47</f>
        <v>217</v>
      </c>
      <c r="F91" s="199">
        <f>'Linked Sheet'!$D$48</f>
        <v>199</v>
      </c>
      <c r="G91" s="208">
        <f>'Linked Sheet'!$D$49</f>
        <v>179</v>
      </c>
      <c r="K91" s="93"/>
      <c r="L91" s="93"/>
    </row>
    <row r="92" spans="1:12">
      <c r="A92" s="69"/>
      <c r="B92" s="73" t="s">
        <v>57</v>
      </c>
      <c r="C92" s="203">
        <f>'Linked Sheet'!$D$50</f>
        <v>307</v>
      </c>
      <c r="D92" s="200">
        <f>'Linked Sheet'!$D$51</f>
        <v>289</v>
      </c>
      <c r="E92" s="200">
        <f>'Linked Sheet'!$D$52</f>
        <v>281</v>
      </c>
      <c r="F92" s="200">
        <f>'Linked Sheet'!$D$53</f>
        <v>224</v>
      </c>
      <c r="G92" s="209">
        <f>'Linked Sheet'!$D$54</f>
        <v>201</v>
      </c>
      <c r="K92" s="93"/>
      <c r="L92" s="93"/>
    </row>
    <row r="93" spans="1:12">
      <c r="A93" s="69"/>
      <c r="B93" s="73" t="s">
        <v>56</v>
      </c>
      <c r="C93" s="203">
        <f>'Linked Sheet'!$D$55</f>
        <v>378</v>
      </c>
      <c r="D93" s="200">
        <f>'Linked Sheet'!$D$56</f>
        <v>355</v>
      </c>
      <c r="E93" s="200">
        <f>'Linked Sheet'!$D$57</f>
        <v>346</v>
      </c>
      <c r="F93" s="200">
        <f>'Linked Sheet'!$D$58</f>
        <v>320</v>
      </c>
      <c r="G93" s="209">
        <f>'Linked Sheet'!$D$59</f>
        <v>288</v>
      </c>
      <c r="K93" s="93"/>
      <c r="L93" s="93"/>
    </row>
    <row r="94" spans="1:12">
      <c r="A94" s="69"/>
      <c r="B94" s="73" t="s">
        <v>55</v>
      </c>
      <c r="C94" s="203">
        <f>'Linked Sheet'!D60</f>
        <v>491</v>
      </c>
      <c r="D94" s="200">
        <f>'Linked Sheet'!$D$61</f>
        <v>463</v>
      </c>
      <c r="E94" s="200">
        <f>'Linked Sheet'!$D$62</f>
        <v>450</v>
      </c>
      <c r="F94" s="200">
        <f>'Linked Sheet'!$D$63</f>
        <v>438</v>
      </c>
      <c r="G94" s="209">
        <f>'Linked Sheet'!$D$64</f>
        <v>395</v>
      </c>
      <c r="K94" s="93"/>
      <c r="L94" s="93"/>
    </row>
    <row r="95" spans="1:12" ht="12" thickBot="1">
      <c r="A95" s="69"/>
      <c r="B95" s="68" t="s">
        <v>54</v>
      </c>
      <c r="C95" s="204">
        <f>'Linked Sheet'!$D$65</f>
        <v>632</v>
      </c>
      <c r="D95" s="201">
        <f>'Linked Sheet'!$D$66</f>
        <v>596</v>
      </c>
      <c r="E95" s="201">
        <f>'Linked Sheet'!$D$67</f>
        <v>580</v>
      </c>
      <c r="F95" s="201">
        <f>'Linked Sheet'!$D$68</f>
        <v>558</v>
      </c>
      <c r="G95" s="210">
        <f>'Linked Sheet'!$D$69</f>
        <v>503</v>
      </c>
      <c r="K95" s="93"/>
      <c r="L95" s="93"/>
    </row>
    <row r="96" spans="1:12" ht="12" thickBot="1">
      <c r="A96" s="64"/>
      <c r="B96" s="61"/>
      <c r="C96" s="63"/>
      <c r="D96" s="62"/>
      <c r="E96" s="62"/>
      <c r="F96" s="61"/>
      <c r="G96" s="62"/>
      <c r="H96" s="61"/>
      <c r="I96" s="61"/>
      <c r="K96" s="93"/>
      <c r="L96" s="93"/>
    </row>
    <row r="97" spans="1:19" ht="3.75" customHeight="1">
      <c r="A97" s="60"/>
      <c r="B97" s="59"/>
      <c r="C97" s="59"/>
      <c r="D97" s="59"/>
      <c r="E97" s="59"/>
      <c r="F97" s="59"/>
      <c r="G97" s="59"/>
      <c r="H97" s="59"/>
      <c r="I97" s="59"/>
      <c r="K97" s="93"/>
      <c r="L97" s="93"/>
    </row>
    <row r="98" spans="1:19" ht="3.75" customHeight="1"/>
    <row r="99" spans="1:19" ht="3.75" customHeight="1"/>
    <row r="100" spans="1:19" ht="25.5">
      <c r="A100" s="450">
        <v>9</v>
      </c>
      <c r="B100" s="451" t="s">
        <v>1823</v>
      </c>
      <c r="C100" s="451"/>
      <c r="D100" s="451"/>
      <c r="E100" s="452"/>
      <c r="F100" s="452"/>
      <c r="G100" s="452"/>
      <c r="H100" s="452"/>
      <c r="I100" s="1689" t="s">
        <v>6751</v>
      </c>
      <c r="J100" s="452"/>
    </row>
    <row r="101" spans="1:19" ht="15">
      <c r="A101" s="450"/>
      <c r="B101" s="453"/>
      <c r="C101" s="451"/>
      <c r="D101" s="451"/>
      <c r="E101" s="451"/>
      <c r="F101" s="452"/>
      <c r="G101" s="452"/>
      <c r="H101" s="452"/>
      <c r="I101" s="452"/>
      <c r="J101" s="452"/>
    </row>
    <row r="102" spans="1:19" ht="15.75" thickBot="1">
      <c r="A102" s="452"/>
      <c r="B102" s="452"/>
      <c r="C102" s="452"/>
      <c r="D102" s="452"/>
      <c r="E102" s="452"/>
      <c r="F102" s="452"/>
      <c r="G102" s="452"/>
      <c r="H102" s="452"/>
      <c r="I102" s="452"/>
      <c r="J102" s="452"/>
    </row>
    <row r="103" spans="1:19" ht="81" customHeight="1" thickBot="1">
      <c r="A103" s="549" t="s">
        <v>52</v>
      </c>
      <c r="B103" s="575" t="s">
        <v>51</v>
      </c>
      <c r="C103" s="541" t="str">
        <f>'Linked Sheet'!C89</f>
        <v>Outpatient procedure tariff (£)</v>
      </c>
      <c r="D103" s="541" t="str">
        <f>'Linked Sheet'!D89</f>
        <v>Combined day case / ordinary elective / non-elective spell tariff (£)</v>
      </c>
      <c r="E103" s="541" t="str">
        <f>'Linked Sheet'!E89</f>
        <v>Long stay trim point (days)</v>
      </c>
      <c r="F103" s="541" t="str">
        <f>'Linked Sheet'!F89</f>
        <v>Per day long stay payment (for days exceeding trim point) (£)</v>
      </c>
      <c r="G103" s="541" t="str">
        <f>'Linked Sheet'!G89</f>
        <v xml:space="preserve">Reduced short stay emergency tariff </v>
      </c>
      <c r="H103" s="541" t="str">
        <f>'Linked Sheet'!H89</f>
        <v xml:space="preserve">% applied in calculation of reduced short stay emergency tariff </v>
      </c>
      <c r="I103" s="541" t="str">
        <f>'Linked Sheet'!I89</f>
        <v>Reduced short stay emergency tariff (£)</v>
      </c>
      <c r="J103" s="452"/>
    </row>
    <row r="104" spans="1:19" ht="15">
      <c r="A104" s="576" t="s">
        <v>45</v>
      </c>
      <c r="B104" s="613" t="s">
        <v>44</v>
      </c>
      <c r="C104" s="554">
        <f>'Linked Sheet'!C90</f>
        <v>0</v>
      </c>
      <c r="D104" s="616">
        <f>'Linked Sheet'!D90</f>
        <v>365</v>
      </c>
      <c r="E104" s="616">
        <f>'Linked Sheet'!E90</f>
        <v>5</v>
      </c>
      <c r="F104" s="616">
        <f>'Linked Sheet'!F90</f>
        <v>364</v>
      </c>
      <c r="G104" s="616" t="str">
        <f>'Linked Sheet'!G90</f>
        <v>No</v>
      </c>
      <c r="H104" s="616" t="str">
        <f>'Linked Sheet'!H90</f>
        <v>-</v>
      </c>
      <c r="I104" s="550">
        <f>'Linked Sheet'!I90</f>
        <v>0</v>
      </c>
      <c r="J104" s="452"/>
      <c r="K104" s="452"/>
      <c r="L104" s="452"/>
      <c r="M104" s="452"/>
      <c r="N104" s="452"/>
      <c r="O104" s="452"/>
      <c r="P104" s="452"/>
      <c r="Q104" s="452"/>
      <c r="R104" s="452"/>
      <c r="S104" s="452"/>
    </row>
    <row r="105" spans="1:19">
      <c r="A105" s="577" t="s">
        <v>43</v>
      </c>
      <c r="B105" s="614" t="s">
        <v>42</v>
      </c>
      <c r="C105" s="555">
        <f>'Linked Sheet'!C91</f>
        <v>0</v>
      </c>
      <c r="D105" s="573">
        <f>'Linked Sheet'!D91</f>
        <v>365</v>
      </c>
      <c r="E105" s="573">
        <f>'Linked Sheet'!E91</f>
        <v>5</v>
      </c>
      <c r="F105" s="573">
        <f>'Linked Sheet'!F91</f>
        <v>364</v>
      </c>
      <c r="G105" s="573" t="str">
        <f>'Linked Sheet'!G91</f>
        <v>No</v>
      </c>
      <c r="H105" s="573" t="str">
        <f>'Linked Sheet'!H91</f>
        <v>-</v>
      </c>
      <c r="I105" s="551">
        <f>'Linked Sheet'!I91</f>
        <v>0</v>
      </c>
    </row>
    <row r="106" spans="1:19">
      <c r="A106" s="577" t="s">
        <v>41</v>
      </c>
      <c r="B106" s="614" t="s">
        <v>40</v>
      </c>
      <c r="C106" s="555">
        <f>'Linked Sheet'!C92</f>
        <v>70</v>
      </c>
      <c r="D106" s="573">
        <f>'Linked Sheet'!D92</f>
        <v>365</v>
      </c>
      <c r="E106" s="573">
        <f>'Linked Sheet'!E92</f>
        <v>5</v>
      </c>
      <c r="F106" s="573">
        <f>'Linked Sheet'!F92</f>
        <v>364</v>
      </c>
      <c r="G106" s="573" t="str">
        <f>'Linked Sheet'!G92</f>
        <v>No</v>
      </c>
      <c r="H106" s="573" t="str">
        <f>'Linked Sheet'!H92</f>
        <v>-</v>
      </c>
      <c r="I106" s="551">
        <f>'Linked Sheet'!I92</f>
        <v>0</v>
      </c>
    </row>
    <row r="107" spans="1:19">
      <c r="A107" s="577" t="s">
        <v>39</v>
      </c>
      <c r="B107" s="614" t="s">
        <v>38</v>
      </c>
      <c r="C107" s="555">
        <f>'Linked Sheet'!C93</f>
        <v>72</v>
      </c>
      <c r="D107" s="573">
        <f>'Linked Sheet'!D93</f>
        <v>365</v>
      </c>
      <c r="E107" s="573">
        <f>'Linked Sheet'!E93</f>
        <v>5</v>
      </c>
      <c r="F107" s="573">
        <f>'Linked Sheet'!F93</f>
        <v>364</v>
      </c>
      <c r="G107" s="573" t="str">
        <f>'Linked Sheet'!G93</f>
        <v>No</v>
      </c>
      <c r="H107" s="573" t="str">
        <f>'Linked Sheet'!H93</f>
        <v>-</v>
      </c>
      <c r="I107" s="551">
        <f>'Linked Sheet'!I93</f>
        <v>0</v>
      </c>
    </row>
    <row r="108" spans="1:19">
      <c r="A108" s="577" t="s">
        <v>37</v>
      </c>
      <c r="B108" s="614" t="s">
        <v>36</v>
      </c>
      <c r="C108" s="555">
        <f>'Linked Sheet'!C94</f>
        <v>0</v>
      </c>
      <c r="D108" s="573">
        <f>'Linked Sheet'!D94</f>
        <v>375</v>
      </c>
      <c r="E108" s="573">
        <f>'Linked Sheet'!E94</f>
        <v>5</v>
      </c>
      <c r="F108" s="573">
        <f>'Linked Sheet'!F94</f>
        <v>364</v>
      </c>
      <c r="G108" s="573" t="str">
        <f>'Linked Sheet'!G94</f>
        <v>No</v>
      </c>
      <c r="H108" s="573" t="str">
        <f>'Linked Sheet'!H94</f>
        <v>-</v>
      </c>
      <c r="I108" s="551">
        <f>'Linked Sheet'!I94</f>
        <v>0</v>
      </c>
    </row>
    <row r="109" spans="1:19">
      <c r="A109" s="577" t="s">
        <v>35</v>
      </c>
      <c r="B109" s="614" t="s">
        <v>34</v>
      </c>
      <c r="C109" s="555">
        <f>'Linked Sheet'!C95</f>
        <v>0</v>
      </c>
      <c r="D109" s="573">
        <f>'Linked Sheet'!D95</f>
        <v>715</v>
      </c>
      <c r="E109" s="573">
        <f>'Linked Sheet'!E95</f>
        <v>5</v>
      </c>
      <c r="F109" s="573">
        <f>'Linked Sheet'!F95</f>
        <v>364</v>
      </c>
      <c r="G109" s="573" t="str">
        <f>'Linked Sheet'!G95</f>
        <v>Yes</v>
      </c>
      <c r="H109" s="544">
        <f>'Linked Sheet'!H95</f>
        <v>0.7</v>
      </c>
      <c r="I109" s="551">
        <f>'Linked Sheet'!I95</f>
        <v>500</v>
      </c>
    </row>
    <row r="110" spans="1:19">
      <c r="A110" s="577" t="s">
        <v>33</v>
      </c>
      <c r="B110" s="614" t="s">
        <v>32</v>
      </c>
      <c r="C110" s="555">
        <f>'Linked Sheet'!C96</f>
        <v>0</v>
      </c>
      <c r="D110" s="573">
        <f>'Linked Sheet'!D96</f>
        <v>808</v>
      </c>
      <c r="E110" s="573">
        <f>'Linked Sheet'!E96</f>
        <v>5</v>
      </c>
      <c r="F110" s="573">
        <f>'Linked Sheet'!F96</f>
        <v>364</v>
      </c>
      <c r="G110" s="573" t="str">
        <f>'Linked Sheet'!G96</f>
        <v>Yes</v>
      </c>
      <c r="H110" s="544">
        <f>'Linked Sheet'!H96</f>
        <v>0.7</v>
      </c>
      <c r="I110" s="551">
        <f>'Linked Sheet'!I96</f>
        <v>566</v>
      </c>
    </row>
    <row r="111" spans="1:19">
      <c r="A111" s="577" t="s">
        <v>31</v>
      </c>
      <c r="B111" s="614" t="s">
        <v>30</v>
      </c>
      <c r="C111" s="555">
        <f>'Linked Sheet'!C97</f>
        <v>0</v>
      </c>
      <c r="D111" s="573">
        <f>'Linked Sheet'!D97</f>
        <v>762</v>
      </c>
      <c r="E111" s="573">
        <f>'Linked Sheet'!E97</f>
        <v>5</v>
      </c>
      <c r="F111" s="573">
        <f>'Linked Sheet'!F97</f>
        <v>364</v>
      </c>
      <c r="G111" s="573" t="str">
        <f>'Linked Sheet'!G97</f>
        <v>No</v>
      </c>
      <c r="H111" s="544" t="str">
        <f>'Linked Sheet'!H97</f>
        <v>-</v>
      </c>
      <c r="I111" s="551">
        <f>'Linked Sheet'!I97</f>
        <v>0</v>
      </c>
    </row>
    <row r="112" spans="1:19">
      <c r="A112" s="577" t="s">
        <v>29</v>
      </c>
      <c r="B112" s="614" t="s">
        <v>28</v>
      </c>
      <c r="C112" s="555">
        <f>'Linked Sheet'!C98</f>
        <v>0</v>
      </c>
      <c r="D112" s="573">
        <f>'Linked Sheet'!D98</f>
        <v>879</v>
      </c>
      <c r="E112" s="573">
        <f>'Linked Sheet'!E98</f>
        <v>6</v>
      </c>
      <c r="F112" s="573">
        <f>'Linked Sheet'!F98</f>
        <v>364</v>
      </c>
      <c r="G112" s="573" t="str">
        <f>'Linked Sheet'!G98</f>
        <v>Yes</v>
      </c>
      <c r="H112" s="544">
        <f>'Linked Sheet'!H98</f>
        <v>0.7</v>
      </c>
      <c r="I112" s="551">
        <f>'Linked Sheet'!I98</f>
        <v>615</v>
      </c>
    </row>
    <row r="113" spans="1:16">
      <c r="A113" s="577" t="s">
        <v>26</v>
      </c>
      <c r="B113" s="614" t="s">
        <v>25</v>
      </c>
      <c r="C113" s="555">
        <f>'Linked Sheet'!C99</f>
        <v>0</v>
      </c>
      <c r="D113" s="573">
        <f>'Linked Sheet'!D99</f>
        <v>1121</v>
      </c>
      <c r="E113" s="573">
        <f>'Linked Sheet'!E99</f>
        <v>9</v>
      </c>
      <c r="F113" s="573">
        <f>'Linked Sheet'!F99</f>
        <v>364</v>
      </c>
      <c r="G113" s="573" t="str">
        <f>'Linked Sheet'!G99</f>
        <v>No</v>
      </c>
      <c r="H113" s="573" t="str">
        <f>'Linked Sheet'!H99</f>
        <v>-</v>
      </c>
      <c r="I113" s="551">
        <f>'Linked Sheet'!I99</f>
        <v>0</v>
      </c>
    </row>
    <row r="114" spans="1:16" ht="12" thickBot="1">
      <c r="A114" s="578" t="s">
        <v>24</v>
      </c>
      <c r="B114" s="615" t="s">
        <v>23</v>
      </c>
      <c r="C114" s="556">
        <f>'Linked Sheet'!C100</f>
        <v>275</v>
      </c>
      <c r="D114" s="574">
        <f>'Linked Sheet'!D100</f>
        <v>1133</v>
      </c>
      <c r="E114" s="574">
        <f>'Linked Sheet'!E100</f>
        <v>8</v>
      </c>
      <c r="F114" s="574">
        <f>'Linked Sheet'!F100</f>
        <v>364</v>
      </c>
      <c r="G114" s="574" t="str">
        <f>'Linked Sheet'!G100</f>
        <v>No</v>
      </c>
      <c r="H114" s="574" t="str">
        <f>'Linked Sheet'!H100</f>
        <v>-</v>
      </c>
      <c r="I114" s="552">
        <f>'Linked Sheet'!I100</f>
        <v>0</v>
      </c>
    </row>
    <row r="115" spans="1:16">
      <c r="A115" s="462"/>
      <c r="B115" s="462"/>
      <c r="C115" s="462"/>
      <c r="D115" s="462"/>
      <c r="E115" s="462"/>
      <c r="F115" s="462"/>
      <c r="G115" s="462"/>
      <c r="H115" s="462"/>
      <c r="I115" s="462"/>
    </row>
    <row r="116" spans="1:16">
      <c r="A116" s="462"/>
      <c r="B116" s="462"/>
      <c r="C116" s="1"/>
      <c r="J116" s="69"/>
      <c r="K116" s="69"/>
      <c r="L116" s="69"/>
      <c r="M116" s="69"/>
      <c r="N116" s="69"/>
      <c r="O116" s="69"/>
      <c r="P116" s="69"/>
    </row>
    <row r="117" spans="1:16" ht="15.75" thickBot="1">
      <c r="A117" s="465"/>
      <c r="B117" s="465"/>
      <c r="C117" s="465"/>
      <c r="D117" s="465"/>
      <c r="E117" s="465"/>
      <c r="F117" s="465"/>
      <c r="G117" s="465"/>
      <c r="H117" s="465"/>
      <c r="I117" s="465"/>
      <c r="J117" s="485"/>
      <c r="K117" s="69"/>
      <c r="L117" s="69"/>
      <c r="M117" s="69"/>
      <c r="N117" s="69"/>
      <c r="O117" s="69"/>
      <c r="P117" s="69"/>
    </row>
    <row r="118" spans="1:16" ht="15">
      <c r="A118" s="452"/>
      <c r="B118" s="466"/>
      <c r="C118" s="466"/>
      <c r="D118" s="466"/>
      <c r="E118" s="466"/>
      <c r="F118" s="466"/>
      <c r="G118" s="466"/>
      <c r="H118" s="466"/>
      <c r="I118" s="466"/>
      <c r="J118" s="747"/>
      <c r="K118" s="69"/>
      <c r="L118" s="69"/>
      <c r="M118" s="69"/>
      <c r="N118" s="69"/>
      <c r="O118" s="69"/>
      <c r="P118" s="69"/>
    </row>
    <row r="119" spans="1:16" ht="26.25" thickBot="1">
      <c r="A119" s="467">
        <v>10</v>
      </c>
      <c r="B119" s="468" t="s">
        <v>1824</v>
      </c>
      <c r="C119" s="468"/>
      <c r="D119" s="468"/>
      <c r="E119" s="468"/>
      <c r="F119" s="469"/>
      <c r="G119" s="469"/>
      <c r="H119" s="469"/>
      <c r="I119" s="1689" t="s">
        <v>6751</v>
      </c>
      <c r="J119" s="747"/>
      <c r="K119" s="69"/>
      <c r="L119" s="69"/>
      <c r="M119" s="69"/>
      <c r="N119" s="69"/>
      <c r="O119" s="69"/>
      <c r="P119" s="69"/>
    </row>
    <row r="120" spans="1:16" ht="15.75" thickBot="1">
      <c r="A120" s="470"/>
      <c r="B120" s="471"/>
      <c r="C120" s="1748" t="s">
        <v>19</v>
      </c>
      <c r="D120" s="1749"/>
      <c r="E120" s="1749"/>
      <c r="F120" s="1750"/>
      <c r="G120" s="466"/>
      <c r="H120" s="466"/>
      <c r="I120" s="466"/>
      <c r="J120" s="466"/>
    </row>
    <row r="121" spans="1:16" ht="57" thickBot="1">
      <c r="A121" s="581" t="s">
        <v>18</v>
      </c>
      <c r="B121" s="580" t="s">
        <v>17</v>
      </c>
      <c r="C121" s="549" t="s">
        <v>16</v>
      </c>
      <c r="D121" s="549" t="s">
        <v>15</v>
      </c>
      <c r="E121" s="549" t="s">
        <v>14</v>
      </c>
      <c r="F121" s="584" t="s">
        <v>13</v>
      </c>
      <c r="G121" s="452"/>
      <c r="H121" s="452"/>
      <c r="I121" s="452"/>
      <c r="J121" s="452"/>
    </row>
    <row r="122" spans="1:16" ht="15">
      <c r="A122" s="582">
        <v>501</v>
      </c>
      <c r="B122" s="607" t="s">
        <v>12</v>
      </c>
      <c r="C122" s="609">
        <f>'Linked Sheet'!D70</f>
        <v>128</v>
      </c>
      <c r="D122" s="545">
        <f>'Linked Sheet'!D71</f>
        <v>135</v>
      </c>
      <c r="E122" s="545">
        <f>'Linked Sheet'!D72</f>
        <v>65</v>
      </c>
      <c r="F122" s="610">
        <f>'Linked Sheet'!D73</f>
        <v>81</v>
      </c>
      <c r="G122" s="452"/>
      <c r="H122" s="452"/>
      <c r="I122" s="452"/>
      <c r="J122" s="452"/>
    </row>
    <row r="123" spans="1:16" ht="15.75" thickBot="1">
      <c r="A123" s="583">
        <v>560</v>
      </c>
      <c r="B123" s="608" t="s">
        <v>11</v>
      </c>
      <c r="C123" s="611">
        <f>'Linked Sheet'!$D75</f>
        <v>135</v>
      </c>
      <c r="D123" s="547">
        <f>'Linked Sheet'!D76</f>
        <v>65</v>
      </c>
      <c r="E123" s="547">
        <f>'Linked Sheet'!$D77</f>
        <v>81</v>
      </c>
      <c r="F123" s="612">
        <f>'Linked Sheet'!$D78</f>
        <v>42</v>
      </c>
      <c r="G123" s="452"/>
      <c r="H123" s="452"/>
      <c r="I123" s="452"/>
      <c r="J123" s="452"/>
    </row>
    <row r="124" spans="1:16" ht="15.75" thickBot="1">
      <c r="A124" s="472"/>
      <c r="B124" s="472"/>
      <c r="C124" s="472"/>
      <c r="D124" s="472"/>
      <c r="E124" s="465"/>
      <c r="F124" s="465"/>
      <c r="G124" s="465"/>
      <c r="H124" s="465"/>
      <c r="I124" s="465"/>
      <c r="J124" s="452"/>
    </row>
    <row r="125" spans="1:16" ht="15">
      <c r="A125" s="464"/>
      <c r="B125" s="464"/>
      <c r="C125" s="464"/>
      <c r="D125" s="464"/>
      <c r="E125" s="463"/>
      <c r="F125" s="463"/>
      <c r="G125" s="463"/>
      <c r="H125" s="463"/>
      <c r="I125" s="463"/>
      <c r="J125" s="452"/>
    </row>
    <row r="126" spans="1:16" ht="25.5">
      <c r="A126" s="467">
        <v>11</v>
      </c>
      <c r="B126" s="473" t="s">
        <v>1825</v>
      </c>
      <c r="C126" s="473"/>
      <c r="D126" s="466"/>
      <c r="E126" s="452"/>
      <c r="F126" s="452"/>
      <c r="G126" s="452"/>
      <c r="H126" s="452"/>
      <c r="I126" s="1689" t="s">
        <v>6751</v>
      </c>
      <c r="J126" s="452"/>
    </row>
    <row r="127" spans="1:16" ht="15.75" thickBot="1">
      <c r="A127" s="474"/>
      <c r="B127" s="469"/>
      <c r="C127" s="475"/>
      <c r="D127" s="466"/>
      <c r="E127" s="452"/>
      <c r="F127" s="452"/>
      <c r="G127" s="452"/>
      <c r="H127" s="452"/>
      <c r="I127" s="452"/>
      <c r="J127" s="452"/>
    </row>
    <row r="128" spans="1:16" ht="15" customHeight="1" thickBot="1">
      <c r="A128" s="455" t="s">
        <v>6</v>
      </c>
      <c r="B128" s="455" t="s">
        <v>5</v>
      </c>
      <c r="C128" s="549" t="s">
        <v>4</v>
      </c>
      <c r="D128" s="466"/>
      <c r="E128" s="452"/>
      <c r="F128" s="452"/>
      <c r="G128" s="452"/>
      <c r="H128" s="452"/>
      <c r="I128" s="452"/>
      <c r="J128" s="452"/>
    </row>
    <row r="129" spans="1:10" ht="15">
      <c r="A129" s="582" t="s">
        <v>1</v>
      </c>
      <c r="B129" s="582" t="s">
        <v>9</v>
      </c>
      <c r="C129" s="589">
        <f>'Linked Sheet'!D78</f>
        <v>42</v>
      </c>
      <c r="D129" s="466"/>
      <c r="E129" s="452"/>
      <c r="F129" s="452"/>
      <c r="G129" s="452"/>
      <c r="H129" s="452"/>
      <c r="I129" s="452"/>
      <c r="J129" s="452"/>
    </row>
    <row r="130" spans="1:10" ht="15.75" thickBot="1">
      <c r="A130" s="583" t="s">
        <v>1</v>
      </c>
      <c r="B130" s="583" t="s">
        <v>8</v>
      </c>
      <c r="C130" s="590">
        <f>'Linked Sheet'!D79</f>
        <v>54</v>
      </c>
      <c r="D130" s="466"/>
      <c r="E130" s="452"/>
      <c r="F130" s="452"/>
      <c r="G130" s="452"/>
      <c r="H130" s="452"/>
      <c r="I130" s="452"/>
      <c r="J130" s="452"/>
    </row>
    <row r="131" spans="1:10" ht="15">
      <c r="A131" s="476"/>
      <c r="B131" s="476"/>
      <c r="C131" s="476"/>
      <c r="D131" s="464"/>
      <c r="E131" s="452"/>
      <c r="F131" s="452"/>
      <c r="G131" s="452"/>
      <c r="H131" s="452"/>
      <c r="I131" s="452"/>
      <c r="J131" s="452"/>
    </row>
    <row r="132" spans="1:10" ht="15.75" thickBot="1">
      <c r="A132" s="477"/>
      <c r="B132" s="478"/>
      <c r="C132" s="478"/>
      <c r="D132" s="472"/>
      <c r="E132" s="465"/>
      <c r="F132" s="465"/>
      <c r="G132" s="465"/>
      <c r="H132" s="465"/>
      <c r="I132" s="465"/>
      <c r="J132" s="452"/>
    </row>
    <row r="133" spans="1:10" ht="15">
      <c r="A133" s="479"/>
      <c r="B133" s="476"/>
      <c r="C133" s="476"/>
      <c r="D133" s="464"/>
      <c r="E133" s="463"/>
      <c r="F133" s="463"/>
      <c r="G133" s="463"/>
      <c r="H133" s="463"/>
      <c r="I133" s="463"/>
      <c r="J133" s="452"/>
    </row>
    <row r="134" spans="1:10" ht="25.5">
      <c r="A134" s="467">
        <v>12</v>
      </c>
      <c r="B134" s="480" t="s">
        <v>1826</v>
      </c>
      <c r="C134" s="473"/>
      <c r="D134" s="466"/>
      <c r="E134" s="452"/>
      <c r="F134" s="452"/>
      <c r="G134" s="452"/>
      <c r="H134" s="452"/>
      <c r="I134" s="1689" t="s">
        <v>6751</v>
      </c>
      <c r="J134" s="452"/>
    </row>
    <row r="135" spans="1:10" ht="15.75" thickBot="1">
      <c r="A135" s="474"/>
      <c r="B135" s="469"/>
      <c r="C135" s="475"/>
      <c r="D135" s="466"/>
      <c r="E135" s="452"/>
      <c r="F135" s="452"/>
      <c r="G135" s="452"/>
      <c r="H135" s="452"/>
      <c r="I135" s="452"/>
      <c r="J135" s="452"/>
    </row>
    <row r="136" spans="1:10" ht="15.75" thickBot="1">
      <c r="A136" s="581" t="s">
        <v>6</v>
      </c>
      <c r="B136" s="580" t="s">
        <v>5</v>
      </c>
      <c r="C136" s="581" t="s">
        <v>4</v>
      </c>
      <c r="D136" s="466"/>
      <c r="E136" s="452"/>
      <c r="F136" s="452"/>
      <c r="G136" s="452"/>
      <c r="H136" s="452"/>
      <c r="I136" s="452"/>
      <c r="J136" s="452"/>
    </row>
    <row r="137" spans="1:10" ht="15">
      <c r="A137" s="586" t="s">
        <v>1</v>
      </c>
      <c r="B137" s="585" t="s">
        <v>3</v>
      </c>
      <c r="C137" s="606">
        <f>'Linked Sheet'!D80</f>
        <v>180</v>
      </c>
      <c r="D137" s="466"/>
      <c r="E137" s="452"/>
      <c r="F137" s="452"/>
      <c r="G137" s="452"/>
      <c r="H137" s="452"/>
      <c r="I137" s="452"/>
      <c r="J137" s="452"/>
    </row>
    <row r="138" spans="1:10" ht="15">
      <c r="A138" s="586" t="s">
        <v>1</v>
      </c>
      <c r="B138" s="585" t="s">
        <v>2</v>
      </c>
      <c r="C138" s="587">
        <f>'Linked Sheet'!D81</f>
        <v>278</v>
      </c>
      <c r="D138" s="466"/>
      <c r="E138" s="452"/>
      <c r="F138" s="452"/>
      <c r="G138" s="452"/>
      <c r="H138" s="452"/>
      <c r="I138" s="452"/>
      <c r="J138" s="452"/>
    </row>
    <row r="139" spans="1:10" ht="15.75" thickBot="1">
      <c r="A139" s="583" t="s">
        <v>1</v>
      </c>
      <c r="B139" s="579" t="s">
        <v>0</v>
      </c>
      <c r="C139" s="588">
        <f>'Linked Sheet'!D82</f>
        <v>278</v>
      </c>
      <c r="D139" s="466"/>
      <c r="E139" s="452"/>
      <c r="F139" s="452"/>
      <c r="G139" s="452"/>
      <c r="H139" s="452"/>
      <c r="I139" s="452"/>
      <c r="J139" s="452"/>
    </row>
    <row r="140" spans="1:10" ht="15">
      <c r="A140" s="469"/>
      <c r="B140" s="469"/>
      <c r="C140" s="476"/>
      <c r="D140" s="466"/>
      <c r="E140" s="452"/>
      <c r="F140" s="452"/>
      <c r="G140" s="452"/>
      <c r="H140" s="452"/>
      <c r="I140" s="452"/>
      <c r="J140" s="452"/>
    </row>
    <row r="141" spans="1:10" ht="15.75" thickBot="1">
      <c r="A141" s="465"/>
      <c r="B141" s="465"/>
      <c r="C141" s="465"/>
      <c r="D141" s="465"/>
      <c r="E141" s="465"/>
      <c r="F141" s="465"/>
      <c r="G141" s="465"/>
      <c r="H141" s="465"/>
      <c r="I141" s="465"/>
      <c r="J141" s="452"/>
    </row>
    <row r="142" spans="1:10" ht="15">
      <c r="A142" s="452"/>
      <c r="B142" s="452"/>
      <c r="C142" s="452"/>
      <c r="D142" s="452"/>
      <c r="E142" s="452"/>
      <c r="F142" s="452"/>
      <c r="G142" s="452"/>
      <c r="H142" s="452"/>
      <c r="I142" s="452"/>
      <c r="J142" s="452"/>
    </row>
    <row r="143" spans="1:10" ht="25.5">
      <c r="A143" s="467">
        <v>13</v>
      </c>
      <c r="B143" s="451" t="s">
        <v>1859</v>
      </c>
      <c r="C143" s="1684"/>
      <c r="I143" s="1689" t="s">
        <v>6751</v>
      </c>
      <c r="J143" s="617"/>
    </row>
    <row r="144" spans="1:10" ht="28.5" customHeight="1" thickBot="1">
      <c r="A144" s="1746" t="s">
        <v>6749</v>
      </c>
      <c r="B144" s="1746"/>
      <c r="C144" s="1746"/>
      <c r="D144" s="1746"/>
      <c r="E144" s="1746"/>
      <c r="F144" s="1746"/>
      <c r="G144" s="1746"/>
      <c r="H144" s="1746"/>
      <c r="I144" s="1746"/>
      <c r="J144" s="617"/>
    </row>
    <row r="145" spans="1:10" ht="15.75" thickBot="1">
      <c r="A145" s="33" t="s">
        <v>52</v>
      </c>
      <c r="B145" s="58" t="s">
        <v>51</v>
      </c>
      <c r="C145" s="33" t="s">
        <v>4</v>
      </c>
      <c r="J145" s="617"/>
    </row>
    <row r="146" spans="1:10" ht="15">
      <c r="A146" s="618" t="s">
        <v>1857</v>
      </c>
      <c r="B146" s="619" t="s">
        <v>1861</v>
      </c>
      <c r="C146" s="620">
        <f>'Linked Sheet'!C106</f>
        <v>655</v>
      </c>
      <c r="J146" s="617"/>
    </row>
    <row r="147" spans="1:10" ht="15.75" thickBot="1">
      <c r="A147" s="621" t="s">
        <v>1858</v>
      </c>
      <c r="B147" s="622" t="s">
        <v>1862</v>
      </c>
      <c r="C147" s="623">
        <f>'Linked Sheet'!C107</f>
        <v>336</v>
      </c>
      <c r="J147" s="617"/>
    </row>
    <row r="148" spans="1:10" ht="15.75" thickBot="1">
      <c r="A148" s="624"/>
      <c r="B148" s="624"/>
      <c r="C148" s="624"/>
      <c r="D148" s="624"/>
      <c r="E148" s="624"/>
      <c r="F148" s="624"/>
      <c r="G148" s="624"/>
      <c r="H148" s="624"/>
      <c r="I148" s="624"/>
      <c r="J148" s="617"/>
    </row>
    <row r="149" spans="1:10" ht="15">
      <c r="A149" s="625"/>
      <c r="B149" s="626"/>
      <c r="C149" s="626"/>
      <c r="D149" s="626"/>
      <c r="E149" s="626"/>
      <c r="F149" s="626"/>
      <c r="G149" s="626"/>
      <c r="H149" s="626"/>
      <c r="I149" s="626"/>
      <c r="J149" s="617"/>
    </row>
    <row r="150" spans="1:10" ht="25.5">
      <c r="A150" s="467">
        <v>14</v>
      </c>
      <c r="B150" s="451" t="s">
        <v>1863</v>
      </c>
      <c r="C150" s="504"/>
      <c r="I150" s="1689" t="s">
        <v>6751</v>
      </c>
      <c r="J150" s="617"/>
    </row>
    <row r="151" spans="1:10" ht="39" customHeight="1" thickBot="1">
      <c r="A151" s="1747" t="s">
        <v>6749</v>
      </c>
      <c r="B151" s="1747"/>
      <c r="C151" s="1747"/>
      <c r="D151" s="1747"/>
      <c r="E151" s="1747"/>
      <c r="F151" s="1747"/>
      <c r="G151" s="1747"/>
      <c r="H151" s="1747"/>
    </row>
    <row r="152" spans="1:10" ht="57" thickBot="1">
      <c r="A152" s="33" t="s">
        <v>52</v>
      </c>
      <c r="B152" s="58" t="s">
        <v>51</v>
      </c>
      <c r="C152" s="33" t="s">
        <v>50</v>
      </c>
      <c r="D152" s="57" t="s">
        <v>1625</v>
      </c>
      <c r="E152" s="32" t="s">
        <v>6764</v>
      </c>
      <c r="F152" s="32" t="s">
        <v>1628</v>
      </c>
      <c r="G152" s="32" t="s">
        <v>6765</v>
      </c>
      <c r="H152" s="32" t="s">
        <v>6766</v>
      </c>
      <c r="I152" s="31" t="s">
        <v>48</v>
      </c>
    </row>
    <row r="153" spans="1:10" ht="12" thickBot="1">
      <c r="A153" s="628" t="s">
        <v>1855</v>
      </c>
      <c r="B153" s="628" t="s">
        <v>1856</v>
      </c>
      <c r="C153" s="629" t="str">
        <f>'Linked Sheet'!C113</f>
        <v>-</v>
      </c>
      <c r="D153" s="629">
        <f>'Linked Sheet'!D113</f>
        <v>877</v>
      </c>
      <c r="E153" s="629">
        <f>'Linked Sheet'!E113</f>
        <v>5</v>
      </c>
      <c r="F153" s="629">
        <f>'Linked Sheet'!F113</f>
        <v>6026</v>
      </c>
      <c r="G153" s="629">
        <f>'Linked Sheet'!G113</f>
        <v>43</v>
      </c>
      <c r="H153" s="629">
        <f>'Linked Sheet'!H113</f>
        <v>206</v>
      </c>
      <c r="I153" s="629" t="str">
        <f>'Linked Sheet'!I113</f>
        <v>No</v>
      </c>
    </row>
    <row r="154" spans="1:10" ht="12" thickBot="1">
      <c r="A154" s="624"/>
      <c r="B154" s="624"/>
      <c r="C154" s="624"/>
      <c r="D154" s="624"/>
      <c r="E154" s="624"/>
      <c r="F154" s="624"/>
      <c r="G154" s="624"/>
      <c r="H154" s="624"/>
      <c r="I154" s="624"/>
    </row>
    <row r="155" spans="1:10">
      <c r="A155" s="625"/>
      <c r="B155" s="626"/>
      <c r="C155" s="626"/>
      <c r="D155" s="626"/>
      <c r="E155" s="626"/>
      <c r="F155" s="626"/>
      <c r="G155" s="626"/>
      <c r="H155" s="626"/>
      <c r="I155" s="626"/>
    </row>
    <row r="156" spans="1:10" ht="25.5">
      <c r="A156" s="467">
        <v>15</v>
      </c>
      <c r="B156" s="86" t="s">
        <v>5672</v>
      </c>
      <c r="C156" s="504"/>
      <c r="I156" s="1689" t="s">
        <v>6751</v>
      </c>
    </row>
    <row r="157" spans="1:10" ht="27" customHeight="1" thickBot="1">
      <c r="A157" s="1746" t="s">
        <v>6749</v>
      </c>
      <c r="B157" s="1746"/>
      <c r="C157" s="1746"/>
      <c r="D157" s="1746"/>
      <c r="E157" s="1746"/>
      <c r="F157" s="1746"/>
      <c r="G157" s="1746"/>
      <c r="H157" s="1746"/>
      <c r="I157" s="1746"/>
    </row>
    <row r="158" spans="1:10" ht="57" thickBot="1">
      <c r="A158" s="33" t="s">
        <v>52</v>
      </c>
      <c r="B158" s="58" t="s">
        <v>51</v>
      </c>
      <c r="C158" s="33" t="s">
        <v>50</v>
      </c>
      <c r="D158" s="57" t="s">
        <v>1625</v>
      </c>
      <c r="E158" s="32" t="s">
        <v>6764</v>
      </c>
      <c r="F158" s="32" t="s">
        <v>1628</v>
      </c>
      <c r="G158" s="32" t="s">
        <v>6765</v>
      </c>
      <c r="H158" s="32" t="s">
        <v>6766</v>
      </c>
      <c r="I158" s="31" t="s">
        <v>48</v>
      </c>
    </row>
    <row r="159" spans="1:10">
      <c r="A159" s="618" t="s">
        <v>1853</v>
      </c>
      <c r="B159" s="619" t="s">
        <v>1865</v>
      </c>
      <c r="C159" s="618" t="str">
        <f>'Linked Sheet'!C119</f>
        <v>-</v>
      </c>
      <c r="D159" s="618">
        <f>'Linked Sheet'!D119</f>
        <v>6541</v>
      </c>
      <c r="E159" s="618">
        <f>'Linked Sheet'!E119</f>
        <v>5</v>
      </c>
      <c r="F159" s="618">
        <f>'Linked Sheet'!F119</f>
        <v>6541</v>
      </c>
      <c r="G159" s="618">
        <f>'Linked Sheet'!G119</f>
        <v>5</v>
      </c>
      <c r="H159" s="618" t="str">
        <f>'Linked Sheet'!H119</f>
        <v>-</v>
      </c>
      <c r="I159" s="618" t="str">
        <f>'Linked Sheet'!I119</f>
        <v>-</v>
      </c>
    </row>
    <row r="160" spans="1:10" ht="12" thickBot="1">
      <c r="A160" s="621" t="s">
        <v>1854</v>
      </c>
      <c r="B160" s="622" t="s">
        <v>1866</v>
      </c>
      <c r="C160" s="621" t="str">
        <f>'Linked Sheet'!C120</f>
        <v>-</v>
      </c>
      <c r="D160" s="633">
        <f>'Linked Sheet'!D120</f>
        <v>6541</v>
      </c>
      <c r="E160" s="633">
        <f>'Linked Sheet'!E120</f>
        <v>5</v>
      </c>
      <c r="F160" s="633">
        <f>'Linked Sheet'!F120</f>
        <v>6541</v>
      </c>
      <c r="G160" s="633">
        <f>'Linked Sheet'!G120</f>
        <v>5</v>
      </c>
      <c r="H160" s="633" t="str">
        <f>'Linked Sheet'!H120</f>
        <v>-</v>
      </c>
      <c r="I160" s="634" t="str">
        <f>'Linked Sheet'!I120</f>
        <v>-</v>
      </c>
    </row>
    <row r="161" spans="1:9" ht="12" thickBot="1">
      <c r="A161" s="624"/>
      <c r="B161" s="624"/>
      <c r="C161" s="624"/>
      <c r="D161" s="624"/>
      <c r="E161" s="624"/>
      <c r="F161" s="624"/>
      <c r="G161" s="624"/>
      <c r="H161" s="624"/>
      <c r="I161" s="624"/>
    </row>
    <row r="162" spans="1:9">
      <c r="A162" s="625"/>
      <c r="B162" s="626"/>
      <c r="C162" s="626"/>
      <c r="D162" s="626"/>
      <c r="E162" s="626"/>
      <c r="F162" s="626"/>
      <c r="G162" s="626"/>
      <c r="H162" s="626"/>
      <c r="I162" s="626"/>
    </row>
    <row r="163" spans="1:9" ht="25.5">
      <c r="A163" s="467">
        <v>16</v>
      </c>
      <c r="B163" s="451" t="s">
        <v>1867</v>
      </c>
      <c r="C163" s="504"/>
      <c r="H163" s="69"/>
      <c r="I163" s="1689" t="s">
        <v>6751</v>
      </c>
    </row>
    <row r="164" spans="1:9" ht="26.25" customHeight="1" thickBot="1">
      <c r="A164" s="1746" t="s">
        <v>6749</v>
      </c>
      <c r="B164" s="1746"/>
      <c r="C164" s="1746"/>
      <c r="D164" s="1746"/>
      <c r="E164" s="1746"/>
      <c r="F164" s="1746"/>
      <c r="G164" s="1746"/>
      <c r="H164" s="1746"/>
      <c r="I164" s="1746"/>
    </row>
    <row r="165" spans="1:9" ht="57" thickBot="1">
      <c r="A165" s="33" t="s">
        <v>52</v>
      </c>
      <c r="B165" s="58" t="s">
        <v>51</v>
      </c>
      <c r="C165" s="33" t="s">
        <v>50</v>
      </c>
      <c r="D165" s="57" t="s">
        <v>1625</v>
      </c>
      <c r="E165" s="32" t="s">
        <v>6764</v>
      </c>
      <c r="F165" s="32" t="s">
        <v>1628</v>
      </c>
      <c r="G165" s="32" t="s">
        <v>6765</v>
      </c>
      <c r="H165" s="32" t="s">
        <v>6766</v>
      </c>
      <c r="I165" s="31" t="s">
        <v>48</v>
      </c>
    </row>
    <row r="166" spans="1:9" ht="12" thickBot="1">
      <c r="A166" s="618" t="s">
        <v>1696</v>
      </c>
      <c r="B166" s="619" t="s">
        <v>1868</v>
      </c>
      <c r="C166" s="1591">
        <f>'Linked Sheet'!C126</f>
        <v>135</v>
      </c>
      <c r="D166" s="629">
        <f>'Linked Sheet'!D126</f>
        <v>135</v>
      </c>
      <c r="E166" s="629">
        <f>'Linked Sheet'!E126</f>
        <v>5</v>
      </c>
      <c r="F166" s="629">
        <f>'Linked Sheet'!F126</f>
        <v>433</v>
      </c>
      <c r="G166" s="629">
        <f>'Linked Sheet'!G126</f>
        <v>5</v>
      </c>
      <c r="H166" s="629">
        <f>'Linked Sheet'!H126</f>
        <v>205</v>
      </c>
      <c r="I166" s="630" t="str">
        <f>'Linked Sheet'!I126</f>
        <v>No</v>
      </c>
    </row>
    <row r="167" spans="1:9" ht="12" thickBot="1">
      <c r="A167" s="621" t="s">
        <v>1697</v>
      </c>
      <c r="B167" s="622" t="s">
        <v>1869</v>
      </c>
      <c r="C167" s="1591">
        <f>'Linked Sheet'!C127</f>
        <v>74</v>
      </c>
      <c r="D167" s="629">
        <f>'Linked Sheet'!D127</f>
        <v>74</v>
      </c>
      <c r="E167" s="629">
        <f>'Linked Sheet'!E127</f>
        <v>5</v>
      </c>
      <c r="F167" s="629">
        <f>'Linked Sheet'!F127</f>
        <v>761</v>
      </c>
      <c r="G167" s="629">
        <f>'Linked Sheet'!G127</f>
        <v>5</v>
      </c>
      <c r="H167" s="629">
        <f>'Linked Sheet'!H127</f>
        <v>205</v>
      </c>
      <c r="I167" s="630" t="str">
        <f>'Linked Sheet'!I127</f>
        <v>No</v>
      </c>
    </row>
    <row r="168" spans="1:9" ht="12" thickBot="1">
      <c r="A168" s="624"/>
      <c r="B168" s="624"/>
      <c r="C168" s="624"/>
      <c r="D168" s="624"/>
      <c r="E168" s="624"/>
      <c r="F168" s="624"/>
      <c r="G168" s="624"/>
      <c r="H168" s="624"/>
      <c r="I168" s="624"/>
    </row>
    <row r="173" spans="1:9">
      <c r="B173" s="467"/>
    </row>
  </sheetData>
  <mergeCells count="11">
    <mergeCell ref="C75:F75"/>
    <mergeCell ref="A1:B1"/>
    <mergeCell ref="A46:G46"/>
    <mergeCell ref="A47:G47"/>
    <mergeCell ref="A48:G48"/>
    <mergeCell ref="C69:F69"/>
    <mergeCell ref="A164:I164"/>
    <mergeCell ref="A157:I157"/>
    <mergeCell ref="A151:H151"/>
    <mergeCell ref="A144:I144"/>
    <mergeCell ref="C120:F120"/>
  </mergeCells>
  <hyperlinks>
    <hyperlink ref="B4" location="'S118 Non-mandatory prices'!A19" display="Acute phase of rehabilitation"/>
    <hyperlink ref="B5" location="'S118 Non-mandatory prices'!A35" display="Adult hearing services"/>
    <hyperlink ref="B6" location="'S118 Non-mandatory prices'!A44" display="Cataracts"/>
    <hyperlink ref="B8" location="'S118 Non-mandatory prices'!A62" display="Direct access plain film X-ray"/>
    <hyperlink ref="B9" location="'S118 Non-mandatory prices'!A68" display="GUM outpatient attendance"/>
    <hyperlink ref="B10" location="'S118 Non-mandatory prices'!A74" display="Neurology and neurosurgery outpatient attendances"/>
    <hyperlink ref="B11" location="'S118 Non-mandatory prices'!A82" display="Non face-to-face outpatient attendances"/>
    <hyperlink ref="B12" location="'S118 Non-mandatory prices'!A88" display="Specialist rehabilitation"/>
    <hyperlink ref="B13" location="'S118 Non-mandatory prices'!A100" display="Non-mandatory Non-delivery admitted patient and outpatient procedure prices for maternity services"/>
    <hyperlink ref="B14" location="'S118 Non-mandatory prices'!A119" display="Non-mandatory outpatient attendance prices for maternity services"/>
    <hyperlink ref="B15" location="'S118 Non-mandatory prices'!A126" display="Non-mandatory community prices for maternity services"/>
    <hyperlink ref="B16" location="'S118 Non-mandatory prices'!A134" display="Non-mandatory antenatal assement visit for maternity services"/>
    <hyperlink ref="E4" location="'S118 Non-mandatory prices'!A143" display="Acute Kidney Dialysis"/>
    <hyperlink ref="E5" location="'S118 Non-mandatory prices'!A150" display="Complex Endoscopy"/>
    <hyperlink ref="E6" location="'S118 Non-mandatory prices'!A156" display="Cochlear implants "/>
    <hyperlink ref="E8" location="'S118 Non-mandatory prices'!A163" display="Photodynamic Therapy "/>
    <hyperlink ref="I19" location="'S118 Non-mandatory prices'!A1" display="Return to top"/>
    <hyperlink ref="I35" location="'S118 Non-mandatory prices'!A1" display="Return to top"/>
    <hyperlink ref="I44" location="'S118 Non-mandatory prices'!A1" display="Return to top"/>
    <hyperlink ref="I62" location="'S118 Non-mandatory prices'!A1" display="Return to top"/>
    <hyperlink ref="I68" location="'S118 Non-mandatory prices'!A1" display="Return to top"/>
    <hyperlink ref="I74" location="'S118 Non-mandatory prices'!A1" display="Return to top"/>
    <hyperlink ref="I82" location="'S118 Non-mandatory prices'!A1" display="Return to top"/>
    <hyperlink ref="I88" location="'S118 Non-mandatory prices'!A1" display="Return to top"/>
    <hyperlink ref="I100" location="'S118 Non-mandatory prices'!A1" display="Return to top"/>
    <hyperlink ref="I119" location="'S118 Non-mandatory prices'!A1" display="Return to top"/>
    <hyperlink ref="I126" location="'S118 Non-mandatory prices'!A1" display="Return to top"/>
    <hyperlink ref="I134" location="'S118 Non-mandatory prices'!A1" display="Return to top"/>
    <hyperlink ref="I143" location="'S118 Non-mandatory prices'!A1" display="Return to top"/>
    <hyperlink ref="I150" location="'S118 Non-mandatory prices'!A1" display="Return to top"/>
    <hyperlink ref="I156" location="'S118 Non-mandatory prices'!A1" display="Return to top"/>
    <hyperlink ref="I163" location="'S118 Non-mandatory prices'!A1" display="Return to top"/>
  </hyperlinks>
  <pageMargins left="0.7" right="0.7" top="0.75" bottom="0.75" header="0.3" footer="0.3"/>
  <pageSetup paperSize="9" scale="48" orientation="portrait" r:id="rId1"/>
  <rowBreaks count="1" manualBreakCount="1">
    <brk id="9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249977111117893"/>
  </sheetPr>
  <dimension ref="A1:AD128"/>
  <sheetViews>
    <sheetView workbookViewId="0"/>
  </sheetViews>
  <sheetFormatPr defaultRowHeight="15"/>
  <cols>
    <col min="2" max="2" width="77.5703125" customWidth="1"/>
    <col min="3" max="3" width="59.5703125" customWidth="1"/>
    <col min="5" max="5" width="18.5703125" customWidth="1"/>
    <col min="6" max="6" width="14.5703125" customWidth="1"/>
    <col min="7" max="7" width="11.140625" customWidth="1"/>
    <col min="8" max="8" width="45" bestFit="1" customWidth="1"/>
    <col min="9" max="9" width="48.5703125" customWidth="1"/>
    <col min="10" max="10" width="11" customWidth="1"/>
    <col min="11" max="11" width="11.85546875" bestFit="1" customWidth="1"/>
    <col min="12" max="12" width="73.28515625" bestFit="1" customWidth="1"/>
    <col min="13" max="13" width="45" bestFit="1" customWidth="1"/>
    <col min="14" max="14" width="103" style="250" bestFit="1" customWidth="1"/>
    <col min="16" max="16" width="9.140625" style="250"/>
    <col min="19" max="19" width="8.7109375" bestFit="1" customWidth="1"/>
    <col min="23" max="23" width="14" bestFit="1" customWidth="1"/>
  </cols>
  <sheetData>
    <row r="1" spans="2:16" s="249" customFormat="1">
      <c r="N1" s="250"/>
      <c r="P1" s="250"/>
    </row>
    <row r="2" spans="2:16" s="249" customFormat="1" ht="24" thickBot="1">
      <c r="B2" s="252" t="s">
        <v>1619</v>
      </c>
      <c r="N2" s="250"/>
      <c r="P2" s="250"/>
    </row>
    <row r="3" spans="2:16">
      <c r="B3" s="250"/>
      <c r="D3" s="684"/>
      <c r="M3" s="1757" t="s">
        <v>1618</v>
      </c>
      <c r="N3" s="1758"/>
      <c r="O3" s="1759"/>
    </row>
    <row r="4" spans="2:16" ht="15.75" thickBot="1">
      <c r="B4" s="251" t="s">
        <v>1620</v>
      </c>
      <c r="H4" s="251" t="s">
        <v>1835</v>
      </c>
      <c r="M4" s="1760"/>
      <c r="N4" s="1761"/>
      <c r="O4" s="1762"/>
    </row>
    <row r="5" spans="2:16" ht="15.75" thickBot="1">
      <c r="B5" s="225" t="s">
        <v>52</v>
      </c>
      <c r="C5" s="226" t="s">
        <v>51</v>
      </c>
      <c r="D5" s="226" t="s">
        <v>1617</v>
      </c>
      <c r="E5" s="227" t="s">
        <v>1616</v>
      </c>
      <c r="F5" s="494" t="s">
        <v>118</v>
      </c>
      <c r="H5" s="223" t="s">
        <v>52</v>
      </c>
      <c r="I5" s="224" t="s">
        <v>51</v>
      </c>
      <c r="J5" s="243" t="s">
        <v>1617</v>
      </c>
      <c r="M5" s="248" t="s">
        <v>52</v>
      </c>
      <c r="N5" s="247"/>
      <c r="O5" s="246" t="s">
        <v>4</v>
      </c>
    </row>
    <row r="6" spans="2:16">
      <c r="B6" s="228" t="s">
        <v>117</v>
      </c>
      <c r="C6" s="229" t="s">
        <v>1670</v>
      </c>
      <c r="D6" s="229">
        <f>VLOOKUP(B6,Prices!$A$16:$AY$147,25,FALSE)</f>
        <v>1430</v>
      </c>
      <c r="E6" s="492" t="str">
        <f>Prices!O17</f>
        <v>Rollover</v>
      </c>
      <c r="F6" s="496">
        <f>Prices!E17</f>
        <v>0.46</v>
      </c>
      <c r="H6" s="234" t="str">
        <f>B6</f>
        <v>DZ11A</v>
      </c>
      <c r="I6" s="235" t="str">
        <f>C6</f>
        <v>Lobar, Atypical or Viral Pneumonia, with Major CC</v>
      </c>
      <c r="J6" s="236">
        <f>VLOOKUP(H6,'2014-15 Non-mandatory tariff'!$A$23:$D$33,4,FALSE)</f>
        <v>1456</v>
      </c>
      <c r="M6" s="261" t="str">
        <f t="shared" ref="M6:M16" si="0">IF(B6="","",B6)</f>
        <v>DZ11A</v>
      </c>
      <c r="N6" s="238" t="str">
        <f>C6</f>
        <v>Lobar, Atypical or Viral Pneumonia, with Major CC</v>
      </c>
      <c r="O6" s="245">
        <f>D6/J6-1</f>
        <v>-1.7857142857142905E-2</v>
      </c>
    </row>
    <row r="7" spans="2:16">
      <c r="B7" s="230" t="s">
        <v>115</v>
      </c>
      <c r="C7" s="231" t="s">
        <v>1671</v>
      </c>
      <c r="D7" s="231">
        <f>VLOOKUP(B7,Prices!A17:AY148,25,FALSE)</f>
        <v>1102</v>
      </c>
      <c r="E7" s="493" t="str">
        <f>Prices!O18</f>
        <v>Rollover</v>
      </c>
      <c r="F7" s="496">
        <f>Prices!E18</f>
        <v>0.51</v>
      </c>
      <c r="H7" s="237" t="str">
        <f t="shared" ref="H7:H69" si="1">B7</f>
        <v>DZ11B</v>
      </c>
      <c r="I7" s="238" t="str">
        <f t="shared" ref="I7:I69" si="2">C7</f>
        <v>Lobar, Atypical or Viral Pneumonia, with Intermediate CC</v>
      </c>
      <c r="J7" s="239">
        <f>VLOOKUP(H7,'2014-15 Non-mandatory tariff'!$A$23:$D$33,4,FALSE)</f>
        <v>1122</v>
      </c>
      <c r="M7" s="261" t="str">
        <f t="shared" si="0"/>
        <v>DZ11B</v>
      </c>
      <c r="N7" s="238" t="str">
        <f t="shared" ref="N7:N69" si="3">C7</f>
        <v>Lobar, Atypical or Viral Pneumonia, with Intermediate CC</v>
      </c>
      <c r="O7" s="245">
        <f t="shared" ref="O7:O69" si="4">D7/J7-1</f>
        <v>-1.7825311942958999E-2</v>
      </c>
    </row>
    <row r="8" spans="2:16">
      <c r="B8" s="230" t="s">
        <v>113</v>
      </c>
      <c r="C8" s="231" t="s">
        <v>1672</v>
      </c>
      <c r="D8" s="231">
        <f>VLOOKUP(B8,Prices!A18:AY149,25,FALSE)</f>
        <v>534</v>
      </c>
      <c r="E8" s="493" t="str">
        <f>Prices!O19</f>
        <v>Rollover</v>
      </c>
      <c r="F8" s="496">
        <f>Prices!E19</f>
        <v>0.59</v>
      </c>
      <c r="H8" s="237" t="str">
        <f t="shared" si="1"/>
        <v>DZ11C</v>
      </c>
      <c r="I8" s="238" t="str">
        <f t="shared" si="2"/>
        <v>Lobar, Atypical or Viral Pneumonia, without CC</v>
      </c>
      <c r="J8" s="239">
        <f>VLOOKUP(H8,'2014-15 Non-mandatory tariff'!$A$23:$D$33,4,FALSE)</f>
        <v>544</v>
      </c>
      <c r="M8" s="261" t="str">
        <f t="shared" si="0"/>
        <v>DZ11C</v>
      </c>
      <c r="N8" s="238" t="str">
        <f t="shared" si="3"/>
        <v>Lobar, Atypical or Viral Pneumonia, without CC</v>
      </c>
      <c r="O8" s="245">
        <f t="shared" si="4"/>
        <v>-1.8382352941176516E-2</v>
      </c>
    </row>
    <row r="9" spans="2:16">
      <c r="B9" s="230" t="s">
        <v>111</v>
      </c>
      <c r="C9" s="231" t="s">
        <v>1682</v>
      </c>
      <c r="D9" s="231">
        <f>VLOOKUP(B9,Prices!A19:AY150,25,FALSE)</f>
        <v>5510</v>
      </c>
      <c r="E9" s="493" t="str">
        <f>Prices!O20</f>
        <v>Rollover</v>
      </c>
      <c r="F9" s="496">
        <f>Prices!E20</f>
        <v>0.66</v>
      </c>
      <c r="H9" s="237" t="str">
        <f t="shared" si="1"/>
        <v>HA12B</v>
      </c>
      <c r="I9" s="238" t="str">
        <f t="shared" si="2"/>
        <v>Major Hip Procedures for Trauma, Category 1, with CC</v>
      </c>
      <c r="J9" s="239">
        <f>VLOOKUP(H9,'2014-15 Non-mandatory tariff'!$A$23:$D$33,4,FALSE)</f>
        <v>5553</v>
      </c>
      <c r="M9" s="261" t="str">
        <f t="shared" si="0"/>
        <v>HA12B</v>
      </c>
      <c r="N9" s="238" t="str">
        <f t="shared" si="3"/>
        <v>Major Hip Procedures for Trauma, Category 1, with CC</v>
      </c>
      <c r="O9" s="245">
        <f t="shared" si="4"/>
        <v>-7.7435620385377657E-3</v>
      </c>
    </row>
    <row r="10" spans="2:16">
      <c r="B10" s="230" t="s">
        <v>109</v>
      </c>
      <c r="C10" s="231" t="s">
        <v>1683</v>
      </c>
      <c r="D10" s="231">
        <f>VLOOKUP(B10,Prices!A20:AY151,25,FALSE)</f>
        <v>5331</v>
      </c>
      <c r="E10" s="493" t="str">
        <f>Prices!O21</f>
        <v>Rollover</v>
      </c>
      <c r="F10" s="496">
        <f>Prices!E21</f>
        <v>0.85</v>
      </c>
      <c r="H10" s="237" t="str">
        <f t="shared" si="1"/>
        <v>HA12C</v>
      </c>
      <c r="I10" s="238" t="str">
        <f t="shared" si="2"/>
        <v>Major Hip Procedures for Trauma, Category 1, without CC</v>
      </c>
      <c r="J10" s="239">
        <f>VLOOKUP(H10,'2014-15 Non-mandatory tariff'!$A$23:$D$33,4,FALSE)</f>
        <v>5373</v>
      </c>
      <c r="M10" s="261" t="str">
        <f t="shared" si="0"/>
        <v>HA12C</v>
      </c>
      <c r="N10" s="238" t="str">
        <f t="shared" si="3"/>
        <v>Major Hip Procedures for Trauma, Category 1, without CC</v>
      </c>
      <c r="O10" s="245">
        <f t="shared" si="4"/>
        <v>-7.8168620882188566E-3</v>
      </c>
    </row>
    <row r="11" spans="2:16">
      <c r="B11" s="230" t="s">
        <v>107</v>
      </c>
      <c r="C11" s="231" t="s">
        <v>1684</v>
      </c>
      <c r="D11" s="231">
        <f>VLOOKUP(B11,Prices!A21:AY152,25,FALSE)</f>
        <v>3203</v>
      </c>
      <c r="E11" s="493" t="str">
        <f>Prices!O22</f>
        <v>Rollover</v>
      </c>
      <c r="F11" s="496">
        <f>Prices!E22</f>
        <v>0.46</v>
      </c>
      <c r="H11" s="237" t="str">
        <f t="shared" si="1"/>
        <v>HA13A</v>
      </c>
      <c r="I11" s="238" t="str">
        <f t="shared" si="2"/>
        <v>Intermediate Hip Procedures for Trauma, with Major CC</v>
      </c>
      <c r="J11" s="239">
        <f>VLOOKUP(H11,'2014-15 Non-mandatory tariff'!$A$23:$D$33,4,FALSE)</f>
        <v>3228</v>
      </c>
      <c r="M11" s="261" t="str">
        <f t="shared" si="0"/>
        <v>HA13A</v>
      </c>
      <c r="N11" s="238" t="str">
        <f t="shared" si="3"/>
        <v>Intermediate Hip Procedures for Trauma, with Major CC</v>
      </c>
      <c r="O11" s="245">
        <f t="shared" si="4"/>
        <v>-7.7447335811647866E-3</v>
      </c>
    </row>
    <row r="12" spans="2:16">
      <c r="B12" s="230" t="s">
        <v>105</v>
      </c>
      <c r="C12" s="231" t="s">
        <v>1685</v>
      </c>
      <c r="D12" s="231">
        <f>VLOOKUP(B12,Prices!A22:AY153,25,FALSE)</f>
        <v>4191</v>
      </c>
      <c r="E12" s="493" t="str">
        <f>Prices!O23</f>
        <v>Rollover</v>
      </c>
      <c r="F12" s="496">
        <f>Prices!E23</f>
        <v>0.75</v>
      </c>
      <c r="H12" s="237" t="str">
        <f t="shared" si="1"/>
        <v>HA13B</v>
      </c>
      <c r="I12" s="238" t="str">
        <f t="shared" si="2"/>
        <v>Intermediate Hip Procedures for Trauma, with Intermediate CC</v>
      </c>
      <c r="J12" s="239">
        <f>VLOOKUP(H12,'2014-15 Non-mandatory tariff'!$A$23:$D$33,4,FALSE)</f>
        <v>4224</v>
      </c>
      <c r="M12" s="261" t="str">
        <f t="shared" si="0"/>
        <v>HA13B</v>
      </c>
      <c r="N12" s="238" t="str">
        <f t="shared" si="3"/>
        <v>Intermediate Hip Procedures for Trauma, with Intermediate CC</v>
      </c>
      <c r="O12" s="245">
        <f t="shared" si="4"/>
        <v>-7.8125E-3</v>
      </c>
    </row>
    <row r="13" spans="2:16">
      <c r="B13" s="230" t="s">
        <v>103</v>
      </c>
      <c r="C13" s="231" t="s">
        <v>1686</v>
      </c>
      <c r="D13" s="231">
        <f>VLOOKUP(B13,Prices!A23:AY154,25,FALSE)</f>
        <v>4358</v>
      </c>
      <c r="E13" s="493" t="str">
        <f>Prices!O24</f>
        <v>Rollover</v>
      </c>
      <c r="F13" s="496">
        <f>Prices!E24</f>
        <v>0.78</v>
      </c>
      <c r="H13" s="237" t="str">
        <f t="shared" si="1"/>
        <v>HA13C</v>
      </c>
      <c r="I13" s="238" t="str">
        <f t="shared" si="2"/>
        <v>Intermediate Hip Procedures for Trauma, without CC</v>
      </c>
      <c r="J13" s="239">
        <f>VLOOKUP(H13,'2014-15 Non-mandatory tariff'!$A$23:$D$33,4,FALSE)</f>
        <v>4392</v>
      </c>
      <c r="M13" s="261" t="str">
        <f t="shared" si="0"/>
        <v>HA13C</v>
      </c>
      <c r="N13" s="238" t="str">
        <f t="shared" si="3"/>
        <v>Intermediate Hip Procedures for Trauma, without CC</v>
      </c>
      <c r="O13" s="245">
        <f t="shared" si="4"/>
        <v>-7.7413479052823586E-3</v>
      </c>
    </row>
    <row r="14" spans="2:16">
      <c r="B14" s="230" t="s">
        <v>101</v>
      </c>
      <c r="C14" s="231" t="s">
        <v>1688</v>
      </c>
      <c r="D14" s="231">
        <f>VLOOKUP(B14,Prices!A24:AY155,25,FALSE)</f>
        <v>5332</v>
      </c>
      <c r="E14" s="493" t="str">
        <f>Prices!O25</f>
        <v>Rollover</v>
      </c>
      <c r="F14" s="496">
        <f>Prices!E25</f>
        <v>0.74</v>
      </c>
      <c r="H14" s="237" t="str">
        <f t="shared" si="1"/>
        <v>HB12A</v>
      </c>
      <c r="I14" s="238" t="str">
        <f t="shared" si="2"/>
        <v>Major Hip Procedures for Non-Trauma, Category 1, with Major CC</v>
      </c>
      <c r="J14" s="239">
        <f>VLOOKUP(H14,'2014-15 Non-mandatory tariff'!$A$23:$D$33,3,FALSE)</f>
        <v>5363</v>
      </c>
      <c r="M14" s="261" t="str">
        <f t="shared" si="0"/>
        <v>HB12A</v>
      </c>
      <c r="N14" s="238" t="str">
        <f t="shared" si="3"/>
        <v>Major Hip Procedures for Non-Trauma, Category 1, with Major CC</v>
      </c>
      <c r="O14" s="245">
        <f t="shared" si="4"/>
        <v>-5.7803468208093012E-3</v>
      </c>
    </row>
    <row r="15" spans="2:16">
      <c r="B15" s="230" t="s">
        <v>99</v>
      </c>
      <c r="C15" s="231" t="s">
        <v>1689</v>
      </c>
      <c r="D15" s="231">
        <f>VLOOKUP(B15,Prices!A25:AY156,25,FALSE)</f>
        <v>5099</v>
      </c>
      <c r="E15" s="493" t="str">
        <f>Prices!O26</f>
        <v>Rollover</v>
      </c>
      <c r="F15" s="496">
        <f>Prices!E26</f>
        <v>0.86</v>
      </c>
      <c r="H15" s="237" t="str">
        <f t="shared" si="1"/>
        <v>HB12B</v>
      </c>
      <c r="I15" s="238" t="str">
        <f t="shared" si="2"/>
        <v>Major Hip Procedures for Non-Trauma, Category 1, with Intermediate CC</v>
      </c>
      <c r="J15" s="239">
        <f>VLOOKUP(H15,'2014-15 Non-mandatory tariff'!$A$23:$D$33,3,FALSE)</f>
        <v>5128</v>
      </c>
      <c r="M15" s="261" t="str">
        <f t="shared" si="0"/>
        <v>HB12B</v>
      </c>
      <c r="N15" s="238" t="str">
        <f t="shared" si="3"/>
        <v>Major Hip Procedures for Non-Trauma, Category 1, with Intermediate CC</v>
      </c>
      <c r="O15" s="245">
        <f t="shared" si="4"/>
        <v>-5.6552262090483474E-3</v>
      </c>
    </row>
    <row r="16" spans="2:16">
      <c r="B16" s="230" t="s">
        <v>97</v>
      </c>
      <c r="C16" s="231" t="s">
        <v>1690</v>
      </c>
      <c r="D16" s="231">
        <f>VLOOKUP(B16,Prices!A26:AY157,25,FALSE)</f>
        <v>4723</v>
      </c>
      <c r="E16" s="493" t="str">
        <f>Prices!O27</f>
        <v>Rollover</v>
      </c>
      <c r="F16" s="496">
        <f>Prices!E27</f>
        <v>0.91</v>
      </c>
      <c r="H16" s="237" t="str">
        <f t="shared" si="1"/>
        <v>HB12C</v>
      </c>
      <c r="I16" s="238" t="str">
        <f t="shared" si="2"/>
        <v>Major Hip Procedures for Non-Trauma, Category 1, without CC</v>
      </c>
      <c r="J16" s="239">
        <f>VLOOKUP(H16,'2014-15 Non-mandatory tariff'!$A$23:$D$33,3,FALSE)</f>
        <v>4750</v>
      </c>
      <c r="M16" s="261" t="str">
        <f t="shared" si="0"/>
        <v>HB12C</v>
      </c>
      <c r="N16" s="238" t="str">
        <f t="shared" si="3"/>
        <v>Major Hip Procedures for Non-Trauma, Category 1, without CC</v>
      </c>
      <c r="O16" s="245">
        <f t="shared" si="4"/>
        <v>-5.6842105263157361E-3</v>
      </c>
    </row>
    <row r="17" spans="2:15">
      <c r="B17" s="230"/>
      <c r="C17" s="231" t="s">
        <v>94</v>
      </c>
      <c r="D17" s="231">
        <f>Prices!T33</f>
        <v>52</v>
      </c>
      <c r="E17" s="493" t="str">
        <f>Prices!K33</f>
        <v>Rollover</v>
      </c>
      <c r="F17" s="495"/>
      <c r="H17" s="237"/>
      <c r="I17" s="238" t="str">
        <f t="shared" ref="I17:I24" si="5">C17</f>
        <v>Audiology hearing aid assessment only</v>
      </c>
      <c r="J17" s="239">
        <f>'2014-15 Non-mandatory tariff'!C39</f>
        <v>53</v>
      </c>
      <c r="M17" s="261" t="str">
        <f>IF(B17="","",B17)</f>
        <v/>
      </c>
      <c r="N17" s="238" t="str">
        <f t="shared" si="3"/>
        <v>Audiology hearing aid assessment only</v>
      </c>
      <c r="O17" s="245">
        <f t="shared" si="4"/>
        <v>-1.8867924528301883E-2</v>
      </c>
    </row>
    <row r="18" spans="2:15">
      <c r="B18" s="230"/>
      <c r="C18" s="231" t="s">
        <v>93</v>
      </c>
      <c r="D18" s="231">
        <f>Prices!T34</f>
        <v>264</v>
      </c>
      <c r="E18" s="493" t="str">
        <f>Prices!K34</f>
        <v>Rollover</v>
      </c>
      <c r="F18" s="495"/>
      <c r="H18" s="237"/>
      <c r="I18" s="238" t="str">
        <f t="shared" si="5"/>
        <v>Pathway for hearing aid assessment, fitting of one hearing aid device, cost of one device &amp; first follow up</v>
      </c>
      <c r="J18" s="239">
        <f>'2014-15 Non-mandatory tariff'!C40</f>
        <v>269</v>
      </c>
      <c r="M18" s="261" t="str">
        <f t="shared" ref="M18:M69" si="6">IF(B18="","",B18)</f>
        <v/>
      </c>
      <c r="N18" s="238" t="str">
        <f t="shared" si="3"/>
        <v>Pathway for hearing aid assessment, fitting of one hearing aid device, cost of one device &amp; first follow up</v>
      </c>
      <c r="O18" s="245">
        <f t="shared" si="4"/>
        <v>-1.8587360594795488E-2</v>
      </c>
    </row>
    <row r="19" spans="2:15">
      <c r="B19" s="230"/>
      <c r="C19" s="231" t="s">
        <v>92</v>
      </c>
      <c r="D19" s="231">
        <f>Prices!T35</f>
        <v>365</v>
      </c>
      <c r="E19" s="493" t="str">
        <f>Prices!K35</f>
        <v>Rollover</v>
      </c>
      <c r="F19" s="495"/>
      <c r="H19" s="237"/>
      <c r="I19" s="238" t="str">
        <f t="shared" si="5"/>
        <v>Pathway for hearing aid assessment, fitting of two hearing aid devices, cost of two devices &amp; first follow up</v>
      </c>
      <c r="J19" s="239">
        <f>'2014-15 Non-mandatory tariff'!C41</f>
        <v>372</v>
      </c>
      <c r="M19" s="261" t="str">
        <f t="shared" si="6"/>
        <v/>
      </c>
      <c r="N19" s="238" t="str">
        <f t="shared" si="3"/>
        <v>Pathway for hearing aid assessment, fitting of two hearing aid devices, cost of two devices &amp; first follow up</v>
      </c>
      <c r="O19" s="245">
        <f t="shared" si="4"/>
        <v>-1.8817204301075252E-2</v>
      </c>
    </row>
    <row r="20" spans="2:15">
      <c r="B20" s="230"/>
      <c r="C20" s="231" t="s">
        <v>91</v>
      </c>
      <c r="D20" s="231">
        <f>Prices!T36</f>
        <v>25</v>
      </c>
      <c r="E20" s="493" t="str">
        <f>Prices!K36</f>
        <v>Rollover</v>
      </c>
      <c r="F20" s="495"/>
      <c r="H20" s="237"/>
      <c r="I20" s="238" t="str">
        <f t="shared" si="5"/>
        <v>Hearing aid aftercare (repairs)</v>
      </c>
      <c r="J20" s="239">
        <f>'2014-15 Non-mandatory tariff'!C42</f>
        <v>26</v>
      </c>
      <c r="M20" s="261" t="str">
        <f t="shared" si="6"/>
        <v/>
      </c>
      <c r="N20" s="238" t="str">
        <f t="shared" si="3"/>
        <v>Hearing aid aftercare (repairs)</v>
      </c>
      <c r="O20" s="245">
        <f t="shared" si="4"/>
        <v>-3.8461538461538436E-2</v>
      </c>
    </row>
    <row r="21" spans="2:15">
      <c r="B21" s="230" t="s">
        <v>84</v>
      </c>
      <c r="C21" s="231" t="s">
        <v>3115</v>
      </c>
      <c r="D21" s="231">
        <f>Cataracts!AA18</f>
        <v>899.54154764053249</v>
      </c>
      <c r="E21" s="493" t="str">
        <f>Cataracts!N18</f>
        <v>PbR Methodology</v>
      </c>
      <c r="F21" s="495"/>
      <c r="H21" s="237" t="str">
        <f>B21</f>
        <v>BZ02Z</v>
      </c>
      <c r="I21" s="238" t="str">
        <f t="shared" si="5"/>
        <v>Phacoemulsification Cataract Extraction and Lens Implant - Single eye (£) (levels 2-5 of pathway)</v>
      </c>
      <c r="J21" s="239">
        <f>'2014-15 Non-mandatory tariff'!C52</f>
        <v>864</v>
      </c>
      <c r="M21" s="261" t="str">
        <f t="shared" si="6"/>
        <v>BZ02Z</v>
      </c>
      <c r="N21" s="238" t="str">
        <f t="shared" si="3"/>
        <v>Phacoemulsification Cataract Extraction and Lens Implant - Single eye (£) (levels 2-5 of pathway)</v>
      </c>
      <c r="O21" s="245">
        <f t="shared" si="4"/>
        <v>4.1136050509875455E-2</v>
      </c>
    </row>
    <row r="22" spans="2:15">
      <c r="B22" s="230" t="s">
        <v>84</v>
      </c>
      <c r="C22" s="231" t="s">
        <v>3116</v>
      </c>
      <c r="D22" s="231">
        <f>Cataracts!AA19</f>
        <v>1681.9156806194701</v>
      </c>
      <c r="E22" s="493" t="str">
        <f>Cataracts!N19</f>
        <v>PbR Methodology</v>
      </c>
      <c r="F22" s="495"/>
      <c r="H22" s="237" t="str">
        <f>B22</f>
        <v>BZ02Z</v>
      </c>
      <c r="I22" s="238" t="str">
        <f t="shared" si="5"/>
        <v>Phacoemulsification Cataract Extraction and Lens Implant-Both eyes (£) (levels 2-7 of pathway)</v>
      </c>
      <c r="J22" s="239">
        <f>'2014-15 Non-mandatory tariff'!D52</f>
        <v>1624</v>
      </c>
      <c r="M22" s="261" t="str">
        <f t="shared" si="6"/>
        <v>BZ02Z</v>
      </c>
      <c r="N22" s="238" t="str">
        <f t="shared" si="3"/>
        <v>Phacoemulsification Cataract Extraction and Lens Implant-Both eyes (£) (levels 2-7 of pathway)</v>
      </c>
      <c r="O22" s="245">
        <f t="shared" si="4"/>
        <v>3.566236491346686E-2</v>
      </c>
    </row>
    <row r="23" spans="2:15">
      <c r="B23" s="230" t="s">
        <v>82</v>
      </c>
      <c r="C23" s="231" t="s">
        <v>3117</v>
      </c>
      <c r="D23" s="231">
        <f>Cataracts!AA20</f>
        <v>1091.9227665985225</v>
      </c>
      <c r="E23" s="493" t="str">
        <f>Cataracts!N20</f>
        <v>PbR Methodology</v>
      </c>
      <c r="F23" s="495"/>
      <c r="H23" s="237" t="str">
        <f>B23</f>
        <v>BZ03Z</v>
      </c>
      <c r="I23" s="238" t="str">
        <f t="shared" si="5"/>
        <v>Non-Phacoemulsification Cataract Surgery-Single eye (£) (levels 2-5 of pathway)</v>
      </c>
      <c r="J23" s="239">
        <f>'2014-15 Non-mandatory tariff'!C53</f>
        <v>1056</v>
      </c>
      <c r="M23" s="261" t="str">
        <f t="shared" si="6"/>
        <v>BZ03Z</v>
      </c>
      <c r="N23" s="238" t="str">
        <f t="shared" si="3"/>
        <v>Non-Phacoemulsification Cataract Surgery-Single eye (£) (levels 2-5 of pathway)</v>
      </c>
      <c r="O23" s="245">
        <f t="shared" si="4"/>
        <v>3.401777140011597E-2</v>
      </c>
    </row>
    <row r="24" spans="2:15">
      <c r="B24" s="230" t="s">
        <v>82</v>
      </c>
      <c r="C24" s="231" t="s">
        <v>3118</v>
      </c>
      <c r="D24" s="231">
        <f>Cataracts!AA21</f>
        <v>2066.6781185354503</v>
      </c>
      <c r="E24" s="493" t="str">
        <f>Cataracts!N21</f>
        <v>PbR Methodology</v>
      </c>
      <c r="F24" s="495"/>
      <c r="H24" s="237" t="str">
        <f>B24</f>
        <v>BZ03Z</v>
      </c>
      <c r="I24" s="238" t="str">
        <f t="shared" si="5"/>
        <v>Non-Phacoemulsification Cataract Surgery-Both eyes (£) (levels 2-7 of pathway)</v>
      </c>
      <c r="J24" s="239">
        <f>'2014-15 Non-mandatory tariff'!D53</f>
        <v>1994</v>
      </c>
      <c r="M24" s="261" t="str">
        <f t="shared" si="6"/>
        <v>BZ03Z</v>
      </c>
      <c r="N24" s="238" t="str">
        <f t="shared" si="3"/>
        <v>Non-Phacoemulsification Cataract Surgery-Both eyes (£) (levels 2-7 of pathway)</v>
      </c>
      <c r="O24" s="245">
        <f t="shared" si="4"/>
        <v>3.6448404481168595E-2</v>
      </c>
    </row>
    <row r="25" spans="2:15" ht="6" customHeight="1">
      <c r="B25" s="1592"/>
      <c r="C25" s="1593"/>
      <c r="D25" s="231"/>
      <c r="E25" s="493"/>
      <c r="F25" s="495"/>
      <c r="H25" s="237"/>
      <c r="I25" s="238"/>
      <c r="J25" s="239"/>
      <c r="M25" s="261"/>
      <c r="N25" s="238"/>
      <c r="O25" s="245"/>
    </row>
    <row r="26" spans="2:15" ht="6" customHeight="1">
      <c r="B26" s="1592"/>
      <c r="C26" s="1593"/>
      <c r="D26" s="231"/>
      <c r="E26" s="493"/>
      <c r="F26" s="495"/>
      <c r="H26" s="237"/>
      <c r="I26" s="238"/>
      <c r="J26" s="239"/>
      <c r="M26" s="261"/>
      <c r="N26" s="238"/>
      <c r="O26" s="245"/>
    </row>
    <row r="27" spans="2:15">
      <c r="B27" s="230"/>
      <c r="C27" s="231" t="s">
        <v>75</v>
      </c>
      <c r="D27" s="231">
        <f>Prices!T49</f>
        <v>25</v>
      </c>
      <c r="E27" s="493" t="str">
        <f>Prices!K49</f>
        <v>Rollover</v>
      </c>
      <c r="F27" s="495"/>
      <c r="H27" s="237"/>
      <c r="I27" s="238" t="str">
        <f t="shared" si="2"/>
        <v>Direct access plain film X-ray</v>
      </c>
      <c r="J27" s="239">
        <f>'2014-15 Non-mandatory tariff'!C66</f>
        <v>25</v>
      </c>
      <c r="M27" s="261" t="str">
        <f t="shared" si="6"/>
        <v/>
      </c>
      <c r="N27" s="238" t="str">
        <f t="shared" si="3"/>
        <v>Direct access plain film X-ray</v>
      </c>
      <c r="O27" s="245">
        <f t="shared" si="4"/>
        <v>0</v>
      </c>
    </row>
    <row r="28" spans="2:15">
      <c r="B28" s="230"/>
      <c r="C28" s="231" t="s">
        <v>66</v>
      </c>
      <c r="D28" s="231">
        <f>Prices!T55</f>
        <v>23</v>
      </c>
      <c r="E28" s="493" t="str">
        <f>Prices!K55</f>
        <v>Rollover</v>
      </c>
      <c r="F28" s="495"/>
      <c r="H28" s="237"/>
      <c r="I28" s="238" t="str">
        <f t="shared" si="2"/>
        <v>Non face-to-face outpatient attendances</v>
      </c>
      <c r="J28" s="239">
        <f>'2014-15 Non-mandatory tariff'!C86</f>
        <v>23</v>
      </c>
      <c r="M28" s="261" t="str">
        <f t="shared" si="6"/>
        <v/>
      </c>
      <c r="N28" s="238" t="str">
        <f t="shared" si="3"/>
        <v>Non face-to-face outpatient attendances</v>
      </c>
      <c r="O28" s="245">
        <f t="shared" si="4"/>
        <v>0</v>
      </c>
    </row>
    <row r="29" spans="2:15">
      <c r="B29" s="230">
        <v>360</v>
      </c>
      <c r="C29" s="231" t="s">
        <v>1773</v>
      </c>
      <c r="D29" s="231">
        <f>Prices!AH61</f>
        <v>131</v>
      </c>
      <c r="E29" s="493" t="str">
        <f>Prices!$S$61</f>
        <v>Rollover</v>
      </c>
      <c r="F29" s="495"/>
      <c r="H29" s="261">
        <f t="shared" si="1"/>
        <v>360</v>
      </c>
      <c r="I29" s="238" t="str">
        <f t="shared" si="2"/>
        <v>WF01B
First Attendance - Single Professional</v>
      </c>
      <c r="J29" s="239">
        <f>'2014-15 Non-mandatory tariff'!C72</f>
        <v>134</v>
      </c>
      <c r="M29" s="261">
        <f t="shared" si="6"/>
        <v>360</v>
      </c>
      <c r="N29" s="238" t="str">
        <f t="shared" si="3"/>
        <v>WF01B
First Attendance - Single Professional</v>
      </c>
      <c r="O29" s="245">
        <f t="shared" si="4"/>
        <v>-2.2388059701492491E-2</v>
      </c>
    </row>
    <row r="30" spans="2:15">
      <c r="B30" s="230">
        <v>360</v>
      </c>
      <c r="C30" s="231" t="s">
        <v>1774</v>
      </c>
      <c r="D30" s="231">
        <f>Prices!AI61</f>
        <v>137</v>
      </c>
      <c r="E30" s="493" t="str">
        <f>Prices!$S$61</f>
        <v>Rollover</v>
      </c>
      <c r="F30" s="495"/>
      <c r="H30" s="261">
        <f t="shared" si="1"/>
        <v>360</v>
      </c>
      <c r="I30" s="238" t="str">
        <f t="shared" si="2"/>
        <v>WF02B
First Attendance - Multi Professional</v>
      </c>
      <c r="J30" s="239">
        <f>'2014-15 Non-mandatory tariff'!D72</f>
        <v>140</v>
      </c>
      <c r="M30" s="261">
        <f t="shared" si="6"/>
        <v>360</v>
      </c>
      <c r="N30" s="238" t="str">
        <f t="shared" si="3"/>
        <v>WF02B
First Attendance - Multi Professional</v>
      </c>
      <c r="O30" s="245">
        <f t="shared" si="4"/>
        <v>-2.1428571428571463E-2</v>
      </c>
    </row>
    <row r="31" spans="2:15">
      <c r="B31" s="230">
        <v>360</v>
      </c>
      <c r="C31" s="231" t="s">
        <v>1775</v>
      </c>
      <c r="D31" s="231">
        <f>Prices!AJ61</f>
        <v>103</v>
      </c>
      <c r="E31" s="493" t="str">
        <f>Prices!$S$61</f>
        <v>Rollover</v>
      </c>
      <c r="F31" s="495"/>
      <c r="H31" s="261">
        <f t="shared" si="1"/>
        <v>360</v>
      </c>
      <c r="I31" s="238" t="str">
        <f t="shared" si="2"/>
        <v>WF01A
Follow Up Attendance - Single Professional</v>
      </c>
      <c r="J31" s="239">
        <f>'2014-15 Non-mandatory tariff'!E72</f>
        <v>105</v>
      </c>
      <c r="M31" s="261">
        <f t="shared" si="6"/>
        <v>360</v>
      </c>
      <c r="N31" s="238" t="str">
        <f t="shared" si="3"/>
        <v>WF01A
Follow Up Attendance - Single Professional</v>
      </c>
      <c r="O31" s="245">
        <f t="shared" si="4"/>
        <v>-1.9047619047619091E-2</v>
      </c>
    </row>
    <row r="32" spans="2:15">
      <c r="B32" s="230">
        <v>360</v>
      </c>
      <c r="C32" s="231" t="s">
        <v>1776</v>
      </c>
      <c r="D32" s="231">
        <f>Prices!AK61</f>
        <v>103</v>
      </c>
      <c r="E32" s="493" t="str">
        <f>Prices!$S$61</f>
        <v>Rollover</v>
      </c>
      <c r="F32" s="495"/>
      <c r="H32" s="261">
        <f t="shared" si="1"/>
        <v>360</v>
      </c>
      <c r="I32" s="238" t="str">
        <f t="shared" si="2"/>
        <v>WF02A
Follow Up Attendance - Multi Professional</v>
      </c>
      <c r="J32" s="239">
        <f>'2014-15 Non-mandatory tariff'!F72</f>
        <v>105</v>
      </c>
      <c r="M32" s="261">
        <f t="shared" si="6"/>
        <v>360</v>
      </c>
      <c r="N32" s="238" t="str">
        <f t="shared" si="3"/>
        <v>WF02A
Follow Up Attendance - Multi Professional</v>
      </c>
      <c r="O32" s="245">
        <f t="shared" si="4"/>
        <v>-1.9047619047619091E-2</v>
      </c>
    </row>
    <row r="33" spans="2:15">
      <c r="B33" s="230">
        <v>150</v>
      </c>
      <c r="C33" s="231" t="s">
        <v>1773</v>
      </c>
      <c r="D33" s="231">
        <f>Prices!AH67</f>
        <v>308</v>
      </c>
      <c r="E33" s="493" t="str">
        <f>Prices!$S$67</f>
        <v>Rollover</v>
      </c>
      <c r="F33" s="495"/>
      <c r="H33" s="261">
        <f t="shared" si="1"/>
        <v>150</v>
      </c>
      <c r="I33" s="238" t="str">
        <f t="shared" si="2"/>
        <v>WF01B
First Attendance - Single Professional</v>
      </c>
      <c r="J33" s="239">
        <f>'2014-15 Non-mandatory tariff'!C78</f>
        <v>314</v>
      </c>
      <c r="M33" s="261">
        <f t="shared" si="6"/>
        <v>150</v>
      </c>
      <c r="N33" s="238" t="str">
        <f t="shared" si="3"/>
        <v>WF01B
First Attendance - Single Professional</v>
      </c>
      <c r="O33" s="245">
        <f t="shared" si="4"/>
        <v>-1.9108280254777066E-2</v>
      </c>
    </row>
    <row r="34" spans="2:15">
      <c r="B34" s="230">
        <v>150</v>
      </c>
      <c r="C34" s="231" t="s">
        <v>1774</v>
      </c>
      <c r="D34" s="231">
        <f>Prices!AI67</f>
        <v>308</v>
      </c>
      <c r="E34" s="493" t="str">
        <f>Prices!$S$67</f>
        <v>Rollover</v>
      </c>
      <c r="F34" s="495"/>
      <c r="H34" s="261">
        <f t="shared" si="1"/>
        <v>150</v>
      </c>
      <c r="I34" s="238" t="str">
        <f t="shared" si="2"/>
        <v>WF02B
First Attendance - Multi Professional</v>
      </c>
      <c r="J34" s="239">
        <f>'2014-15 Non-mandatory tariff'!D78</f>
        <v>314</v>
      </c>
      <c r="M34" s="261">
        <f t="shared" si="6"/>
        <v>150</v>
      </c>
      <c r="N34" s="238" t="str">
        <f t="shared" si="3"/>
        <v>WF02B
First Attendance - Multi Professional</v>
      </c>
      <c r="O34" s="245">
        <f t="shared" si="4"/>
        <v>-1.9108280254777066E-2</v>
      </c>
    </row>
    <row r="35" spans="2:15">
      <c r="B35" s="230">
        <v>150</v>
      </c>
      <c r="C35" s="231" t="s">
        <v>1775</v>
      </c>
      <c r="D35" s="231">
        <f>Prices!AJ67</f>
        <v>126</v>
      </c>
      <c r="E35" s="493" t="str">
        <f>Prices!$S$67</f>
        <v>Rollover</v>
      </c>
      <c r="F35" s="495"/>
      <c r="H35" s="261">
        <f t="shared" si="1"/>
        <v>150</v>
      </c>
      <c r="I35" s="238" t="str">
        <f t="shared" si="2"/>
        <v>WF01A
Follow Up Attendance - Single Professional</v>
      </c>
      <c r="J35" s="239">
        <f>'2014-15 Non-mandatory tariff'!E78</f>
        <v>128</v>
      </c>
      <c r="M35" s="261">
        <f t="shared" si="6"/>
        <v>150</v>
      </c>
      <c r="N35" s="238" t="str">
        <f t="shared" si="3"/>
        <v>WF01A
Follow Up Attendance - Single Professional</v>
      </c>
      <c r="O35" s="245">
        <f t="shared" si="4"/>
        <v>-1.5625E-2</v>
      </c>
    </row>
    <row r="36" spans="2:15">
      <c r="B36" s="230">
        <v>150</v>
      </c>
      <c r="C36" s="231" t="s">
        <v>1776</v>
      </c>
      <c r="D36" s="231">
        <f>Prices!AK67</f>
        <v>158</v>
      </c>
      <c r="E36" s="493" t="str">
        <f>Prices!$S$67</f>
        <v>Rollover</v>
      </c>
      <c r="F36" s="495"/>
      <c r="H36" s="261">
        <f t="shared" si="1"/>
        <v>150</v>
      </c>
      <c r="I36" s="238" t="str">
        <f t="shared" si="2"/>
        <v>WF02A
Follow Up Attendance - Multi Professional</v>
      </c>
      <c r="J36" s="239">
        <f>'2014-15 Non-mandatory tariff'!F78</f>
        <v>161</v>
      </c>
      <c r="M36" s="261">
        <f t="shared" si="6"/>
        <v>150</v>
      </c>
      <c r="N36" s="238" t="str">
        <f t="shared" si="3"/>
        <v>WF02A
Follow Up Attendance - Multi Professional</v>
      </c>
      <c r="O36" s="245">
        <f t="shared" si="4"/>
        <v>-1.8633540372670843E-2</v>
      </c>
    </row>
    <row r="37" spans="2:15">
      <c r="B37" s="230">
        <v>400</v>
      </c>
      <c r="C37" s="231" t="s">
        <v>1773</v>
      </c>
      <c r="D37" s="231">
        <f>Prices!AH68</f>
        <v>215</v>
      </c>
      <c r="E37" s="493" t="str">
        <f>Prices!$S$68</f>
        <v>Rollover</v>
      </c>
      <c r="F37" s="495"/>
      <c r="H37" s="261">
        <f t="shared" si="1"/>
        <v>400</v>
      </c>
      <c r="I37" s="238" t="str">
        <f t="shared" si="2"/>
        <v>WF01B
First Attendance - Single Professional</v>
      </c>
      <c r="J37" s="239">
        <f>'2014-15 Non-mandatory tariff'!C79</f>
        <v>219</v>
      </c>
      <c r="M37" s="261">
        <f t="shared" si="6"/>
        <v>400</v>
      </c>
      <c r="N37" s="238" t="str">
        <f t="shared" si="3"/>
        <v>WF01B
First Attendance - Single Professional</v>
      </c>
      <c r="O37" s="245">
        <f t="shared" si="4"/>
        <v>-1.8264840182648401E-2</v>
      </c>
    </row>
    <row r="38" spans="2:15">
      <c r="B38" s="230">
        <v>400</v>
      </c>
      <c r="C38" s="231" t="s">
        <v>1774</v>
      </c>
      <c r="D38" s="231">
        <f>Prices!AI68</f>
        <v>215</v>
      </c>
      <c r="E38" s="493" t="str">
        <f>Prices!$S$68</f>
        <v>Rollover</v>
      </c>
      <c r="F38" s="495"/>
      <c r="H38" s="261">
        <f t="shared" si="1"/>
        <v>400</v>
      </c>
      <c r="I38" s="238" t="str">
        <f t="shared" si="2"/>
        <v>WF02B
First Attendance - Multi Professional</v>
      </c>
      <c r="J38" s="239">
        <f>'2014-15 Non-mandatory tariff'!D79</f>
        <v>219</v>
      </c>
      <c r="M38" s="261">
        <f t="shared" si="6"/>
        <v>400</v>
      </c>
      <c r="N38" s="238" t="str">
        <f t="shared" si="3"/>
        <v>WF02B
First Attendance - Multi Professional</v>
      </c>
      <c r="O38" s="245">
        <f t="shared" si="4"/>
        <v>-1.8264840182648401E-2</v>
      </c>
    </row>
    <row r="39" spans="2:15">
      <c r="B39" s="230">
        <v>400</v>
      </c>
      <c r="C39" s="231" t="s">
        <v>1775</v>
      </c>
      <c r="D39" s="231">
        <f>Prices!AJ68</f>
        <v>124</v>
      </c>
      <c r="E39" s="493" t="str">
        <f>Prices!$S$68</f>
        <v>Rollover</v>
      </c>
      <c r="F39" s="495"/>
      <c r="H39" s="261">
        <f t="shared" si="1"/>
        <v>400</v>
      </c>
      <c r="I39" s="238" t="str">
        <f t="shared" si="2"/>
        <v>WF01A
Follow Up Attendance - Single Professional</v>
      </c>
      <c r="J39" s="239">
        <f>'2014-15 Non-mandatory tariff'!E79</f>
        <v>126</v>
      </c>
      <c r="M39" s="261">
        <f t="shared" si="6"/>
        <v>400</v>
      </c>
      <c r="N39" s="238" t="str">
        <f t="shared" si="3"/>
        <v>WF01A
Follow Up Attendance - Single Professional</v>
      </c>
      <c r="O39" s="245">
        <f t="shared" si="4"/>
        <v>-1.5873015873015928E-2</v>
      </c>
    </row>
    <row r="40" spans="2:15">
      <c r="B40" s="230">
        <v>400</v>
      </c>
      <c r="C40" s="231" t="s">
        <v>1776</v>
      </c>
      <c r="D40" s="231">
        <f>Prices!AK68</f>
        <v>129</v>
      </c>
      <c r="E40" s="493" t="str">
        <f>Prices!$S$68</f>
        <v>Rollover</v>
      </c>
      <c r="F40" s="495"/>
      <c r="H40" s="261">
        <f t="shared" si="1"/>
        <v>400</v>
      </c>
      <c r="I40" s="238" t="str">
        <f t="shared" si="2"/>
        <v>WF02A
Follow Up Attendance - Multi Professional</v>
      </c>
      <c r="J40" s="239">
        <f>'2014-15 Non-mandatory tariff'!F79</f>
        <v>132</v>
      </c>
      <c r="M40" s="261">
        <f t="shared" si="6"/>
        <v>400</v>
      </c>
      <c r="N40" s="238" t="str">
        <f t="shared" si="3"/>
        <v>WF02A
Follow Up Attendance - Multi Professional</v>
      </c>
      <c r="O40" s="245">
        <f t="shared" si="4"/>
        <v>-2.2727272727272707E-2</v>
      </c>
    </row>
    <row r="41" spans="2:15">
      <c r="B41" s="230">
        <v>421</v>
      </c>
      <c r="C41" s="231" t="s">
        <v>1773</v>
      </c>
      <c r="D41" s="231">
        <f>Prices!AH69</f>
        <v>382</v>
      </c>
      <c r="E41" s="493" t="str">
        <f>Prices!$S$69</f>
        <v>Rollover</v>
      </c>
      <c r="F41" s="495"/>
      <c r="H41" s="261">
        <f t="shared" si="1"/>
        <v>421</v>
      </c>
      <c r="I41" s="238" t="str">
        <f t="shared" si="2"/>
        <v>WF01B
First Attendance - Single Professional</v>
      </c>
      <c r="J41" s="239">
        <f>'2014-15 Non-mandatory tariff'!C80</f>
        <v>390</v>
      </c>
      <c r="M41" s="261">
        <f t="shared" si="6"/>
        <v>421</v>
      </c>
      <c r="N41" s="238" t="str">
        <f t="shared" si="3"/>
        <v>WF01B
First Attendance - Single Professional</v>
      </c>
      <c r="O41" s="245">
        <f t="shared" si="4"/>
        <v>-2.0512820512820551E-2</v>
      </c>
    </row>
    <row r="42" spans="2:15">
      <c r="B42" s="230">
        <v>421</v>
      </c>
      <c r="C42" s="231" t="s">
        <v>1774</v>
      </c>
      <c r="D42" s="231">
        <f>Prices!AI69</f>
        <v>382</v>
      </c>
      <c r="E42" s="493" t="str">
        <f>Prices!$S$69</f>
        <v>Rollover</v>
      </c>
      <c r="F42" s="495"/>
      <c r="H42" s="261">
        <f t="shared" si="1"/>
        <v>421</v>
      </c>
      <c r="I42" s="238" t="str">
        <f t="shared" si="2"/>
        <v>WF02B
First Attendance - Multi Professional</v>
      </c>
      <c r="J42" s="239">
        <f>'2014-15 Non-mandatory tariff'!D80</f>
        <v>390</v>
      </c>
      <c r="M42" s="261">
        <f t="shared" si="6"/>
        <v>421</v>
      </c>
      <c r="N42" s="238" t="str">
        <f t="shared" si="3"/>
        <v>WF02B
First Attendance - Multi Professional</v>
      </c>
      <c r="O42" s="245">
        <f t="shared" si="4"/>
        <v>-2.0512820512820551E-2</v>
      </c>
    </row>
    <row r="43" spans="2:15">
      <c r="B43" s="230">
        <v>421</v>
      </c>
      <c r="C43" s="231" t="s">
        <v>1775</v>
      </c>
      <c r="D43" s="231">
        <f>Prices!AJ69</f>
        <v>218</v>
      </c>
      <c r="E43" s="493" t="str">
        <f>Prices!$S$69</f>
        <v>Rollover</v>
      </c>
      <c r="F43" s="495"/>
      <c r="H43" s="261">
        <f t="shared" si="1"/>
        <v>421</v>
      </c>
      <c r="I43" s="238" t="str">
        <f t="shared" si="2"/>
        <v>WF01A
Follow Up Attendance - Single Professional</v>
      </c>
      <c r="J43" s="239">
        <f>'2014-15 Non-mandatory tariff'!E80</f>
        <v>222</v>
      </c>
      <c r="M43" s="261">
        <f t="shared" si="6"/>
        <v>421</v>
      </c>
      <c r="N43" s="238" t="str">
        <f t="shared" si="3"/>
        <v>WF01A
Follow Up Attendance - Single Professional</v>
      </c>
      <c r="O43" s="245">
        <f t="shared" si="4"/>
        <v>-1.8018018018018056E-2</v>
      </c>
    </row>
    <row r="44" spans="2:15">
      <c r="B44" s="230">
        <v>421</v>
      </c>
      <c r="C44" s="231" t="s">
        <v>1776</v>
      </c>
      <c r="D44" s="231">
        <f>Prices!AK69</f>
        <v>237</v>
      </c>
      <c r="E44" s="493" t="str">
        <f>Prices!$S$69</f>
        <v>Rollover</v>
      </c>
      <c r="F44" s="495"/>
      <c r="H44" s="261">
        <f t="shared" si="1"/>
        <v>421</v>
      </c>
      <c r="I44" s="238" t="str">
        <f t="shared" si="2"/>
        <v>WF02A
Follow Up Attendance - Multi Professional</v>
      </c>
      <c r="J44" s="239">
        <f>'2014-15 Non-mandatory tariff'!F80</f>
        <v>242</v>
      </c>
      <c r="M44" s="261">
        <f t="shared" si="6"/>
        <v>421</v>
      </c>
      <c r="N44" s="238" t="str">
        <f t="shared" si="3"/>
        <v>WF02A
Follow Up Attendance - Multi Professional</v>
      </c>
      <c r="O44" s="245">
        <f t="shared" si="4"/>
        <v>-2.0661157024793431E-2</v>
      </c>
    </row>
    <row r="45" spans="2:15">
      <c r="B45" s="230" t="s">
        <v>1836</v>
      </c>
      <c r="C45" s="231" t="s">
        <v>63</v>
      </c>
      <c r="D45" s="231">
        <f>Prices!AJ75</f>
        <v>236</v>
      </c>
      <c r="E45" s="493" t="str">
        <f>Prices!$W$75</f>
        <v>Rollover</v>
      </c>
      <c r="F45" s="495"/>
      <c r="H45" s="237" t="str">
        <f t="shared" si="1"/>
        <v>Specialist rehabilitation Disease stage: Very low</v>
      </c>
      <c r="I45" s="238" t="str">
        <f t="shared" si="2"/>
        <v>Hyper-acute</v>
      </c>
      <c r="J45" s="239">
        <f>'2014-15 Non-mandatory tariff'!C92</f>
        <v>241</v>
      </c>
      <c r="M45" s="261" t="str">
        <f t="shared" si="6"/>
        <v>Specialist rehabilitation Disease stage: Very low</v>
      </c>
      <c r="N45" s="238" t="str">
        <f t="shared" si="3"/>
        <v>Hyper-acute</v>
      </c>
      <c r="O45" s="245">
        <f t="shared" si="4"/>
        <v>-2.0746887966805017E-2</v>
      </c>
    </row>
    <row r="46" spans="2:15">
      <c r="B46" s="230" t="s">
        <v>1836</v>
      </c>
      <c r="C46" s="231" t="s">
        <v>62</v>
      </c>
      <c r="D46" s="231">
        <f>Prices!AK75</f>
        <v>224</v>
      </c>
      <c r="E46" s="493" t="str">
        <f>Prices!$W$75</f>
        <v>Rollover</v>
      </c>
      <c r="F46" s="495"/>
      <c r="H46" s="237" t="str">
        <f t="shared" si="1"/>
        <v>Specialist rehabilitation Disease stage: Very low</v>
      </c>
      <c r="I46" s="238" t="str">
        <f t="shared" si="2"/>
        <v>Physical</v>
      </c>
      <c r="J46" s="239">
        <f>'2014-15 Non-mandatory tariff'!D92</f>
        <v>228</v>
      </c>
      <c r="M46" s="261" t="str">
        <f t="shared" si="6"/>
        <v>Specialist rehabilitation Disease stage: Very low</v>
      </c>
      <c r="N46" s="238" t="str">
        <f t="shared" si="3"/>
        <v>Physical</v>
      </c>
      <c r="O46" s="245">
        <f t="shared" si="4"/>
        <v>-1.7543859649122862E-2</v>
      </c>
    </row>
    <row r="47" spans="2:15">
      <c r="B47" s="230" t="s">
        <v>1836</v>
      </c>
      <c r="C47" s="231" t="s">
        <v>61</v>
      </c>
      <c r="D47" s="231">
        <f>Prices!AL75</f>
        <v>217</v>
      </c>
      <c r="E47" s="493" t="str">
        <f>Prices!$W$75</f>
        <v>Rollover</v>
      </c>
      <c r="F47" s="495"/>
      <c r="H47" s="237" t="str">
        <f t="shared" si="1"/>
        <v>Specialist rehabilitation Disease stage: Very low</v>
      </c>
      <c r="I47" s="238" t="str">
        <f t="shared" si="2"/>
        <v>Mixed</v>
      </c>
      <c r="J47" s="239">
        <f>'2014-15 Non-mandatory tariff'!E92</f>
        <v>221</v>
      </c>
      <c r="M47" s="261" t="str">
        <f t="shared" si="6"/>
        <v>Specialist rehabilitation Disease stage: Very low</v>
      </c>
      <c r="N47" s="238" t="str">
        <f t="shared" si="3"/>
        <v>Mixed</v>
      </c>
      <c r="O47" s="245">
        <f t="shared" si="4"/>
        <v>-1.8099547511312264E-2</v>
      </c>
    </row>
    <row r="48" spans="2:15">
      <c r="B48" s="230" t="s">
        <v>1836</v>
      </c>
      <c r="C48" s="231" t="s">
        <v>60</v>
      </c>
      <c r="D48" s="231">
        <f>Prices!AM75</f>
        <v>199</v>
      </c>
      <c r="E48" s="493" t="str">
        <f>Prices!$W$75</f>
        <v>Rollover</v>
      </c>
      <c r="F48" s="495"/>
      <c r="H48" s="237" t="str">
        <f t="shared" si="1"/>
        <v>Specialist rehabilitation Disease stage: Very low</v>
      </c>
      <c r="I48" s="238" t="str">
        <f t="shared" si="2"/>
        <v>Level 2a</v>
      </c>
      <c r="J48" s="239">
        <f>'2014-15 Non-mandatory tariff'!F92</f>
        <v>203</v>
      </c>
      <c r="M48" s="261" t="str">
        <f t="shared" si="6"/>
        <v>Specialist rehabilitation Disease stage: Very low</v>
      </c>
      <c r="N48" s="238" t="str">
        <f t="shared" si="3"/>
        <v>Level 2a</v>
      </c>
      <c r="O48" s="245">
        <f t="shared" si="4"/>
        <v>-1.9704433497536922E-2</v>
      </c>
    </row>
    <row r="49" spans="2:15">
      <c r="B49" s="230" t="s">
        <v>1836</v>
      </c>
      <c r="C49" s="231" t="s">
        <v>59</v>
      </c>
      <c r="D49" s="231">
        <f>Prices!AN75</f>
        <v>179</v>
      </c>
      <c r="E49" s="493" t="str">
        <f>Prices!$W$75</f>
        <v>Rollover</v>
      </c>
      <c r="F49" s="495"/>
      <c r="H49" s="237" t="str">
        <f t="shared" si="1"/>
        <v>Specialist rehabilitation Disease stage: Very low</v>
      </c>
      <c r="I49" s="238" t="str">
        <f t="shared" si="2"/>
        <v>Level 2b</v>
      </c>
      <c r="J49" s="239">
        <f>'2014-15 Non-mandatory tariff'!G92</f>
        <v>183</v>
      </c>
      <c r="M49" s="261" t="str">
        <f t="shared" si="6"/>
        <v>Specialist rehabilitation Disease stage: Very low</v>
      </c>
      <c r="N49" s="238" t="str">
        <f t="shared" si="3"/>
        <v>Level 2b</v>
      </c>
      <c r="O49" s="245">
        <f t="shared" si="4"/>
        <v>-2.1857923497267784E-2</v>
      </c>
    </row>
    <row r="50" spans="2:15">
      <c r="B50" s="230" t="s">
        <v>1837</v>
      </c>
      <c r="C50" s="231" t="s">
        <v>63</v>
      </c>
      <c r="D50" s="231">
        <f>Prices!AJ76</f>
        <v>307</v>
      </c>
      <c r="E50" s="493" t="str">
        <f>Prices!$W$75</f>
        <v>Rollover</v>
      </c>
      <c r="F50" s="495"/>
      <c r="H50" s="237" t="str">
        <f t="shared" si="1"/>
        <v>Specialist rehabilitation Disease stage: Low</v>
      </c>
      <c r="I50" s="238" t="str">
        <f t="shared" si="2"/>
        <v>Hyper-acute</v>
      </c>
      <c r="J50" s="239">
        <f>'2014-15 Non-mandatory tariff'!C93</f>
        <v>313</v>
      </c>
      <c r="M50" s="261" t="str">
        <f t="shared" si="6"/>
        <v>Specialist rehabilitation Disease stage: Low</v>
      </c>
      <c r="N50" s="238" t="str">
        <f t="shared" si="3"/>
        <v>Hyper-acute</v>
      </c>
      <c r="O50" s="245">
        <f t="shared" si="4"/>
        <v>-1.9169329073482455E-2</v>
      </c>
    </row>
    <row r="51" spans="2:15">
      <c r="B51" s="230" t="s">
        <v>1837</v>
      </c>
      <c r="C51" s="231" t="s">
        <v>62</v>
      </c>
      <c r="D51" s="231">
        <f>Prices!AK76</f>
        <v>289</v>
      </c>
      <c r="E51" s="493" t="str">
        <f>Prices!$W$75</f>
        <v>Rollover</v>
      </c>
      <c r="F51" s="495"/>
      <c r="H51" s="237" t="str">
        <f t="shared" si="1"/>
        <v>Specialist rehabilitation Disease stage: Low</v>
      </c>
      <c r="I51" s="238" t="str">
        <f t="shared" si="2"/>
        <v>Physical</v>
      </c>
      <c r="J51" s="239">
        <f>'2014-15 Non-mandatory tariff'!D93</f>
        <v>295</v>
      </c>
      <c r="M51" s="261" t="str">
        <f t="shared" si="6"/>
        <v>Specialist rehabilitation Disease stage: Low</v>
      </c>
      <c r="N51" s="238" t="str">
        <f t="shared" si="3"/>
        <v>Physical</v>
      </c>
      <c r="O51" s="245">
        <f t="shared" si="4"/>
        <v>-2.033898305084747E-2</v>
      </c>
    </row>
    <row r="52" spans="2:15">
      <c r="B52" s="230" t="s">
        <v>1837</v>
      </c>
      <c r="C52" s="231" t="s">
        <v>61</v>
      </c>
      <c r="D52" s="231">
        <f>Prices!AL76</f>
        <v>281</v>
      </c>
      <c r="E52" s="493" t="str">
        <f>Prices!$W$75</f>
        <v>Rollover</v>
      </c>
      <c r="F52" s="495"/>
      <c r="H52" s="237" t="str">
        <f t="shared" si="1"/>
        <v>Specialist rehabilitation Disease stage: Low</v>
      </c>
      <c r="I52" s="238" t="str">
        <f t="shared" si="2"/>
        <v>Mixed</v>
      </c>
      <c r="J52" s="239">
        <f>'2014-15 Non-mandatory tariff'!E93</f>
        <v>287</v>
      </c>
      <c r="M52" s="261" t="str">
        <f t="shared" si="6"/>
        <v>Specialist rehabilitation Disease stage: Low</v>
      </c>
      <c r="N52" s="238" t="str">
        <f t="shared" si="3"/>
        <v>Mixed</v>
      </c>
      <c r="O52" s="245">
        <f t="shared" si="4"/>
        <v>-2.0905923344947785E-2</v>
      </c>
    </row>
    <row r="53" spans="2:15">
      <c r="B53" s="230" t="s">
        <v>1837</v>
      </c>
      <c r="C53" s="231" t="s">
        <v>60</v>
      </c>
      <c r="D53" s="231">
        <f>Prices!AM76</f>
        <v>224</v>
      </c>
      <c r="E53" s="493" t="str">
        <f>Prices!$W$75</f>
        <v>Rollover</v>
      </c>
      <c r="F53" s="495"/>
      <c r="H53" s="237" t="str">
        <f t="shared" si="1"/>
        <v>Specialist rehabilitation Disease stage: Low</v>
      </c>
      <c r="I53" s="238" t="str">
        <f t="shared" si="2"/>
        <v>Level 2a</v>
      </c>
      <c r="J53" s="239">
        <f>'2014-15 Non-mandatory tariff'!F93</f>
        <v>228</v>
      </c>
      <c r="M53" s="261" t="str">
        <f t="shared" si="6"/>
        <v>Specialist rehabilitation Disease stage: Low</v>
      </c>
      <c r="N53" s="238" t="str">
        <f t="shared" si="3"/>
        <v>Level 2a</v>
      </c>
      <c r="O53" s="245">
        <f t="shared" si="4"/>
        <v>-1.7543859649122862E-2</v>
      </c>
    </row>
    <row r="54" spans="2:15">
      <c r="B54" s="230" t="s">
        <v>1837</v>
      </c>
      <c r="C54" s="231" t="s">
        <v>59</v>
      </c>
      <c r="D54" s="231">
        <f>Prices!AN76</f>
        <v>201</v>
      </c>
      <c r="E54" s="493" t="str">
        <f>Prices!$W$75</f>
        <v>Rollover</v>
      </c>
      <c r="F54" s="495"/>
      <c r="H54" s="237" t="str">
        <f t="shared" si="1"/>
        <v>Specialist rehabilitation Disease stage: Low</v>
      </c>
      <c r="I54" s="238" t="str">
        <f t="shared" si="2"/>
        <v>Level 2b</v>
      </c>
      <c r="J54" s="239">
        <f>'2014-15 Non-mandatory tariff'!G93</f>
        <v>205</v>
      </c>
      <c r="M54" s="261" t="str">
        <f t="shared" si="6"/>
        <v>Specialist rehabilitation Disease stage: Low</v>
      </c>
      <c r="N54" s="238" t="str">
        <f t="shared" si="3"/>
        <v>Level 2b</v>
      </c>
      <c r="O54" s="245">
        <f t="shared" si="4"/>
        <v>-1.9512195121951237E-2</v>
      </c>
    </row>
    <row r="55" spans="2:15">
      <c r="B55" s="230" t="s">
        <v>1838</v>
      </c>
      <c r="C55" s="231" t="s">
        <v>63</v>
      </c>
      <c r="D55" s="231">
        <f>Prices!AJ77</f>
        <v>378</v>
      </c>
      <c r="E55" s="493" t="str">
        <f>Prices!$W$75</f>
        <v>Rollover</v>
      </c>
      <c r="F55" s="495"/>
      <c r="H55" s="237" t="str">
        <f t="shared" si="1"/>
        <v>Specialist rehabilitation Disease stage: Medium</v>
      </c>
      <c r="I55" s="238" t="str">
        <f t="shared" si="2"/>
        <v>Hyper-acute</v>
      </c>
      <c r="J55" s="239">
        <f>'2014-15 Non-mandatory tariff'!C94</f>
        <v>385</v>
      </c>
      <c r="M55" s="261" t="str">
        <f t="shared" si="6"/>
        <v>Specialist rehabilitation Disease stage: Medium</v>
      </c>
      <c r="N55" s="238" t="str">
        <f t="shared" si="3"/>
        <v>Hyper-acute</v>
      </c>
      <c r="O55" s="245">
        <f t="shared" si="4"/>
        <v>-1.8181818181818188E-2</v>
      </c>
    </row>
    <row r="56" spans="2:15">
      <c r="B56" s="230" t="s">
        <v>1838</v>
      </c>
      <c r="C56" s="231" t="s">
        <v>62</v>
      </c>
      <c r="D56" s="231">
        <f>Prices!AK77</f>
        <v>355</v>
      </c>
      <c r="E56" s="493" t="str">
        <f>Prices!$W$75</f>
        <v>Rollover</v>
      </c>
      <c r="F56" s="495"/>
      <c r="H56" s="237" t="str">
        <f t="shared" si="1"/>
        <v>Specialist rehabilitation Disease stage: Medium</v>
      </c>
      <c r="I56" s="238" t="str">
        <f t="shared" si="2"/>
        <v>Physical</v>
      </c>
      <c r="J56" s="239">
        <f>'2014-15 Non-mandatory tariff'!D94</f>
        <v>362</v>
      </c>
      <c r="M56" s="261" t="str">
        <f t="shared" si="6"/>
        <v>Specialist rehabilitation Disease stage: Medium</v>
      </c>
      <c r="N56" s="238" t="str">
        <f t="shared" si="3"/>
        <v>Physical</v>
      </c>
      <c r="O56" s="245">
        <f t="shared" si="4"/>
        <v>-1.9337016574585641E-2</v>
      </c>
    </row>
    <row r="57" spans="2:15">
      <c r="B57" s="230" t="s">
        <v>1838</v>
      </c>
      <c r="C57" s="231" t="s">
        <v>61</v>
      </c>
      <c r="D57" s="231">
        <f>Prices!AL77</f>
        <v>346</v>
      </c>
      <c r="E57" s="493" t="str">
        <f>Prices!$W$75</f>
        <v>Rollover</v>
      </c>
      <c r="F57" s="495"/>
      <c r="H57" s="237" t="str">
        <f t="shared" si="1"/>
        <v>Specialist rehabilitation Disease stage: Medium</v>
      </c>
      <c r="I57" s="238" t="str">
        <f t="shared" si="2"/>
        <v>Mixed</v>
      </c>
      <c r="J57" s="239">
        <f>'2014-15 Non-mandatory tariff'!E94</f>
        <v>353</v>
      </c>
      <c r="M57" s="261" t="str">
        <f t="shared" si="6"/>
        <v>Specialist rehabilitation Disease stage: Medium</v>
      </c>
      <c r="N57" s="238" t="str">
        <f t="shared" si="3"/>
        <v>Mixed</v>
      </c>
      <c r="O57" s="245">
        <f t="shared" si="4"/>
        <v>-1.9830028328611915E-2</v>
      </c>
    </row>
    <row r="58" spans="2:15">
      <c r="B58" s="230" t="s">
        <v>1838</v>
      </c>
      <c r="C58" s="231" t="s">
        <v>60</v>
      </c>
      <c r="D58" s="231">
        <f>Prices!AM77</f>
        <v>320</v>
      </c>
      <c r="E58" s="493" t="str">
        <f>Prices!$W$75</f>
        <v>Rollover</v>
      </c>
      <c r="F58" s="495"/>
      <c r="H58" s="237" t="str">
        <f t="shared" si="1"/>
        <v>Specialist rehabilitation Disease stage: Medium</v>
      </c>
      <c r="I58" s="238" t="str">
        <f t="shared" si="2"/>
        <v>Level 2a</v>
      </c>
      <c r="J58" s="239">
        <f>'2014-15 Non-mandatory tariff'!F94</f>
        <v>326</v>
      </c>
      <c r="M58" s="261" t="str">
        <f t="shared" si="6"/>
        <v>Specialist rehabilitation Disease stage: Medium</v>
      </c>
      <c r="N58" s="238" t="str">
        <f t="shared" si="3"/>
        <v>Level 2a</v>
      </c>
      <c r="O58" s="245">
        <f t="shared" si="4"/>
        <v>-1.8404907975460127E-2</v>
      </c>
    </row>
    <row r="59" spans="2:15">
      <c r="B59" s="230" t="s">
        <v>1838</v>
      </c>
      <c r="C59" s="231" t="s">
        <v>59</v>
      </c>
      <c r="D59" s="231">
        <f>Prices!AN77</f>
        <v>288</v>
      </c>
      <c r="E59" s="493" t="str">
        <f>Prices!$W$75</f>
        <v>Rollover</v>
      </c>
      <c r="F59" s="495"/>
      <c r="H59" s="237" t="str">
        <f t="shared" si="1"/>
        <v>Specialist rehabilitation Disease stage: Medium</v>
      </c>
      <c r="I59" s="238" t="str">
        <f t="shared" si="2"/>
        <v>Level 2b</v>
      </c>
      <c r="J59" s="239">
        <f>'2014-15 Non-mandatory tariff'!G94</f>
        <v>294</v>
      </c>
      <c r="M59" s="261" t="str">
        <f t="shared" si="6"/>
        <v>Specialist rehabilitation Disease stage: Medium</v>
      </c>
      <c r="N59" s="238" t="str">
        <f t="shared" si="3"/>
        <v>Level 2b</v>
      </c>
      <c r="O59" s="245">
        <f t="shared" si="4"/>
        <v>-2.0408163265306145E-2</v>
      </c>
    </row>
    <row r="60" spans="2:15">
      <c r="B60" s="230" t="s">
        <v>1839</v>
      </c>
      <c r="C60" s="231" t="s">
        <v>63</v>
      </c>
      <c r="D60" s="231">
        <f>Prices!AJ78</f>
        <v>491</v>
      </c>
      <c r="E60" s="493" t="str">
        <f>Prices!$W$75</f>
        <v>Rollover</v>
      </c>
      <c r="F60" s="495"/>
      <c r="H60" s="237" t="str">
        <f t="shared" si="1"/>
        <v>Specialist rehabilitation Disease stage: High</v>
      </c>
      <c r="I60" s="238" t="str">
        <f t="shared" si="2"/>
        <v>Hyper-acute</v>
      </c>
      <c r="J60" s="239">
        <f>'2014-15 Non-mandatory tariff'!C95</f>
        <v>501</v>
      </c>
      <c r="M60" s="261" t="str">
        <f t="shared" si="6"/>
        <v>Specialist rehabilitation Disease stage: High</v>
      </c>
      <c r="N60" s="238" t="str">
        <f t="shared" si="3"/>
        <v>Hyper-acute</v>
      </c>
      <c r="O60" s="245">
        <f t="shared" si="4"/>
        <v>-1.9960079840319334E-2</v>
      </c>
    </row>
    <row r="61" spans="2:15">
      <c r="B61" s="230" t="s">
        <v>1839</v>
      </c>
      <c r="C61" s="231" t="s">
        <v>62</v>
      </c>
      <c r="D61" s="231">
        <f>Prices!AK78</f>
        <v>463</v>
      </c>
      <c r="E61" s="493" t="str">
        <f>Prices!$W$75</f>
        <v>Rollover</v>
      </c>
      <c r="F61" s="495"/>
      <c r="H61" s="237" t="str">
        <f t="shared" si="1"/>
        <v>Specialist rehabilitation Disease stage: High</v>
      </c>
      <c r="I61" s="238" t="str">
        <f t="shared" si="2"/>
        <v>Physical</v>
      </c>
      <c r="J61" s="239">
        <f>'2014-15 Non-mandatory tariff'!D95</f>
        <v>472</v>
      </c>
      <c r="M61" s="261" t="str">
        <f t="shared" si="6"/>
        <v>Specialist rehabilitation Disease stage: High</v>
      </c>
      <c r="N61" s="238" t="str">
        <f t="shared" si="3"/>
        <v>Physical</v>
      </c>
      <c r="O61" s="245">
        <f t="shared" si="4"/>
        <v>-1.9067796610169441E-2</v>
      </c>
    </row>
    <row r="62" spans="2:15">
      <c r="B62" s="230" t="s">
        <v>1839</v>
      </c>
      <c r="C62" s="231" t="s">
        <v>61</v>
      </c>
      <c r="D62" s="231">
        <f>Prices!AL78</f>
        <v>450</v>
      </c>
      <c r="E62" s="493" t="str">
        <f>Prices!$W$75</f>
        <v>Rollover</v>
      </c>
      <c r="F62" s="495"/>
      <c r="H62" s="237" t="str">
        <f t="shared" si="1"/>
        <v>Specialist rehabilitation Disease stage: High</v>
      </c>
      <c r="I62" s="238" t="str">
        <f t="shared" si="2"/>
        <v>Mixed</v>
      </c>
      <c r="J62" s="239">
        <f>'2014-15 Non-mandatory tariff'!E95</f>
        <v>459</v>
      </c>
      <c r="M62" s="261" t="str">
        <f t="shared" si="6"/>
        <v>Specialist rehabilitation Disease stage: High</v>
      </c>
      <c r="N62" s="238" t="str">
        <f t="shared" si="3"/>
        <v>Mixed</v>
      </c>
      <c r="O62" s="245">
        <f t="shared" si="4"/>
        <v>-1.9607843137254943E-2</v>
      </c>
    </row>
    <row r="63" spans="2:15">
      <c r="B63" s="230" t="s">
        <v>1839</v>
      </c>
      <c r="C63" s="231" t="s">
        <v>60</v>
      </c>
      <c r="D63" s="231">
        <f>Prices!AM78</f>
        <v>438</v>
      </c>
      <c r="E63" s="493" t="str">
        <f>Prices!$W$75</f>
        <v>Rollover</v>
      </c>
      <c r="F63" s="495"/>
      <c r="H63" s="237" t="str">
        <f t="shared" si="1"/>
        <v>Specialist rehabilitation Disease stage: High</v>
      </c>
      <c r="I63" s="238" t="str">
        <f t="shared" si="2"/>
        <v>Level 2a</v>
      </c>
      <c r="J63" s="239">
        <f>'2014-15 Non-mandatory tariff'!F95</f>
        <v>447</v>
      </c>
      <c r="M63" s="261" t="str">
        <f t="shared" si="6"/>
        <v>Specialist rehabilitation Disease stage: High</v>
      </c>
      <c r="N63" s="238" t="str">
        <f t="shared" si="3"/>
        <v>Level 2a</v>
      </c>
      <c r="O63" s="245">
        <f t="shared" si="4"/>
        <v>-2.0134228187919434E-2</v>
      </c>
    </row>
    <row r="64" spans="2:15">
      <c r="B64" s="230" t="s">
        <v>1839</v>
      </c>
      <c r="C64" s="231" t="s">
        <v>59</v>
      </c>
      <c r="D64" s="231">
        <f>Prices!AN78</f>
        <v>395</v>
      </c>
      <c r="E64" s="493" t="str">
        <f>Prices!$W$75</f>
        <v>Rollover</v>
      </c>
      <c r="F64" s="495"/>
      <c r="H64" s="237" t="str">
        <f t="shared" si="1"/>
        <v>Specialist rehabilitation Disease stage: High</v>
      </c>
      <c r="I64" s="238" t="str">
        <f t="shared" si="2"/>
        <v>Level 2b</v>
      </c>
      <c r="J64" s="239">
        <f>'2014-15 Non-mandatory tariff'!G95</f>
        <v>403</v>
      </c>
      <c r="M64" s="261" t="str">
        <f t="shared" si="6"/>
        <v>Specialist rehabilitation Disease stage: High</v>
      </c>
      <c r="N64" s="238" t="str">
        <f t="shared" si="3"/>
        <v>Level 2b</v>
      </c>
      <c r="O64" s="245">
        <f t="shared" si="4"/>
        <v>-1.9851116625310139E-2</v>
      </c>
    </row>
    <row r="65" spans="2:15">
      <c r="B65" s="230" t="s">
        <v>1840</v>
      </c>
      <c r="C65" s="231" t="s">
        <v>63</v>
      </c>
      <c r="D65" s="231">
        <f>Prices!AJ79</f>
        <v>632</v>
      </c>
      <c r="E65" s="493" t="str">
        <f>Prices!$W$75</f>
        <v>Rollover</v>
      </c>
      <c r="F65" s="495"/>
      <c r="H65" s="237" t="str">
        <f t="shared" si="1"/>
        <v>Specialist rehabilitation Disease stage: Very high</v>
      </c>
      <c r="I65" s="238" t="str">
        <f t="shared" si="2"/>
        <v>Hyper-acute</v>
      </c>
      <c r="J65" s="239">
        <f>'2014-15 Non-mandatory tariff'!C96</f>
        <v>645</v>
      </c>
      <c r="M65" s="261" t="str">
        <f t="shared" si="6"/>
        <v>Specialist rehabilitation Disease stage: Very high</v>
      </c>
      <c r="N65" s="238" t="str">
        <f t="shared" si="3"/>
        <v>Hyper-acute</v>
      </c>
      <c r="O65" s="245">
        <f t="shared" si="4"/>
        <v>-2.0155038759689936E-2</v>
      </c>
    </row>
    <row r="66" spans="2:15">
      <c r="B66" s="230" t="s">
        <v>1840</v>
      </c>
      <c r="C66" s="231" t="s">
        <v>62</v>
      </c>
      <c r="D66" s="231">
        <f>Prices!AK79</f>
        <v>596</v>
      </c>
      <c r="E66" s="493" t="str">
        <f>Prices!$W$75</f>
        <v>Rollover</v>
      </c>
      <c r="F66" s="495"/>
      <c r="H66" s="237" t="str">
        <f t="shared" si="1"/>
        <v>Specialist rehabilitation Disease stage: Very high</v>
      </c>
      <c r="I66" s="238" t="str">
        <f t="shared" si="2"/>
        <v>Physical</v>
      </c>
      <c r="J66" s="239">
        <f>'2014-15 Non-mandatory tariff'!D96</f>
        <v>608</v>
      </c>
      <c r="M66" s="261" t="str">
        <f t="shared" si="6"/>
        <v>Specialist rehabilitation Disease stage: Very high</v>
      </c>
      <c r="N66" s="238" t="str">
        <f t="shared" si="3"/>
        <v>Physical</v>
      </c>
      <c r="O66" s="245">
        <f t="shared" si="4"/>
        <v>-1.9736842105263164E-2</v>
      </c>
    </row>
    <row r="67" spans="2:15">
      <c r="B67" s="230" t="s">
        <v>1840</v>
      </c>
      <c r="C67" s="231" t="s">
        <v>61</v>
      </c>
      <c r="D67" s="231">
        <f>Prices!AL79</f>
        <v>580</v>
      </c>
      <c r="E67" s="493" t="str">
        <f>Prices!$W$75</f>
        <v>Rollover</v>
      </c>
      <c r="F67" s="495"/>
      <c r="H67" s="237" t="str">
        <f t="shared" si="1"/>
        <v>Specialist rehabilitation Disease stage: Very high</v>
      </c>
      <c r="I67" s="238" t="str">
        <f t="shared" si="2"/>
        <v>Mixed</v>
      </c>
      <c r="J67" s="239">
        <f>'2014-15 Non-mandatory tariff'!E96</f>
        <v>592</v>
      </c>
      <c r="M67" s="261" t="str">
        <f t="shared" si="6"/>
        <v>Specialist rehabilitation Disease stage: Very high</v>
      </c>
      <c r="N67" s="238" t="str">
        <f t="shared" si="3"/>
        <v>Mixed</v>
      </c>
      <c r="O67" s="245">
        <f t="shared" si="4"/>
        <v>-2.0270270270270285E-2</v>
      </c>
    </row>
    <row r="68" spans="2:15">
      <c r="B68" s="230" t="s">
        <v>1840</v>
      </c>
      <c r="C68" s="231" t="s">
        <v>60</v>
      </c>
      <c r="D68" s="231">
        <f>Prices!AM79</f>
        <v>558</v>
      </c>
      <c r="E68" s="493" t="str">
        <f>Prices!$W$75</f>
        <v>Rollover</v>
      </c>
      <c r="F68" s="495"/>
      <c r="H68" s="237" t="str">
        <f t="shared" si="1"/>
        <v>Specialist rehabilitation Disease stage: Very high</v>
      </c>
      <c r="I68" s="238" t="str">
        <f t="shared" si="2"/>
        <v>Level 2a</v>
      </c>
      <c r="J68" s="239">
        <f>'2014-15 Non-mandatory tariff'!F96</f>
        <v>569</v>
      </c>
      <c r="M68" s="261" t="str">
        <f t="shared" si="6"/>
        <v>Specialist rehabilitation Disease stage: Very high</v>
      </c>
      <c r="N68" s="238" t="str">
        <f t="shared" si="3"/>
        <v>Level 2a</v>
      </c>
      <c r="O68" s="245">
        <f t="shared" si="4"/>
        <v>-1.9332161687170446E-2</v>
      </c>
    </row>
    <row r="69" spans="2:15" ht="15.75" thickBot="1">
      <c r="B69" s="508" t="s">
        <v>1840</v>
      </c>
      <c r="C69" s="509" t="s">
        <v>59</v>
      </c>
      <c r="D69" s="509">
        <f>Prices!AN79</f>
        <v>503</v>
      </c>
      <c r="E69" s="493" t="str">
        <f>Prices!$W$75</f>
        <v>Rollover</v>
      </c>
      <c r="F69" s="510"/>
      <c r="H69" s="521" t="str">
        <f t="shared" si="1"/>
        <v>Specialist rehabilitation Disease stage: Very high</v>
      </c>
      <c r="I69" s="522" t="str">
        <f t="shared" si="2"/>
        <v>Level 2b</v>
      </c>
      <c r="J69" s="523">
        <f>'2014-15 Non-mandatory tariff'!G96</f>
        <v>513</v>
      </c>
      <c r="M69" s="240" t="str">
        <f t="shared" si="6"/>
        <v>Specialist rehabilitation Disease stage: Very high</v>
      </c>
      <c r="N69" s="241" t="str">
        <f t="shared" si="3"/>
        <v>Level 2b</v>
      </c>
      <c r="O69" s="244">
        <f t="shared" si="4"/>
        <v>-1.9493177387914229E-2</v>
      </c>
    </row>
    <row r="70" spans="2:15" ht="15.75" thickBot="1">
      <c r="B70" s="508">
        <v>501</v>
      </c>
      <c r="C70" s="518" t="s">
        <v>1773</v>
      </c>
      <c r="D70" s="509">
        <f>Prices!AJ103</f>
        <v>128</v>
      </c>
      <c r="E70" s="514" t="s">
        <v>1551</v>
      </c>
      <c r="F70" s="515"/>
      <c r="H70" s="519">
        <f>B70</f>
        <v>501</v>
      </c>
      <c r="I70" s="238" t="str">
        <f t="shared" ref="I70:I82" si="7">C70</f>
        <v>WF01B
First Attendance - Single Professional</v>
      </c>
      <c r="J70" s="239">
        <f>'2014-15 Non-mandatory tariff'!C119</f>
        <v>131</v>
      </c>
      <c r="M70" s="524">
        <f t="shared" ref="M70:M82" si="8">IF(B70="","",B70)</f>
        <v>501</v>
      </c>
      <c r="N70" s="241" t="str">
        <f t="shared" ref="N70:N82" si="9">C70</f>
        <v>WF01B
First Attendance - Single Professional</v>
      </c>
      <c r="O70" s="244">
        <f t="shared" ref="O70:O82" si="10">D70/J70-1</f>
        <v>-2.2900763358778664E-2</v>
      </c>
    </row>
    <row r="71" spans="2:15" ht="15.75" thickBot="1">
      <c r="B71" s="508">
        <v>501</v>
      </c>
      <c r="C71" s="518" t="s">
        <v>1774</v>
      </c>
      <c r="D71" s="509">
        <f>Prices!AK103</f>
        <v>135</v>
      </c>
      <c r="E71" s="514" t="str">
        <f>Prices!$S$103</f>
        <v>Rollover</v>
      </c>
      <c r="F71" s="515"/>
      <c r="H71" s="519">
        <f t="shared" ref="H71:H82" si="11">B71</f>
        <v>501</v>
      </c>
      <c r="I71" s="238" t="str">
        <f t="shared" si="7"/>
        <v>WF02B
First Attendance - Multi Professional</v>
      </c>
      <c r="J71" s="239">
        <f>'2014-15 Non-mandatory tariff'!D119</f>
        <v>138</v>
      </c>
      <c r="M71" s="524">
        <f t="shared" si="8"/>
        <v>501</v>
      </c>
      <c r="N71" s="241" t="str">
        <f t="shared" si="9"/>
        <v>WF02B
First Attendance - Multi Professional</v>
      </c>
      <c r="O71" s="244">
        <f t="shared" si="10"/>
        <v>-2.1739130434782594E-2</v>
      </c>
    </row>
    <row r="72" spans="2:15" ht="15.75" thickBot="1">
      <c r="B72" s="508">
        <v>501</v>
      </c>
      <c r="C72" s="518" t="s">
        <v>1775</v>
      </c>
      <c r="D72" s="509">
        <f>Prices!AL103</f>
        <v>65</v>
      </c>
      <c r="E72" s="514" t="str">
        <f>Prices!$S$103</f>
        <v>Rollover</v>
      </c>
      <c r="F72" s="515"/>
      <c r="H72" s="519">
        <f t="shared" si="11"/>
        <v>501</v>
      </c>
      <c r="I72" s="238" t="str">
        <f t="shared" si="7"/>
        <v>WF01A
Follow Up Attendance - Single Professional</v>
      </c>
      <c r="J72" s="239">
        <f>'2014-15 Non-mandatory tariff'!E119</f>
        <v>66</v>
      </c>
      <c r="M72" s="524">
        <f t="shared" si="8"/>
        <v>501</v>
      </c>
      <c r="N72" s="241" t="str">
        <f t="shared" si="9"/>
        <v>WF01A
Follow Up Attendance - Single Professional</v>
      </c>
      <c r="O72" s="244">
        <f t="shared" si="10"/>
        <v>-1.5151515151515138E-2</v>
      </c>
    </row>
    <row r="73" spans="2:15" ht="15.75" thickBot="1">
      <c r="B73" s="508">
        <v>501</v>
      </c>
      <c r="C73" s="518" t="s">
        <v>1776</v>
      </c>
      <c r="D73" s="509">
        <f>Prices!AM103</f>
        <v>81</v>
      </c>
      <c r="E73" s="514" t="str">
        <f>Prices!$S$103</f>
        <v>Rollover</v>
      </c>
      <c r="F73" s="515"/>
      <c r="H73" s="519">
        <f t="shared" si="11"/>
        <v>501</v>
      </c>
      <c r="I73" s="238" t="str">
        <f t="shared" si="7"/>
        <v>WF02A
Follow Up Attendance - Multi Professional</v>
      </c>
      <c r="J73" s="239">
        <f>'2014-15 Non-mandatory tariff'!F119</f>
        <v>83</v>
      </c>
      <c r="M73" s="524">
        <f t="shared" si="8"/>
        <v>501</v>
      </c>
      <c r="N73" s="241" t="str">
        <f t="shared" si="9"/>
        <v>WF02A
Follow Up Attendance - Multi Professional</v>
      </c>
      <c r="O73" s="244">
        <f t="shared" si="10"/>
        <v>-2.4096385542168641E-2</v>
      </c>
    </row>
    <row r="74" spans="2:15" ht="15.75" thickBot="1">
      <c r="B74" s="508">
        <v>560</v>
      </c>
      <c r="C74" s="518" t="s">
        <v>1773</v>
      </c>
      <c r="D74" s="509">
        <f>Prices!AJ104</f>
        <v>128</v>
      </c>
      <c r="E74" s="514" t="str">
        <f>Prices!$S$104</f>
        <v>Rollover</v>
      </c>
      <c r="F74" s="515"/>
      <c r="H74" s="519">
        <f t="shared" si="11"/>
        <v>560</v>
      </c>
      <c r="I74" s="238" t="str">
        <f t="shared" si="7"/>
        <v>WF01B
First Attendance - Single Professional</v>
      </c>
      <c r="J74" s="239">
        <f>'2014-15 Non-mandatory tariff'!C120</f>
        <v>131</v>
      </c>
      <c r="M74" s="524">
        <f t="shared" si="8"/>
        <v>560</v>
      </c>
      <c r="N74" s="241" t="str">
        <f t="shared" si="9"/>
        <v>WF01B
First Attendance - Single Professional</v>
      </c>
      <c r="O74" s="244">
        <f t="shared" si="10"/>
        <v>-2.2900763358778664E-2</v>
      </c>
    </row>
    <row r="75" spans="2:15" ht="15.75" thickBot="1">
      <c r="B75" s="508">
        <v>560</v>
      </c>
      <c r="C75" s="518" t="s">
        <v>1774</v>
      </c>
      <c r="D75" s="509">
        <f>Prices!AK104</f>
        <v>135</v>
      </c>
      <c r="E75" s="514" t="str">
        <f>Prices!$S$104</f>
        <v>Rollover</v>
      </c>
      <c r="F75" s="515"/>
      <c r="H75" s="519">
        <f t="shared" si="11"/>
        <v>560</v>
      </c>
      <c r="I75" s="238" t="str">
        <f t="shared" si="7"/>
        <v>WF02B
First Attendance - Multi Professional</v>
      </c>
      <c r="J75" s="239">
        <f>'2014-15 Non-mandatory tariff'!D120</f>
        <v>138</v>
      </c>
      <c r="M75" s="524">
        <f t="shared" si="8"/>
        <v>560</v>
      </c>
      <c r="N75" s="241" t="str">
        <f t="shared" si="9"/>
        <v>WF02B
First Attendance - Multi Professional</v>
      </c>
      <c r="O75" s="244">
        <f t="shared" si="10"/>
        <v>-2.1739130434782594E-2</v>
      </c>
    </row>
    <row r="76" spans="2:15" ht="15.75" thickBot="1">
      <c r="B76" s="508">
        <v>560</v>
      </c>
      <c r="C76" s="518" t="s">
        <v>1775</v>
      </c>
      <c r="D76" s="509">
        <f>Prices!AL104</f>
        <v>65</v>
      </c>
      <c r="E76" s="514" t="str">
        <f>Prices!$S$104</f>
        <v>Rollover</v>
      </c>
      <c r="F76" s="515"/>
      <c r="H76" s="519">
        <f t="shared" si="11"/>
        <v>560</v>
      </c>
      <c r="I76" s="238" t="str">
        <f t="shared" si="7"/>
        <v>WF01A
Follow Up Attendance - Single Professional</v>
      </c>
      <c r="J76" s="239">
        <f>'2014-15 Non-mandatory tariff'!E120</f>
        <v>66</v>
      </c>
      <c r="M76" s="524">
        <f t="shared" si="8"/>
        <v>560</v>
      </c>
      <c r="N76" s="241" t="str">
        <f t="shared" si="9"/>
        <v>WF01A
Follow Up Attendance - Single Professional</v>
      </c>
      <c r="O76" s="244">
        <f t="shared" si="10"/>
        <v>-1.5151515151515138E-2</v>
      </c>
    </row>
    <row r="77" spans="2:15" ht="15.75" thickBot="1">
      <c r="B77" s="508">
        <v>560</v>
      </c>
      <c r="C77" s="518" t="s">
        <v>1776</v>
      </c>
      <c r="D77" s="509">
        <f>Prices!AM104</f>
        <v>81</v>
      </c>
      <c r="E77" s="514" t="str">
        <f>Prices!$S$104</f>
        <v>Rollover</v>
      </c>
      <c r="F77" s="515"/>
      <c r="H77" s="519">
        <f t="shared" si="11"/>
        <v>560</v>
      </c>
      <c r="I77" s="238" t="str">
        <f t="shared" si="7"/>
        <v>WF02A
Follow Up Attendance - Multi Professional</v>
      </c>
      <c r="J77" s="239">
        <f>'2014-15 Non-mandatory tariff'!F120</f>
        <v>83</v>
      </c>
      <c r="M77" s="524">
        <f t="shared" si="8"/>
        <v>560</v>
      </c>
      <c r="N77" s="241" t="str">
        <f t="shared" si="9"/>
        <v>WF02A
Follow Up Attendance - Multi Professional</v>
      </c>
      <c r="O77" s="244">
        <f t="shared" si="10"/>
        <v>-2.4096385542168641E-2</v>
      </c>
    </row>
    <row r="78" spans="2:15" ht="15.75" thickBot="1">
      <c r="B78" s="230" t="s">
        <v>1</v>
      </c>
      <c r="C78" s="516" t="s">
        <v>9</v>
      </c>
      <c r="D78" s="231">
        <f>Prices!U110</f>
        <v>42</v>
      </c>
      <c r="E78" s="514" t="str">
        <f>Prices!J110</f>
        <v>Rollover</v>
      </c>
      <c r="F78" s="512"/>
      <c r="H78" s="519" t="str">
        <f t="shared" si="11"/>
        <v>n/a</v>
      </c>
      <c r="I78" s="238" t="str">
        <f t="shared" si="7"/>
        <v>Antenatal Visits</v>
      </c>
      <c r="J78" s="239">
        <f>'2014-15 Non-mandatory tariff'!C126</f>
        <v>43</v>
      </c>
      <c r="M78" s="524" t="str">
        <f t="shared" si="8"/>
        <v>n/a</v>
      </c>
      <c r="N78" s="241" t="str">
        <f t="shared" si="9"/>
        <v>Antenatal Visits</v>
      </c>
      <c r="O78" s="244">
        <f t="shared" si="10"/>
        <v>-2.3255813953488413E-2</v>
      </c>
    </row>
    <row r="79" spans="2:15" ht="15.75" thickBot="1">
      <c r="B79" s="230" t="s">
        <v>1</v>
      </c>
      <c r="C79" s="516" t="s">
        <v>8</v>
      </c>
      <c r="D79" s="231">
        <f>Prices!U111</f>
        <v>54</v>
      </c>
      <c r="E79" s="514" t="str">
        <f>Prices!J111</f>
        <v>Rollover</v>
      </c>
      <c r="F79" s="512"/>
      <c r="H79" s="519" t="str">
        <f t="shared" si="11"/>
        <v>n/a</v>
      </c>
      <c r="I79" s="238" t="str">
        <f t="shared" si="7"/>
        <v>Postnatal Visits</v>
      </c>
      <c r="J79" s="239">
        <f>'2014-15 Non-mandatory tariff'!C127</f>
        <v>55</v>
      </c>
      <c r="M79" s="524" t="str">
        <f t="shared" si="8"/>
        <v>n/a</v>
      </c>
      <c r="N79" s="241" t="str">
        <f t="shared" si="9"/>
        <v>Postnatal Visits</v>
      </c>
      <c r="O79" s="244">
        <f t="shared" si="10"/>
        <v>-1.8181818181818188E-2</v>
      </c>
    </row>
    <row r="80" spans="2:15" ht="15.75" thickBot="1">
      <c r="B80" s="230" t="s">
        <v>1</v>
      </c>
      <c r="C80" s="516" t="s">
        <v>3</v>
      </c>
      <c r="D80" s="231">
        <f>Prices!U117</f>
        <v>180</v>
      </c>
      <c r="E80" s="514" t="str">
        <f>Prices!J117</f>
        <v>Rollover</v>
      </c>
      <c r="F80" s="512"/>
      <c r="H80" s="519" t="str">
        <f t="shared" si="11"/>
        <v>n/a</v>
      </c>
      <c r="I80" s="238" t="str">
        <f t="shared" si="7"/>
        <v>Standard</v>
      </c>
      <c r="J80" s="239">
        <f>'2014-15 Non-mandatory tariff'!C133</f>
        <v>184</v>
      </c>
      <c r="M80" s="524" t="str">
        <f t="shared" si="8"/>
        <v>n/a</v>
      </c>
      <c r="N80" s="241" t="str">
        <f t="shared" si="9"/>
        <v>Standard</v>
      </c>
      <c r="O80" s="244">
        <f t="shared" si="10"/>
        <v>-2.1739130434782594E-2</v>
      </c>
    </row>
    <row r="81" spans="1:30" ht="15.75" thickBot="1">
      <c r="B81" s="230" t="s">
        <v>1</v>
      </c>
      <c r="C81" s="516" t="s">
        <v>2</v>
      </c>
      <c r="D81" s="231">
        <f>Prices!U118</f>
        <v>278</v>
      </c>
      <c r="E81" s="514" t="str">
        <f>Prices!J118</f>
        <v>Rollover</v>
      </c>
      <c r="F81" s="512"/>
      <c r="H81" s="519" t="str">
        <f t="shared" si="11"/>
        <v>n/a</v>
      </c>
      <c r="I81" s="238" t="str">
        <f t="shared" si="7"/>
        <v>Intermediate</v>
      </c>
      <c r="J81" s="239">
        <f>'2014-15 Non-mandatory tariff'!C134</f>
        <v>284</v>
      </c>
      <c r="M81" s="524" t="str">
        <f t="shared" si="8"/>
        <v>n/a</v>
      </c>
      <c r="N81" s="241" t="str">
        <f t="shared" si="9"/>
        <v>Intermediate</v>
      </c>
      <c r="O81" s="244">
        <f t="shared" si="10"/>
        <v>-2.1126760563380254E-2</v>
      </c>
    </row>
    <row r="82" spans="1:30" ht="15.75" thickBot="1">
      <c r="B82" s="232" t="s">
        <v>1</v>
      </c>
      <c r="C82" s="517" t="s">
        <v>0</v>
      </c>
      <c r="D82" s="233">
        <f>Prices!U119</f>
        <v>278</v>
      </c>
      <c r="E82" s="511" t="str">
        <f>Prices!J119</f>
        <v>Rollover</v>
      </c>
      <c r="F82" s="513"/>
      <c r="H82" s="520" t="str">
        <f t="shared" si="11"/>
        <v>n/a</v>
      </c>
      <c r="I82" s="241" t="str">
        <f t="shared" si="7"/>
        <v>Intensive</v>
      </c>
      <c r="J82" s="242">
        <f>'2014-15 Non-mandatory tariff'!C135</f>
        <v>284</v>
      </c>
      <c r="M82" s="524" t="str">
        <f t="shared" si="8"/>
        <v>n/a</v>
      </c>
      <c r="N82" s="241" t="str">
        <f t="shared" si="9"/>
        <v>Intensive</v>
      </c>
      <c r="O82" s="244">
        <f t="shared" si="10"/>
        <v>-2.1126760563380254E-2</v>
      </c>
    </row>
    <row r="84" spans="1:30">
      <c r="E84" s="414"/>
    </row>
    <row r="86" spans="1:30">
      <c r="A86" s="450"/>
      <c r="B86" s="451" t="s">
        <v>1823</v>
      </c>
      <c r="C86" s="451"/>
      <c r="D86" s="451"/>
      <c r="E86" s="452"/>
      <c r="F86" s="452"/>
      <c r="G86" s="452"/>
      <c r="H86" s="452"/>
      <c r="I86" s="452"/>
      <c r="J86" s="452"/>
      <c r="K86" s="1"/>
      <c r="L86" s="1"/>
      <c r="M86" s="1"/>
    </row>
    <row r="87" spans="1:30">
      <c r="A87" s="450"/>
      <c r="B87" s="453"/>
      <c r="C87" s="451"/>
      <c r="D87" s="451"/>
      <c r="E87" s="451"/>
      <c r="F87" s="452"/>
      <c r="G87" s="452"/>
      <c r="H87" s="452"/>
      <c r="I87" s="452"/>
      <c r="J87" s="452"/>
      <c r="K87" s="1"/>
      <c r="L87" s="1"/>
      <c r="M87" s="1"/>
    </row>
    <row r="88" spans="1:30" ht="15.75" thickBot="1">
      <c r="A88" s="251" t="s">
        <v>1851</v>
      </c>
      <c r="B88" s="452"/>
      <c r="C88" s="452"/>
      <c r="D88" s="452"/>
      <c r="E88" s="452"/>
      <c r="F88" s="452"/>
      <c r="G88" s="452"/>
      <c r="H88" s="452"/>
      <c r="I88" s="452"/>
      <c r="J88" s="452"/>
      <c r="K88" s="251" t="s">
        <v>1852</v>
      </c>
      <c r="L88" s="1"/>
      <c r="M88" s="1"/>
      <c r="U88" s="251" t="s">
        <v>1618</v>
      </c>
    </row>
    <row r="89" spans="1:30" ht="98.25" customHeight="1" thickBot="1">
      <c r="A89" s="592" t="s">
        <v>52</v>
      </c>
      <c r="B89" s="592" t="s">
        <v>51</v>
      </c>
      <c r="C89" s="597" t="s">
        <v>50</v>
      </c>
      <c r="D89" s="597" t="s">
        <v>49</v>
      </c>
      <c r="E89" s="597" t="s">
        <v>6767</v>
      </c>
      <c r="F89" s="597" t="s">
        <v>6766</v>
      </c>
      <c r="G89" s="597" t="s">
        <v>1850</v>
      </c>
      <c r="H89" s="598" t="s">
        <v>47</v>
      </c>
      <c r="I89" s="598" t="s">
        <v>46</v>
      </c>
      <c r="J89" s="452"/>
      <c r="K89" s="454" t="s">
        <v>52</v>
      </c>
      <c r="L89" s="455" t="s">
        <v>51</v>
      </c>
      <c r="M89" s="541" t="s">
        <v>50</v>
      </c>
      <c r="N89" s="541" t="s">
        <v>49</v>
      </c>
      <c r="O89" s="541" t="s">
        <v>6767</v>
      </c>
      <c r="P89" s="541" t="s">
        <v>6766</v>
      </c>
      <c r="Q89" s="541" t="s">
        <v>1850</v>
      </c>
      <c r="R89" s="542" t="s">
        <v>47</v>
      </c>
      <c r="S89" s="542" t="s">
        <v>46</v>
      </c>
      <c r="U89" s="566" t="s">
        <v>52</v>
      </c>
      <c r="V89" s="567" t="s">
        <v>50</v>
      </c>
      <c r="W89" s="567" t="s">
        <v>49</v>
      </c>
      <c r="X89" s="567" t="s">
        <v>6767</v>
      </c>
      <c r="Y89" s="567" t="s">
        <v>6766</v>
      </c>
      <c r="Z89" s="567" t="s">
        <v>48</v>
      </c>
      <c r="AA89" s="567" t="s">
        <v>47</v>
      </c>
      <c r="AB89" s="568" t="s">
        <v>46</v>
      </c>
    </row>
    <row r="90" spans="1:30">
      <c r="A90" s="593" t="s">
        <v>45</v>
      </c>
      <c r="B90" s="593" t="s">
        <v>44</v>
      </c>
      <c r="C90" s="599">
        <f>VLOOKUP($A90,Prices!$A$85:$BF$96,COLUMN(Prices!AZ85),FALSE)</f>
        <v>0</v>
      </c>
      <c r="D90" s="599">
        <f>VLOOKUP($A90,Prices!$A$85:$BF$96,COLUMN(Prices!BA85),FALSE)</f>
        <v>365</v>
      </c>
      <c r="E90" s="599">
        <f>VLOOKUP($A90,Prices!$A$85:$BF$96,COLUMN(Prices!BB85),FALSE)</f>
        <v>5</v>
      </c>
      <c r="F90" s="596">
        <f>VLOOKUP($A90,Prices!$A$85:$BF$96,COLUMN(Prices!BC85),FALSE)</f>
        <v>364</v>
      </c>
      <c r="G90" s="596" t="str">
        <f>VLOOKUP($A90,Prices!$A$85:$BF$96,COLUMN(Prices!BD85),FALSE)</f>
        <v>No</v>
      </c>
      <c r="H90" s="596" t="str">
        <f>VLOOKUP($A90,Prices!$A$85:$BF$96,COLUMN(Prices!BE85),FALSE)</f>
        <v>-</v>
      </c>
      <c r="I90" s="596">
        <f>VLOOKUP($A90,Prices!$A$85:$BF$96,COLUMN(Prices!BF85),FALSE)</f>
        <v>0</v>
      </c>
      <c r="J90" s="452"/>
      <c r="K90" s="456" t="s">
        <v>45</v>
      </c>
      <c r="L90" s="457" t="s">
        <v>44</v>
      </c>
      <c r="M90" s="554">
        <v>0</v>
      </c>
      <c r="N90" s="545">
        <v>372</v>
      </c>
      <c r="O90" s="545">
        <v>5</v>
      </c>
      <c r="P90" s="545">
        <v>371</v>
      </c>
      <c r="Q90" s="545" t="s">
        <v>22</v>
      </c>
      <c r="R90" s="546" t="s">
        <v>21</v>
      </c>
      <c r="S90" s="550">
        <v>0</v>
      </c>
      <c r="U90" s="565" t="str">
        <f>K90</f>
        <v>NZ04C</v>
      </c>
      <c r="V90" s="558" t="str">
        <f>IFERROR(C90/M90-1,"")</f>
        <v/>
      </c>
      <c r="W90" s="558">
        <f>(IFERROR(D90/N90-1,""))</f>
        <v>-1.8817204301075252E-2</v>
      </c>
      <c r="X90" s="558">
        <f>(IFERROR(E90/O90-1,""))</f>
        <v>0</v>
      </c>
      <c r="Y90" s="558">
        <f>(IFERROR(F90/P90-1,""))</f>
        <v>-1.8867924528301883E-2</v>
      </c>
      <c r="Z90" s="558"/>
      <c r="AA90" s="558" t="str">
        <f>(IFERROR(H90/R90-1,""))</f>
        <v/>
      </c>
      <c r="AB90" s="563" t="str">
        <f>IFERROR(I90/S90-1,"")</f>
        <v/>
      </c>
    </row>
    <row r="91" spans="1:30">
      <c r="A91" s="594" t="s">
        <v>43</v>
      </c>
      <c r="B91" s="594" t="s">
        <v>42</v>
      </c>
      <c r="C91" s="555">
        <f>VLOOKUP($A91,Prices!$A$85:$BF$96,COLUMN(Prices!AZ86),FALSE)</f>
        <v>0</v>
      </c>
      <c r="D91" s="573">
        <f>VLOOKUP($A91,Prices!$A$85:$BF$96,COLUMN(Prices!BA86),FALSE)</f>
        <v>365</v>
      </c>
      <c r="E91" s="573">
        <f>VLOOKUP($A91,Prices!$A$85:$BF$96,COLUMN(Prices!BB86),FALSE)</f>
        <v>5</v>
      </c>
      <c r="F91" s="573">
        <f>VLOOKUP($A91,Prices!$A$85:$BF$96,COLUMN(Prices!BC86),FALSE)</f>
        <v>364</v>
      </c>
      <c r="G91" s="573" t="str">
        <f>VLOOKUP($A91,Prices!$A$85:$BF$96,COLUMN(Prices!BD86),FALSE)</f>
        <v>No</v>
      </c>
      <c r="H91" s="573" t="str">
        <f>VLOOKUP($A91,Prices!$A$85:$BF$96,COLUMN(Prices!BE86),FALSE)</f>
        <v>-</v>
      </c>
      <c r="I91" s="551">
        <f>VLOOKUP($A91,Prices!$A$85:$BF$96,COLUMN(Prices!BF86),FALSE)</f>
        <v>0</v>
      </c>
      <c r="J91" s="452"/>
      <c r="K91" s="458" t="s">
        <v>43</v>
      </c>
      <c r="L91" s="459" t="s">
        <v>42</v>
      </c>
      <c r="M91" s="555">
        <v>0</v>
      </c>
      <c r="N91" s="543">
        <v>372</v>
      </c>
      <c r="O91" s="543">
        <v>5</v>
      </c>
      <c r="P91" s="543">
        <v>371</v>
      </c>
      <c r="Q91" s="543" t="s">
        <v>22</v>
      </c>
      <c r="R91" s="544" t="s">
        <v>21</v>
      </c>
      <c r="S91" s="551">
        <v>0</v>
      </c>
      <c r="U91" s="564" t="str">
        <f t="shared" ref="U91:U100" si="12">K91</f>
        <v>NZ04D</v>
      </c>
      <c r="V91" s="559" t="str">
        <f t="shared" ref="V91:V100" si="13">IFERROR(C91/M91-1,"")</f>
        <v/>
      </c>
      <c r="W91" s="558">
        <f t="shared" ref="W91:W100" si="14">(IFERROR(D91/N91-1,""))</f>
        <v>-1.8817204301075252E-2</v>
      </c>
      <c r="X91" s="558">
        <f t="shared" ref="X91:X100" si="15">(IFERROR(E91/O91-1,""))</f>
        <v>0</v>
      </c>
      <c r="Y91" s="558">
        <f t="shared" ref="Y91:Y100" si="16">(IFERROR(F91/P91-1,""))</f>
        <v>-1.8867924528301883E-2</v>
      </c>
      <c r="Z91" s="558"/>
      <c r="AA91" s="558" t="str">
        <f t="shared" ref="AA91:AA100" si="17">(IFERROR(H91/R91-1,""))</f>
        <v/>
      </c>
      <c r="AB91" s="560" t="str">
        <f t="shared" ref="AB91:AB100" si="18">IFERROR(I91/S91-1,"")</f>
        <v/>
      </c>
      <c r="AD91" s="601"/>
    </row>
    <row r="92" spans="1:30">
      <c r="A92" s="594" t="s">
        <v>41</v>
      </c>
      <c r="B92" s="594" t="s">
        <v>40</v>
      </c>
      <c r="C92" s="555">
        <f>VLOOKUP($A92,Prices!$A$85:$BF$96,COLUMN(Prices!AZ87),FALSE)</f>
        <v>70</v>
      </c>
      <c r="D92" s="573">
        <f>VLOOKUP($A92,Prices!$A$85:$BF$96,COLUMN(Prices!BA87),FALSE)</f>
        <v>365</v>
      </c>
      <c r="E92" s="573">
        <f>VLOOKUP($A92,Prices!$A$85:$BF$96,COLUMN(Prices!BB87),FALSE)</f>
        <v>5</v>
      </c>
      <c r="F92" s="573">
        <f>VLOOKUP($A92,Prices!$A$85:$BF$96,COLUMN(Prices!BC87),FALSE)</f>
        <v>364</v>
      </c>
      <c r="G92" s="573" t="str">
        <f>VLOOKUP($A92,Prices!$A$85:$BF$96,COLUMN(Prices!BD87),FALSE)</f>
        <v>No</v>
      </c>
      <c r="H92" s="573" t="str">
        <f>VLOOKUP($A92,Prices!$A$85:$BF$96,COLUMN(Prices!BE87),FALSE)</f>
        <v>-</v>
      </c>
      <c r="I92" s="551">
        <f>VLOOKUP($A92,Prices!$A$85:$BF$96,COLUMN(Prices!BF87),FALSE)</f>
        <v>0</v>
      </c>
      <c r="J92" s="452"/>
      <c r="K92" s="458" t="s">
        <v>41</v>
      </c>
      <c r="L92" s="459" t="s">
        <v>40</v>
      </c>
      <c r="M92" s="555">
        <v>71</v>
      </c>
      <c r="N92" s="543">
        <v>372</v>
      </c>
      <c r="O92" s="543">
        <v>5</v>
      </c>
      <c r="P92" s="543">
        <v>371</v>
      </c>
      <c r="Q92" s="543" t="s">
        <v>22</v>
      </c>
      <c r="R92" s="544" t="s">
        <v>21</v>
      </c>
      <c r="S92" s="551">
        <v>0</v>
      </c>
      <c r="U92" s="564" t="str">
        <f t="shared" si="12"/>
        <v>NZ05C</v>
      </c>
      <c r="V92" s="559">
        <f t="shared" si="13"/>
        <v>-1.4084507042253502E-2</v>
      </c>
      <c r="W92" s="558">
        <f t="shared" si="14"/>
        <v>-1.8817204301075252E-2</v>
      </c>
      <c r="X92" s="558">
        <f t="shared" si="15"/>
        <v>0</v>
      </c>
      <c r="Y92" s="558">
        <f t="shared" si="16"/>
        <v>-1.8867924528301883E-2</v>
      </c>
      <c r="Z92" s="558"/>
      <c r="AA92" s="558" t="str">
        <f t="shared" si="17"/>
        <v/>
      </c>
      <c r="AB92" s="560" t="str">
        <f t="shared" si="18"/>
        <v/>
      </c>
    </row>
    <row r="93" spans="1:30">
      <c r="A93" s="594" t="s">
        <v>39</v>
      </c>
      <c r="B93" s="594" t="s">
        <v>38</v>
      </c>
      <c r="C93" s="555">
        <f>VLOOKUP($A93,Prices!$A$85:$BF$96,COLUMN(Prices!AZ88),FALSE)</f>
        <v>72</v>
      </c>
      <c r="D93" s="573">
        <f>VLOOKUP($A93,Prices!$A$85:$BF$96,COLUMN(Prices!BA88),FALSE)</f>
        <v>365</v>
      </c>
      <c r="E93" s="573">
        <f>VLOOKUP($A93,Prices!$A$85:$BF$96,COLUMN(Prices!BB88),FALSE)</f>
        <v>5</v>
      </c>
      <c r="F93" s="573">
        <f>VLOOKUP($A93,Prices!$A$85:$BF$96,COLUMN(Prices!BC88),FALSE)</f>
        <v>364</v>
      </c>
      <c r="G93" s="573" t="str">
        <f>VLOOKUP($A93,Prices!$A$85:$BF$96,COLUMN(Prices!BD88),FALSE)</f>
        <v>No</v>
      </c>
      <c r="H93" s="573" t="str">
        <f>VLOOKUP($A93,Prices!$A$85:$BF$96,COLUMN(Prices!BE88),FALSE)</f>
        <v>-</v>
      </c>
      <c r="I93" s="551">
        <f>VLOOKUP($A93,Prices!$A$85:$BF$96,COLUMN(Prices!BF88),FALSE)</f>
        <v>0</v>
      </c>
      <c r="J93" s="452"/>
      <c r="K93" s="458" t="s">
        <v>39</v>
      </c>
      <c r="L93" s="459" t="s">
        <v>38</v>
      </c>
      <c r="M93" s="555">
        <v>73</v>
      </c>
      <c r="N93" s="543">
        <v>372</v>
      </c>
      <c r="O93" s="543">
        <v>5</v>
      </c>
      <c r="P93" s="543">
        <v>371</v>
      </c>
      <c r="Q93" s="543" t="s">
        <v>22</v>
      </c>
      <c r="R93" s="544" t="s">
        <v>21</v>
      </c>
      <c r="S93" s="551">
        <v>0</v>
      </c>
      <c r="U93" s="564" t="str">
        <f t="shared" si="12"/>
        <v>NZ05D</v>
      </c>
      <c r="V93" s="559">
        <f t="shared" si="13"/>
        <v>-1.3698630136986356E-2</v>
      </c>
      <c r="W93" s="558">
        <f t="shared" si="14"/>
        <v>-1.8817204301075252E-2</v>
      </c>
      <c r="X93" s="558">
        <f t="shared" si="15"/>
        <v>0</v>
      </c>
      <c r="Y93" s="558">
        <f t="shared" si="16"/>
        <v>-1.8867924528301883E-2</v>
      </c>
      <c r="Z93" s="558"/>
      <c r="AA93" s="558" t="str">
        <f t="shared" si="17"/>
        <v/>
      </c>
      <c r="AB93" s="560" t="str">
        <f t="shared" si="18"/>
        <v/>
      </c>
    </row>
    <row r="94" spans="1:30">
      <c r="A94" s="594" t="s">
        <v>37</v>
      </c>
      <c r="B94" s="594" t="s">
        <v>36</v>
      </c>
      <c r="C94" s="555">
        <f>VLOOKUP($A94,Prices!$A$85:$BF$96,COLUMN(Prices!AZ89),FALSE)</f>
        <v>0</v>
      </c>
      <c r="D94" s="573">
        <f>VLOOKUP($A94,Prices!$A$85:$BF$96,COLUMN(Prices!BA89),FALSE)</f>
        <v>375</v>
      </c>
      <c r="E94" s="573">
        <f>VLOOKUP($A94,Prices!$A$85:$BF$96,COLUMN(Prices!BB89),FALSE)</f>
        <v>5</v>
      </c>
      <c r="F94" s="573">
        <f>VLOOKUP($A94,Prices!$A$85:$BF$96,COLUMN(Prices!BC89),FALSE)</f>
        <v>364</v>
      </c>
      <c r="G94" s="573" t="str">
        <f>VLOOKUP($A94,Prices!$A$85:$BF$96,COLUMN(Prices!BD89),FALSE)</f>
        <v>No</v>
      </c>
      <c r="H94" s="573" t="str">
        <f>VLOOKUP($A94,Prices!$A$85:$BF$96,COLUMN(Prices!BE89),FALSE)</f>
        <v>-</v>
      </c>
      <c r="I94" s="551">
        <f>VLOOKUP($A94,Prices!$A$85:$BF$96,COLUMN(Prices!BF89),FALSE)</f>
        <v>0</v>
      </c>
      <c r="J94" s="452"/>
      <c r="K94" s="458" t="s">
        <v>37</v>
      </c>
      <c r="L94" s="459" t="s">
        <v>36</v>
      </c>
      <c r="M94" s="555">
        <v>0</v>
      </c>
      <c r="N94" s="543">
        <v>382</v>
      </c>
      <c r="O94" s="543">
        <v>5</v>
      </c>
      <c r="P94" s="543">
        <v>371</v>
      </c>
      <c r="Q94" s="543" t="s">
        <v>22</v>
      </c>
      <c r="R94" s="544" t="s">
        <v>21</v>
      </c>
      <c r="S94" s="551">
        <v>0</v>
      </c>
      <c r="U94" s="564" t="str">
        <f t="shared" si="12"/>
        <v>NZ06Z</v>
      </c>
      <c r="V94" s="559" t="str">
        <f t="shared" si="13"/>
        <v/>
      </c>
      <c r="W94" s="558">
        <f t="shared" si="14"/>
        <v>-1.8324607329842979E-2</v>
      </c>
      <c r="X94" s="558">
        <f t="shared" si="15"/>
        <v>0</v>
      </c>
      <c r="Y94" s="558">
        <f t="shared" si="16"/>
        <v>-1.8867924528301883E-2</v>
      </c>
      <c r="Z94" s="558"/>
      <c r="AA94" s="558" t="str">
        <f t="shared" si="17"/>
        <v/>
      </c>
      <c r="AB94" s="560" t="str">
        <f t="shared" si="18"/>
        <v/>
      </c>
    </row>
    <row r="95" spans="1:30">
      <c r="A95" s="594" t="s">
        <v>35</v>
      </c>
      <c r="B95" s="594" t="s">
        <v>34</v>
      </c>
      <c r="C95" s="555">
        <f>VLOOKUP($A95,Prices!$A$85:$BF$96,COLUMN(Prices!AZ90),FALSE)</f>
        <v>0</v>
      </c>
      <c r="D95" s="573">
        <f>VLOOKUP($A95,Prices!$A$85:$BF$96,COLUMN(Prices!BA90),FALSE)</f>
        <v>715</v>
      </c>
      <c r="E95" s="573">
        <f>VLOOKUP($A95,Prices!$A$85:$BF$96,COLUMN(Prices!BB90),FALSE)</f>
        <v>5</v>
      </c>
      <c r="F95" s="573">
        <f>VLOOKUP($A95,Prices!$A$85:$BF$96,COLUMN(Prices!BC90),FALSE)</f>
        <v>364</v>
      </c>
      <c r="G95" s="573" t="str">
        <f>VLOOKUP($A95,Prices!$A$85:$BF$96,COLUMN(Prices!BD90),FALSE)</f>
        <v>Yes</v>
      </c>
      <c r="H95" s="544">
        <f>VLOOKUP($A95,Prices!$A$85:$BF$96,COLUMN(Prices!BE90),FALSE)</f>
        <v>0.7</v>
      </c>
      <c r="I95" s="551">
        <f>VLOOKUP($A95,Prices!$A$85:$BF$96,COLUMN(Prices!BF90),FALSE)</f>
        <v>500</v>
      </c>
      <c r="J95" s="452"/>
      <c r="K95" s="458" t="s">
        <v>35</v>
      </c>
      <c r="L95" s="459" t="s">
        <v>34</v>
      </c>
      <c r="M95" s="555">
        <v>0</v>
      </c>
      <c r="N95" s="543">
        <v>729</v>
      </c>
      <c r="O95" s="543">
        <v>5</v>
      </c>
      <c r="P95" s="543">
        <v>371</v>
      </c>
      <c r="Q95" s="543" t="s">
        <v>27</v>
      </c>
      <c r="R95" s="544">
        <v>0.7</v>
      </c>
      <c r="S95" s="551">
        <v>510</v>
      </c>
      <c r="U95" s="564" t="str">
        <f t="shared" si="12"/>
        <v>NZ07C</v>
      </c>
      <c r="V95" s="559" t="str">
        <f t="shared" si="13"/>
        <v/>
      </c>
      <c r="W95" s="558">
        <f t="shared" si="14"/>
        <v>-1.9204389574759895E-2</v>
      </c>
      <c r="X95" s="558">
        <f t="shared" si="15"/>
        <v>0</v>
      </c>
      <c r="Y95" s="558">
        <f t="shared" si="16"/>
        <v>-1.8867924528301883E-2</v>
      </c>
      <c r="Z95" s="558"/>
      <c r="AA95" s="558">
        <f t="shared" si="17"/>
        <v>0</v>
      </c>
      <c r="AB95" s="560">
        <f t="shared" si="18"/>
        <v>-1.9607843137254943E-2</v>
      </c>
    </row>
    <row r="96" spans="1:30">
      <c r="A96" s="594" t="s">
        <v>33</v>
      </c>
      <c r="B96" s="594" t="s">
        <v>32</v>
      </c>
      <c r="C96" s="555">
        <f>VLOOKUP($A96,Prices!$A$85:$BF$96,COLUMN(Prices!AZ91),FALSE)</f>
        <v>0</v>
      </c>
      <c r="D96" s="573">
        <f>VLOOKUP($A96,Prices!$A$85:$BF$96,COLUMN(Prices!BA91),FALSE)</f>
        <v>808</v>
      </c>
      <c r="E96" s="573">
        <f>VLOOKUP($A96,Prices!$A$85:$BF$96,COLUMN(Prices!BB91),FALSE)</f>
        <v>5</v>
      </c>
      <c r="F96" s="573">
        <f>VLOOKUP($A96,Prices!$A$85:$BF$96,COLUMN(Prices!BC91),FALSE)</f>
        <v>364</v>
      </c>
      <c r="G96" s="573" t="str">
        <f>VLOOKUP($A96,Prices!$A$85:$BF$96,COLUMN(Prices!BD91),FALSE)</f>
        <v>Yes</v>
      </c>
      <c r="H96" s="544">
        <f>VLOOKUP($A96,Prices!$A$85:$BF$96,COLUMN(Prices!BE91),FALSE)</f>
        <v>0.7</v>
      </c>
      <c r="I96" s="551">
        <f>VLOOKUP($A96,Prices!$A$85:$BF$96,COLUMN(Prices!BF91),FALSE)</f>
        <v>566</v>
      </c>
      <c r="J96" s="452"/>
      <c r="K96" s="458" t="s">
        <v>33</v>
      </c>
      <c r="L96" s="459" t="s">
        <v>32</v>
      </c>
      <c r="M96" s="555">
        <v>0</v>
      </c>
      <c r="N96" s="543">
        <v>824</v>
      </c>
      <c r="O96" s="543">
        <v>5</v>
      </c>
      <c r="P96" s="543">
        <v>371</v>
      </c>
      <c r="Q96" s="543" t="s">
        <v>27</v>
      </c>
      <c r="R96" s="544">
        <v>0.7</v>
      </c>
      <c r="S96" s="551">
        <v>577</v>
      </c>
      <c r="U96" s="564" t="str">
        <f t="shared" si="12"/>
        <v>NZ07D</v>
      </c>
      <c r="V96" s="559" t="str">
        <f t="shared" si="13"/>
        <v/>
      </c>
      <c r="W96" s="558">
        <f t="shared" si="14"/>
        <v>-1.9417475728155331E-2</v>
      </c>
      <c r="X96" s="558">
        <f t="shared" si="15"/>
        <v>0</v>
      </c>
      <c r="Y96" s="558">
        <f t="shared" si="16"/>
        <v>-1.8867924528301883E-2</v>
      </c>
      <c r="Z96" s="558"/>
      <c r="AA96" s="558">
        <f t="shared" si="17"/>
        <v>0</v>
      </c>
      <c r="AB96" s="560">
        <f t="shared" si="18"/>
        <v>-1.9064124783362169E-2</v>
      </c>
    </row>
    <row r="97" spans="1:28">
      <c r="A97" s="594" t="s">
        <v>31</v>
      </c>
      <c r="B97" s="594" t="s">
        <v>30</v>
      </c>
      <c r="C97" s="555">
        <f>VLOOKUP($A97,Prices!$A$85:$BF$96,COLUMN(Prices!AZ92),FALSE)</f>
        <v>0</v>
      </c>
      <c r="D97" s="573">
        <f>VLOOKUP($A97,Prices!$A$85:$BF$96,COLUMN(Prices!BA92),FALSE)</f>
        <v>762</v>
      </c>
      <c r="E97" s="573">
        <f>VLOOKUP($A97,Prices!$A$85:$BF$96,COLUMN(Prices!BB92),FALSE)</f>
        <v>5</v>
      </c>
      <c r="F97" s="573">
        <f>VLOOKUP($A97,Prices!$A$85:$BF$96,COLUMN(Prices!BC92),FALSE)</f>
        <v>364</v>
      </c>
      <c r="G97" s="573" t="str">
        <f>VLOOKUP($A97,Prices!$A$85:$BF$96,COLUMN(Prices!BD92),FALSE)</f>
        <v>No</v>
      </c>
      <c r="H97" s="544" t="str">
        <f>VLOOKUP($A97,Prices!$A$85:$BF$96,COLUMN(Prices!BE92),FALSE)</f>
        <v>-</v>
      </c>
      <c r="I97" s="551">
        <f>VLOOKUP($A97,Prices!$A$85:$BF$96,COLUMN(Prices!BF92),FALSE)</f>
        <v>0</v>
      </c>
      <c r="J97" s="452"/>
      <c r="K97" s="458" t="s">
        <v>31</v>
      </c>
      <c r="L97" s="459" t="s">
        <v>30</v>
      </c>
      <c r="M97" s="555">
        <v>0</v>
      </c>
      <c r="N97" s="543">
        <v>777</v>
      </c>
      <c r="O97" s="543">
        <v>5</v>
      </c>
      <c r="P97" s="543">
        <v>371</v>
      </c>
      <c r="Q97" s="543" t="s">
        <v>22</v>
      </c>
      <c r="R97" s="544" t="s">
        <v>21</v>
      </c>
      <c r="S97" s="551">
        <v>0</v>
      </c>
      <c r="U97" s="564" t="str">
        <f t="shared" si="12"/>
        <v>NZ08C</v>
      </c>
      <c r="V97" s="559" t="str">
        <f t="shared" si="13"/>
        <v/>
      </c>
      <c r="W97" s="558">
        <f t="shared" si="14"/>
        <v>-1.9305019305019266E-2</v>
      </c>
      <c r="X97" s="558">
        <f t="shared" si="15"/>
        <v>0</v>
      </c>
      <c r="Y97" s="558">
        <f t="shared" si="16"/>
        <v>-1.8867924528301883E-2</v>
      </c>
      <c r="Z97" s="558"/>
      <c r="AA97" s="558" t="str">
        <f t="shared" si="17"/>
        <v/>
      </c>
      <c r="AB97" s="560" t="str">
        <f t="shared" si="18"/>
        <v/>
      </c>
    </row>
    <row r="98" spans="1:28">
      <c r="A98" s="594" t="s">
        <v>29</v>
      </c>
      <c r="B98" s="594" t="s">
        <v>28</v>
      </c>
      <c r="C98" s="555">
        <f>VLOOKUP($A98,Prices!$A$85:$BF$96,COLUMN(Prices!AZ93),FALSE)</f>
        <v>0</v>
      </c>
      <c r="D98" s="573">
        <f>VLOOKUP($A98,Prices!$A$85:$BF$96,COLUMN(Prices!BA93),FALSE)</f>
        <v>879</v>
      </c>
      <c r="E98" s="573">
        <f>VLOOKUP($A98,Prices!$A$85:$BF$96,COLUMN(Prices!BB93),FALSE)</f>
        <v>6</v>
      </c>
      <c r="F98" s="573">
        <f>VLOOKUP($A98,Prices!$A$85:$BF$96,COLUMN(Prices!BC93),FALSE)</f>
        <v>364</v>
      </c>
      <c r="G98" s="573" t="str">
        <f>VLOOKUP($A98,Prices!$A$85:$BF$96,COLUMN(Prices!BD93),FALSE)</f>
        <v>Yes</v>
      </c>
      <c r="H98" s="544">
        <f>VLOOKUP($A98,Prices!$A$85:$BF$96,COLUMN(Prices!BE93),FALSE)</f>
        <v>0.7</v>
      </c>
      <c r="I98" s="551">
        <f>VLOOKUP($A98,Prices!$A$85:$BF$96,COLUMN(Prices!BF93),FALSE)</f>
        <v>615</v>
      </c>
      <c r="J98" s="452"/>
      <c r="K98" s="458" t="s">
        <v>29</v>
      </c>
      <c r="L98" s="459" t="s">
        <v>28</v>
      </c>
      <c r="M98" s="555">
        <v>0</v>
      </c>
      <c r="N98" s="543">
        <v>896</v>
      </c>
      <c r="O98" s="543">
        <v>6</v>
      </c>
      <c r="P98" s="543">
        <v>371</v>
      </c>
      <c r="Q98" s="543" t="s">
        <v>27</v>
      </c>
      <c r="R98" s="544">
        <v>0.7</v>
      </c>
      <c r="S98" s="551">
        <v>627</v>
      </c>
      <c r="U98" s="564" t="str">
        <f t="shared" si="12"/>
        <v>NZ08D</v>
      </c>
      <c r="V98" s="559" t="str">
        <f t="shared" si="13"/>
        <v/>
      </c>
      <c r="W98" s="558">
        <f t="shared" si="14"/>
        <v>-1.8973214285714302E-2</v>
      </c>
      <c r="X98" s="558">
        <f t="shared" si="15"/>
        <v>0</v>
      </c>
      <c r="Y98" s="558">
        <f t="shared" si="16"/>
        <v>-1.8867924528301883E-2</v>
      </c>
      <c r="Z98" s="558"/>
      <c r="AA98" s="558">
        <f t="shared" si="17"/>
        <v>0</v>
      </c>
      <c r="AB98" s="560">
        <f t="shared" si="18"/>
        <v>-1.9138755980861233E-2</v>
      </c>
    </row>
    <row r="99" spans="1:28">
      <c r="A99" s="594" t="s">
        <v>26</v>
      </c>
      <c r="B99" s="594" t="s">
        <v>25</v>
      </c>
      <c r="C99" s="555">
        <f>VLOOKUP($A99,Prices!$A$85:$BF$96,COLUMN(Prices!AZ94),FALSE)</f>
        <v>0</v>
      </c>
      <c r="D99" s="573">
        <f>VLOOKUP($A99,Prices!$A$85:$BF$96,COLUMN(Prices!BA94),FALSE)</f>
        <v>1121</v>
      </c>
      <c r="E99" s="573">
        <f>VLOOKUP($A99,Prices!$A$85:$BF$96,COLUMN(Prices!BB94),FALSE)</f>
        <v>9</v>
      </c>
      <c r="F99" s="573">
        <f>VLOOKUP($A99,Prices!$A$85:$BF$96,COLUMN(Prices!BC94),FALSE)</f>
        <v>364</v>
      </c>
      <c r="G99" s="573" t="str">
        <f>VLOOKUP($A99,Prices!$A$85:$BF$96,COLUMN(Prices!BD94),FALSE)</f>
        <v>No</v>
      </c>
      <c r="H99" s="573" t="str">
        <f>VLOOKUP($A99,Prices!$A$85:$BF$96,COLUMN(Prices!BE94),FALSE)</f>
        <v>-</v>
      </c>
      <c r="I99" s="551">
        <f>VLOOKUP($A99,Prices!$A$85:$BF$96,COLUMN(Prices!BF94),FALSE)</f>
        <v>0</v>
      </c>
      <c r="J99" s="452"/>
      <c r="K99" s="458" t="s">
        <v>26</v>
      </c>
      <c r="L99" s="459" t="s">
        <v>25</v>
      </c>
      <c r="M99" s="555">
        <v>0</v>
      </c>
      <c r="N99" s="543">
        <v>1143</v>
      </c>
      <c r="O99" s="543">
        <v>9</v>
      </c>
      <c r="P99" s="543">
        <v>371</v>
      </c>
      <c r="Q99" s="543" t="s">
        <v>22</v>
      </c>
      <c r="R99" s="544" t="s">
        <v>21</v>
      </c>
      <c r="S99" s="551">
        <v>0</v>
      </c>
      <c r="U99" s="564" t="str">
        <f t="shared" si="12"/>
        <v>NZ09Z</v>
      </c>
      <c r="V99" s="559" t="str">
        <f t="shared" si="13"/>
        <v/>
      </c>
      <c r="W99" s="558">
        <f t="shared" si="14"/>
        <v>-1.9247594050743611E-2</v>
      </c>
      <c r="X99" s="558">
        <f t="shared" si="15"/>
        <v>0</v>
      </c>
      <c r="Y99" s="558">
        <f t="shared" si="16"/>
        <v>-1.8867924528301883E-2</v>
      </c>
      <c r="Z99" s="558"/>
      <c r="AA99" s="558" t="str">
        <f t="shared" si="17"/>
        <v/>
      </c>
      <c r="AB99" s="560" t="str">
        <f t="shared" si="18"/>
        <v/>
      </c>
    </row>
    <row r="100" spans="1:28" ht="15.75" thickBot="1">
      <c r="A100" s="595" t="s">
        <v>24</v>
      </c>
      <c r="B100" s="595" t="s">
        <v>6768</v>
      </c>
      <c r="C100" s="556">
        <f>VLOOKUP($A100,Prices!$A$85:$BF$96,COLUMN(Prices!AZ95),FALSE)</f>
        <v>275</v>
      </c>
      <c r="D100" s="574">
        <f>VLOOKUP($A100,Prices!$A$85:$BF$96,COLUMN(Prices!BA95),FALSE)</f>
        <v>1133</v>
      </c>
      <c r="E100" s="574">
        <f>VLOOKUP($A100,Prices!$A$85:$BF$96,COLUMN(Prices!BB95),FALSE)</f>
        <v>8</v>
      </c>
      <c r="F100" s="574">
        <f>VLOOKUP($A100,Prices!$A$85:$BF$96,COLUMN(Prices!BC95),FALSE)</f>
        <v>364</v>
      </c>
      <c r="G100" s="574" t="str">
        <f>VLOOKUP($A100,Prices!$A$85:$BF$96,COLUMN(Prices!BD95),FALSE)</f>
        <v>No</v>
      </c>
      <c r="H100" s="574" t="str">
        <f>VLOOKUP($A100,Prices!$A$85:$BF$96,COLUMN(Prices!BE95),FALSE)</f>
        <v>-</v>
      </c>
      <c r="I100" s="552">
        <f>VLOOKUP($A100,Prices!$A$85:$BF$96,COLUMN(Prices!BF95),FALSE)</f>
        <v>0</v>
      </c>
      <c r="J100" s="452"/>
      <c r="K100" s="460" t="s">
        <v>24</v>
      </c>
      <c r="L100" s="461" t="s">
        <v>23</v>
      </c>
      <c r="M100" s="556">
        <v>280</v>
      </c>
      <c r="N100" s="547">
        <v>1155</v>
      </c>
      <c r="O100" s="547">
        <v>8</v>
      </c>
      <c r="P100" s="547">
        <v>371</v>
      </c>
      <c r="Q100" s="547" t="s">
        <v>22</v>
      </c>
      <c r="R100" s="548" t="s">
        <v>21</v>
      </c>
      <c r="S100" s="552">
        <v>0</v>
      </c>
      <c r="U100" s="569" t="str">
        <f t="shared" si="12"/>
        <v>NZ10Z</v>
      </c>
      <c r="V100" s="561">
        <f t="shared" si="13"/>
        <v>-1.7857142857142905E-2</v>
      </c>
      <c r="W100" s="558">
        <f t="shared" si="14"/>
        <v>-1.9047619047619091E-2</v>
      </c>
      <c r="X100" s="558">
        <f t="shared" si="15"/>
        <v>0</v>
      </c>
      <c r="Y100" s="558">
        <f t="shared" si="16"/>
        <v>-1.8867924528301883E-2</v>
      </c>
      <c r="Z100" s="558"/>
      <c r="AA100" s="558" t="str">
        <f t="shared" si="17"/>
        <v/>
      </c>
      <c r="AB100" s="562" t="str">
        <f t="shared" si="18"/>
        <v/>
      </c>
    </row>
    <row r="101" spans="1:28">
      <c r="A101" s="462"/>
      <c r="B101" s="462"/>
      <c r="C101" s="462"/>
      <c r="D101" s="462"/>
      <c r="E101" s="462"/>
      <c r="F101" s="462"/>
      <c r="G101" s="462"/>
      <c r="H101" s="462"/>
      <c r="I101" s="462"/>
      <c r="J101" s="463"/>
      <c r="K101" s="1"/>
      <c r="L101" s="1"/>
      <c r="M101" s="1"/>
    </row>
    <row r="102" spans="1:28">
      <c r="A102" s="469"/>
    </row>
    <row r="103" spans="1:28" s="250" customFormat="1">
      <c r="A103" s="1684"/>
      <c r="B103" s="451" t="s">
        <v>1859</v>
      </c>
      <c r="C103" s="504"/>
      <c r="D103" s="1"/>
      <c r="E103" s="1"/>
      <c r="F103" s="1"/>
      <c r="G103" s="1"/>
      <c r="H103" s="1"/>
      <c r="I103" s="1"/>
    </row>
    <row r="104" spans="1:28" s="250" customFormat="1" ht="15.75" thickBot="1">
      <c r="A104" s="1684"/>
      <c r="B104" s="504"/>
      <c r="C104" s="504"/>
      <c r="D104" s="1"/>
      <c r="E104" s="1"/>
      <c r="F104" s="1"/>
      <c r="G104" s="1"/>
      <c r="H104" s="1"/>
      <c r="I104" s="1"/>
    </row>
    <row r="105" spans="1:28" s="250" customFormat="1" ht="15.75" thickBot="1">
      <c r="A105" s="33" t="s">
        <v>52</v>
      </c>
      <c r="B105" s="58" t="s">
        <v>51</v>
      </c>
      <c r="C105" s="33" t="s">
        <v>4</v>
      </c>
      <c r="D105" s="1"/>
      <c r="E105" s="1"/>
      <c r="F105" s="1"/>
      <c r="G105" s="1"/>
      <c r="H105" s="1"/>
      <c r="I105" s="1"/>
    </row>
    <row r="106" spans="1:28" s="250" customFormat="1">
      <c r="A106" s="618" t="s">
        <v>1857</v>
      </c>
      <c r="B106" s="619" t="s">
        <v>1861</v>
      </c>
      <c r="C106" s="620">
        <f>VLOOKUP(A106,Prices!A125:U126,21,FALSE)</f>
        <v>655</v>
      </c>
      <c r="D106" s="1"/>
      <c r="E106" s="1"/>
      <c r="F106" s="1"/>
      <c r="G106" s="1"/>
      <c r="H106" s="1"/>
      <c r="I106" s="1"/>
    </row>
    <row r="107" spans="1:28" s="250" customFormat="1" ht="15.75" thickBot="1">
      <c r="A107" s="621" t="s">
        <v>1858</v>
      </c>
      <c r="B107" s="622" t="s">
        <v>1862</v>
      </c>
      <c r="C107" s="670">
        <f>VLOOKUP(A107,Prices!A126:U127,21,FALSE)</f>
        <v>336</v>
      </c>
      <c r="D107" s="1"/>
      <c r="E107" s="1"/>
      <c r="F107" s="1"/>
      <c r="G107" s="1"/>
      <c r="H107" s="1"/>
      <c r="I107" s="1"/>
    </row>
    <row r="108" spans="1:28" s="250" customFormat="1" ht="15.75" thickBot="1">
      <c r="A108" s="624"/>
      <c r="B108" s="624"/>
      <c r="C108" s="624"/>
      <c r="D108" s="624"/>
      <c r="E108" s="624"/>
      <c r="F108" s="624"/>
      <c r="G108" s="624"/>
      <c r="H108" s="624"/>
      <c r="I108" s="624"/>
    </row>
    <row r="109" spans="1:28" s="250" customFormat="1">
      <c r="A109" s="625"/>
      <c r="B109" s="626"/>
      <c r="C109" s="626"/>
      <c r="D109" s="626"/>
      <c r="E109" s="626"/>
      <c r="F109" s="626"/>
      <c r="G109" s="626"/>
      <c r="H109" s="626"/>
      <c r="I109" s="626"/>
    </row>
    <row r="110" spans="1:28" s="250" customFormat="1">
      <c r="A110" s="627"/>
      <c r="B110" s="451" t="s">
        <v>1863</v>
      </c>
      <c r="C110" s="1684"/>
      <c r="D110" s="1690"/>
      <c r="E110" s="1"/>
      <c r="F110" s="1"/>
      <c r="G110" s="1"/>
      <c r="H110" s="1"/>
      <c r="I110" s="1"/>
    </row>
    <row r="111" spans="1:28" s="250" customFormat="1" ht="15.75" thickBot="1">
      <c r="A111" s="504"/>
      <c r="B111" s="504"/>
      <c r="C111" s="1684"/>
      <c r="D111" s="1690"/>
      <c r="E111" s="1"/>
      <c r="F111" s="1"/>
      <c r="G111" s="1"/>
      <c r="H111" s="1"/>
      <c r="I111" s="1"/>
    </row>
    <row r="112" spans="1:28" s="250" customFormat="1" ht="68.25" thickBot="1">
      <c r="A112" s="454" t="s">
        <v>52</v>
      </c>
      <c r="B112" s="455" t="s">
        <v>51</v>
      </c>
      <c r="C112" s="454" t="s">
        <v>50</v>
      </c>
      <c r="D112" s="1000" t="s">
        <v>1625</v>
      </c>
      <c r="E112" s="1000" t="s">
        <v>6764</v>
      </c>
      <c r="F112" s="1000" t="s">
        <v>1628</v>
      </c>
      <c r="G112" s="1000" t="s">
        <v>6765</v>
      </c>
      <c r="H112" s="1000" t="s">
        <v>6766</v>
      </c>
      <c r="I112" s="1001" t="s">
        <v>48</v>
      </c>
      <c r="J112" s="1282"/>
    </row>
    <row r="113" spans="1:10" s="250" customFormat="1" ht="15.75" thickBot="1">
      <c r="A113" s="628" t="s">
        <v>1855</v>
      </c>
      <c r="B113" s="628" t="s">
        <v>1856</v>
      </c>
      <c r="C113" s="1590" t="s">
        <v>21</v>
      </c>
      <c r="D113" s="629">
        <f>VLOOKUP($A113,Prices!$A$132:$AY$132,COLUMN(Prices!AT132),FALSE)</f>
        <v>877</v>
      </c>
      <c r="E113" s="629">
        <f>VLOOKUP($A113,Prices!$A$132:$AY$132,COLUMN(Prices!AU132),FALSE)</f>
        <v>5</v>
      </c>
      <c r="F113" s="629">
        <f>VLOOKUP($A113,Prices!$A$132:$AY$132,COLUMN(Prices!AV132),FALSE)</f>
        <v>6026</v>
      </c>
      <c r="G113" s="629">
        <f>VLOOKUP($A113,Prices!$A$132:$AY$132,COLUMN(Prices!AW132),FALSE)</f>
        <v>43</v>
      </c>
      <c r="H113" s="629">
        <f>VLOOKUP($A113,Prices!$A$132:$AY$132,COLUMN(Prices!AX132),FALSE)</f>
        <v>206</v>
      </c>
      <c r="I113" s="1695" t="str">
        <f>VLOOKUP($A113,Prices!$A$132:$AY$132,COLUMN(Prices!AY132),FALSE)</f>
        <v>No</v>
      </c>
      <c r="J113" s="1283"/>
    </row>
    <row r="114" spans="1:10" s="250" customFormat="1" ht="15.75" thickBot="1">
      <c r="A114" s="624"/>
      <c r="B114" s="624"/>
      <c r="C114" s="624"/>
      <c r="D114" s="624"/>
      <c r="E114" s="624"/>
      <c r="F114" s="624"/>
      <c r="G114" s="624"/>
      <c r="H114" s="624"/>
      <c r="I114" s="1696"/>
    </row>
    <row r="115" spans="1:10" s="250" customFormat="1">
      <c r="A115" s="625"/>
      <c r="B115" s="626"/>
      <c r="C115" s="626"/>
      <c r="D115" s="626"/>
      <c r="E115" s="626"/>
      <c r="F115" s="626"/>
      <c r="G115" s="626"/>
      <c r="H115" s="626"/>
      <c r="I115" s="685"/>
    </row>
    <row r="116" spans="1:10" s="250" customFormat="1">
      <c r="A116" s="504"/>
      <c r="B116" s="86" t="s">
        <v>1864</v>
      </c>
      <c r="C116" s="1684"/>
      <c r="D116" s="1"/>
      <c r="E116" s="1"/>
      <c r="F116" s="1"/>
      <c r="G116" s="1"/>
      <c r="H116" s="1"/>
      <c r="I116" s="1"/>
    </row>
    <row r="117" spans="1:10" s="250" customFormat="1" ht="15.75" thickBot="1">
      <c r="A117" s="504"/>
      <c r="B117" s="504"/>
      <c r="C117" s="1684"/>
      <c r="D117" s="1"/>
      <c r="E117" s="1"/>
      <c r="F117" s="1"/>
      <c r="G117" s="1"/>
      <c r="H117" s="1"/>
      <c r="I117" s="1"/>
    </row>
    <row r="118" spans="1:10" s="250" customFormat="1" ht="68.25" thickBot="1">
      <c r="A118" s="33" t="s">
        <v>52</v>
      </c>
      <c r="B118" s="58" t="s">
        <v>51</v>
      </c>
      <c r="C118" s="33" t="s">
        <v>50</v>
      </c>
      <c r="D118" s="57" t="s">
        <v>1625</v>
      </c>
      <c r="E118" s="32" t="s">
        <v>6764</v>
      </c>
      <c r="F118" s="32" t="s">
        <v>1628</v>
      </c>
      <c r="G118" s="32" t="s">
        <v>6765</v>
      </c>
      <c r="H118" s="32" t="s">
        <v>6766</v>
      </c>
      <c r="I118" s="31" t="s">
        <v>48</v>
      </c>
    </row>
    <row r="119" spans="1:10" s="250" customFormat="1">
      <c r="A119" s="618" t="s">
        <v>1853</v>
      </c>
      <c r="B119" s="619" t="s">
        <v>1865</v>
      </c>
      <c r="C119" s="618" t="str">
        <f>VLOOKUP($A119,Prices!$A$137:$AY$139,COLUMN(Prices!AU138),FALSE)</f>
        <v>-</v>
      </c>
      <c r="D119" s="631">
        <f>VLOOKUP($A119,Prices!$A$137:$AY$139,COLUMN(Prices!AV138),FALSE)</f>
        <v>6541</v>
      </c>
      <c r="E119" s="631">
        <f>VLOOKUP($A119,Prices!$A$137:$AY$139,COLUMN(Prices!AW138),FALSE)</f>
        <v>5</v>
      </c>
      <c r="F119" s="631">
        <f>VLOOKUP($A119,Prices!$A$137:$AY$139,COLUMN(Prices!AX138),FALSE)</f>
        <v>6541</v>
      </c>
      <c r="G119" s="631">
        <f>VLOOKUP($A119,Prices!$A$137:$AY$139,COLUMN(Prices!AY138),FALSE)</f>
        <v>5</v>
      </c>
      <c r="H119" s="1691" t="str">
        <f>VLOOKUP($A119,Prices!$A$137:$BA$139,COLUMN(Prices!BA138),FALSE)</f>
        <v>-</v>
      </c>
      <c r="I119" s="1693" t="str">
        <f>VLOOKUP($A119,Prices!$A$137:$BA$139,COLUMN(Prices!BA138),FALSE)</f>
        <v>-</v>
      </c>
    </row>
    <row r="120" spans="1:10" s="250" customFormat="1" ht="15.75" thickBot="1">
      <c r="A120" s="621" t="s">
        <v>1854</v>
      </c>
      <c r="B120" s="622" t="s">
        <v>1866</v>
      </c>
      <c r="C120" s="621" t="str">
        <f>VLOOKUP($A120,Prices!$A$137:$AY$139,COLUMN(Prices!AU139),FALSE)</f>
        <v>-</v>
      </c>
      <c r="D120" s="633">
        <f>VLOOKUP($A120,Prices!$A$137:$AY$139,COLUMN(Prices!AV139),FALSE)</f>
        <v>6541</v>
      </c>
      <c r="E120" s="633">
        <f>VLOOKUP($A120,Prices!$A$137:$AY$139,COLUMN(Prices!AW139),FALSE)</f>
        <v>5</v>
      </c>
      <c r="F120" s="633">
        <f>VLOOKUP($A120,Prices!$A$137:$AY$139,COLUMN(Prices!AX139),FALSE)</f>
        <v>6541</v>
      </c>
      <c r="G120" s="633">
        <f>VLOOKUP($A120,Prices!$A$137:$AY$139,COLUMN(Prices!AY139),FALSE)</f>
        <v>5</v>
      </c>
      <c r="H120" s="1692" t="str">
        <f>VLOOKUP($A120,Prices!$A$137:$BA$139,COLUMN(Prices!BA139),FALSE)</f>
        <v>-</v>
      </c>
      <c r="I120" s="1694" t="str">
        <f>VLOOKUP($A120,Prices!$A$137:$BA$139,COLUMN(Prices!BA139),FALSE)</f>
        <v>-</v>
      </c>
    </row>
    <row r="121" spans="1:10" s="250" customFormat="1" ht="15.75" thickBot="1">
      <c r="A121" s="624"/>
      <c r="B121" s="624"/>
      <c r="C121" s="624"/>
      <c r="D121" s="624"/>
      <c r="E121" s="624"/>
      <c r="F121" s="624"/>
      <c r="G121" s="624"/>
      <c r="H121" s="624"/>
      <c r="I121" s="624"/>
    </row>
    <row r="122" spans="1:10" s="250" customFormat="1">
      <c r="A122" s="625"/>
      <c r="B122" s="626"/>
      <c r="C122" s="626"/>
      <c r="D122" s="626"/>
      <c r="E122" s="626"/>
      <c r="F122" s="626"/>
      <c r="G122" s="626"/>
      <c r="H122" s="626"/>
      <c r="I122" s="626"/>
    </row>
    <row r="123" spans="1:10" s="250" customFormat="1">
      <c r="A123" s="504"/>
      <c r="B123" s="451" t="s">
        <v>1867</v>
      </c>
      <c r="C123" s="504"/>
      <c r="D123" s="1"/>
      <c r="E123" s="1"/>
      <c r="F123" s="1"/>
      <c r="G123" s="1"/>
      <c r="H123" s="69"/>
      <c r="I123" s="69"/>
    </row>
    <row r="124" spans="1:10" s="250" customFormat="1" ht="15.75" thickBot="1">
      <c r="A124" s="504"/>
      <c r="B124" s="1684"/>
      <c r="C124" s="1684"/>
      <c r="D124" s="1"/>
      <c r="E124" s="1"/>
      <c r="F124" s="1"/>
      <c r="G124" s="1"/>
      <c r="H124" s="69"/>
      <c r="I124" s="69"/>
    </row>
    <row r="125" spans="1:10" s="250" customFormat="1" ht="68.25" thickBot="1">
      <c r="A125" s="33" t="s">
        <v>52</v>
      </c>
      <c r="B125" s="58" t="s">
        <v>51</v>
      </c>
      <c r="C125" s="33" t="s">
        <v>50</v>
      </c>
      <c r="D125" s="57" t="s">
        <v>1625</v>
      </c>
      <c r="E125" s="32" t="s">
        <v>6764</v>
      </c>
      <c r="F125" s="32" t="s">
        <v>1628</v>
      </c>
      <c r="G125" s="32" t="s">
        <v>6765</v>
      </c>
      <c r="H125" s="32" t="s">
        <v>6766</v>
      </c>
      <c r="I125" s="31" t="s">
        <v>48</v>
      </c>
    </row>
    <row r="126" spans="1:10" s="250" customFormat="1">
      <c r="A126" s="618" t="s">
        <v>1696</v>
      </c>
      <c r="B126" s="632" t="s">
        <v>1868</v>
      </c>
      <c r="C126" s="1288">
        <f>VLOOKUP($A126,Prices!$A$144:$BE$146,COLUMN(Prices!AY145),FALSE)</f>
        <v>135</v>
      </c>
      <c r="D126" s="631">
        <f>VLOOKUP($A126,Prices!$A$144:$BE$146,COLUMN(Prices!AZ145),FALSE)</f>
        <v>135</v>
      </c>
      <c r="E126" s="631">
        <f>VLOOKUP($A126,Prices!$A$144:$BE$146,COLUMN(Prices!BA145),FALSE)</f>
        <v>5</v>
      </c>
      <c r="F126" s="631">
        <f>VLOOKUP($A126,Prices!$A$144:$BE$146,COLUMN(Prices!BB145),FALSE)</f>
        <v>433</v>
      </c>
      <c r="G126" s="631">
        <f>VLOOKUP($A126,Prices!$A$144:$BE$146,COLUMN(Prices!BC145),FALSE)</f>
        <v>5</v>
      </c>
      <c r="H126" s="631">
        <f>VLOOKUP($A126,Prices!$A$144:$BE$146,COLUMN(Prices!BD145),FALSE)</f>
        <v>205</v>
      </c>
      <c r="I126" s="632" t="str">
        <f>VLOOKUP($A126,Prices!$A$144:$BE$146,COLUMN(Prices!BE145),FALSE)</f>
        <v>No</v>
      </c>
    </row>
    <row r="127" spans="1:10" s="250" customFormat="1" ht="15.75" thickBot="1">
      <c r="A127" s="621" t="s">
        <v>1697</v>
      </c>
      <c r="B127" s="634" t="s">
        <v>1869</v>
      </c>
      <c r="C127" s="1289">
        <f>VLOOKUP($A127,Prices!$A$144:$BE$146,COLUMN(Prices!AY146),FALSE)</f>
        <v>74</v>
      </c>
      <c r="D127" s="633">
        <f>VLOOKUP($A127,Prices!$A$144:$BE$146,COLUMN(Prices!AZ146),FALSE)</f>
        <v>74</v>
      </c>
      <c r="E127" s="633">
        <f>VLOOKUP($A127,Prices!$A$144:$BE$146,COLUMN(Prices!BA146),FALSE)</f>
        <v>5</v>
      </c>
      <c r="F127" s="633">
        <f>VLOOKUP($A127,Prices!$A$144:$BE$146,COLUMN(Prices!BB146),FALSE)</f>
        <v>761</v>
      </c>
      <c r="G127" s="633">
        <f>VLOOKUP($A127,Prices!$A$144:$BE$146,COLUMN(Prices!BC146),FALSE)</f>
        <v>5</v>
      </c>
      <c r="H127" s="633">
        <f>VLOOKUP($A127,Prices!$A$144:$BE$146,COLUMN(Prices!BD146),FALSE)</f>
        <v>205</v>
      </c>
      <c r="I127" s="634" t="str">
        <f>VLOOKUP($A127,Prices!$A$144:$BE$146,COLUMN(Prices!BE146),FALSE)</f>
        <v>No</v>
      </c>
    </row>
    <row r="128" spans="1:10" s="250" customFormat="1" ht="15.75" thickBot="1">
      <c r="A128" s="624"/>
      <c r="B128" s="624"/>
      <c r="C128" s="624"/>
      <c r="D128" s="624"/>
      <c r="E128" s="624"/>
      <c r="F128" s="624"/>
      <c r="G128" s="624"/>
      <c r="H128" s="624"/>
      <c r="I128" s="624"/>
    </row>
  </sheetData>
  <mergeCells count="1">
    <mergeCell ref="M3:O4"/>
  </mergeCells>
  <conditionalFormatting sqref="O6:O82">
    <cfRule type="cellIs" dxfId="34" priority="23" operator="between">
      <formula>-0.05</formula>
      <formula>0.05</formula>
    </cfRule>
    <cfRule type="cellIs" dxfId="33" priority="24" operator="between">
      <formula>-0.1</formula>
      <formula>0.1</formula>
    </cfRule>
    <cfRule type="cellIs" dxfId="32" priority="25" operator="greaterThan">
      <formula>0.1</formula>
    </cfRule>
    <cfRule type="cellIs" dxfId="31" priority="26" operator="lessThan">
      <formula>-0.1</formula>
    </cfRule>
  </conditionalFormatting>
  <conditionalFormatting sqref="Y92:Y100">
    <cfRule type="cellIs" dxfId="30" priority="9" operator="between">
      <formula>-0.05</formula>
      <formula>0.05</formula>
    </cfRule>
    <cfRule type="cellIs" dxfId="29" priority="10" operator="between">
      <formula>-0.1</formula>
      <formula>0.1</formula>
    </cfRule>
    <cfRule type="cellIs" dxfId="28" priority="11" operator="greaterThan">
      <formula>0.1</formula>
    </cfRule>
    <cfRule type="cellIs" dxfId="27" priority="12" operator="lessThan">
      <formula>-0.1</formula>
    </cfRule>
  </conditionalFormatting>
  <conditionalFormatting sqref="V90:Z100">
    <cfRule type="cellIs" dxfId="26" priority="18" operator="between">
      <formula>-0.05</formula>
      <formula>0.05</formula>
    </cfRule>
    <cfRule type="cellIs" dxfId="25" priority="19" operator="between">
      <formula>-0.1</formula>
      <formula>0.1</formula>
    </cfRule>
    <cfRule type="cellIs" dxfId="24" priority="20" operator="greaterThan">
      <formula>0.1</formula>
    </cfRule>
    <cfRule type="cellIs" dxfId="23" priority="21" operator="lessThan">
      <formula>-0.1</formula>
    </cfRule>
  </conditionalFormatting>
  <conditionalFormatting sqref="X89">
    <cfRule type="cellIs" dxfId="22" priority="17" stopIfTrue="1" operator="equal">
      <formula>0</formula>
    </cfRule>
  </conditionalFormatting>
  <conditionalFormatting sqref="W91:Z91 W92:X100 Z92:Z100">
    <cfRule type="cellIs" dxfId="21" priority="13" operator="between">
      <formula>-0.05</formula>
      <formula>0.05</formula>
    </cfRule>
    <cfRule type="cellIs" dxfId="20" priority="14" operator="between">
      <formula>-0.1</formula>
      <formula>0.1</formula>
    </cfRule>
    <cfRule type="cellIs" dxfId="19" priority="15" operator="greaterThan">
      <formula>0.1</formula>
    </cfRule>
    <cfRule type="cellIs" dxfId="18" priority="16" operator="lessThan">
      <formula>-0.1</formula>
    </cfRule>
  </conditionalFormatting>
  <conditionalFormatting sqref="AA90:AB100">
    <cfRule type="cellIs" dxfId="17" priority="5" operator="between">
      <formula>-0.05</formula>
      <formula>0.05</formula>
    </cfRule>
    <cfRule type="cellIs" dxfId="16" priority="6" operator="between">
      <formula>-0.1</formula>
      <formula>0.1</formula>
    </cfRule>
    <cfRule type="cellIs" dxfId="15" priority="7" operator="greaterThan">
      <formula>0.1</formula>
    </cfRule>
    <cfRule type="cellIs" dxfId="14" priority="8" operator="lessThan">
      <formula>-0.1</formula>
    </cfRule>
  </conditionalFormatting>
  <conditionalFormatting sqref="AA90:AB100">
    <cfRule type="cellIs" dxfId="13" priority="1" operator="between">
      <formula>-0.05</formula>
      <formula>0.05</formula>
    </cfRule>
    <cfRule type="cellIs" dxfId="12" priority="2" operator="between">
      <formula>-0.1</formula>
      <formula>0.1</formula>
    </cfRule>
    <cfRule type="cellIs" dxfId="11" priority="3" operator="greaterThan">
      <formula>0.1</formula>
    </cfRule>
    <cfRule type="cellIs" dxfId="10" priority="4" operator="lessThan">
      <formula>-0.1</formula>
    </cfRule>
  </conditionalFormatting>
  <pageMargins left="0.7" right="0.7" top="0.75" bottom="0.75" header="0.3" footer="0.3"/>
  <pageSetup paperSize="2058" orientation="portrait" horizontalDpi="300"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499984740745262"/>
  </sheetPr>
  <dimension ref="A1:BU154"/>
  <sheetViews>
    <sheetView zoomScale="85" zoomScaleNormal="85" workbookViewId="0">
      <selection sqref="A1:B1"/>
    </sheetView>
  </sheetViews>
  <sheetFormatPr defaultColWidth="9.140625" defaultRowHeight="11.25"/>
  <cols>
    <col min="1" max="1" width="10.5703125" style="892" customWidth="1"/>
    <col min="2" max="2" width="75.85546875" style="889" customWidth="1"/>
    <col min="3" max="3" width="13.85546875" style="892" customWidth="1"/>
    <col min="4" max="6" width="13.85546875" style="889" customWidth="1"/>
    <col min="7" max="7" width="11.28515625" style="889" customWidth="1"/>
    <col min="8" max="8" width="21.140625" style="889" bestFit="1" customWidth="1"/>
    <col min="9" max="9" width="12.5703125" style="889" customWidth="1"/>
    <col min="10" max="10" width="15" style="889" customWidth="1"/>
    <col min="11" max="11" width="16.5703125" style="889" customWidth="1"/>
    <col min="12" max="12" width="12.42578125" style="889" customWidth="1"/>
    <col min="13" max="13" width="15.28515625" style="889" customWidth="1"/>
    <col min="14" max="14" width="12.85546875" style="889" customWidth="1"/>
    <col min="15" max="15" width="15.85546875" style="889" customWidth="1"/>
    <col min="16" max="16" width="12.85546875" style="889" customWidth="1"/>
    <col min="17" max="17" width="14.5703125" style="889" customWidth="1"/>
    <col min="18" max="18" width="12.85546875" style="889" customWidth="1"/>
    <col min="19" max="19" width="15.28515625" style="889" customWidth="1"/>
    <col min="20" max="20" width="22.7109375" style="889" customWidth="1"/>
    <col min="21" max="21" width="14.140625" style="889" customWidth="1"/>
    <col min="22" max="22" width="19.42578125" style="889" customWidth="1"/>
    <col min="23" max="23" width="14.85546875" style="889" customWidth="1"/>
    <col min="24" max="24" width="15.85546875" style="889" customWidth="1"/>
    <col min="25" max="25" width="15.28515625" style="889" bestFit="1" customWidth="1"/>
    <col min="26" max="26" width="14.85546875" style="889" customWidth="1"/>
    <col min="27" max="27" width="12.7109375" style="889" customWidth="1"/>
    <col min="28" max="28" width="15.85546875" style="889" customWidth="1"/>
    <col min="29" max="29" width="15.7109375" style="889" customWidth="1"/>
    <col min="30" max="30" width="15.7109375" style="889" bestFit="1" customWidth="1"/>
    <col min="31" max="31" width="13.7109375" style="889" customWidth="1"/>
    <col min="32" max="32" width="10.7109375" style="889" customWidth="1"/>
    <col min="33" max="33" width="11.42578125" style="889" bestFit="1" customWidth="1"/>
    <col min="34" max="34" width="15.28515625" style="889" customWidth="1"/>
    <col min="35" max="36" width="14.28515625" style="889" customWidth="1"/>
    <col min="37" max="37" width="17.85546875" style="889" customWidth="1"/>
    <col min="38" max="39" width="13.7109375" style="889" customWidth="1"/>
    <col min="40" max="41" width="14.28515625" style="889" customWidth="1"/>
    <col min="42" max="42" width="17.7109375" style="889" customWidth="1"/>
    <col min="43" max="43" width="13.85546875" style="889" customWidth="1"/>
    <col min="44" max="44" width="17.7109375" style="889" customWidth="1"/>
    <col min="45" max="45" width="15.85546875" style="889" customWidth="1"/>
    <col min="46" max="46" width="12.140625" style="889" customWidth="1"/>
    <col min="47" max="47" width="17.42578125" style="889" customWidth="1"/>
    <col min="48" max="48" width="14.28515625" style="889" customWidth="1"/>
    <col min="49" max="49" width="15.28515625" style="889" customWidth="1"/>
    <col min="50" max="50" width="14.28515625" style="889" customWidth="1"/>
    <col min="51" max="51" width="16" style="889" customWidth="1"/>
    <col min="52" max="52" width="14.28515625" style="889" customWidth="1"/>
    <col min="53" max="53" width="14" style="889" customWidth="1"/>
    <col min="54" max="54" width="12.140625" style="889" customWidth="1"/>
    <col min="55" max="55" width="12" style="889" customWidth="1"/>
    <col min="56" max="56" width="12.42578125" style="889" bestFit="1" customWidth="1"/>
    <col min="57" max="57" width="10.5703125" style="889" bestFit="1" customWidth="1"/>
    <col min="58" max="59" width="12" style="889" customWidth="1"/>
    <col min="60" max="60" width="11.7109375" style="889" customWidth="1"/>
    <col min="61" max="61" width="9.140625" style="889"/>
    <col min="62" max="62" width="10.5703125" style="889" bestFit="1" customWidth="1"/>
    <col min="63" max="63" width="10.7109375" style="889" bestFit="1" customWidth="1"/>
    <col min="64" max="64" width="11.28515625" style="889" customWidth="1"/>
    <col min="65" max="65" width="12.5703125" style="889" bestFit="1" customWidth="1"/>
    <col min="66" max="66" width="9.42578125" style="889" bestFit="1" customWidth="1"/>
    <col min="67" max="67" width="9.140625" style="889"/>
    <col min="68" max="68" width="10.85546875" style="889" bestFit="1" customWidth="1"/>
    <col min="69" max="73" width="9.140625" style="889"/>
    <col min="74" max="74" width="9.85546875" style="889" customWidth="1"/>
    <col min="75" max="16384" width="9.140625" style="889"/>
  </cols>
  <sheetData>
    <row r="1" spans="1:51" ht="12.75" customHeight="1">
      <c r="A1" s="1775" t="s">
        <v>1561</v>
      </c>
      <c r="B1" s="1775"/>
      <c r="C1" s="888"/>
    </row>
    <row r="2" spans="1:51" ht="11.25" customHeight="1">
      <c r="A2" s="890"/>
      <c r="B2" s="890"/>
      <c r="C2" s="890"/>
    </row>
    <row r="3" spans="1:51">
      <c r="A3" s="891" t="s">
        <v>123</v>
      </c>
      <c r="F3" s="893"/>
    </row>
    <row r="4" spans="1:51" ht="12" thickBot="1">
      <c r="B4" s="894"/>
      <c r="G4" s="895"/>
    </row>
    <row r="5" spans="1:51" ht="15.75" thickBot="1">
      <c r="A5" s="889"/>
      <c r="B5" s="212" t="s">
        <v>1536</v>
      </c>
      <c r="C5" s="219" t="s">
        <v>1537</v>
      </c>
      <c r="D5" s="212" t="s">
        <v>1538</v>
      </c>
      <c r="E5" s="219" t="s">
        <v>1539</v>
      </c>
      <c r="F5" s="212" t="s">
        <v>1540</v>
      </c>
      <c r="G5" s="219" t="s">
        <v>1541</v>
      </c>
      <c r="H5" s="218" t="s">
        <v>5677</v>
      </c>
    </row>
    <row r="6" spans="1:51" ht="12.75">
      <c r="A6" s="889"/>
      <c r="B6" s="217" t="s">
        <v>1542</v>
      </c>
      <c r="C6" s="215">
        <f>'Price Adjustments'!D5</f>
        <v>2.1999999999999999E-2</v>
      </c>
      <c r="D6" s="214">
        <f>'Price Adjustments'!E5</f>
        <v>2.7E-2</v>
      </c>
      <c r="E6" s="214">
        <f>'Price Adjustments'!F5</f>
        <v>2.5000000000000001E-2</v>
      </c>
      <c r="F6" s="214">
        <f>'Price Adjustments'!G5</f>
        <v>1.92529689878824E-2</v>
      </c>
      <c r="G6" s="420">
        <f>'Price Adjustments'!H5</f>
        <v>9.6546845750163923E-2</v>
      </c>
      <c r="H6" s="421">
        <f>'Price Adjustments'!I5</f>
        <v>7.2942119129318916E-2</v>
      </c>
    </row>
    <row r="7" spans="1:51" ht="12.75">
      <c r="A7" s="889"/>
      <c r="B7" s="217" t="s">
        <v>1614</v>
      </c>
      <c r="C7" s="215">
        <f>'Price Adjustments'!D6</f>
        <v>-3.6999999999999998E-2</v>
      </c>
      <c r="D7" s="214">
        <f>'Price Adjustments'!E6</f>
        <v>-0.04</v>
      </c>
      <c r="E7" s="214">
        <f>'Price Adjustments'!F6</f>
        <v>-0.04</v>
      </c>
      <c r="F7" s="214">
        <f>'Price Adjustments'!G6</f>
        <v>-3.7999999999999999E-2</v>
      </c>
      <c r="G7" s="420">
        <f>'Price Adjustments'!H6</f>
        <v>-0.1462242304000001</v>
      </c>
      <c r="H7" s="421">
        <f>'Price Adjustments'!I6</f>
        <v>-0.1134208000000001</v>
      </c>
    </row>
    <row r="8" spans="1:51" ht="12.75">
      <c r="A8" s="889"/>
      <c r="B8" s="216" t="s">
        <v>1613</v>
      </c>
      <c r="C8" s="215">
        <f>'Price Adjustments'!D7</f>
        <v>-1.4999999999999999E-2</v>
      </c>
      <c r="D8" s="214">
        <f>'Price Adjustments'!E7</f>
        <v>-1.3000000000000001E-2</v>
      </c>
      <c r="E8" s="214">
        <f>'Price Adjustments'!F7</f>
        <v>-1.4999999999999999E-2</v>
      </c>
      <c r="F8" s="214">
        <f>'Price Adjustments'!G7</f>
        <v>-1.9478643833657161E-2</v>
      </c>
      <c r="G8" s="214">
        <f>'Price Adjustments'!H7</f>
        <v>-6.1040909539734511E-2</v>
      </c>
      <c r="H8" s="421">
        <f>'Price Adjustments'!I7</f>
        <v>-4.6742040141862451E-2</v>
      </c>
    </row>
    <row r="9" spans="1:51" ht="13.5" thickBot="1">
      <c r="A9" s="889"/>
      <c r="B9" s="213" t="s">
        <v>1634</v>
      </c>
      <c r="C9" s="256">
        <f>'Price Adjustments'!D8</f>
        <v>0</v>
      </c>
      <c r="D9" s="255">
        <f>'Price Adjustments'!E8</f>
        <v>0</v>
      </c>
      <c r="E9" s="255">
        <f>'Price Adjustments'!F8</f>
        <v>0</v>
      </c>
      <c r="F9" s="255">
        <f>'Price Adjustments'!G8</f>
        <v>0</v>
      </c>
      <c r="G9" s="255">
        <f>'Price Adjustments'!H8</f>
        <v>0</v>
      </c>
      <c r="H9" s="422"/>
    </row>
    <row r="10" spans="1:51">
      <c r="A10" s="889"/>
      <c r="G10" s="895"/>
    </row>
    <row r="11" spans="1:51" ht="12.75" customHeight="1">
      <c r="A11" s="889"/>
      <c r="C11" s="889"/>
      <c r="AO11" s="896"/>
      <c r="AP11" s="896"/>
      <c r="AQ11" s="896"/>
    </row>
    <row r="12" spans="1:51" s="899" customFormat="1" ht="12.75" customHeight="1">
      <c r="A12" s="897" t="s">
        <v>1560</v>
      </c>
      <c r="B12" s="898"/>
      <c r="C12" s="898"/>
      <c r="D12" s="898"/>
      <c r="E12" s="898"/>
      <c r="F12" s="898"/>
      <c r="G12" s="898"/>
      <c r="H12" s="898"/>
      <c r="Y12" s="900"/>
      <c r="Z12" s="900"/>
      <c r="AA12" s="900"/>
      <c r="AB12" s="900"/>
    </row>
    <row r="13" spans="1:51" ht="26.25">
      <c r="A13" s="1775" t="s">
        <v>124</v>
      </c>
      <c r="B13" s="1775"/>
      <c r="C13" s="901"/>
      <c r="D13" s="902"/>
      <c r="E13" s="902"/>
      <c r="Y13" s="903"/>
      <c r="Z13" s="903"/>
      <c r="AA13" s="903"/>
      <c r="AB13" s="903"/>
      <c r="AO13" s="182"/>
    </row>
    <row r="14" spans="1:51" s="906" customFormat="1" ht="15.75" thickBot="1">
      <c r="A14" s="904">
        <v>1</v>
      </c>
      <c r="B14" s="905" t="s">
        <v>121</v>
      </c>
      <c r="G14" s="1629" t="s">
        <v>5674</v>
      </c>
      <c r="H14" s="908"/>
      <c r="L14" s="889"/>
      <c r="U14" s="909"/>
      <c r="V14" s="909"/>
      <c r="W14" s="909"/>
      <c r="X14" s="909"/>
      <c r="AP14" s="896"/>
      <c r="AQ14" s="910"/>
      <c r="AR14" s="910"/>
      <c r="AS14" s="910"/>
      <c r="AT14" s="910"/>
      <c r="AU14" s="910"/>
      <c r="AY14" s="911"/>
    </row>
    <row r="15" spans="1:51" s="906" customFormat="1" ht="23.25" thickBot="1">
      <c r="A15" s="904"/>
      <c r="B15" s="912"/>
      <c r="C15" s="913"/>
      <c r="G15" s="914" t="s">
        <v>1559</v>
      </c>
      <c r="H15" s="915"/>
      <c r="I15" s="916"/>
      <c r="J15" s="917" t="s">
        <v>1558</v>
      </c>
      <c r="K15" s="918"/>
      <c r="L15" s="917" t="s">
        <v>1552</v>
      </c>
      <c r="M15" s="918"/>
      <c r="O15" s="1244" t="s">
        <v>3113</v>
      </c>
      <c r="U15" s="909"/>
      <c r="V15" s="909"/>
      <c r="W15" s="909"/>
      <c r="X15" s="909"/>
      <c r="AN15" s="919"/>
      <c r="AO15" s="919"/>
      <c r="AY15" s="911"/>
    </row>
    <row r="16" spans="1:51" s="906" customFormat="1" ht="48.75" customHeight="1" thickBot="1">
      <c r="A16" s="920" t="s">
        <v>52</v>
      </c>
      <c r="B16" s="921" t="s">
        <v>51</v>
      </c>
      <c r="C16" s="922" t="s">
        <v>120</v>
      </c>
      <c r="D16" s="923" t="s">
        <v>119</v>
      </c>
      <c r="E16" s="924" t="s">
        <v>118</v>
      </c>
      <c r="G16" s="540" t="s">
        <v>1544</v>
      </c>
      <c r="H16" s="761" t="s">
        <v>1542</v>
      </c>
      <c r="I16" s="761" t="s">
        <v>1543</v>
      </c>
      <c r="J16" s="762" t="s">
        <v>125</v>
      </c>
      <c r="K16" s="730" t="s">
        <v>1553</v>
      </c>
      <c r="L16" s="708" t="s">
        <v>1554</v>
      </c>
      <c r="M16" s="709" t="s">
        <v>118</v>
      </c>
      <c r="O16" s="176" t="s">
        <v>1546</v>
      </c>
      <c r="P16" s="1248"/>
      <c r="Q16" s="1241"/>
      <c r="R16" s="1249" t="s">
        <v>1555</v>
      </c>
      <c r="S16" s="1241"/>
      <c r="T16" s="1242"/>
      <c r="V16" s="176" t="s">
        <v>1547</v>
      </c>
      <c r="W16" s="794" t="s">
        <v>1548</v>
      </c>
      <c r="X16" s="797" t="s">
        <v>5675</v>
      </c>
      <c r="Y16" s="178" t="str">
        <f>L16</f>
        <v>15/16 Rollover tariff</v>
      </c>
      <c r="Z16" s="178" t="str">
        <f>E16</f>
        <v>% of full tariff</v>
      </c>
      <c r="AK16" s="605"/>
      <c r="AL16" s="605"/>
      <c r="AM16" s="605"/>
      <c r="AN16" s="605"/>
      <c r="AO16" s="925"/>
      <c r="AY16" s="266"/>
    </row>
    <row r="17" spans="1:51" s="906" customFormat="1" ht="15" customHeight="1">
      <c r="A17" s="926" t="s">
        <v>117</v>
      </c>
      <c r="B17" s="927" t="s">
        <v>1670</v>
      </c>
      <c r="C17" s="928"/>
      <c r="D17" s="929">
        <f>'2014-15 Non-mandatory tariff'!D23</f>
        <v>1456</v>
      </c>
      <c r="E17" s="930">
        <v>0.46</v>
      </c>
      <c r="G17" s="886">
        <f t="shared" ref="G17:G24" si="0">D17</f>
        <v>1456</v>
      </c>
      <c r="H17" s="768">
        <f t="shared" ref="H17:H27" si="1">$F$6</f>
        <v>1.92529689878824E-2</v>
      </c>
      <c r="I17" s="769">
        <f t="shared" ref="I17:I27" si="2">$F$7</f>
        <v>-3.7999999999999999E-2</v>
      </c>
      <c r="J17" s="770">
        <f>VLOOKUP(LEFT(A17,2),'Price Adjustments'!B:H,5,FALSE)</f>
        <v>1.9793446362510458E-3</v>
      </c>
      <c r="K17" s="763">
        <f t="shared" ref="K17:K27" si="3">G17*(1+H17)*(1+I17)*(1+J17)</f>
        <v>1430.4648843625509</v>
      </c>
      <c r="L17" s="758">
        <f t="shared" ref="L17:L27" si="4">K17</f>
        <v>1430.4648843625509</v>
      </c>
      <c r="M17" s="505">
        <f t="shared" ref="M17:M27" si="5">E17</f>
        <v>0.46</v>
      </c>
      <c r="O17" s="1245" t="s">
        <v>1551</v>
      </c>
      <c r="P17" s="1243" t="s">
        <v>1635</v>
      </c>
      <c r="Q17" s="1246"/>
      <c r="R17" s="1246"/>
      <c r="S17" s="1246"/>
      <c r="T17" s="1247"/>
      <c r="V17" s="194">
        <f>IF(O17="Rollover",L17,"Error")</f>
        <v>1430.4648843625509</v>
      </c>
      <c r="W17" s="1641">
        <f>'Price Adjustments'!$C$71</f>
        <v>0</v>
      </c>
      <c r="X17" s="884">
        <f>ROUND((V17*(1+W17)),0)</f>
        <v>1430</v>
      </c>
      <c r="Y17" s="1645">
        <f t="shared" ref="Y17:Y27" si="6">X17</f>
        <v>1430</v>
      </c>
      <c r="Z17" s="932">
        <f t="shared" ref="Z17:Z27" si="7">M17</f>
        <v>0.46</v>
      </c>
      <c r="AK17" s="486"/>
      <c r="AL17" s="903"/>
      <c r="AM17" s="487"/>
      <c r="AN17" s="903"/>
      <c r="AO17" s="925"/>
      <c r="AY17" s="911"/>
    </row>
    <row r="18" spans="1:51" s="906" customFormat="1" ht="15" customHeight="1">
      <c r="A18" s="933" t="s">
        <v>115</v>
      </c>
      <c r="B18" s="934" t="s">
        <v>1671</v>
      </c>
      <c r="C18" s="935"/>
      <c r="D18" s="936">
        <f>'2014-15 Non-mandatory tariff'!D24</f>
        <v>1122</v>
      </c>
      <c r="E18" s="937">
        <v>0.51</v>
      </c>
      <c r="G18" s="764">
        <f t="shared" si="0"/>
        <v>1122</v>
      </c>
      <c r="H18" s="771">
        <f t="shared" si="1"/>
        <v>1.92529689878824E-2</v>
      </c>
      <c r="I18" s="772">
        <f t="shared" si="2"/>
        <v>-3.7999999999999999E-2</v>
      </c>
      <c r="J18" s="773">
        <f>VLOOKUP(LEFT(A18,2),'Price Adjustments'!B:H,5,FALSE)</f>
        <v>1.9793446362510458E-3</v>
      </c>
      <c r="K18" s="765">
        <f t="shared" si="3"/>
        <v>1102.3225276475152</v>
      </c>
      <c r="L18" s="759">
        <f t="shared" si="4"/>
        <v>1102.3225276475152</v>
      </c>
      <c r="M18" s="506">
        <f t="shared" si="5"/>
        <v>0.51</v>
      </c>
      <c r="O18" s="1231" t="s">
        <v>1551</v>
      </c>
      <c r="P18" s="1236" t="s">
        <v>1635</v>
      </c>
      <c r="Q18" s="1233"/>
      <c r="R18" s="1233"/>
      <c r="S18" s="1233"/>
      <c r="T18" s="1237"/>
      <c r="V18" s="195">
        <f t="shared" ref="V18:V27" si="8">IF(O18="Rollover",L18,"Error")</f>
        <v>1102.3225276475152</v>
      </c>
      <c r="W18" s="1642">
        <f>'Price Adjustments'!$C$71</f>
        <v>0</v>
      </c>
      <c r="X18" s="1648">
        <f t="shared" ref="X18:X27" si="9">ROUND((V18*(1+W18)),0)</f>
        <v>1102</v>
      </c>
      <c r="Y18" s="1646">
        <f t="shared" si="6"/>
        <v>1102</v>
      </c>
      <c r="Z18" s="932">
        <f t="shared" si="7"/>
        <v>0.51</v>
      </c>
      <c r="AK18" s="486"/>
      <c r="AL18" s="903"/>
      <c r="AM18" s="487"/>
      <c r="AN18" s="903"/>
      <c r="AO18" s="925"/>
      <c r="AY18" s="911"/>
    </row>
    <row r="19" spans="1:51" s="906" customFormat="1" ht="15" customHeight="1" thickBot="1">
      <c r="A19" s="938" t="s">
        <v>113</v>
      </c>
      <c r="B19" s="939" t="s">
        <v>1672</v>
      </c>
      <c r="C19" s="940"/>
      <c r="D19" s="941">
        <f>'2014-15 Non-mandatory tariff'!D25</f>
        <v>544</v>
      </c>
      <c r="E19" s="942">
        <v>0.59</v>
      </c>
      <c r="G19" s="764">
        <f t="shared" si="0"/>
        <v>544</v>
      </c>
      <c r="H19" s="771">
        <f t="shared" si="1"/>
        <v>1.92529689878824E-2</v>
      </c>
      <c r="I19" s="772">
        <f t="shared" si="2"/>
        <v>-3.7999999999999999E-2</v>
      </c>
      <c r="J19" s="773">
        <f>VLOOKUP(LEFT(A19,2),'Price Adjustments'!B:H,5,FALSE)</f>
        <v>1.9793446362510458E-3</v>
      </c>
      <c r="K19" s="765">
        <f t="shared" si="3"/>
        <v>534.45940734424971</v>
      </c>
      <c r="L19" s="759">
        <f t="shared" si="4"/>
        <v>534.45940734424971</v>
      </c>
      <c r="M19" s="506">
        <f t="shared" si="5"/>
        <v>0.59</v>
      </c>
      <c r="O19" s="1231" t="s">
        <v>1551</v>
      </c>
      <c r="P19" s="1236" t="s">
        <v>1635</v>
      </c>
      <c r="Q19" s="1233"/>
      <c r="R19" s="1233"/>
      <c r="S19" s="1233"/>
      <c r="T19" s="1237"/>
      <c r="V19" s="195">
        <f t="shared" si="8"/>
        <v>534.45940734424971</v>
      </c>
      <c r="W19" s="1642">
        <f>'Price Adjustments'!$C$71</f>
        <v>0</v>
      </c>
      <c r="X19" s="1648">
        <f t="shared" si="9"/>
        <v>534</v>
      </c>
      <c r="Y19" s="1646">
        <f t="shared" si="6"/>
        <v>534</v>
      </c>
      <c r="Z19" s="932">
        <f t="shared" si="7"/>
        <v>0.59</v>
      </c>
      <c r="AK19" s="486"/>
      <c r="AL19" s="903"/>
      <c r="AM19" s="487"/>
      <c r="AN19" s="903"/>
      <c r="AO19" s="925"/>
      <c r="AY19" s="911"/>
    </row>
    <row r="20" spans="1:51" s="906" customFormat="1" ht="15" customHeight="1">
      <c r="A20" s="943" t="s">
        <v>111</v>
      </c>
      <c r="B20" s="927" t="s">
        <v>1682</v>
      </c>
      <c r="C20" s="928"/>
      <c r="D20" s="929">
        <f>'2014-15 Non-mandatory tariff'!D26</f>
        <v>5553</v>
      </c>
      <c r="E20" s="930">
        <v>0.66</v>
      </c>
      <c r="G20" s="764">
        <f t="shared" si="0"/>
        <v>5553</v>
      </c>
      <c r="H20" s="771">
        <f t="shared" si="1"/>
        <v>1.92529689878824E-2</v>
      </c>
      <c r="I20" s="772">
        <f t="shared" si="2"/>
        <v>-3.7999999999999999E-2</v>
      </c>
      <c r="J20" s="773">
        <f>VLOOKUP(LEFT(A20,2),'Price Adjustments'!B:H,5,FALSE)</f>
        <v>1.1981487115819478E-2</v>
      </c>
      <c r="K20" s="765">
        <f t="shared" si="3"/>
        <v>5510.0723122797845</v>
      </c>
      <c r="L20" s="759">
        <f t="shared" si="4"/>
        <v>5510.0723122797845</v>
      </c>
      <c r="M20" s="506">
        <f t="shared" si="5"/>
        <v>0.66</v>
      </c>
      <c r="O20" s="1231" t="s">
        <v>1551</v>
      </c>
      <c r="P20" s="1236" t="s">
        <v>1635</v>
      </c>
      <c r="Q20" s="1233"/>
      <c r="R20" s="1233"/>
      <c r="S20" s="1233"/>
      <c r="T20" s="1237"/>
      <c r="V20" s="195">
        <f t="shared" si="8"/>
        <v>5510.0723122797845</v>
      </c>
      <c r="W20" s="1642">
        <f>'Price Adjustments'!$C$71</f>
        <v>0</v>
      </c>
      <c r="X20" s="1648">
        <f t="shared" si="9"/>
        <v>5510</v>
      </c>
      <c r="Y20" s="1646">
        <f t="shared" si="6"/>
        <v>5510</v>
      </c>
      <c r="Z20" s="932">
        <f t="shared" si="7"/>
        <v>0.66</v>
      </c>
      <c r="AK20" s="486"/>
      <c r="AL20" s="903"/>
      <c r="AM20" s="487"/>
      <c r="AN20" s="903"/>
      <c r="AO20" s="925"/>
      <c r="AY20" s="911"/>
    </row>
    <row r="21" spans="1:51" s="906" customFormat="1" ht="15" customHeight="1">
      <c r="A21" s="933" t="s">
        <v>109</v>
      </c>
      <c r="B21" s="934" t="s">
        <v>1683</v>
      </c>
      <c r="C21" s="935"/>
      <c r="D21" s="936">
        <f>'2014-15 Non-mandatory tariff'!D27</f>
        <v>5373</v>
      </c>
      <c r="E21" s="937">
        <v>0.85</v>
      </c>
      <c r="G21" s="764">
        <f t="shared" si="0"/>
        <v>5373</v>
      </c>
      <c r="H21" s="771">
        <f t="shared" si="1"/>
        <v>1.92529689878824E-2</v>
      </c>
      <c r="I21" s="772">
        <f t="shared" si="2"/>
        <v>-3.7999999999999999E-2</v>
      </c>
      <c r="J21" s="773">
        <f>VLOOKUP(LEFT(A21,2),'Price Adjustments'!B:H,5,FALSE)</f>
        <v>1.1981487115819478E-2</v>
      </c>
      <c r="K21" s="765">
        <f t="shared" si="3"/>
        <v>5331.463809450619</v>
      </c>
      <c r="L21" s="759">
        <f t="shared" si="4"/>
        <v>5331.463809450619</v>
      </c>
      <c r="M21" s="506">
        <f t="shared" si="5"/>
        <v>0.85</v>
      </c>
      <c r="O21" s="1231" t="s">
        <v>1551</v>
      </c>
      <c r="P21" s="1236" t="s">
        <v>1635</v>
      </c>
      <c r="Q21" s="1233"/>
      <c r="R21" s="1233"/>
      <c r="S21" s="1233"/>
      <c r="T21" s="1237"/>
      <c r="V21" s="195">
        <f t="shared" si="8"/>
        <v>5331.463809450619</v>
      </c>
      <c r="W21" s="1642">
        <f>'Price Adjustments'!$C$71</f>
        <v>0</v>
      </c>
      <c r="X21" s="1648">
        <f t="shared" si="9"/>
        <v>5331</v>
      </c>
      <c r="Y21" s="1646">
        <f t="shared" si="6"/>
        <v>5331</v>
      </c>
      <c r="Z21" s="932">
        <f t="shared" si="7"/>
        <v>0.85</v>
      </c>
      <c r="AK21" s="486"/>
      <c r="AL21" s="903"/>
      <c r="AM21" s="487"/>
      <c r="AN21" s="903"/>
      <c r="AO21" s="925"/>
      <c r="AY21" s="911"/>
    </row>
    <row r="22" spans="1:51" s="906" customFormat="1" ht="15" customHeight="1">
      <c r="A22" s="933" t="s">
        <v>107</v>
      </c>
      <c r="B22" s="934" t="s">
        <v>1684</v>
      </c>
      <c r="C22" s="935"/>
      <c r="D22" s="936">
        <f>'2014-15 Non-mandatory tariff'!D28</f>
        <v>3228</v>
      </c>
      <c r="E22" s="937">
        <v>0.46</v>
      </c>
      <c r="G22" s="764">
        <f t="shared" si="0"/>
        <v>3228</v>
      </c>
      <c r="H22" s="771">
        <f t="shared" si="1"/>
        <v>1.92529689878824E-2</v>
      </c>
      <c r="I22" s="772">
        <f t="shared" si="2"/>
        <v>-3.7999999999999999E-2</v>
      </c>
      <c r="J22" s="773">
        <f>VLOOKUP(LEFT(A22,2),'Price Adjustments'!B:H,5,FALSE)</f>
        <v>1.1981487115819478E-2</v>
      </c>
      <c r="K22" s="765">
        <f t="shared" si="3"/>
        <v>3203.0458174030509</v>
      </c>
      <c r="L22" s="759">
        <f t="shared" si="4"/>
        <v>3203.0458174030509</v>
      </c>
      <c r="M22" s="506">
        <f t="shared" si="5"/>
        <v>0.46</v>
      </c>
      <c r="O22" s="1231" t="s">
        <v>1551</v>
      </c>
      <c r="P22" s="1236" t="s">
        <v>1635</v>
      </c>
      <c r="Q22" s="1233"/>
      <c r="R22" s="1233"/>
      <c r="S22" s="1233"/>
      <c r="T22" s="1237"/>
      <c r="V22" s="195">
        <f t="shared" si="8"/>
        <v>3203.0458174030509</v>
      </c>
      <c r="W22" s="1643">
        <f>'Price Adjustments'!$C$71</f>
        <v>0</v>
      </c>
      <c r="X22" s="1648">
        <f t="shared" si="9"/>
        <v>3203</v>
      </c>
      <c r="Y22" s="1646">
        <f t="shared" si="6"/>
        <v>3203</v>
      </c>
      <c r="Z22" s="932">
        <f t="shared" si="7"/>
        <v>0.46</v>
      </c>
      <c r="AK22" s="486"/>
      <c r="AL22" s="903"/>
      <c r="AM22" s="487"/>
      <c r="AN22" s="903"/>
      <c r="AO22" s="925"/>
      <c r="AY22" s="911"/>
    </row>
    <row r="23" spans="1:51" s="906" customFormat="1" ht="15" customHeight="1">
      <c r="A23" s="933" t="s">
        <v>105</v>
      </c>
      <c r="B23" s="934" t="s">
        <v>1685</v>
      </c>
      <c r="C23" s="935"/>
      <c r="D23" s="936">
        <f>'2014-15 Non-mandatory tariff'!D29</f>
        <v>4224</v>
      </c>
      <c r="E23" s="937">
        <v>0.75</v>
      </c>
      <c r="G23" s="764">
        <f t="shared" si="0"/>
        <v>4224</v>
      </c>
      <c r="H23" s="771">
        <f t="shared" si="1"/>
        <v>1.92529689878824E-2</v>
      </c>
      <c r="I23" s="772">
        <f t="shared" si="2"/>
        <v>-3.7999999999999999E-2</v>
      </c>
      <c r="J23" s="773">
        <f>VLOOKUP(LEFT(A23,2),'Price Adjustments'!B:H,5,FALSE)</f>
        <v>1.1981487115819478E-2</v>
      </c>
      <c r="K23" s="765">
        <f t="shared" si="3"/>
        <v>4191.3461997244394</v>
      </c>
      <c r="L23" s="759">
        <f t="shared" si="4"/>
        <v>4191.3461997244394</v>
      </c>
      <c r="M23" s="506">
        <f t="shared" si="5"/>
        <v>0.75</v>
      </c>
      <c r="O23" s="1231" t="s">
        <v>1551</v>
      </c>
      <c r="P23" s="1236" t="s">
        <v>1635</v>
      </c>
      <c r="Q23" s="1233"/>
      <c r="R23" s="1233"/>
      <c r="S23" s="1233"/>
      <c r="T23" s="1237"/>
      <c r="V23" s="195">
        <f t="shared" si="8"/>
        <v>4191.3461997244394</v>
      </c>
      <c r="W23" s="1642">
        <f>'Price Adjustments'!$C$71</f>
        <v>0</v>
      </c>
      <c r="X23" s="1648">
        <f t="shared" si="9"/>
        <v>4191</v>
      </c>
      <c r="Y23" s="1646">
        <f t="shared" si="6"/>
        <v>4191</v>
      </c>
      <c r="Z23" s="932">
        <f t="shared" si="7"/>
        <v>0.75</v>
      </c>
      <c r="AK23" s="486"/>
      <c r="AL23" s="903"/>
      <c r="AM23" s="487"/>
      <c r="AN23" s="903"/>
      <c r="AO23" s="925"/>
      <c r="AY23" s="911"/>
    </row>
    <row r="24" spans="1:51" s="906" customFormat="1" ht="15" customHeight="1" thickBot="1">
      <c r="A24" s="944" t="s">
        <v>103</v>
      </c>
      <c r="B24" s="939" t="s">
        <v>1686</v>
      </c>
      <c r="C24" s="940"/>
      <c r="D24" s="941">
        <f>'2014-15 Non-mandatory tariff'!D30</f>
        <v>4392</v>
      </c>
      <c r="E24" s="942">
        <v>0.78</v>
      </c>
      <c r="G24" s="764">
        <f t="shared" si="0"/>
        <v>4392</v>
      </c>
      <c r="H24" s="771">
        <f t="shared" si="1"/>
        <v>1.92529689878824E-2</v>
      </c>
      <c r="I24" s="772">
        <f t="shared" si="2"/>
        <v>-3.7999999999999999E-2</v>
      </c>
      <c r="J24" s="773">
        <f>VLOOKUP(LEFT(A24,2),'Price Adjustments'!B:H,5,FALSE)</f>
        <v>1.1981487115819478E-2</v>
      </c>
      <c r="K24" s="765">
        <f t="shared" si="3"/>
        <v>4358.0474690316614</v>
      </c>
      <c r="L24" s="759">
        <f t="shared" si="4"/>
        <v>4358.0474690316614</v>
      </c>
      <c r="M24" s="506">
        <f t="shared" si="5"/>
        <v>0.78</v>
      </c>
      <c r="O24" s="1231" t="s">
        <v>1551</v>
      </c>
      <c r="P24" s="1236" t="s">
        <v>1635</v>
      </c>
      <c r="Q24" s="1233"/>
      <c r="R24" s="1233"/>
      <c r="S24" s="1233"/>
      <c r="T24" s="1237"/>
      <c r="V24" s="195">
        <f t="shared" si="8"/>
        <v>4358.0474690316614</v>
      </c>
      <c r="W24" s="1642">
        <f>'Price Adjustments'!$C$71</f>
        <v>0</v>
      </c>
      <c r="X24" s="1648">
        <f t="shared" si="9"/>
        <v>4358</v>
      </c>
      <c r="Y24" s="1646">
        <f t="shared" si="6"/>
        <v>4358</v>
      </c>
      <c r="Z24" s="932">
        <f t="shared" si="7"/>
        <v>0.78</v>
      </c>
      <c r="AK24" s="486"/>
      <c r="AL24" s="903"/>
      <c r="AM24" s="487"/>
      <c r="AN24" s="903"/>
      <c r="AO24" s="919"/>
      <c r="AY24" s="911"/>
    </row>
    <row r="25" spans="1:51" s="906" customFormat="1" ht="15" customHeight="1">
      <c r="A25" s="926" t="s">
        <v>101</v>
      </c>
      <c r="B25" s="927" t="s">
        <v>1688</v>
      </c>
      <c r="C25" s="945">
        <f>'2014-15 Non-mandatory tariff'!C31</f>
        <v>5363</v>
      </c>
      <c r="D25" s="946"/>
      <c r="E25" s="930">
        <v>0.74</v>
      </c>
      <c r="G25" s="764">
        <f>C25</f>
        <v>5363</v>
      </c>
      <c r="H25" s="771">
        <f t="shared" si="1"/>
        <v>1.92529689878824E-2</v>
      </c>
      <c r="I25" s="772">
        <f t="shared" si="2"/>
        <v>-3.7999999999999999E-2</v>
      </c>
      <c r="J25" s="773">
        <f>VLOOKUP(LEFT(A25,2),'Price Adjustments'!B:H,5,FALSE)</f>
        <v>1.4053199411787176E-2</v>
      </c>
      <c r="K25" s="765">
        <f t="shared" si="3"/>
        <v>5332.4352886076022</v>
      </c>
      <c r="L25" s="759">
        <f t="shared" si="4"/>
        <v>5332.4352886076022</v>
      </c>
      <c r="M25" s="506">
        <f t="shared" si="5"/>
        <v>0.74</v>
      </c>
      <c r="O25" s="1231" t="s">
        <v>1551</v>
      </c>
      <c r="P25" s="1236" t="s">
        <v>1635</v>
      </c>
      <c r="Q25" s="1233"/>
      <c r="R25" s="1233"/>
      <c r="S25" s="1233"/>
      <c r="T25" s="1237"/>
      <c r="V25" s="195">
        <f t="shared" si="8"/>
        <v>5332.4352886076022</v>
      </c>
      <c r="W25" s="1642">
        <f>'Price Adjustments'!$C$71</f>
        <v>0</v>
      </c>
      <c r="X25" s="1648">
        <f t="shared" si="9"/>
        <v>5332</v>
      </c>
      <c r="Y25" s="1646">
        <f t="shared" si="6"/>
        <v>5332</v>
      </c>
      <c r="Z25" s="932">
        <f t="shared" si="7"/>
        <v>0.74</v>
      </c>
      <c r="AK25" s="486"/>
      <c r="AL25" s="903"/>
      <c r="AM25" s="487"/>
      <c r="AN25" s="903"/>
      <c r="AO25" s="919"/>
      <c r="AY25" s="911"/>
    </row>
    <row r="26" spans="1:51" s="906" customFormat="1" ht="15" customHeight="1">
      <c r="A26" s="947" t="s">
        <v>99</v>
      </c>
      <c r="B26" s="934" t="s">
        <v>1689</v>
      </c>
      <c r="C26" s="948">
        <f>'2014-15 Non-mandatory tariff'!C32</f>
        <v>5128</v>
      </c>
      <c r="D26" s="949"/>
      <c r="E26" s="937">
        <v>0.86</v>
      </c>
      <c r="G26" s="764">
        <f>C26</f>
        <v>5128</v>
      </c>
      <c r="H26" s="771">
        <f t="shared" si="1"/>
        <v>1.92529689878824E-2</v>
      </c>
      <c r="I26" s="772">
        <f t="shared" si="2"/>
        <v>-3.7999999999999999E-2</v>
      </c>
      <c r="J26" s="773">
        <f>VLOOKUP(LEFT(A26,2),'Price Adjustments'!B:H,5,FALSE)</f>
        <v>1.4053199411787176E-2</v>
      </c>
      <c r="K26" s="765">
        <f t="shared" si="3"/>
        <v>5098.7745963042671</v>
      </c>
      <c r="L26" s="759">
        <f t="shared" si="4"/>
        <v>5098.7745963042671</v>
      </c>
      <c r="M26" s="506">
        <f t="shared" si="5"/>
        <v>0.86</v>
      </c>
      <c r="O26" s="1231" t="s">
        <v>1551</v>
      </c>
      <c r="P26" s="1236" t="s">
        <v>1635</v>
      </c>
      <c r="Q26" s="1233"/>
      <c r="R26" s="1233"/>
      <c r="S26" s="1233"/>
      <c r="T26" s="1237"/>
      <c r="V26" s="195">
        <f t="shared" si="8"/>
        <v>5098.7745963042671</v>
      </c>
      <c r="W26" s="1642">
        <f>'Price Adjustments'!$C$71</f>
        <v>0</v>
      </c>
      <c r="X26" s="1648">
        <f t="shared" si="9"/>
        <v>5099</v>
      </c>
      <c r="Y26" s="1646">
        <f t="shared" si="6"/>
        <v>5099</v>
      </c>
      <c r="Z26" s="932">
        <f t="shared" si="7"/>
        <v>0.86</v>
      </c>
      <c r="AK26" s="486"/>
      <c r="AL26" s="903"/>
      <c r="AM26" s="487"/>
      <c r="AN26" s="903"/>
      <c r="AO26" s="919"/>
      <c r="AY26" s="911"/>
    </row>
    <row r="27" spans="1:51" s="906" customFormat="1" ht="15" customHeight="1" thickBot="1">
      <c r="A27" s="938" t="s">
        <v>97</v>
      </c>
      <c r="B27" s="939" t="s">
        <v>1690</v>
      </c>
      <c r="C27" s="950">
        <f>'2014-15 Non-mandatory tariff'!C33</f>
        <v>4750</v>
      </c>
      <c r="D27" s="951"/>
      <c r="E27" s="942">
        <v>0.91</v>
      </c>
      <c r="G27" s="766">
        <f>C27</f>
        <v>4750</v>
      </c>
      <c r="H27" s="774">
        <f t="shared" si="1"/>
        <v>1.92529689878824E-2</v>
      </c>
      <c r="I27" s="775">
        <f t="shared" si="2"/>
        <v>-3.7999999999999999E-2</v>
      </c>
      <c r="J27" s="776">
        <f>VLOOKUP(LEFT(A27,2),'Price Adjustments'!B:H,5,FALSE)</f>
        <v>1.4053199411787176E-2</v>
      </c>
      <c r="K27" s="767">
        <f t="shared" si="3"/>
        <v>4722.9288869823058</v>
      </c>
      <c r="L27" s="760">
        <f t="shared" si="4"/>
        <v>4722.9288869823058</v>
      </c>
      <c r="M27" s="507">
        <f t="shared" si="5"/>
        <v>0.91</v>
      </c>
      <c r="O27" s="1232" t="s">
        <v>1551</v>
      </c>
      <c r="P27" s="1238" t="s">
        <v>1635</v>
      </c>
      <c r="Q27" s="1239"/>
      <c r="R27" s="1239"/>
      <c r="S27" s="1239"/>
      <c r="T27" s="1240"/>
      <c r="V27" s="196">
        <f t="shared" si="8"/>
        <v>4722.9288869823058</v>
      </c>
      <c r="W27" s="1644">
        <f>'Price Adjustments'!$C$71</f>
        <v>0</v>
      </c>
      <c r="X27" s="1649">
        <f t="shared" si="9"/>
        <v>4723</v>
      </c>
      <c r="Y27" s="1647">
        <f t="shared" si="6"/>
        <v>4723</v>
      </c>
      <c r="Z27" s="952">
        <f t="shared" si="7"/>
        <v>0.91</v>
      </c>
      <c r="AK27" s="486"/>
      <c r="AL27" s="903"/>
      <c r="AM27" s="487"/>
      <c r="AN27" s="903"/>
      <c r="AO27" s="919"/>
      <c r="AY27" s="911"/>
    </row>
    <row r="28" spans="1:51" ht="12" thickBot="1">
      <c r="A28" s="953"/>
      <c r="B28" s="954"/>
      <c r="C28" s="953"/>
      <c r="D28" s="955"/>
      <c r="E28" s="955"/>
      <c r="G28" s="956"/>
      <c r="H28" s="956"/>
      <c r="I28" s="956"/>
      <c r="J28" s="956"/>
      <c r="K28" s="956"/>
      <c r="L28" s="956"/>
      <c r="M28" s="956"/>
      <c r="N28" s="956"/>
      <c r="O28" s="956"/>
      <c r="T28" s="956"/>
      <c r="U28" s="956"/>
      <c r="X28" s="1190"/>
      <c r="AD28" s="906"/>
      <c r="AE28" s="906"/>
      <c r="AF28" s="906"/>
      <c r="AG28" s="906"/>
      <c r="AN28" s="957"/>
      <c r="AO28" s="957"/>
      <c r="AY28" s="911"/>
    </row>
    <row r="29" spans="1:51">
      <c r="A29" s="958"/>
      <c r="B29" s="959"/>
      <c r="C29" s="958"/>
      <c r="D29" s="956"/>
      <c r="E29" s="956"/>
      <c r="F29" s="956"/>
      <c r="AD29" s="906"/>
      <c r="AE29" s="906"/>
      <c r="AF29" s="906"/>
      <c r="AG29" s="906"/>
      <c r="AK29" s="903"/>
      <c r="AL29" s="903"/>
      <c r="AM29" s="903"/>
      <c r="AN29" s="903"/>
      <c r="AO29" s="957"/>
      <c r="AY29" s="911"/>
    </row>
    <row r="30" spans="1:51" s="906" customFormat="1" ht="15.75" thickBot="1">
      <c r="A30" s="904">
        <v>2</v>
      </c>
      <c r="B30" s="912" t="s">
        <v>95</v>
      </c>
      <c r="E30" s="1630" t="s">
        <v>5674</v>
      </c>
      <c r="F30" s="908"/>
      <c r="J30" s="889"/>
      <c r="AI30" s="909"/>
      <c r="AJ30" s="909"/>
      <c r="AK30" s="909"/>
      <c r="AL30" s="909"/>
      <c r="AM30" s="919"/>
      <c r="AW30" s="911"/>
    </row>
    <row r="31" spans="1:51" s="906" customFormat="1" ht="42.75" customHeight="1" thickBot="1">
      <c r="A31" s="904"/>
      <c r="B31" s="912"/>
      <c r="C31" s="913"/>
      <c r="E31" s="914" t="s">
        <v>1559</v>
      </c>
      <c r="F31" s="915"/>
      <c r="G31" s="917" t="s">
        <v>1558</v>
      </c>
      <c r="H31" s="961"/>
      <c r="I31" s="962" t="s">
        <v>1552</v>
      </c>
      <c r="J31" s="889"/>
      <c r="K31" s="1244" t="s">
        <v>3113</v>
      </c>
      <c r="AI31" s="909"/>
      <c r="AJ31" s="909"/>
      <c r="AK31" s="909"/>
      <c r="AL31" s="909"/>
      <c r="AM31" s="919"/>
      <c r="AW31" s="911"/>
    </row>
    <row r="32" spans="1:51" s="906" customFormat="1" ht="42.75" customHeight="1" thickBot="1">
      <c r="A32" s="904"/>
      <c r="B32" s="963" t="s">
        <v>67</v>
      </c>
      <c r="C32" s="964" t="s">
        <v>4</v>
      </c>
      <c r="E32" s="191" t="s">
        <v>1544</v>
      </c>
      <c r="F32" s="708" t="s">
        <v>1542</v>
      </c>
      <c r="G32" s="708" t="s">
        <v>1543</v>
      </c>
      <c r="H32" s="707" t="s">
        <v>1553</v>
      </c>
      <c r="I32" s="191" t="s">
        <v>1545</v>
      </c>
      <c r="K32" s="176" t="s">
        <v>1546</v>
      </c>
      <c r="L32" s="1261"/>
      <c r="M32" s="1249" t="s">
        <v>1555</v>
      </c>
      <c r="N32" s="1241"/>
      <c r="O32" s="1242"/>
      <c r="P32" s="909"/>
      <c r="Q32" s="176" t="s">
        <v>1547</v>
      </c>
      <c r="R32" s="794" t="s">
        <v>1548</v>
      </c>
      <c r="S32" s="797" t="s">
        <v>1556</v>
      </c>
      <c r="T32" s="887" t="s">
        <v>1549</v>
      </c>
      <c r="AI32" s="605"/>
      <c r="AJ32" s="605"/>
      <c r="AK32" s="605"/>
      <c r="AL32" s="605"/>
      <c r="AM32" s="925"/>
      <c r="AW32" s="266"/>
    </row>
    <row r="33" spans="1:53" s="906" customFormat="1" ht="15" customHeight="1">
      <c r="A33" s="904"/>
      <c r="B33" s="965" t="s">
        <v>94</v>
      </c>
      <c r="C33" s="966">
        <f>'2014-15 Non-mandatory tariff'!C39</f>
        <v>53</v>
      </c>
      <c r="E33" s="188">
        <f>C33</f>
        <v>53</v>
      </c>
      <c r="F33" s="710">
        <f>$F$6</f>
        <v>1.92529689878824E-2</v>
      </c>
      <c r="G33" s="711">
        <f>$F$7</f>
        <v>-3.7999999999999999E-2</v>
      </c>
      <c r="H33" s="712">
        <f>E33*(1+F33)*(1+G33)</f>
        <v>51.967631876816171</v>
      </c>
      <c r="I33" s="188">
        <f>H33</f>
        <v>51.967631876816171</v>
      </c>
      <c r="K33" s="179" t="s">
        <v>1551</v>
      </c>
      <c r="L33" s="1766" t="s">
        <v>3114</v>
      </c>
      <c r="M33" s="1767"/>
      <c r="N33" s="1767"/>
      <c r="O33" s="1768"/>
      <c r="P33" s="909"/>
      <c r="Q33" s="1638">
        <f>IF(K33="Rollover",I33,"error")</f>
        <v>51.967631876816171</v>
      </c>
      <c r="R33" s="719">
        <f>'Price Adjustments'!$C$71</f>
        <v>0</v>
      </c>
      <c r="S33" s="798">
        <f>ROUND(Q33*(1+R33),0)</f>
        <v>52</v>
      </c>
      <c r="T33" s="1651">
        <f>S33</f>
        <v>52</v>
      </c>
      <c r="AI33" s="486"/>
      <c r="AJ33" s="903"/>
      <c r="AK33" s="487"/>
      <c r="AL33" s="967"/>
      <c r="AM33" s="925"/>
      <c r="AW33" s="911"/>
    </row>
    <row r="34" spans="1:53" s="906" customFormat="1" ht="15" customHeight="1">
      <c r="A34" s="904"/>
      <c r="B34" s="968" t="s">
        <v>93</v>
      </c>
      <c r="C34" s="969">
        <f>'2014-15 Non-mandatory tariff'!C40</f>
        <v>269</v>
      </c>
      <c r="E34" s="189">
        <f>C34</f>
        <v>269</v>
      </c>
      <c r="F34" s="713">
        <f>$F$6</f>
        <v>1.92529689878824E-2</v>
      </c>
      <c r="G34" s="714">
        <f>$F$7</f>
        <v>-3.7999999999999999E-2</v>
      </c>
      <c r="H34" s="715">
        <f>E34*(1+F34)*(1+G34)</f>
        <v>263.76024480874628</v>
      </c>
      <c r="I34" s="189">
        <f>H34</f>
        <v>263.76024480874628</v>
      </c>
      <c r="K34" s="180" t="s">
        <v>1551</v>
      </c>
      <c r="L34" s="1769" t="s">
        <v>3114</v>
      </c>
      <c r="M34" s="1770"/>
      <c r="N34" s="1770"/>
      <c r="O34" s="1771"/>
      <c r="P34" s="909"/>
      <c r="Q34" s="1639">
        <f t="shared" ref="Q34:Q36" si="10">IF(K34="Rollover",I34,"error")</f>
        <v>263.76024480874628</v>
      </c>
      <c r="R34" s="720">
        <f>'Price Adjustments'!$C$71</f>
        <v>0</v>
      </c>
      <c r="S34" s="799">
        <f>ROUND(Q34*(1+R34),0)</f>
        <v>264</v>
      </c>
      <c r="T34" s="1652">
        <f>S34</f>
        <v>264</v>
      </c>
      <c r="AI34" s="486"/>
      <c r="AJ34" s="903"/>
      <c r="AK34" s="487"/>
      <c r="AL34" s="967"/>
      <c r="AM34" s="925"/>
      <c r="AW34" s="911"/>
    </row>
    <row r="35" spans="1:53" s="906" customFormat="1" ht="15" customHeight="1">
      <c r="A35" s="904"/>
      <c r="B35" s="968" t="s">
        <v>92</v>
      </c>
      <c r="C35" s="969">
        <f>'2014-15 Non-mandatory tariff'!C41</f>
        <v>372</v>
      </c>
      <c r="E35" s="189">
        <f>C35</f>
        <v>372</v>
      </c>
      <c r="F35" s="713">
        <f>$F$6</f>
        <v>1.92529689878824E-2</v>
      </c>
      <c r="G35" s="714">
        <f>$F$7</f>
        <v>-3.7999999999999999E-2</v>
      </c>
      <c r="H35" s="715">
        <f>E35*(1+F35)*(1+G35)</f>
        <v>364.75394449387954</v>
      </c>
      <c r="I35" s="189">
        <f>H35</f>
        <v>364.75394449387954</v>
      </c>
      <c r="K35" s="180" t="s">
        <v>1551</v>
      </c>
      <c r="L35" s="1769" t="s">
        <v>3114</v>
      </c>
      <c r="M35" s="1770"/>
      <c r="N35" s="1770"/>
      <c r="O35" s="1771"/>
      <c r="P35" s="909"/>
      <c r="Q35" s="1639">
        <f t="shared" si="10"/>
        <v>364.75394449387954</v>
      </c>
      <c r="R35" s="720">
        <f>'Price Adjustments'!$C$71</f>
        <v>0</v>
      </c>
      <c r="S35" s="799">
        <f>ROUND(Q35*(1+R35),0)</f>
        <v>365</v>
      </c>
      <c r="T35" s="1652">
        <f>S35</f>
        <v>365</v>
      </c>
      <c r="AI35" s="486"/>
      <c r="AJ35" s="903"/>
      <c r="AK35" s="487"/>
      <c r="AL35" s="967"/>
      <c r="AM35" s="925"/>
      <c r="AW35" s="911"/>
    </row>
    <row r="36" spans="1:53" s="906" customFormat="1" ht="15" customHeight="1" thickBot="1">
      <c r="A36" s="904"/>
      <c r="B36" s="970" t="s">
        <v>91</v>
      </c>
      <c r="C36" s="971">
        <f>'2014-15 Non-mandatory tariff'!C42</f>
        <v>26</v>
      </c>
      <c r="E36" s="190">
        <f>C36</f>
        <v>26</v>
      </c>
      <c r="F36" s="716">
        <f>$F$6</f>
        <v>1.92529689878824E-2</v>
      </c>
      <c r="G36" s="717">
        <f>$F$7</f>
        <v>-3.7999999999999999E-2</v>
      </c>
      <c r="H36" s="718">
        <f>E36*(1+F36)*(1+G36)</f>
        <v>25.493555260324914</v>
      </c>
      <c r="I36" s="190">
        <f>H36</f>
        <v>25.493555260324914</v>
      </c>
      <c r="K36" s="181" t="s">
        <v>1551</v>
      </c>
      <c r="L36" s="1772" t="s">
        <v>3114</v>
      </c>
      <c r="M36" s="1773"/>
      <c r="N36" s="1773"/>
      <c r="O36" s="1774"/>
      <c r="P36" s="909"/>
      <c r="Q36" s="1640">
        <f t="shared" si="10"/>
        <v>25.493555260324914</v>
      </c>
      <c r="R36" s="721">
        <f>'Price Adjustments'!$C$71</f>
        <v>0</v>
      </c>
      <c r="S36" s="800">
        <f>ROUND(Q36*(1+R36),0)</f>
        <v>25</v>
      </c>
      <c r="T36" s="1653">
        <f>S36</f>
        <v>25</v>
      </c>
      <c r="AI36" s="486"/>
      <c r="AJ36" s="903"/>
      <c r="AK36" s="487"/>
      <c r="AL36" s="967"/>
      <c r="AM36" s="925"/>
      <c r="AW36" s="911"/>
    </row>
    <row r="37" spans="1:53" ht="3" customHeight="1" thickBot="1">
      <c r="A37" s="955"/>
      <c r="B37" s="955"/>
      <c r="C37" s="953"/>
      <c r="D37" s="972"/>
      <c r="K37" s="956"/>
      <c r="Q37" s="957"/>
      <c r="AI37" s="903"/>
      <c r="AJ37" s="903"/>
      <c r="AK37" s="903"/>
      <c r="AL37" s="903"/>
      <c r="AM37" s="957"/>
      <c r="AW37" s="974"/>
    </row>
    <row r="38" spans="1:53" ht="3" customHeight="1">
      <c r="A38" s="975"/>
      <c r="B38" s="975"/>
      <c r="C38" s="976"/>
      <c r="D38" s="972"/>
      <c r="AN38" s="896"/>
      <c r="AO38" s="896"/>
      <c r="AP38" s="896"/>
      <c r="AQ38" s="896"/>
      <c r="AR38" s="896"/>
      <c r="AS38" s="896"/>
      <c r="AT38" s="896"/>
      <c r="AU38" s="896"/>
      <c r="AV38" s="896"/>
      <c r="AW38" s="896"/>
      <c r="AX38" s="896"/>
      <c r="AY38" s="896"/>
      <c r="AZ38" s="896"/>
      <c r="BA38" s="896"/>
    </row>
    <row r="39" spans="1:53" s="903" customFormat="1" ht="3" customHeight="1">
      <c r="A39" s="1595"/>
      <c r="B39" s="1596"/>
      <c r="C39" s="986"/>
      <c r="D39" s="1597"/>
      <c r="E39" s="1598"/>
      <c r="F39" s="1599"/>
    </row>
    <row r="40" spans="1:53" s="903" customFormat="1" ht="3" customHeight="1">
      <c r="C40" s="986"/>
      <c r="D40" s="1597"/>
      <c r="E40" s="1600"/>
      <c r="F40" s="909"/>
      <c r="G40" s="1601"/>
      <c r="I40" s="1600"/>
      <c r="K40" s="1600"/>
      <c r="L40" s="909"/>
      <c r="M40" s="909"/>
      <c r="N40" s="909"/>
      <c r="O40" s="909"/>
      <c r="P40" s="909"/>
    </row>
    <row r="41" spans="1:53" s="903" customFormat="1" ht="3" customHeight="1">
      <c r="A41" s="986"/>
      <c r="B41" s="986"/>
      <c r="C41" s="1602"/>
      <c r="D41" s="1597"/>
      <c r="E41" s="438"/>
      <c r="F41" s="438"/>
      <c r="G41" s="438"/>
      <c r="H41" s="605"/>
      <c r="I41" s="438"/>
      <c r="K41" s="605"/>
      <c r="L41" s="1603"/>
      <c r="M41" s="909"/>
      <c r="N41" s="1604"/>
      <c r="O41" s="909"/>
      <c r="P41" s="909"/>
      <c r="R41" s="605"/>
      <c r="S41" s="605"/>
      <c r="T41" s="1605"/>
      <c r="U41" s="1606"/>
      <c r="AI41" s="605"/>
      <c r="AJ41" s="605"/>
      <c r="AK41" s="605"/>
      <c r="AL41" s="605"/>
      <c r="AM41" s="967"/>
      <c r="AW41" s="1605"/>
    </row>
    <row r="42" spans="1:53" s="903" customFormat="1" ht="3" customHeight="1">
      <c r="A42" s="1607"/>
      <c r="B42" s="1607"/>
      <c r="C42" s="1608"/>
      <c r="D42" s="1597"/>
      <c r="E42" s="1609"/>
      <c r="F42" s="1610"/>
      <c r="G42" s="1611"/>
      <c r="H42" s="1612"/>
      <c r="I42" s="1609"/>
      <c r="K42" s="487"/>
      <c r="L42" s="1613"/>
      <c r="M42" s="909"/>
      <c r="N42" s="909"/>
      <c r="O42" s="909"/>
      <c r="P42" s="909"/>
      <c r="R42" s="1614"/>
      <c r="S42" s="1610"/>
      <c r="T42" s="1615"/>
      <c r="U42" s="1616"/>
      <c r="AI42" s="486"/>
      <c r="AK42" s="487"/>
      <c r="AM42" s="967"/>
    </row>
    <row r="43" spans="1:53" s="903" customFormat="1" ht="3" customHeight="1">
      <c r="C43" s="1608"/>
      <c r="D43" s="1597"/>
      <c r="E43" s="1609"/>
      <c r="F43" s="1610"/>
      <c r="G43" s="1611"/>
      <c r="H43" s="1612"/>
      <c r="I43" s="1609"/>
      <c r="K43" s="487"/>
      <c r="L43" s="1613"/>
      <c r="M43" s="909"/>
      <c r="N43" s="909"/>
      <c r="O43" s="909"/>
      <c r="P43" s="909"/>
      <c r="R43" s="1614"/>
      <c r="S43" s="1610"/>
      <c r="T43" s="1615"/>
      <c r="U43" s="1616"/>
      <c r="AI43" s="486"/>
      <c r="AK43" s="487"/>
      <c r="AM43" s="967"/>
    </row>
    <row r="44" spans="1:53" s="903" customFormat="1" ht="4.5" customHeight="1">
      <c r="C44" s="986"/>
      <c r="D44" s="1597"/>
    </row>
    <row r="45" spans="1:53" ht="4.5" customHeight="1">
      <c r="A45" s="956"/>
      <c r="B45" s="956"/>
      <c r="C45" s="958"/>
      <c r="D45" s="972"/>
      <c r="E45" s="956"/>
      <c r="F45" s="956"/>
      <c r="G45" s="956"/>
      <c r="H45" s="956"/>
      <c r="I45" s="956"/>
      <c r="J45" s="956"/>
      <c r="K45" s="956"/>
      <c r="L45" s="956"/>
      <c r="AW45" s="974"/>
    </row>
    <row r="46" spans="1:53" ht="15.75" thickBot="1">
      <c r="A46" s="913">
        <v>3</v>
      </c>
      <c r="B46" s="977" t="s">
        <v>75</v>
      </c>
      <c r="C46" s="958"/>
      <c r="D46" s="972"/>
      <c r="E46" s="1631" t="s">
        <v>5674</v>
      </c>
      <c r="F46" s="908"/>
      <c r="N46" s="903"/>
      <c r="AW46" s="974"/>
    </row>
    <row r="47" spans="1:53" ht="34.5" thickBot="1">
      <c r="A47" s="956"/>
      <c r="B47" s="956"/>
      <c r="C47" s="958"/>
      <c r="D47" s="972"/>
      <c r="E47" s="914" t="s">
        <v>1559</v>
      </c>
      <c r="F47" s="915"/>
      <c r="G47" s="917" t="s">
        <v>1558</v>
      </c>
      <c r="H47" s="961"/>
      <c r="I47" s="962" t="s">
        <v>1552</v>
      </c>
      <c r="K47" s="1244" t="s">
        <v>3113</v>
      </c>
      <c r="L47" s="906"/>
      <c r="M47" s="906"/>
      <c r="N47" s="906"/>
      <c r="O47" s="906"/>
      <c r="P47" s="960"/>
      <c r="AH47" s="903"/>
      <c r="AI47" s="903"/>
      <c r="AJ47" s="903"/>
      <c r="AK47" s="903"/>
      <c r="AL47" s="903"/>
      <c r="AM47" s="903"/>
      <c r="AW47" s="974"/>
    </row>
    <row r="48" spans="1:53" ht="41.25" customHeight="1" thickBot="1">
      <c r="A48" s="979"/>
      <c r="B48" s="980" t="s">
        <v>67</v>
      </c>
      <c r="C48" s="978" t="s">
        <v>4</v>
      </c>
      <c r="D48" s="972"/>
      <c r="E48" s="191" t="s">
        <v>1544</v>
      </c>
      <c r="F48" s="708" t="s">
        <v>1542</v>
      </c>
      <c r="G48" s="708" t="s">
        <v>1543</v>
      </c>
      <c r="H48" s="707" t="s">
        <v>1553</v>
      </c>
      <c r="I48" s="191" t="s">
        <v>1545</v>
      </c>
      <c r="K48" s="176" t="s">
        <v>1546</v>
      </c>
      <c r="L48" s="1248"/>
      <c r="M48" s="1249" t="s">
        <v>1555</v>
      </c>
      <c r="N48" s="1249"/>
      <c r="O48" s="1242"/>
      <c r="P48" s="909"/>
      <c r="Q48" s="176" t="s">
        <v>1547</v>
      </c>
      <c r="R48" s="794" t="s">
        <v>1548</v>
      </c>
      <c r="S48" s="797" t="s">
        <v>1556</v>
      </c>
      <c r="T48" s="887" t="s">
        <v>1549</v>
      </c>
      <c r="AH48" s="903"/>
      <c r="AI48" s="605"/>
      <c r="AJ48" s="605"/>
      <c r="AK48" s="605"/>
      <c r="AL48" s="605"/>
      <c r="AM48" s="967"/>
      <c r="AW48" s="266"/>
    </row>
    <row r="49" spans="1:54" ht="15.75" thickBot="1">
      <c r="A49" s="981"/>
      <c r="B49" s="982" t="s">
        <v>75</v>
      </c>
      <c r="C49" s="983">
        <f>'2014-15 Non-mandatory tariff'!C66</f>
        <v>25</v>
      </c>
      <c r="D49" s="972"/>
      <c r="E49" s="193">
        <f>C49</f>
        <v>25</v>
      </c>
      <c r="F49" s="703">
        <f>$F$6</f>
        <v>1.92529689878824E-2</v>
      </c>
      <c r="G49" s="704">
        <f>$F$7</f>
        <v>-3.7999999999999999E-2</v>
      </c>
      <c r="H49" s="192">
        <f>E49*(1+F49)*(1+G49)</f>
        <v>24.513033904158572</v>
      </c>
      <c r="I49" s="193">
        <f>H49</f>
        <v>24.513033904158572</v>
      </c>
      <c r="K49" s="1253" t="s">
        <v>1551</v>
      </c>
      <c r="L49" s="1259" t="s">
        <v>1621</v>
      </c>
      <c r="M49" s="1254"/>
      <c r="N49" s="1254"/>
      <c r="O49" s="1255"/>
      <c r="P49" s="909"/>
      <c r="Q49" s="198">
        <f>IF(K49="Rollover",I49,"Error")</f>
        <v>24.513033904158572</v>
      </c>
      <c r="R49" s="722">
        <f>'Price Adjustments'!$C$71</f>
        <v>0</v>
      </c>
      <c r="S49" s="801">
        <f>ROUND(Q49*(1+R49),0)</f>
        <v>25</v>
      </c>
      <c r="T49" s="1650">
        <f>S49</f>
        <v>25</v>
      </c>
      <c r="AH49" s="903"/>
      <c r="AI49" s="486"/>
      <c r="AJ49" s="903"/>
      <c r="AK49" s="487"/>
      <c r="AL49" s="967"/>
      <c r="AM49" s="967"/>
      <c r="AW49" s="974"/>
    </row>
    <row r="50" spans="1:54" ht="12" thickBot="1">
      <c r="A50" s="889"/>
      <c r="C50" s="889"/>
      <c r="K50" s="956"/>
      <c r="M50" s="892"/>
      <c r="N50" s="892"/>
      <c r="O50" s="892"/>
      <c r="P50" s="986"/>
      <c r="AH50" s="903"/>
      <c r="AI50" s="903"/>
      <c r="AJ50" s="903"/>
      <c r="AK50" s="903"/>
      <c r="AL50" s="903"/>
      <c r="AM50" s="903"/>
      <c r="AW50" s="974"/>
    </row>
    <row r="51" spans="1:54" ht="15">
      <c r="A51" s="976"/>
      <c r="B51" s="984"/>
      <c r="C51" s="985"/>
      <c r="D51" s="956"/>
      <c r="E51" s="1632"/>
      <c r="M51" s="892"/>
      <c r="N51" s="892"/>
      <c r="O51" s="892"/>
      <c r="P51" s="958"/>
      <c r="AW51" s="974"/>
    </row>
    <row r="52" spans="1:54" s="906" customFormat="1" ht="15" thickBot="1">
      <c r="A52" s="913">
        <v>4</v>
      </c>
      <c r="B52" s="977" t="s">
        <v>66</v>
      </c>
      <c r="E52" s="1630" t="s">
        <v>5674</v>
      </c>
      <c r="J52" s="889"/>
      <c r="M52" s="986"/>
      <c r="N52" s="892"/>
      <c r="O52" s="892"/>
      <c r="P52" s="892"/>
      <c r="AW52" s="911"/>
    </row>
    <row r="53" spans="1:54" s="906" customFormat="1" ht="34.5" thickBot="1">
      <c r="A53" s="913"/>
      <c r="B53" s="987"/>
      <c r="C53" s="913"/>
      <c r="E53" s="914" t="s">
        <v>1559</v>
      </c>
      <c r="F53" s="915"/>
      <c r="G53" s="917" t="s">
        <v>1558</v>
      </c>
      <c r="H53" s="961"/>
      <c r="I53" s="962" t="s">
        <v>1552</v>
      </c>
      <c r="K53" s="1244" t="s">
        <v>3113</v>
      </c>
      <c r="P53" s="909"/>
      <c r="AU53" s="911"/>
    </row>
    <row r="54" spans="1:54" s="906" customFormat="1" ht="45" customHeight="1" thickBot="1">
      <c r="A54" s="913"/>
      <c r="B54" s="980" t="s">
        <v>67</v>
      </c>
      <c r="C54" s="964" t="s">
        <v>4</v>
      </c>
      <c r="E54" s="191" t="s">
        <v>1544</v>
      </c>
      <c r="F54" s="705" t="s">
        <v>1542</v>
      </c>
      <c r="G54" s="706" t="s">
        <v>1543</v>
      </c>
      <c r="H54" s="707" t="s">
        <v>1553</v>
      </c>
      <c r="I54" s="191" t="s">
        <v>1545</v>
      </c>
      <c r="K54" s="176" t="s">
        <v>1546</v>
      </c>
      <c r="L54" s="1248"/>
      <c r="M54" s="1249" t="s">
        <v>1555</v>
      </c>
      <c r="N54" s="1249"/>
      <c r="O54" s="1242"/>
      <c r="P54" s="909"/>
      <c r="Q54" s="176" t="s">
        <v>1547</v>
      </c>
      <c r="R54" s="794" t="s">
        <v>1548</v>
      </c>
      <c r="S54" s="797" t="s">
        <v>1556</v>
      </c>
      <c r="T54" s="887" t="s">
        <v>1549</v>
      </c>
      <c r="AC54" s="605"/>
      <c r="AD54" s="605"/>
      <c r="AE54" s="605"/>
      <c r="AF54" s="605"/>
      <c r="AG54" s="682"/>
      <c r="AQ54" s="266"/>
    </row>
    <row r="55" spans="1:54" ht="15.75" thickBot="1">
      <c r="B55" s="988" t="s">
        <v>66</v>
      </c>
      <c r="C55" s="989">
        <f>'2014-15 Non-mandatory tariff'!C86</f>
        <v>23</v>
      </c>
      <c r="E55" s="193">
        <f>C55</f>
        <v>23</v>
      </c>
      <c r="F55" s="703">
        <f>$F$6</f>
        <v>1.92529689878824E-2</v>
      </c>
      <c r="G55" s="704">
        <f>$F$7</f>
        <v>-3.7999999999999999E-2</v>
      </c>
      <c r="H55" s="192">
        <f>E55*(1+F55)*(1+G55)</f>
        <v>22.551991191825884</v>
      </c>
      <c r="I55" s="193">
        <f>H55</f>
        <v>22.551991191825884</v>
      </c>
      <c r="K55" s="197" t="s">
        <v>1551</v>
      </c>
      <c r="L55" s="1766" t="s">
        <v>3114</v>
      </c>
      <c r="M55" s="1767"/>
      <c r="N55" s="1767"/>
      <c r="O55" s="1768"/>
      <c r="P55" s="909"/>
      <c r="Q55" s="1637">
        <f>IF(K55="Rollover",I55,"error")</f>
        <v>22.551991191825884</v>
      </c>
      <c r="R55" s="722">
        <f>'Price Adjustments'!$C$71</f>
        <v>0</v>
      </c>
      <c r="S55" s="801">
        <f>ROUND(Q55*(1+R55),0)</f>
        <v>23</v>
      </c>
      <c r="T55" s="1654">
        <f>S55</f>
        <v>23</v>
      </c>
      <c r="AC55" s="486"/>
      <c r="AD55" s="903"/>
      <c r="AE55" s="487"/>
      <c r="AF55" s="967"/>
      <c r="AG55" s="682"/>
      <c r="AQ55" s="974"/>
    </row>
    <row r="56" spans="1:54" ht="12" thickBot="1">
      <c r="A56" s="953"/>
      <c r="B56" s="990"/>
      <c r="C56" s="991"/>
      <c r="D56" s="956"/>
      <c r="E56" s="903"/>
      <c r="F56" s="903"/>
      <c r="G56" s="903"/>
      <c r="H56" s="903"/>
      <c r="I56" s="903"/>
      <c r="J56" s="903"/>
      <c r="K56" s="903"/>
      <c r="L56" s="903"/>
      <c r="M56" s="903"/>
      <c r="N56" s="903"/>
      <c r="P56" s="903"/>
      <c r="AF56" s="903"/>
      <c r="AG56" s="903"/>
      <c r="AH56" s="903"/>
      <c r="AI56" s="903"/>
      <c r="AW56" s="896"/>
    </row>
    <row r="57" spans="1:54">
      <c r="A57" s="956"/>
      <c r="B57" s="956"/>
      <c r="C57" s="958"/>
      <c r="D57" s="972"/>
      <c r="AI57" s="896"/>
      <c r="BB57" s="974"/>
    </row>
    <row r="58" spans="1:54" ht="15" thickBot="1">
      <c r="A58" s="913">
        <v>5</v>
      </c>
      <c r="B58" s="977" t="s">
        <v>74</v>
      </c>
      <c r="C58" s="958"/>
      <c r="D58" s="972"/>
      <c r="E58" s="973"/>
      <c r="H58" s="1630" t="s">
        <v>5674</v>
      </c>
      <c r="AO58" s="974"/>
    </row>
    <row r="59" spans="1:54" ht="15.75" customHeight="1" thickBot="1">
      <c r="A59" s="956"/>
      <c r="B59" s="956"/>
      <c r="C59" s="1776" t="s">
        <v>71</v>
      </c>
      <c r="D59" s="1777"/>
      <c r="E59" s="1777"/>
      <c r="F59" s="1778"/>
      <c r="H59" s="992"/>
      <c r="I59" s="917" t="s">
        <v>1559</v>
      </c>
      <c r="J59" s="993"/>
      <c r="K59" s="994"/>
      <c r="L59" s="1779" t="s">
        <v>1558</v>
      </c>
      <c r="M59" s="1781"/>
      <c r="N59" s="992"/>
      <c r="O59" s="995" t="s">
        <v>1552</v>
      </c>
      <c r="P59" s="993"/>
      <c r="Q59" s="961"/>
      <c r="R59" s="956"/>
      <c r="S59" s="1244" t="s">
        <v>3113</v>
      </c>
      <c r="T59" s="906"/>
      <c r="U59" s="906"/>
      <c r="V59" s="906"/>
      <c r="W59" s="906"/>
      <c r="X59" s="909"/>
      <c r="Y59" s="992"/>
      <c r="Z59" s="996" t="s">
        <v>1547</v>
      </c>
      <c r="AA59" s="993"/>
      <c r="AB59" s="961"/>
      <c r="AC59" s="993"/>
      <c r="AD59" s="992"/>
      <c r="AE59" s="996" t="s">
        <v>1556</v>
      </c>
      <c r="AF59" s="993"/>
      <c r="AG59" s="961"/>
      <c r="AH59" s="992"/>
      <c r="AI59" s="996" t="s">
        <v>1549</v>
      </c>
      <c r="AJ59" s="993"/>
      <c r="AK59" s="961"/>
    </row>
    <row r="60" spans="1:54" ht="58.5" thickBot="1">
      <c r="A60" s="997" t="s">
        <v>18</v>
      </c>
      <c r="B60" s="998" t="s">
        <v>17</v>
      </c>
      <c r="C60" s="999" t="s">
        <v>3109</v>
      </c>
      <c r="D60" s="1000" t="s">
        <v>3110</v>
      </c>
      <c r="E60" s="1000" t="s">
        <v>3111</v>
      </c>
      <c r="F60" s="1001" t="s">
        <v>3112</v>
      </c>
      <c r="H60" s="184" t="s">
        <v>3109</v>
      </c>
      <c r="I60" s="184" t="s">
        <v>3110</v>
      </c>
      <c r="J60" s="184" t="s">
        <v>3111</v>
      </c>
      <c r="K60" s="184" t="s">
        <v>3112</v>
      </c>
      <c r="L60" s="184" t="s">
        <v>1542</v>
      </c>
      <c r="M60" s="187" t="s">
        <v>1543</v>
      </c>
      <c r="N60" s="184" t="s">
        <v>3109</v>
      </c>
      <c r="O60" s="185" t="s">
        <v>3110</v>
      </c>
      <c r="P60" s="185" t="s">
        <v>3111</v>
      </c>
      <c r="Q60" s="187" t="s">
        <v>3112</v>
      </c>
      <c r="S60" s="176" t="s">
        <v>1546</v>
      </c>
      <c r="T60" s="1248"/>
      <c r="U60" s="1249" t="s">
        <v>1555</v>
      </c>
      <c r="V60" s="1249"/>
      <c r="W60" s="1242"/>
      <c r="X60" s="909"/>
      <c r="Y60" s="176" t="s">
        <v>3109</v>
      </c>
      <c r="Z60" s="175" t="s">
        <v>3110</v>
      </c>
      <c r="AA60" s="175" t="s">
        <v>3111</v>
      </c>
      <c r="AB60" s="175" t="s">
        <v>3112</v>
      </c>
      <c r="AC60" s="794" t="s">
        <v>1548</v>
      </c>
      <c r="AD60" s="802" t="s">
        <v>3109</v>
      </c>
      <c r="AE60" s="803" t="s">
        <v>3110</v>
      </c>
      <c r="AF60" s="803" t="s">
        <v>3111</v>
      </c>
      <c r="AG60" s="803" t="s">
        <v>3112</v>
      </c>
      <c r="AH60" s="176" t="s">
        <v>3109</v>
      </c>
      <c r="AI60" s="175" t="s">
        <v>3110</v>
      </c>
      <c r="AJ60" s="175" t="s">
        <v>3111</v>
      </c>
      <c r="AK60" s="175" t="s">
        <v>3112</v>
      </c>
    </row>
    <row r="61" spans="1:54" ht="15.75" thickBot="1">
      <c r="A61" s="1002">
        <v>360</v>
      </c>
      <c r="B61" s="1003" t="s">
        <v>73</v>
      </c>
      <c r="C61" s="1004">
        <f>'2014-15 Non-mandatory tariff'!C72</f>
        <v>134</v>
      </c>
      <c r="D61" s="1005">
        <f>'2014-15 Non-mandatory tariff'!D72</f>
        <v>140</v>
      </c>
      <c r="E61" s="1005">
        <f>'2014-15 Non-mandatory tariff'!E72</f>
        <v>105</v>
      </c>
      <c r="F61" s="1006">
        <f>'2014-15 Non-mandatory tariff'!F72</f>
        <v>105</v>
      </c>
      <c r="H61" s="1004">
        <f>C61</f>
        <v>134</v>
      </c>
      <c r="I61" s="1005">
        <f>D61</f>
        <v>140</v>
      </c>
      <c r="J61" s="1005">
        <f>E61</f>
        <v>105</v>
      </c>
      <c r="K61" s="1006">
        <f>F61</f>
        <v>105</v>
      </c>
      <c r="L61" s="703">
        <f>$F$6</f>
        <v>1.92529689878824E-2</v>
      </c>
      <c r="M61" s="704">
        <f>$F$7</f>
        <v>-3.7999999999999999E-2</v>
      </c>
      <c r="N61" s="1007">
        <f>H61*(1+$L$61)*(1+$M$61)</f>
        <v>131.38986172628992</v>
      </c>
      <c r="O61" s="1008">
        <f>I61*(1+$L$61)*(1+$M$61)</f>
        <v>137.27298986328802</v>
      </c>
      <c r="P61" s="1008">
        <f>J61*(1+$L$61)*(1+$M$61)</f>
        <v>102.95474239746601</v>
      </c>
      <c r="Q61" s="1009">
        <f>K61*(1+$L$61)*(1+$M$61)</f>
        <v>102.95474239746601</v>
      </c>
      <c r="S61" s="197" t="s">
        <v>1551</v>
      </c>
      <c r="T61" s="1766" t="s">
        <v>3114</v>
      </c>
      <c r="U61" s="1767"/>
      <c r="V61" s="1767"/>
      <c r="W61" s="1768"/>
      <c r="X61" s="909"/>
      <c r="Y61" s="1635">
        <f>IF($S$61="Rollover",N61,"error")</f>
        <v>131.38986172628992</v>
      </c>
      <c r="Z61" s="1635">
        <f t="shared" ref="Z61:AB61" si="11">IF($S$61="Rollover",O61,"error")</f>
        <v>137.27298986328802</v>
      </c>
      <c r="AA61" s="1635">
        <f t="shared" si="11"/>
        <v>102.95474239746601</v>
      </c>
      <c r="AB61" s="1635">
        <f t="shared" si="11"/>
        <v>102.95474239746601</v>
      </c>
      <c r="AC61" s="722">
        <f>'Price Adjustments'!$C$71</f>
        <v>0</v>
      </c>
      <c r="AD61" s="804">
        <f>ROUND(Y61*(1+$AC61),0)</f>
        <v>131</v>
      </c>
      <c r="AE61" s="804">
        <f>ROUND(Z61*(1+$AC61),0)</f>
        <v>137</v>
      </c>
      <c r="AF61" s="804">
        <f>ROUND(AA61*(1+$AC61),0)</f>
        <v>103</v>
      </c>
      <c r="AG61" s="804">
        <f>ROUND(AB61*(1+$AC61),0)</f>
        <v>103</v>
      </c>
      <c r="AH61" s="1650">
        <f>AD61</f>
        <v>131</v>
      </c>
      <c r="AI61" s="1650">
        <f>AE61</f>
        <v>137</v>
      </c>
      <c r="AJ61" s="1650">
        <f>AF61</f>
        <v>103</v>
      </c>
      <c r="AK61" s="1650">
        <f>AG61</f>
        <v>103</v>
      </c>
    </row>
    <row r="62" spans="1:54" ht="12" thickBot="1">
      <c r="A62" s="953"/>
      <c r="B62" s="955"/>
      <c r="C62" s="1010"/>
      <c r="D62" s="1011"/>
      <c r="E62" s="1011"/>
      <c r="G62" s="956"/>
      <c r="W62" s="906"/>
      <c r="AJ62" s="974"/>
    </row>
    <row r="63" spans="1:54" ht="15">
      <c r="A63" s="958"/>
      <c r="B63" s="956"/>
      <c r="C63" s="1013"/>
      <c r="D63" s="1012"/>
      <c r="E63" s="1012"/>
      <c r="F63" s="975"/>
      <c r="G63" s="956"/>
      <c r="H63" s="908"/>
      <c r="AJ63" s="974"/>
    </row>
    <row r="64" spans="1:54" s="906" customFormat="1" ht="15" thickBot="1">
      <c r="A64" s="904">
        <v>6</v>
      </c>
      <c r="B64" s="1014" t="s">
        <v>72</v>
      </c>
      <c r="C64" s="931"/>
      <c r="D64" s="931"/>
      <c r="E64" s="931"/>
      <c r="H64" s="1630" t="s">
        <v>5674</v>
      </c>
      <c r="L64" s="889"/>
      <c r="R64" s="889"/>
      <c r="AJ64" s="911"/>
    </row>
    <row r="65" spans="1:73" s="906" customFormat="1" ht="15.75" customHeight="1" thickBot="1">
      <c r="A65" s="889"/>
      <c r="B65" s="889"/>
      <c r="C65" s="1776" t="s">
        <v>71</v>
      </c>
      <c r="D65" s="1777"/>
      <c r="E65" s="1777"/>
      <c r="F65" s="1778"/>
      <c r="H65" s="992"/>
      <c r="I65" s="917" t="s">
        <v>1559</v>
      </c>
      <c r="J65" s="993"/>
      <c r="K65" s="994"/>
      <c r="L65" s="1779" t="s">
        <v>1558</v>
      </c>
      <c r="M65" s="1781"/>
      <c r="N65" s="992"/>
      <c r="O65" s="995" t="s">
        <v>1552</v>
      </c>
      <c r="P65" s="993"/>
      <c r="Q65" s="961"/>
      <c r="R65" s="889"/>
      <c r="S65" s="1244" t="s">
        <v>3113</v>
      </c>
      <c r="Y65" s="992"/>
      <c r="Z65" s="1015" t="s">
        <v>1547</v>
      </c>
      <c r="AA65" s="993"/>
      <c r="AB65" s="961"/>
      <c r="AC65" s="1016"/>
      <c r="AD65" s="992"/>
      <c r="AE65" s="996" t="s">
        <v>1556</v>
      </c>
      <c r="AF65" s="993"/>
      <c r="AG65" s="961"/>
      <c r="AH65" s="992"/>
      <c r="AI65" s="996" t="s">
        <v>1549</v>
      </c>
      <c r="AJ65" s="993"/>
      <c r="AK65" s="961"/>
    </row>
    <row r="66" spans="1:73" s="906" customFormat="1" ht="58.5" thickBot="1">
      <c r="A66" s="997" t="s">
        <v>18</v>
      </c>
      <c r="B66" s="998" t="s">
        <v>17</v>
      </c>
      <c r="C66" s="999" t="s">
        <v>3109</v>
      </c>
      <c r="D66" s="1000" t="s">
        <v>3110</v>
      </c>
      <c r="E66" s="1000" t="s">
        <v>3111</v>
      </c>
      <c r="F66" s="1001" t="s">
        <v>3112</v>
      </c>
      <c r="H66" s="184" t="s">
        <v>3109</v>
      </c>
      <c r="I66" s="184" t="s">
        <v>3110</v>
      </c>
      <c r="J66" s="184" t="s">
        <v>3111</v>
      </c>
      <c r="K66" s="184" t="s">
        <v>3112</v>
      </c>
      <c r="L66" s="184" t="s">
        <v>1542</v>
      </c>
      <c r="M66" s="187" t="s">
        <v>1543</v>
      </c>
      <c r="N66" s="184" t="s">
        <v>3109</v>
      </c>
      <c r="O66" s="185" t="s">
        <v>3110</v>
      </c>
      <c r="P66" s="185" t="s">
        <v>3111</v>
      </c>
      <c r="Q66" s="187" t="s">
        <v>3112</v>
      </c>
      <c r="R66" s="889"/>
      <c r="S66" s="176" t="s">
        <v>1546</v>
      </c>
      <c r="T66" s="1260"/>
      <c r="U66" s="1251" t="s">
        <v>1555</v>
      </c>
      <c r="V66" s="1250"/>
      <c r="W66" s="1252"/>
      <c r="X66" s="909"/>
      <c r="Y66" s="176" t="s">
        <v>3109</v>
      </c>
      <c r="Z66" s="175" t="s">
        <v>3110</v>
      </c>
      <c r="AA66" s="175" t="s">
        <v>3111</v>
      </c>
      <c r="AB66" s="175" t="s">
        <v>3112</v>
      </c>
      <c r="AC66" s="795" t="s">
        <v>1548</v>
      </c>
      <c r="AD66" s="802" t="s">
        <v>3109</v>
      </c>
      <c r="AE66" s="803" t="s">
        <v>3110</v>
      </c>
      <c r="AF66" s="803" t="s">
        <v>3111</v>
      </c>
      <c r="AG66" s="803" t="s">
        <v>3112</v>
      </c>
      <c r="AH66" s="1229" t="s">
        <v>3109</v>
      </c>
      <c r="AI66" s="1230" t="s">
        <v>3110</v>
      </c>
      <c r="AJ66" s="1230" t="s">
        <v>3111</v>
      </c>
      <c r="AK66" s="1230" t="s">
        <v>3112</v>
      </c>
    </row>
    <row r="67" spans="1:73" s="906" customFormat="1" ht="15.75" customHeight="1" thickBot="1">
      <c r="A67" s="1017">
        <v>150</v>
      </c>
      <c r="B67" s="1018" t="s">
        <v>70</v>
      </c>
      <c r="C67" s="945">
        <f>'2014-15 Non-mandatory tariff'!C78</f>
        <v>314</v>
      </c>
      <c r="D67" s="929">
        <f>'2014-15 Non-mandatory tariff'!D78</f>
        <v>314</v>
      </c>
      <c r="E67" s="929">
        <f>'2014-15 Non-mandatory tariff'!E78</f>
        <v>128</v>
      </c>
      <c r="F67" s="1019">
        <f>'2014-15 Non-mandatory tariff'!F78</f>
        <v>161</v>
      </c>
      <c r="H67" s="1020">
        <f t="shared" ref="H67:K69" si="12">C67</f>
        <v>314</v>
      </c>
      <c r="I67" s="1021">
        <f t="shared" si="12"/>
        <v>314</v>
      </c>
      <c r="J67" s="1021">
        <f t="shared" si="12"/>
        <v>128</v>
      </c>
      <c r="K67" s="1022">
        <f t="shared" si="12"/>
        <v>161</v>
      </c>
      <c r="L67" s="528">
        <f>$F$6</f>
        <v>1.92529689878824E-2</v>
      </c>
      <c r="M67" s="700">
        <f>$F$7</f>
        <v>-3.7999999999999999E-2</v>
      </c>
      <c r="N67" s="1023">
        <f t="shared" ref="N67:Q69" si="13">H67*(1+$L$61)*(1+$M$61)</f>
        <v>307.88370583623168</v>
      </c>
      <c r="O67" s="1024">
        <f t="shared" si="13"/>
        <v>307.88370583623168</v>
      </c>
      <c r="P67" s="1024">
        <f t="shared" si="13"/>
        <v>125.50673358929188</v>
      </c>
      <c r="Q67" s="1025">
        <f t="shared" si="13"/>
        <v>157.86393834278118</v>
      </c>
      <c r="R67" s="889"/>
      <c r="S67" s="197" t="s">
        <v>1551</v>
      </c>
      <c r="T67" s="1766" t="s">
        <v>3114</v>
      </c>
      <c r="U67" s="1767"/>
      <c r="V67" s="1767"/>
      <c r="W67" s="1768"/>
      <c r="X67" s="909"/>
      <c r="Y67" s="1667">
        <f>IF($S$67="Rollover",N67,"error")</f>
        <v>307.88370583623168</v>
      </c>
      <c r="Z67" s="1667">
        <f t="shared" ref="Z67:AB67" si="14">O67</f>
        <v>307.88370583623168</v>
      </c>
      <c r="AA67" s="1667">
        <f t="shared" si="14"/>
        <v>125.50673358929188</v>
      </c>
      <c r="AB67" s="1668">
        <f t="shared" si="14"/>
        <v>157.86393834278118</v>
      </c>
      <c r="AC67" s="723">
        <f>'Price Adjustments'!$C$71</f>
        <v>0</v>
      </c>
      <c r="AD67" s="805">
        <f t="shared" ref="AD67:AG69" si="15">ROUND(Y67*(1+$AC67),0)</f>
        <v>308</v>
      </c>
      <c r="AE67" s="806">
        <f t="shared" si="15"/>
        <v>308</v>
      </c>
      <c r="AF67" s="806">
        <f t="shared" si="15"/>
        <v>126</v>
      </c>
      <c r="AG67" s="807">
        <f t="shared" si="15"/>
        <v>158</v>
      </c>
      <c r="AH67" s="1655">
        <f t="shared" ref="AH67:AK69" si="16">AD67</f>
        <v>308</v>
      </c>
      <c r="AI67" s="1656">
        <f t="shared" si="16"/>
        <v>308</v>
      </c>
      <c r="AJ67" s="1656">
        <f t="shared" si="16"/>
        <v>126</v>
      </c>
      <c r="AK67" s="1657">
        <f t="shared" si="16"/>
        <v>158</v>
      </c>
    </row>
    <row r="68" spans="1:73" s="906" customFormat="1" ht="15.75" customHeight="1" thickBot="1">
      <c r="A68" s="1026">
        <v>400</v>
      </c>
      <c r="B68" s="1027" t="s">
        <v>69</v>
      </c>
      <c r="C68" s="948">
        <f>'2014-15 Non-mandatory tariff'!C79</f>
        <v>219</v>
      </c>
      <c r="D68" s="936">
        <f>'2014-15 Non-mandatory tariff'!D79</f>
        <v>219</v>
      </c>
      <c r="E68" s="936">
        <f>'2014-15 Non-mandatory tariff'!E79</f>
        <v>126</v>
      </c>
      <c r="F68" s="1028">
        <f>'2014-15 Non-mandatory tariff'!F79</f>
        <v>132</v>
      </c>
      <c r="H68" s="1029">
        <f t="shared" si="12"/>
        <v>219</v>
      </c>
      <c r="I68" s="1030">
        <f t="shared" si="12"/>
        <v>219</v>
      </c>
      <c r="J68" s="1030">
        <f t="shared" si="12"/>
        <v>126</v>
      </c>
      <c r="K68" s="1031">
        <f t="shared" si="12"/>
        <v>132</v>
      </c>
      <c r="L68" s="531">
        <f>$F$6</f>
        <v>1.92529689878824E-2</v>
      </c>
      <c r="M68" s="701">
        <f>$F$7</f>
        <v>-3.7999999999999999E-2</v>
      </c>
      <c r="N68" s="1032">
        <f t="shared" si="13"/>
        <v>214.73417700042907</v>
      </c>
      <c r="O68" s="1033">
        <f t="shared" si="13"/>
        <v>214.73417700042907</v>
      </c>
      <c r="P68" s="1033">
        <f t="shared" si="13"/>
        <v>123.5456908769592</v>
      </c>
      <c r="Q68" s="1034">
        <f t="shared" si="13"/>
        <v>129.42881901395728</v>
      </c>
      <c r="R68" s="889"/>
      <c r="S68" s="197" t="s">
        <v>1551</v>
      </c>
      <c r="T68" s="1769" t="s">
        <v>3114</v>
      </c>
      <c r="U68" s="1770"/>
      <c r="V68" s="1770"/>
      <c r="W68" s="1771"/>
      <c r="X68" s="909"/>
      <c r="Y68" s="1636">
        <f t="shared" ref="Y68:Y69" si="17">IF($S$67="Rollover",N68,"error")</f>
        <v>214.73417700042907</v>
      </c>
      <c r="Z68" s="1636">
        <f t="shared" ref="Z68:Z69" si="18">IF($S$67="Rollover",O68,"error")</f>
        <v>214.73417700042907</v>
      </c>
      <c r="AA68" s="1636">
        <f t="shared" ref="AA68:AA69" si="19">IF($S$67="Rollover",P68,"error")</f>
        <v>123.5456908769592</v>
      </c>
      <c r="AB68" s="1669">
        <f t="shared" ref="AB68:AB69" si="20">IF($S$67="Rollover",Q68,"error")</f>
        <v>129.42881901395728</v>
      </c>
      <c r="AC68" s="724">
        <f>'Price Adjustments'!$C$71</f>
        <v>0</v>
      </c>
      <c r="AD68" s="808">
        <f t="shared" si="15"/>
        <v>215</v>
      </c>
      <c r="AE68" s="809">
        <f t="shared" si="15"/>
        <v>215</v>
      </c>
      <c r="AF68" s="809">
        <f t="shared" si="15"/>
        <v>124</v>
      </c>
      <c r="AG68" s="810">
        <f t="shared" si="15"/>
        <v>129</v>
      </c>
      <c r="AH68" s="1658">
        <f t="shared" si="16"/>
        <v>215</v>
      </c>
      <c r="AI68" s="1659">
        <f t="shared" si="16"/>
        <v>215</v>
      </c>
      <c r="AJ68" s="1659">
        <f t="shared" si="16"/>
        <v>124</v>
      </c>
      <c r="AK68" s="1660">
        <f t="shared" si="16"/>
        <v>129</v>
      </c>
    </row>
    <row r="69" spans="1:73" s="906" customFormat="1" ht="15.75" customHeight="1" thickBot="1">
      <c r="A69" s="1035">
        <v>421</v>
      </c>
      <c r="B69" s="1036" t="s">
        <v>68</v>
      </c>
      <c r="C69" s="950">
        <f>'2014-15 Non-mandatory tariff'!C80</f>
        <v>390</v>
      </c>
      <c r="D69" s="941">
        <f>'2014-15 Non-mandatory tariff'!D80</f>
        <v>390</v>
      </c>
      <c r="E69" s="941">
        <f>'2014-15 Non-mandatory tariff'!E80</f>
        <v>222</v>
      </c>
      <c r="F69" s="1037">
        <f>'2014-15 Non-mandatory tariff'!F80</f>
        <v>242</v>
      </c>
      <c r="H69" s="1038">
        <f t="shared" si="12"/>
        <v>390</v>
      </c>
      <c r="I69" s="1039">
        <f t="shared" si="12"/>
        <v>390</v>
      </c>
      <c r="J69" s="1039">
        <f t="shared" si="12"/>
        <v>222</v>
      </c>
      <c r="K69" s="1040">
        <f t="shared" si="12"/>
        <v>242</v>
      </c>
      <c r="L69" s="535">
        <f>$F$6</f>
        <v>1.92529689878824E-2</v>
      </c>
      <c r="M69" s="702">
        <f>$F$7</f>
        <v>-3.7999999999999999E-2</v>
      </c>
      <c r="N69" s="1041">
        <f t="shared" si="13"/>
        <v>382.40332890487372</v>
      </c>
      <c r="O69" s="1042">
        <f t="shared" si="13"/>
        <v>382.40332890487372</v>
      </c>
      <c r="P69" s="1042">
        <f t="shared" si="13"/>
        <v>217.67574106892809</v>
      </c>
      <c r="Q69" s="1043">
        <f t="shared" si="13"/>
        <v>237.28616819225496</v>
      </c>
      <c r="R69" s="889"/>
      <c r="S69" s="197" t="s">
        <v>1551</v>
      </c>
      <c r="T69" s="1772" t="s">
        <v>3114</v>
      </c>
      <c r="U69" s="1773"/>
      <c r="V69" s="1773"/>
      <c r="W69" s="1774"/>
      <c r="X69" s="909"/>
      <c r="Y69" s="1670">
        <f t="shared" si="17"/>
        <v>382.40332890487372</v>
      </c>
      <c r="Z69" s="1670">
        <f t="shared" si="18"/>
        <v>382.40332890487372</v>
      </c>
      <c r="AA69" s="1670">
        <f t="shared" si="19"/>
        <v>217.67574106892809</v>
      </c>
      <c r="AB69" s="1671">
        <f t="shared" si="20"/>
        <v>237.28616819225496</v>
      </c>
      <c r="AC69" s="725">
        <f>'Price Adjustments'!$C$71</f>
        <v>0</v>
      </c>
      <c r="AD69" s="811">
        <f t="shared" si="15"/>
        <v>382</v>
      </c>
      <c r="AE69" s="812">
        <f t="shared" si="15"/>
        <v>382</v>
      </c>
      <c r="AF69" s="812">
        <f t="shared" si="15"/>
        <v>218</v>
      </c>
      <c r="AG69" s="813">
        <f t="shared" si="15"/>
        <v>237</v>
      </c>
      <c r="AH69" s="1661">
        <f t="shared" si="16"/>
        <v>382</v>
      </c>
      <c r="AI69" s="1662">
        <f t="shared" si="16"/>
        <v>382</v>
      </c>
      <c r="AJ69" s="1662">
        <f t="shared" si="16"/>
        <v>218</v>
      </c>
      <c r="AK69" s="1663">
        <f t="shared" si="16"/>
        <v>237</v>
      </c>
    </row>
    <row r="70" spans="1:73" ht="12" thickBot="1">
      <c r="A70" s="953"/>
      <c r="B70" s="954"/>
      <c r="C70" s="953"/>
      <c r="D70" s="955"/>
      <c r="E70" s="955"/>
      <c r="F70" s="955"/>
      <c r="G70" s="956"/>
      <c r="X70" s="903"/>
      <c r="Y70" s="896"/>
      <c r="AW70" s="974"/>
    </row>
    <row r="71" spans="1:73">
      <c r="A71" s="958"/>
      <c r="B71" s="959"/>
      <c r="C71" s="958"/>
      <c r="D71" s="956"/>
      <c r="E71" s="956"/>
      <c r="F71" s="956"/>
      <c r="G71" s="956"/>
      <c r="T71" s="906"/>
      <c r="X71" s="903"/>
      <c r="BR71" s="974"/>
    </row>
    <row r="72" spans="1:73" ht="15" thickBot="1">
      <c r="A72" s="913">
        <v>7</v>
      </c>
      <c r="B72" s="977" t="s">
        <v>65</v>
      </c>
      <c r="C72" s="958"/>
      <c r="D72" s="972"/>
      <c r="E72" s="973"/>
      <c r="I72" s="907"/>
      <c r="J72" s="1630" t="s">
        <v>5674</v>
      </c>
      <c r="Q72" s="1044"/>
      <c r="BF72" s="974"/>
    </row>
    <row r="73" spans="1:73" ht="21" customHeight="1" thickBot="1">
      <c r="A73" s="956"/>
      <c r="B73" s="956"/>
      <c r="C73" s="958"/>
      <c r="D73" s="972"/>
      <c r="E73" s="973"/>
      <c r="G73" s="956"/>
      <c r="J73" s="992"/>
      <c r="K73" s="917"/>
      <c r="L73" s="916" t="s">
        <v>1559</v>
      </c>
      <c r="M73" s="1045"/>
      <c r="N73" s="961"/>
      <c r="O73" s="1779" t="s">
        <v>1558</v>
      </c>
      <c r="P73" s="1781"/>
      <c r="Q73" s="992"/>
      <c r="R73" s="995"/>
      <c r="S73" s="916" t="s">
        <v>1552</v>
      </c>
      <c r="T73" s="916"/>
      <c r="U73" s="1046"/>
      <c r="W73" s="1244" t="s">
        <v>3113</v>
      </c>
      <c r="X73" s="906"/>
      <c r="Y73" s="906"/>
      <c r="Z73" s="906"/>
      <c r="AA73" s="906"/>
      <c r="AB73" s="906"/>
      <c r="AD73" s="992"/>
      <c r="AE73" s="995"/>
      <c r="AF73" s="916" t="s">
        <v>1547</v>
      </c>
      <c r="AG73" s="916"/>
      <c r="AH73" s="1046"/>
      <c r="AI73" s="993"/>
      <c r="AJ73" s="992"/>
      <c r="AK73" s="995"/>
      <c r="AL73" s="916" t="s">
        <v>1556</v>
      </c>
      <c r="AM73" s="916"/>
      <c r="AN73" s="1046"/>
      <c r="AO73" s="992"/>
      <c r="AP73" s="995"/>
      <c r="AQ73" s="916" t="s">
        <v>1549</v>
      </c>
      <c r="AR73" s="916"/>
      <c r="AS73" s="1046"/>
    </row>
    <row r="74" spans="1:73" ht="28.5" customHeight="1" thickBot="1">
      <c r="A74" s="956"/>
      <c r="B74" s="1047" t="s">
        <v>64</v>
      </c>
      <c r="C74" s="1047" t="s">
        <v>64</v>
      </c>
      <c r="D74" s="1048" t="s">
        <v>63</v>
      </c>
      <c r="E74" s="1049" t="s">
        <v>62</v>
      </c>
      <c r="F74" s="1050" t="s">
        <v>61</v>
      </c>
      <c r="G74" s="1050" t="s">
        <v>60</v>
      </c>
      <c r="H74" s="1051" t="s">
        <v>59</v>
      </c>
      <c r="J74" s="184" t="s">
        <v>63</v>
      </c>
      <c r="K74" s="184" t="s">
        <v>62</v>
      </c>
      <c r="L74" s="184" t="s">
        <v>61</v>
      </c>
      <c r="M74" s="184" t="s">
        <v>60</v>
      </c>
      <c r="N74" s="184" t="s">
        <v>59</v>
      </c>
      <c r="O74" s="184" t="s">
        <v>1542</v>
      </c>
      <c r="P74" s="187" t="s">
        <v>1543</v>
      </c>
      <c r="Q74" s="184" t="s">
        <v>63</v>
      </c>
      <c r="R74" s="185" t="s">
        <v>62</v>
      </c>
      <c r="S74" s="186" t="s">
        <v>61</v>
      </c>
      <c r="T74" s="184" t="s">
        <v>60</v>
      </c>
      <c r="U74" s="187" t="s">
        <v>59</v>
      </c>
      <c r="W74" s="176" t="s">
        <v>1546</v>
      </c>
      <c r="X74" s="1248"/>
      <c r="Y74" s="1241"/>
      <c r="Z74" s="1249" t="s">
        <v>1555</v>
      </c>
      <c r="AA74" s="1241"/>
      <c r="AB74" s="1242"/>
      <c r="AD74" s="176" t="s">
        <v>63</v>
      </c>
      <c r="AE74" s="176" t="s">
        <v>62</v>
      </c>
      <c r="AF74" s="176" t="s">
        <v>61</v>
      </c>
      <c r="AG74" s="176" t="s">
        <v>60</v>
      </c>
      <c r="AH74" s="176" t="s">
        <v>59</v>
      </c>
      <c r="AI74" s="795" t="s">
        <v>1548</v>
      </c>
      <c r="AJ74" s="814" t="s">
        <v>63</v>
      </c>
      <c r="AK74" s="814" t="s">
        <v>62</v>
      </c>
      <c r="AL74" s="814" t="s">
        <v>61</v>
      </c>
      <c r="AM74" s="814" t="s">
        <v>60</v>
      </c>
      <c r="AN74" s="814" t="s">
        <v>59</v>
      </c>
      <c r="AO74" s="177" t="s">
        <v>63</v>
      </c>
      <c r="AP74" s="177" t="s">
        <v>62</v>
      </c>
      <c r="AQ74" s="177" t="s">
        <v>61</v>
      </c>
      <c r="AR74" s="177" t="s">
        <v>60</v>
      </c>
      <c r="AS74" s="177" t="s">
        <v>59</v>
      </c>
    </row>
    <row r="75" spans="1:73" ht="15" customHeight="1">
      <c r="A75" s="956"/>
      <c r="B75" s="1052" t="s">
        <v>58</v>
      </c>
      <c r="C75" s="1052" t="s">
        <v>58</v>
      </c>
      <c r="D75" s="1053">
        <f>'2014-15 Non-mandatory tariff'!C92</f>
        <v>241</v>
      </c>
      <c r="E75" s="1054">
        <f>'2014-15 Non-mandatory tariff'!D92</f>
        <v>228</v>
      </c>
      <c r="F75" s="1054">
        <f>'2014-15 Non-mandatory tariff'!E92</f>
        <v>221</v>
      </c>
      <c r="G75" s="1054">
        <f>'2014-15 Non-mandatory tariff'!F92</f>
        <v>203</v>
      </c>
      <c r="H75" s="1055">
        <f>'2014-15 Non-mandatory tariff'!G92</f>
        <v>183</v>
      </c>
      <c r="J75" s="1053">
        <f t="shared" ref="J75:N79" si="21">D75</f>
        <v>241</v>
      </c>
      <c r="K75" s="1054">
        <f t="shared" si="21"/>
        <v>228</v>
      </c>
      <c r="L75" s="1054">
        <f t="shared" si="21"/>
        <v>221</v>
      </c>
      <c r="M75" s="1054">
        <f t="shared" si="21"/>
        <v>203</v>
      </c>
      <c r="N75" s="1055">
        <f t="shared" si="21"/>
        <v>183</v>
      </c>
      <c r="O75" s="528">
        <f>$F$6</f>
        <v>1.92529689878824E-2</v>
      </c>
      <c r="P75" s="700">
        <f>$F$7</f>
        <v>-3.7999999999999999E-2</v>
      </c>
      <c r="Q75" s="1056">
        <f t="shared" ref="Q75:U79" si="22">J75*(1+$O75)*(1+$P75)</f>
        <v>236.30564683608864</v>
      </c>
      <c r="R75" s="1057">
        <f t="shared" si="22"/>
        <v>223.55886920592619</v>
      </c>
      <c r="S75" s="1057">
        <f t="shared" si="22"/>
        <v>216.69521971276177</v>
      </c>
      <c r="T75" s="1057">
        <f t="shared" si="22"/>
        <v>199.0458353017676</v>
      </c>
      <c r="U75" s="1664">
        <f t="shared" si="22"/>
        <v>179.43540817844075</v>
      </c>
      <c r="W75" s="1245" t="s">
        <v>1551</v>
      </c>
      <c r="X75" s="1256" t="s">
        <v>1562</v>
      </c>
      <c r="Y75" s="1234"/>
      <c r="Z75" s="1234"/>
      <c r="AA75" s="1234"/>
      <c r="AB75" s="1235"/>
      <c r="AD75" s="1058">
        <f>IF($W$75="Rollover",Q75,"Error")</f>
        <v>236.30564683608864</v>
      </c>
      <c r="AE75" s="1059">
        <f t="shared" ref="AE75:AH75" si="23">IF($W$75="Rollover",R75,"Error")</f>
        <v>223.55886920592619</v>
      </c>
      <c r="AF75" s="1059">
        <f t="shared" si="23"/>
        <v>216.69521971276177</v>
      </c>
      <c r="AG75" s="1059">
        <f t="shared" si="23"/>
        <v>199.0458353017676</v>
      </c>
      <c r="AH75" s="1060">
        <f t="shared" si="23"/>
        <v>179.43540817844075</v>
      </c>
      <c r="AI75" s="723">
        <f>'Price Adjustments'!$C$71</f>
        <v>0</v>
      </c>
      <c r="AJ75" s="1061">
        <f t="shared" ref="AJ75:AN79" si="24">ROUND(AD75*(1+$AI75),0)</f>
        <v>236</v>
      </c>
      <c r="AK75" s="1062">
        <f t="shared" si="24"/>
        <v>224</v>
      </c>
      <c r="AL75" s="1062">
        <f t="shared" si="24"/>
        <v>217</v>
      </c>
      <c r="AM75" s="1062">
        <f t="shared" si="24"/>
        <v>199</v>
      </c>
      <c r="AN75" s="1063">
        <f t="shared" si="24"/>
        <v>179</v>
      </c>
      <c r="AO75" s="1655">
        <f t="shared" ref="AO75:AS79" si="25">AJ75</f>
        <v>236</v>
      </c>
      <c r="AP75" s="1656">
        <f t="shared" si="25"/>
        <v>224</v>
      </c>
      <c r="AQ75" s="1656">
        <f t="shared" si="25"/>
        <v>217</v>
      </c>
      <c r="AR75" s="1656">
        <f t="shared" si="25"/>
        <v>199</v>
      </c>
      <c r="AS75" s="1657">
        <f t="shared" si="25"/>
        <v>179</v>
      </c>
    </row>
    <row r="76" spans="1:73" ht="15" customHeight="1">
      <c r="A76" s="956"/>
      <c r="B76" s="1064" t="s">
        <v>57</v>
      </c>
      <c r="C76" s="1064" t="s">
        <v>57</v>
      </c>
      <c r="D76" s="1065">
        <f>'2014-15 Non-mandatory tariff'!C93</f>
        <v>313</v>
      </c>
      <c r="E76" s="1066">
        <f>'2014-15 Non-mandatory tariff'!D93</f>
        <v>295</v>
      </c>
      <c r="F76" s="1066">
        <f>'2014-15 Non-mandatory tariff'!E93</f>
        <v>287</v>
      </c>
      <c r="G76" s="1066">
        <f>'2014-15 Non-mandatory tariff'!F93</f>
        <v>228</v>
      </c>
      <c r="H76" s="1067">
        <f>'2014-15 Non-mandatory tariff'!G93</f>
        <v>205</v>
      </c>
      <c r="J76" s="1065">
        <f t="shared" si="21"/>
        <v>313</v>
      </c>
      <c r="K76" s="1066">
        <f t="shared" si="21"/>
        <v>295</v>
      </c>
      <c r="L76" s="1066">
        <f t="shared" si="21"/>
        <v>287</v>
      </c>
      <c r="M76" s="1066">
        <f t="shared" si="21"/>
        <v>228</v>
      </c>
      <c r="N76" s="1067">
        <f t="shared" si="21"/>
        <v>205</v>
      </c>
      <c r="O76" s="531">
        <f>$F$6</f>
        <v>1.92529689878824E-2</v>
      </c>
      <c r="P76" s="701">
        <f>$F$7</f>
        <v>-3.7999999999999999E-2</v>
      </c>
      <c r="Q76" s="1068">
        <f t="shared" si="22"/>
        <v>306.90318448006531</v>
      </c>
      <c r="R76" s="1069">
        <f t="shared" si="22"/>
        <v>289.25380006907113</v>
      </c>
      <c r="S76" s="1069">
        <f t="shared" si="22"/>
        <v>281.4096292197404</v>
      </c>
      <c r="T76" s="1069">
        <f t="shared" si="22"/>
        <v>223.55886920592619</v>
      </c>
      <c r="U76" s="1665">
        <f t="shared" si="22"/>
        <v>201.00687801410029</v>
      </c>
      <c r="W76" s="1231" t="s">
        <v>1551</v>
      </c>
      <c r="X76" s="1257" t="s">
        <v>1562</v>
      </c>
      <c r="Y76" s="1233"/>
      <c r="Z76" s="1233"/>
      <c r="AA76" s="1233"/>
      <c r="AB76" s="1237"/>
      <c r="AD76" s="1070">
        <f>IF($W$76="Rollover",Q76,"Error")</f>
        <v>306.90318448006531</v>
      </c>
      <c r="AE76" s="1071">
        <f t="shared" ref="AE76:AH76" si="26">IF($W$76="Rollover",R76,"Error")</f>
        <v>289.25380006907113</v>
      </c>
      <c r="AF76" s="1071">
        <f t="shared" si="26"/>
        <v>281.4096292197404</v>
      </c>
      <c r="AG76" s="1071">
        <f t="shared" si="26"/>
        <v>223.55886920592619</v>
      </c>
      <c r="AH76" s="1072">
        <f t="shared" si="26"/>
        <v>201.00687801410029</v>
      </c>
      <c r="AI76" s="724">
        <f>'Price Adjustments'!$C$71</f>
        <v>0</v>
      </c>
      <c r="AJ76" s="1073">
        <f t="shared" si="24"/>
        <v>307</v>
      </c>
      <c r="AK76" s="1074">
        <f t="shared" si="24"/>
        <v>289</v>
      </c>
      <c r="AL76" s="1074">
        <f t="shared" si="24"/>
        <v>281</v>
      </c>
      <c r="AM76" s="1074">
        <f t="shared" si="24"/>
        <v>224</v>
      </c>
      <c r="AN76" s="1075">
        <f t="shared" si="24"/>
        <v>201</v>
      </c>
      <c r="AO76" s="1658">
        <f t="shared" si="25"/>
        <v>307</v>
      </c>
      <c r="AP76" s="1659">
        <f t="shared" si="25"/>
        <v>289</v>
      </c>
      <c r="AQ76" s="1659">
        <f t="shared" si="25"/>
        <v>281</v>
      </c>
      <c r="AR76" s="1659">
        <f t="shared" si="25"/>
        <v>224</v>
      </c>
      <c r="AS76" s="1660">
        <f t="shared" si="25"/>
        <v>201</v>
      </c>
    </row>
    <row r="77" spans="1:73" ht="15" customHeight="1">
      <c r="A77" s="956"/>
      <c r="B77" s="1064" t="s">
        <v>56</v>
      </c>
      <c r="C77" s="1064" t="s">
        <v>56</v>
      </c>
      <c r="D77" s="1065">
        <f>'2014-15 Non-mandatory tariff'!C94</f>
        <v>385</v>
      </c>
      <c r="E77" s="1066">
        <f>'2014-15 Non-mandatory tariff'!D94</f>
        <v>362</v>
      </c>
      <c r="F77" s="1066">
        <f>'2014-15 Non-mandatory tariff'!E94</f>
        <v>353</v>
      </c>
      <c r="G77" s="1066">
        <f>'2014-15 Non-mandatory tariff'!F94</f>
        <v>326</v>
      </c>
      <c r="H77" s="1067">
        <f>'2014-15 Non-mandatory tariff'!G94</f>
        <v>294</v>
      </c>
      <c r="J77" s="1065">
        <f t="shared" si="21"/>
        <v>385</v>
      </c>
      <c r="K77" s="1066">
        <f t="shared" si="21"/>
        <v>362</v>
      </c>
      <c r="L77" s="1066">
        <f t="shared" si="21"/>
        <v>353</v>
      </c>
      <c r="M77" s="1066">
        <f t="shared" si="21"/>
        <v>326</v>
      </c>
      <c r="N77" s="1067">
        <f t="shared" si="21"/>
        <v>294</v>
      </c>
      <c r="O77" s="531">
        <f>$F$6</f>
        <v>1.92529689878824E-2</v>
      </c>
      <c r="P77" s="701">
        <f>$F$7</f>
        <v>-3.7999999999999999E-2</v>
      </c>
      <c r="Q77" s="1068">
        <f t="shared" si="22"/>
        <v>377.500722124042</v>
      </c>
      <c r="R77" s="1069">
        <f t="shared" si="22"/>
        <v>354.94873093221611</v>
      </c>
      <c r="S77" s="1069">
        <f t="shared" si="22"/>
        <v>346.12403872671899</v>
      </c>
      <c r="T77" s="1069">
        <f t="shared" si="22"/>
        <v>319.64996211022776</v>
      </c>
      <c r="U77" s="1665">
        <f t="shared" si="22"/>
        <v>288.27327871290481</v>
      </c>
      <c r="W77" s="1231" t="s">
        <v>1551</v>
      </c>
      <c r="X77" s="1257" t="s">
        <v>1562</v>
      </c>
      <c r="Y77" s="1233"/>
      <c r="Z77" s="1233"/>
      <c r="AA77" s="1233"/>
      <c r="AB77" s="1237"/>
      <c r="AD77" s="1070">
        <f>IF($W$77="Rollover",Q77,"Error")</f>
        <v>377.500722124042</v>
      </c>
      <c r="AE77" s="1071">
        <f t="shared" ref="AE77:AH77" si="27">IF($W$77="Rollover",R77,"Error")</f>
        <v>354.94873093221611</v>
      </c>
      <c r="AF77" s="1071">
        <f t="shared" si="27"/>
        <v>346.12403872671899</v>
      </c>
      <c r="AG77" s="1071">
        <f t="shared" si="27"/>
        <v>319.64996211022776</v>
      </c>
      <c r="AH77" s="1072">
        <f t="shared" si="27"/>
        <v>288.27327871290481</v>
      </c>
      <c r="AI77" s="724">
        <f>'Price Adjustments'!$C$71</f>
        <v>0</v>
      </c>
      <c r="AJ77" s="1073">
        <f t="shared" si="24"/>
        <v>378</v>
      </c>
      <c r="AK77" s="1074">
        <f t="shared" si="24"/>
        <v>355</v>
      </c>
      <c r="AL77" s="1074">
        <f t="shared" si="24"/>
        <v>346</v>
      </c>
      <c r="AM77" s="1074">
        <f t="shared" si="24"/>
        <v>320</v>
      </c>
      <c r="AN77" s="1075">
        <f t="shared" si="24"/>
        <v>288</v>
      </c>
      <c r="AO77" s="1658">
        <f t="shared" si="25"/>
        <v>378</v>
      </c>
      <c r="AP77" s="1659">
        <f t="shared" si="25"/>
        <v>355</v>
      </c>
      <c r="AQ77" s="1659">
        <f t="shared" si="25"/>
        <v>346</v>
      </c>
      <c r="AR77" s="1659">
        <f t="shared" si="25"/>
        <v>320</v>
      </c>
      <c r="AS77" s="1660">
        <f t="shared" si="25"/>
        <v>288</v>
      </c>
    </row>
    <row r="78" spans="1:73" ht="15" customHeight="1">
      <c r="A78" s="956"/>
      <c r="B78" s="1064" t="s">
        <v>55</v>
      </c>
      <c r="C78" s="1064" t="s">
        <v>55</v>
      </c>
      <c r="D78" s="1065">
        <f>'2014-15 Non-mandatory tariff'!C95</f>
        <v>501</v>
      </c>
      <c r="E78" s="1066">
        <f>'2014-15 Non-mandatory tariff'!D95</f>
        <v>472</v>
      </c>
      <c r="F78" s="1066">
        <f>'2014-15 Non-mandatory tariff'!E95</f>
        <v>459</v>
      </c>
      <c r="G78" s="1066">
        <f>'2014-15 Non-mandatory tariff'!F95</f>
        <v>447</v>
      </c>
      <c r="H78" s="1067">
        <f>'2014-15 Non-mandatory tariff'!G95</f>
        <v>403</v>
      </c>
      <c r="J78" s="1065">
        <f t="shared" si="21"/>
        <v>501</v>
      </c>
      <c r="K78" s="1066">
        <f t="shared" si="21"/>
        <v>472</v>
      </c>
      <c r="L78" s="1066">
        <f t="shared" si="21"/>
        <v>459</v>
      </c>
      <c r="M78" s="1066">
        <f t="shared" si="21"/>
        <v>447</v>
      </c>
      <c r="N78" s="1067">
        <f t="shared" si="21"/>
        <v>403</v>
      </c>
      <c r="O78" s="531">
        <f>$F$6</f>
        <v>1.92529689878824E-2</v>
      </c>
      <c r="P78" s="701">
        <f>$F$7</f>
        <v>-3.7999999999999999E-2</v>
      </c>
      <c r="Q78" s="1068">
        <f t="shared" si="22"/>
        <v>491.24119943933778</v>
      </c>
      <c r="R78" s="1069">
        <f t="shared" si="22"/>
        <v>462.80608011051385</v>
      </c>
      <c r="S78" s="1069">
        <f t="shared" si="22"/>
        <v>450.05930248035133</v>
      </c>
      <c r="T78" s="1069">
        <f t="shared" si="22"/>
        <v>438.29304620635526</v>
      </c>
      <c r="U78" s="1665">
        <f t="shared" si="22"/>
        <v>395.15010653503617</v>
      </c>
      <c r="W78" s="1231" t="s">
        <v>1551</v>
      </c>
      <c r="X78" s="1257" t="s">
        <v>1562</v>
      </c>
      <c r="Y78" s="1233"/>
      <c r="Z78" s="1233"/>
      <c r="AA78" s="1233"/>
      <c r="AB78" s="1237"/>
      <c r="AD78" s="1070">
        <f>IF($W$78="Rollover",Q78,"Error")</f>
        <v>491.24119943933778</v>
      </c>
      <c r="AE78" s="1071">
        <f t="shared" ref="AE78:AH78" si="28">IF($W$78="Rollover",R78,"Error")</f>
        <v>462.80608011051385</v>
      </c>
      <c r="AF78" s="1071">
        <f t="shared" si="28"/>
        <v>450.05930248035133</v>
      </c>
      <c r="AG78" s="1071">
        <f t="shared" si="28"/>
        <v>438.29304620635526</v>
      </c>
      <c r="AH78" s="1072">
        <f t="shared" si="28"/>
        <v>395.15010653503617</v>
      </c>
      <c r="AI78" s="724">
        <f>'Price Adjustments'!$C$71</f>
        <v>0</v>
      </c>
      <c r="AJ78" s="1073">
        <f t="shared" si="24"/>
        <v>491</v>
      </c>
      <c r="AK78" s="1074">
        <f t="shared" si="24"/>
        <v>463</v>
      </c>
      <c r="AL78" s="1074">
        <f t="shared" si="24"/>
        <v>450</v>
      </c>
      <c r="AM78" s="1074">
        <f t="shared" si="24"/>
        <v>438</v>
      </c>
      <c r="AN78" s="1075">
        <f t="shared" si="24"/>
        <v>395</v>
      </c>
      <c r="AO78" s="1658">
        <f t="shared" si="25"/>
        <v>491</v>
      </c>
      <c r="AP78" s="1659">
        <f t="shared" si="25"/>
        <v>463</v>
      </c>
      <c r="AQ78" s="1659">
        <f t="shared" si="25"/>
        <v>450</v>
      </c>
      <c r="AR78" s="1659">
        <f t="shared" si="25"/>
        <v>438</v>
      </c>
      <c r="AS78" s="1660">
        <f t="shared" si="25"/>
        <v>395</v>
      </c>
    </row>
    <row r="79" spans="1:73" ht="15" customHeight="1" thickBot="1">
      <c r="A79" s="956"/>
      <c r="B79" s="1076" t="s">
        <v>54</v>
      </c>
      <c r="C79" s="1076" t="s">
        <v>54</v>
      </c>
      <c r="D79" s="1077">
        <f>'2014-15 Non-mandatory tariff'!C96</f>
        <v>645</v>
      </c>
      <c r="E79" s="1078">
        <f>'2014-15 Non-mandatory tariff'!D96</f>
        <v>608</v>
      </c>
      <c r="F79" s="1078">
        <f>'2014-15 Non-mandatory tariff'!E96</f>
        <v>592</v>
      </c>
      <c r="G79" s="1078">
        <f>'2014-15 Non-mandatory tariff'!F96</f>
        <v>569</v>
      </c>
      <c r="H79" s="1079">
        <f>'2014-15 Non-mandatory tariff'!G96</f>
        <v>513</v>
      </c>
      <c r="J79" s="1077">
        <f t="shared" si="21"/>
        <v>645</v>
      </c>
      <c r="K79" s="1078">
        <f t="shared" si="21"/>
        <v>608</v>
      </c>
      <c r="L79" s="1078">
        <f t="shared" si="21"/>
        <v>592</v>
      </c>
      <c r="M79" s="1078">
        <f t="shared" si="21"/>
        <v>569</v>
      </c>
      <c r="N79" s="1079">
        <f t="shared" si="21"/>
        <v>513</v>
      </c>
      <c r="O79" s="535">
        <f>$F$6</f>
        <v>1.92529689878824E-2</v>
      </c>
      <c r="P79" s="702">
        <f>$F$7</f>
        <v>-3.7999999999999999E-2</v>
      </c>
      <c r="Q79" s="1080">
        <f t="shared" si="22"/>
        <v>632.43627472729111</v>
      </c>
      <c r="R79" s="1081">
        <f t="shared" si="22"/>
        <v>596.1569845491365</v>
      </c>
      <c r="S79" s="1081">
        <f t="shared" si="22"/>
        <v>580.46864285047502</v>
      </c>
      <c r="T79" s="1081">
        <f t="shared" si="22"/>
        <v>557.91665165864913</v>
      </c>
      <c r="U79" s="1666">
        <f t="shared" si="22"/>
        <v>503.00745571333385</v>
      </c>
      <c r="W79" s="1232" t="s">
        <v>1551</v>
      </c>
      <c r="X79" s="1258" t="s">
        <v>1562</v>
      </c>
      <c r="Y79" s="1239"/>
      <c r="Z79" s="1239"/>
      <c r="AA79" s="1239"/>
      <c r="AB79" s="1240"/>
      <c r="AD79" s="1082">
        <f>IF($W$79="Rollover",Q79,"Error")</f>
        <v>632.43627472729111</v>
      </c>
      <c r="AE79" s="1083">
        <f t="shared" ref="AE79:AH79" si="29">IF($W$79="Rollover",R79,"Error")</f>
        <v>596.1569845491365</v>
      </c>
      <c r="AF79" s="1083">
        <f t="shared" si="29"/>
        <v>580.46864285047502</v>
      </c>
      <c r="AG79" s="1083">
        <f t="shared" si="29"/>
        <v>557.91665165864913</v>
      </c>
      <c r="AH79" s="1084">
        <f t="shared" si="29"/>
        <v>503.00745571333385</v>
      </c>
      <c r="AI79" s="725">
        <f>'Price Adjustments'!$C$71</f>
        <v>0</v>
      </c>
      <c r="AJ79" s="1085">
        <f t="shared" si="24"/>
        <v>632</v>
      </c>
      <c r="AK79" s="1086">
        <f t="shared" si="24"/>
        <v>596</v>
      </c>
      <c r="AL79" s="1086">
        <f t="shared" si="24"/>
        <v>580</v>
      </c>
      <c r="AM79" s="1086">
        <f t="shared" si="24"/>
        <v>558</v>
      </c>
      <c r="AN79" s="1087">
        <f t="shared" si="24"/>
        <v>503</v>
      </c>
      <c r="AO79" s="1661">
        <f t="shared" si="25"/>
        <v>632</v>
      </c>
      <c r="AP79" s="1662">
        <f t="shared" si="25"/>
        <v>596</v>
      </c>
      <c r="AQ79" s="1662">
        <f t="shared" si="25"/>
        <v>580</v>
      </c>
      <c r="AR79" s="1662">
        <f t="shared" si="25"/>
        <v>558</v>
      </c>
      <c r="AS79" s="1663">
        <f t="shared" si="25"/>
        <v>503</v>
      </c>
    </row>
    <row r="80" spans="1:73" ht="12" thickBot="1">
      <c r="A80" s="953"/>
      <c r="B80" s="955"/>
      <c r="C80" s="1010"/>
      <c r="D80" s="1011"/>
      <c r="E80" s="1011"/>
      <c r="F80" s="955"/>
      <c r="G80" s="1011"/>
      <c r="H80" s="955"/>
      <c r="I80" s="956"/>
      <c r="J80" s="956"/>
      <c r="K80" s="956"/>
      <c r="L80" s="956"/>
      <c r="M80" s="956"/>
      <c r="N80" s="956"/>
      <c r="O80" s="956"/>
      <c r="P80" s="956"/>
      <c r="BU80" s="974"/>
    </row>
    <row r="81" spans="1:73" ht="15">
      <c r="A81" s="1088"/>
      <c r="B81" s="1089"/>
      <c r="C81" s="1089"/>
      <c r="D81" s="1089"/>
      <c r="E81" s="1089"/>
      <c r="F81" s="1089"/>
      <c r="G81" s="1089"/>
      <c r="H81" s="1089"/>
      <c r="I81" s="1090"/>
      <c r="BU81" s="974"/>
    </row>
    <row r="82" spans="1:73" ht="15">
      <c r="A82" s="1091"/>
      <c r="B82" s="1090"/>
      <c r="C82" s="1090"/>
      <c r="D82" s="1090"/>
      <c r="E82" s="1090"/>
      <c r="F82" s="1090"/>
      <c r="G82" s="1090"/>
      <c r="H82" s="1090"/>
      <c r="I82" s="1090"/>
      <c r="AK82" s="906"/>
      <c r="AR82" s="906"/>
    </row>
    <row r="83" spans="1:73" ht="15.75" thickBot="1">
      <c r="A83" s="1092">
        <v>8</v>
      </c>
      <c r="B83" s="1093" t="s">
        <v>53</v>
      </c>
      <c r="C83" s="1094"/>
      <c r="D83" s="1094"/>
      <c r="E83" s="1094"/>
      <c r="F83" s="1094"/>
      <c r="G83" s="1094"/>
      <c r="H83" s="1094"/>
      <c r="I83" s="907"/>
      <c r="K83" s="1630" t="s">
        <v>5674</v>
      </c>
      <c r="AP83" s="1681"/>
    </row>
    <row r="84" spans="1:73" ht="29.25" customHeight="1" thickBot="1">
      <c r="A84" s="1095"/>
      <c r="B84" s="1094"/>
      <c r="C84" s="1094"/>
      <c r="D84" s="1094"/>
      <c r="E84" s="1094"/>
      <c r="F84" s="1094"/>
      <c r="G84" s="1094"/>
      <c r="H84" s="1094"/>
      <c r="I84" s="1094"/>
      <c r="K84" s="1096" t="s">
        <v>1828</v>
      </c>
      <c r="L84" s="1097"/>
      <c r="M84" s="1097"/>
      <c r="N84" s="1097"/>
      <c r="O84" s="1097"/>
      <c r="P84" s="1097"/>
      <c r="Q84" s="1097"/>
      <c r="R84" s="1779" t="s">
        <v>1558</v>
      </c>
      <c r="S84" s="1780"/>
      <c r="T84" s="961"/>
      <c r="U84" s="992"/>
      <c r="V84" s="993"/>
      <c r="W84" s="993"/>
      <c r="X84" s="916" t="s">
        <v>1552</v>
      </c>
      <c r="Y84" s="993"/>
      <c r="Z84" s="993"/>
      <c r="AA84" s="961"/>
      <c r="AC84" s="1244" t="s">
        <v>3113</v>
      </c>
      <c r="AD84" s="906"/>
      <c r="AE84" s="906"/>
      <c r="AF84" s="906"/>
      <c r="AG84" s="906"/>
      <c r="AH84" s="906"/>
      <c r="AK84" s="992"/>
      <c r="AL84" s="993"/>
      <c r="AM84" s="993"/>
      <c r="AN84" s="993"/>
      <c r="AO84" s="916" t="s">
        <v>1547</v>
      </c>
      <c r="AP84" s="993"/>
      <c r="AQ84" s="961"/>
      <c r="AR84" s="1098"/>
      <c r="AS84" s="992"/>
      <c r="AT84" s="993"/>
      <c r="AU84" s="993"/>
      <c r="AV84" s="916" t="s">
        <v>1556</v>
      </c>
      <c r="AW84" s="993"/>
      <c r="AX84" s="993"/>
      <c r="AY84" s="993"/>
      <c r="AZ84" s="992"/>
      <c r="BA84" s="993"/>
      <c r="BB84" s="916"/>
      <c r="BC84" s="916" t="s">
        <v>1549</v>
      </c>
      <c r="BD84" s="993"/>
      <c r="BE84" s="993"/>
      <c r="BF84" s="961"/>
    </row>
    <row r="85" spans="1:73" ht="112.5" customHeight="1" thickBot="1">
      <c r="A85" s="999" t="s">
        <v>52</v>
      </c>
      <c r="B85" s="998" t="s">
        <v>51</v>
      </c>
      <c r="C85" s="999" t="s">
        <v>50</v>
      </c>
      <c r="D85" s="1099" t="s">
        <v>49</v>
      </c>
      <c r="E85" s="1000" t="s">
        <v>6767</v>
      </c>
      <c r="F85" s="1000" t="s">
        <v>6766</v>
      </c>
      <c r="G85" s="1000" t="s">
        <v>48</v>
      </c>
      <c r="H85" s="1000" t="s">
        <v>47</v>
      </c>
      <c r="I85" s="1001" t="s">
        <v>46</v>
      </c>
      <c r="K85" s="525" t="str">
        <f t="shared" ref="K85:K96" si="30">C85</f>
        <v>Outpatient procedure tariff (£)</v>
      </c>
      <c r="L85" s="525" t="str">
        <f t="shared" ref="L85:L96" si="31">D85</f>
        <v>Combined day case / ordinary elective / non-elective spell tariff (£)</v>
      </c>
      <c r="M85" s="525" t="str">
        <f t="shared" ref="M85:M96" si="32">E85</f>
        <v>Long stay trim point (days)</v>
      </c>
      <c r="N85" s="525" t="str">
        <f t="shared" ref="N85:N96" si="33">F85</f>
        <v>Per day long stay payment (for days exceeding trim point) (£)</v>
      </c>
      <c r="O85" s="525" t="str">
        <f t="shared" ref="O85:O96" si="34">G85</f>
        <v>Reduced short stay emergency tariff 
applicable?</v>
      </c>
      <c r="P85" s="525" t="str">
        <f t="shared" ref="P85:P96" si="35">H85</f>
        <v xml:space="preserve">% applied in calculation of reduced short stay emergency tariff </v>
      </c>
      <c r="Q85" s="526" t="str">
        <f t="shared" ref="Q85:Q96" si="36">I85</f>
        <v>Reduced short stay emergency tariff (£)</v>
      </c>
      <c r="R85" s="699" t="s">
        <v>1542</v>
      </c>
      <c r="S85" s="699" t="s">
        <v>1543</v>
      </c>
      <c r="T85" s="699" t="s">
        <v>125</v>
      </c>
      <c r="U85" s="603" t="s">
        <v>50</v>
      </c>
      <c r="V85" s="603" t="s">
        <v>49</v>
      </c>
      <c r="W85" s="603" t="s">
        <v>6767</v>
      </c>
      <c r="X85" s="603" t="s">
        <v>6766</v>
      </c>
      <c r="Y85" s="603" t="s">
        <v>48</v>
      </c>
      <c r="Z85" s="603" t="s">
        <v>47</v>
      </c>
      <c r="AA85" s="526" t="s">
        <v>46</v>
      </c>
      <c r="AC85" s="176" t="s">
        <v>1546</v>
      </c>
      <c r="AD85" s="1248"/>
      <c r="AE85" s="1241"/>
      <c r="AF85" s="1249" t="s">
        <v>1555</v>
      </c>
      <c r="AG85" s="1241"/>
      <c r="AH85" s="1241"/>
      <c r="AI85" s="1262"/>
      <c r="AK85" s="177" t="str">
        <f t="shared" ref="AK85" si="37">U85</f>
        <v>Outpatient procedure tariff (£)</v>
      </c>
      <c r="AL85" s="177" t="str">
        <f t="shared" ref="AL85" si="38">V85</f>
        <v>Combined day case / ordinary elective / non-elective spell tariff (£)</v>
      </c>
      <c r="AM85" s="177" t="str">
        <f t="shared" ref="AM85" si="39">W85</f>
        <v>Long stay trim point (days)</v>
      </c>
      <c r="AN85" s="177" t="str">
        <f t="shared" ref="AN85" si="40">X85</f>
        <v>Per day long stay payment (for days exceeding trim point) (£)</v>
      </c>
      <c r="AO85" s="177" t="str">
        <f t="shared" ref="AO85" si="41">Y85</f>
        <v>Reduced short stay emergency tariff 
applicable?</v>
      </c>
      <c r="AP85" s="177" t="str">
        <f t="shared" ref="AP85" si="42">Z85</f>
        <v xml:space="preserve">% applied in calculation of reduced short stay emergency tariff </v>
      </c>
      <c r="AQ85" s="177" t="str">
        <f t="shared" ref="AQ85" si="43">AA85</f>
        <v>Reduced short stay emergency tariff (£)</v>
      </c>
      <c r="AR85" s="794" t="s">
        <v>1548</v>
      </c>
      <c r="AS85" s="814" t="str">
        <f t="shared" ref="AS85:AY85" si="44">AK85</f>
        <v>Outpatient procedure tariff (£)</v>
      </c>
      <c r="AT85" s="814" t="str">
        <f t="shared" si="44"/>
        <v>Combined day case / ordinary elective / non-elective spell tariff (£)</v>
      </c>
      <c r="AU85" s="814" t="str">
        <f t="shared" si="44"/>
        <v>Long stay trim point (days)</v>
      </c>
      <c r="AV85" s="814" t="str">
        <f t="shared" si="44"/>
        <v>Per day long stay payment (for days exceeding trim point) (£)</v>
      </c>
      <c r="AW85" s="814" t="str">
        <f t="shared" si="44"/>
        <v>Reduced short stay emergency tariff 
applicable?</v>
      </c>
      <c r="AX85" s="814" t="str">
        <f t="shared" si="44"/>
        <v xml:space="preserve">% applied in calculation of reduced short stay emergency tariff </v>
      </c>
      <c r="AY85" s="814" t="str">
        <f t="shared" si="44"/>
        <v>Reduced short stay emergency tariff (£)</v>
      </c>
      <c r="AZ85" s="837" t="str">
        <f>AS85</f>
        <v>Outpatient procedure tariff (£)</v>
      </c>
      <c r="BA85" s="837" t="str">
        <f t="shared" ref="BA85:BF96" si="45">AT85</f>
        <v>Combined day case / ordinary elective / non-elective spell tariff (£)</v>
      </c>
      <c r="BB85" s="837" t="str">
        <f t="shared" si="45"/>
        <v>Long stay trim point (days)</v>
      </c>
      <c r="BC85" s="837" t="str">
        <f t="shared" si="45"/>
        <v>Per day long stay payment (for days exceeding trim point) (£)</v>
      </c>
      <c r="BD85" s="837" t="str">
        <f t="shared" si="45"/>
        <v>Reduced short stay emergency tariff 
applicable?</v>
      </c>
      <c r="BE85" s="837" t="str">
        <f t="shared" si="45"/>
        <v xml:space="preserve">% applied in calculation of reduced short stay emergency tariff </v>
      </c>
      <c r="BF85" s="837" t="str">
        <f t="shared" si="45"/>
        <v>Reduced short stay emergency tariff (£)</v>
      </c>
    </row>
    <row r="86" spans="1:73" ht="15">
      <c r="A86" s="1100" t="s">
        <v>45</v>
      </c>
      <c r="B86" s="1101" t="s">
        <v>44</v>
      </c>
      <c r="C86" s="1102" t="s">
        <v>21</v>
      </c>
      <c r="D86" s="1103">
        <v>372</v>
      </c>
      <c r="E86" s="1104">
        <v>5</v>
      </c>
      <c r="F86" s="1104">
        <v>371</v>
      </c>
      <c r="G86" s="1105" t="s">
        <v>22</v>
      </c>
      <c r="H86" s="1106" t="s">
        <v>21</v>
      </c>
      <c r="I86" s="1107" t="s">
        <v>21</v>
      </c>
      <c r="K86" s="1053" t="str">
        <f t="shared" si="30"/>
        <v>-</v>
      </c>
      <c r="L86" s="1054">
        <f t="shared" si="31"/>
        <v>372</v>
      </c>
      <c r="M86" s="1054">
        <f t="shared" si="32"/>
        <v>5</v>
      </c>
      <c r="N86" s="1054">
        <f t="shared" si="33"/>
        <v>371</v>
      </c>
      <c r="O86" s="1054" t="str">
        <f t="shared" si="34"/>
        <v>No</v>
      </c>
      <c r="P86" s="1054" t="str">
        <f t="shared" si="35"/>
        <v>-</v>
      </c>
      <c r="Q86" s="1055" t="str">
        <f t="shared" si="36"/>
        <v>-</v>
      </c>
      <c r="R86" s="528">
        <f t="shared" ref="R86:R96" si="46">$F$6</f>
        <v>1.92529689878824E-2</v>
      </c>
      <c r="S86" s="529">
        <f t="shared" ref="S86:S96" si="47">$F$7</f>
        <v>-3.7999999999999999E-2</v>
      </c>
      <c r="T86" s="530"/>
      <c r="U86" s="1108">
        <f t="shared" ref="U86:U96" si="48">IFERROR(K86*(1+$R86)*(1+$S86)*(1+$T86),0)</f>
        <v>0</v>
      </c>
      <c r="V86" s="1108">
        <f t="shared" ref="V86:V96" si="49">IFERROR(L86*(1+$R86)*(1+$S86)*(1+$T86),0)</f>
        <v>364.75394449387954</v>
      </c>
      <c r="W86" s="1108">
        <f t="shared" ref="W86:W96" si="50">IFERROR(M86*(1+$R86)*(1+$S86)*(1+$T86),0)</f>
        <v>4.9026067808317144</v>
      </c>
      <c r="X86" s="1108">
        <f t="shared" ref="X86:X96" si="51">IFERROR(N86*(1+$R86)*(1+$S86)*(1+$T86),0)</f>
        <v>363.77342313771322</v>
      </c>
      <c r="Y86" s="1109" t="str">
        <f t="shared" ref="Y86:Y96" si="52">O86</f>
        <v>No</v>
      </c>
      <c r="Z86" s="1110" t="str">
        <f t="shared" ref="Z86:Z96" si="53">P86</f>
        <v>-</v>
      </c>
      <c r="AA86" s="1111">
        <f t="shared" ref="AA86:AA96" si="54">IFERROR(Q86*(1+$R86)*(1+$S86)*(1+$T86),0)</f>
        <v>0</v>
      </c>
      <c r="AC86" s="220" t="s">
        <v>1551</v>
      </c>
      <c r="AD86" s="1263" t="s">
        <v>1841</v>
      </c>
      <c r="AE86" s="1264"/>
      <c r="AF86" s="1264"/>
      <c r="AG86" s="1264"/>
      <c r="AH86" s="1264"/>
      <c r="AI86" s="1265"/>
      <c r="AK86" s="748">
        <f>IF($AC86="Rollover",U86,"error")</f>
        <v>0</v>
      </c>
      <c r="AL86" s="749">
        <f t="shared" ref="AL86:AL96" si="55">IF($AC86="Rollover",V86,"error")</f>
        <v>364.75394449387954</v>
      </c>
      <c r="AM86" s="749">
        <f t="shared" ref="AM86:AM96" si="56">IF($AC86="Rollover",W86,"error")</f>
        <v>4.9026067808317144</v>
      </c>
      <c r="AN86" s="749">
        <f t="shared" ref="AN86:AN96" si="57">IF($AC86="Rollover",X86,"error")</f>
        <v>363.77342313771322</v>
      </c>
      <c r="AO86" s="749" t="str">
        <f t="shared" ref="AO86:AO96" si="58">IF($AC86="Rollover",Y86,"error")</f>
        <v>No</v>
      </c>
      <c r="AP86" s="1682" t="str">
        <f t="shared" ref="AP86:AP96" si="59">IF($AC86="Rollover",Z86,"error")</f>
        <v>-</v>
      </c>
      <c r="AQ86" s="750">
        <f t="shared" ref="AQ86:AQ96" si="60">IF($AC86="Rollover",AA86,"error")</f>
        <v>0</v>
      </c>
      <c r="AR86" s="726">
        <f>'Price Adjustments'!$C$71</f>
        <v>0</v>
      </c>
      <c r="AS86" s="815">
        <f t="shared" ref="AS86:AS96" si="61">ROUND(AK86*(1+$AR86),0)</f>
        <v>0</v>
      </c>
      <c r="AT86" s="816">
        <f t="shared" ref="AT86:AT96" si="62">ROUND(AL86*(1+$AR86),0)</f>
        <v>365</v>
      </c>
      <c r="AU86" s="816">
        <f t="shared" ref="AU86:AU96" si="63">ROUND(AM86*(1+$AR86),0)</f>
        <v>5</v>
      </c>
      <c r="AV86" s="816">
        <f t="shared" ref="AV86:AV96" si="64">ROUND(AN86*(1+$AR86),0)</f>
        <v>364</v>
      </c>
      <c r="AW86" s="817" t="str">
        <f t="shared" ref="AW86:AW96" si="65">AO86</f>
        <v>No</v>
      </c>
      <c r="AX86" s="817" t="str">
        <f t="shared" ref="AX86:AX96" si="66">AP86</f>
        <v>-</v>
      </c>
      <c r="AY86" s="818">
        <f t="shared" ref="AY86:AY96" si="67">ROUND(AQ86*(1+$AR86),0)</f>
        <v>0</v>
      </c>
      <c r="AZ86" s="731">
        <f>AS86</f>
        <v>0</v>
      </c>
      <c r="BA86" s="732">
        <f t="shared" si="45"/>
        <v>365</v>
      </c>
      <c r="BB86" s="732">
        <f t="shared" si="45"/>
        <v>5</v>
      </c>
      <c r="BC86" s="732">
        <f t="shared" si="45"/>
        <v>364</v>
      </c>
      <c r="BD86" s="732" t="str">
        <f t="shared" si="45"/>
        <v>No</v>
      </c>
      <c r="BE86" s="732" t="str">
        <f t="shared" si="45"/>
        <v>-</v>
      </c>
      <c r="BF86" s="733">
        <f t="shared" si="45"/>
        <v>0</v>
      </c>
    </row>
    <row r="87" spans="1:73" ht="15">
      <c r="A87" s="1100" t="s">
        <v>43</v>
      </c>
      <c r="B87" s="1101" t="s">
        <v>42</v>
      </c>
      <c r="C87" s="1102" t="s">
        <v>21</v>
      </c>
      <c r="D87" s="1103">
        <v>372</v>
      </c>
      <c r="E87" s="1104">
        <v>5</v>
      </c>
      <c r="F87" s="1104">
        <v>371</v>
      </c>
      <c r="G87" s="1105" t="s">
        <v>22</v>
      </c>
      <c r="H87" s="1106" t="s">
        <v>21</v>
      </c>
      <c r="I87" s="1107" t="s">
        <v>21</v>
      </c>
      <c r="K87" s="1065" t="str">
        <f t="shared" si="30"/>
        <v>-</v>
      </c>
      <c r="L87" s="1066">
        <f t="shared" si="31"/>
        <v>372</v>
      </c>
      <c r="M87" s="1066">
        <f t="shared" si="32"/>
        <v>5</v>
      </c>
      <c r="N87" s="1066">
        <f t="shared" si="33"/>
        <v>371</v>
      </c>
      <c r="O87" s="1066" t="str">
        <f t="shared" si="34"/>
        <v>No</v>
      </c>
      <c r="P87" s="1066" t="str">
        <f t="shared" si="35"/>
        <v>-</v>
      </c>
      <c r="Q87" s="1067" t="str">
        <f t="shared" si="36"/>
        <v>-</v>
      </c>
      <c r="R87" s="531">
        <f t="shared" si="46"/>
        <v>1.92529689878824E-2</v>
      </c>
      <c r="S87" s="532">
        <f t="shared" si="47"/>
        <v>-3.7999999999999999E-2</v>
      </c>
      <c r="T87" s="533"/>
      <c r="U87" s="1112">
        <f t="shared" si="48"/>
        <v>0</v>
      </c>
      <c r="V87" s="1112">
        <f t="shared" si="49"/>
        <v>364.75394449387954</v>
      </c>
      <c r="W87" s="1112">
        <f t="shared" si="50"/>
        <v>4.9026067808317144</v>
      </c>
      <c r="X87" s="1112">
        <f t="shared" si="51"/>
        <v>363.77342313771322</v>
      </c>
      <c r="Y87" s="1113" t="str">
        <f t="shared" si="52"/>
        <v>No</v>
      </c>
      <c r="Z87" s="1114" t="str">
        <f t="shared" si="53"/>
        <v>-</v>
      </c>
      <c r="AA87" s="1111">
        <f t="shared" si="54"/>
        <v>0</v>
      </c>
      <c r="AC87" s="221" t="s">
        <v>1551</v>
      </c>
      <c r="AD87" s="1266" t="s">
        <v>1841</v>
      </c>
      <c r="AE87" s="1267"/>
      <c r="AF87" s="1267"/>
      <c r="AG87" s="1267"/>
      <c r="AH87" s="1267"/>
      <c r="AI87" s="1268"/>
      <c r="AK87" s="751">
        <f t="shared" ref="AK87:AK96" si="68">IF($AC87="Rollover",U87,"error")</f>
        <v>0</v>
      </c>
      <c r="AL87" s="752">
        <f t="shared" si="55"/>
        <v>364.75394449387954</v>
      </c>
      <c r="AM87" s="752">
        <f t="shared" si="56"/>
        <v>4.9026067808317144</v>
      </c>
      <c r="AN87" s="752">
        <f t="shared" si="57"/>
        <v>363.77342313771322</v>
      </c>
      <c r="AO87" s="752" t="str">
        <f t="shared" si="58"/>
        <v>No</v>
      </c>
      <c r="AP87" s="754" t="str">
        <f t="shared" si="59"/>
        <v>-</v>
      </c>
      <c r="AQ87" s="753">
        <f t="shared" si="60"/>
        <v>0</v>
      </c>
      <c r="AR87" s="727">
        <f>'Price Adjustments'!$C$71</f>
        <v>0</v>
      </c>
      <c r="AS87" s="819">
        <f t="shared" si="61"/>
        <v>0</v>
      </c>
      <c r="AT87" s="820">
        <f t="shared" si="62"/>
        <v>365</v>
      </c>
      <c r="AU87" s="820">
        <f t="shared" si="63"/>
        <v>5</v>
      </c>
      <c r="AV87" s="820">
        <f t="shared" si="64"/>
        <v>364</v>
      </c>
      <c r="AW87" s="821" t="str">
        <f t="shared" si="65"/>
        <v>No</v>
      </c>
      <c r="AX87" s="821" t="str">
        <f t="shared" si="66"/>
        <v>-</v>
      </c>
      <c r="AY87" s="822">
        <f t="shared" si="67"/>
        <v>0</v>
      </c>
      <c r="AZ87" s="734">
        <f t="shared" ref="AZ87:AZ96" si="69">AS87</f>
        <v>0</v>
      </c>
      <c r="BA87" s="735">
        <f t="shared" si="45"/>
        <v>365</v>
      </c>
      <c r="BB87" s="735">
        <f t="shared" si="45"/>
        <v>5</v>
      </c>
      <c r="BC87" s="735">
        <f t="shared" si="45"/>
        <v>364</v>
      </c>
      <c r="BD87" s="735" t="str">
        <f t="shared" si="45"/>
        <v>No</v>
      </c>
      <c r="BE87" s="735" t="str">
        <f t="shared" si="45"/>
        <v>-</v>
      </c>
      <c r="BF87" s="736">
        <f t="shared" si="45"/>
        <v>0</v>
      </c>
    </row>
    <row r="88" spans="1:73" ht="15">
      <c r="A88" s="1100" t="s">
        <v>41</v>
      </c>
      <c r="B88" s="1101" t="s">
        <v>40</v>
      </c>
      <c r="C88" s="1115">
        <v>71</v>
      </c>
      <c r="D88" s="1103">
        <v>372</v>
      </c>
      <c r="E88" s="1104">
        <v>5</v>
      </c>
      <c r="F88" s="1104">
        <v>371</v>
      </c>
      <c r="G88" s="1105" t="s">
        <v>22</v>
      </c>
      <c r="H88" s="1106" t="s">
        <v>21</v>
      </c>
      <c r="I88" s="1107" t="s">
        <v>21</v>
      </c>
      <c r="K88" s="1065">
        <f t="shared" si="30"/>
        <v>71</v>
      </c>
      <c r="L88" s="1066">
        <f t="shared" si="31"/>
        <v>372</v>
      </c>
      <c r="M88" s="1066">
        <f t="shared" si="32"/>
        <v>5</v>
      </c>
      <c r="N88" s="1066">
        <f t="shared" si="33"/>
        <v>371</v>
      </c>
      <c r="O88" s="1066" t="str">
        <f t="shared" si="34"/>
        <v>No</v>
      </c>
      <c r="P88" s="1066" t="str">
        <f t="shared" si="35"/>
        <v>-</v>
      </c>
      <c r="Q88" s="1067" t="str">
        <f t="shared" si="36"/>
        <v>-</v>
      </c>
      <c r="R88" s="531">
        <f t="shared" si="46"/>
        <v>1.92529689878824E-2</v>
      </c>
      <c r="S88" s="532">
        <f t="shared" si="47"/>
        <v>-3.7999999999999999E-2</v>
      </c>
      <c r="T88" s="533"/>
      <c r="U88" s="1112">
        <f t="shared" si="48"/>
        <v>69.617016287810344</v>
      </c>
      <c r="V88" s="1112">
        <f t="shared" si="49"/>
        <v>364.75394449387954</v>
      </c>
      <c r="W88" s="1112">
        <f t="shared" si="50"/>
        <v>4.9026067808317144</v>
      </c>
      <c r="X88" s="1112">
        <f t="shared" si="51"/>
        <v>363.77342313771322</v>
      </c>
      <c r="Y88" s="1113" t="str">
        <f t="shared" si="52"/>
        <v>No</v>
      </c>
      <c r="Z88" s="1114" t="str">
        <f t="shared" si="53"/>
        <v>-</v>
      </c>
      <c r="AA88" s="1111">
        <f t="shared" si="54"/>
        <v>0</v>
      </c>
      <c r="AC88" s="221" t="s">
        <v>1551</v>
      </c>
      <c r="AD88" s="1266" t="s">
        <v>1841</v>
      </c>
      <c r="AE88" s="1267"/>
      <c r="AF88" s="1267"/>
      <c r="AG88" s="1267"/>
      <c r="AH88" s="1267"/>
      <c r="AI88" s="1268"/>
      <c r="AK88" s="751">
        <f t="shared" si="68"/>
        <v>69.617016287810344</v>
      </c>
      <c r="AL88" s="752">
        <f t="shared" si="55"/>
        <v>364.75394449387954</v>
      </c>
      <c r="AM88" s="752">
        <f t="shared" si="56"/>
        <v>4.9026067808317144</v>
      </c>
      <c r="AN88" s="752">
        <f t="shared" si="57"/>
        <v>363.77342313771322</v>
      </c>
      <c r="AO88" s="752" t="str">
        <f t="shared" si="58"/>
        <v>No</v>
      </c>
      <c r="AP88" s="754" t="str">
        <f t="shared" si="59"/>
        <v>-</v>
      </c>
      <c r="AQ88" s="753">
        <f t="shared" si="60"/>
        <v>0</v>
      </c>
      <c r="AR88" s="727">
        <f>'Price Adjustments'!$C$71</f>
        <v>0</v>
      </c>
      <c r="AS88" s="819">
        <f t="shared" si="61"/>
        <v>70</v>
      </c>
      <c r="AT88" s="820">
        <f t="shared" si="62"/>
        <v>365</v>
      </c>
      <c r="AU88" s="820">
        <f t="shared" si="63"/>
        <v>5</v>
      </c>
      <c r="AV88" s="820">
        <f t="shared" si="64"/>
        <v>364</v>
      </c>
      <c r="AW88" s="821" t="str">
        <f t="shared" si="65"/>
        <v>No</v>
      </c>
      <c r="AX88" s="821" t="str">
        <f t="shared" si="66"/>
        <v>-</v>
      </c>
      <c r="AY88" s="822">
        <f t="shared" si="67"/>
        <v>0</v>
      </c>
      <c r="AZ88" s="734">
        <f t="shared" si="69"/>
        <v>70</v>
      </c>
      <c r="BA88" s="735">
        <f t="shared" si="45"/>
        <v>365</v>
      </c>
      <c r="BB88" s="735">
        <f t="shared" si="45"/>
        <v>5</v>
      </c>
      <c r="BC88" s="735">
        <f t="shared" si="45"/>
        <v>364</v>
      </c>
      <c r="BD88" s="735" t="str">
        <f t="shared" si="45"/>
        <v>No</v>
      </c>
      <c r="BE88" s="735" t="str">
        <f t="shared" si="45"/>
        <v>-</v>
      </c>
      <c r="BF88" s="736">
        <f t="shared" si="45"/>
        <v>0</v>
      </c>
    </row>
    <row r="89" spans="1:73" ht="15">
      <c r="A89" s="1100" t="s">
        <v>39</v>
      </c>
      <c r="B89" s="1101" t="s">
        <v>38</v>
      </c>
      <c r="C89" s="1115">
        <v>73</v>
      </c>
      <c r="D89" s="1103">
        <v>372</v>
      </c>
      <c r="E89" s="1104">
        <v>5</v>
      </c>
      <c r="F89" s="1104">
        <v>371</v>
      </c>
      <c r="G89" s="1105" t="s">
        <v>22</v>
      </c>
      <c r="H89" s="1106" t="s">
        <v>21</v>
      </c>
      <c r="I89" s="1107" t="s">
        <v>21</v>
      </c>
      <c r="K89" s="1065">
        <f t="shared" si="30"/>
        <v>73</v>
      </c>
      <c r="L89" s="1066">
        <f t="shared" si="31"/>
        <v>372</v>
      </c>
      <c r="M89" s="1066">
        <f t="shared" si="32"/>
        <v>5</v>
      </c>
      <c r="N89" s="1066">
        <f t="shared" si="33"/>
        <v>371</v>
      </c>
      <c r="O89" s="1066" t="str">
        <f t="shared" si="34"/>
        <v>No</v>
      </c>
      <c r="P89" s="1066" t="str">
        <f t="shared" si="35"/>
        <v>-</v>
      </c>
      <c r="Q89" s="1067" t="str">
        <f t="shared" si="36"/>
        <v>-</v>
      </c>
      <c r="R89" s="531">
        <f t="shared" si="46"/>
        <v>1.92529689878824E-2</v>
      </c>
      <c r="S89" s="532">
        <f t="shared" si="47"/>
        <v>-3.7999999999999999E-2</v>
      </c>
      <c r="T89" s="533"/>
      <c r="U89" s="1112">
        <f t="shared" si="48"/>
        <v>71.578059000143028</v>
      </c>
      <c r="V89" s="1112">
        <f t="shared" si="49"/>
        <v>364.75394449387954</v>
      </c>
      <c r="W89" s="1112">
        <f t="shared" si="50"/>
        <v>4.9026067808317144</v>
      </c>
      <c r="X89" s="1112">
        <f t="shared" si="51"/>
        <v>363.77342313771322</v>
      </c>
      <c r="Y89" s="1113" t="str">
        <f t="shared" si="52"/>
        <v>No</v>
      </c>
      <c r="Z89" s="1114" t="str">
        <f t="shared" si="53"/>
        <v>-</v>
      </c>
      <c r="AA89" s="1111">
        <f t="shared" si="54"/>
        <v>0</v>
      </c>
      <c r="AC89" s="221" t="s">
        <v>1551</v>
      </c>
      <c r="AD89" s="1266" t="s">
        <v>1841</v>
      </c>
      <c r="AE89" s="1267"/>
      <c r="AF89" s="1267"/>
      <c r="AG89" s="1267"/>
      <c r="AH89" s="1267"/>
      <c r="AI89" s="1268"/>
      <c r="AK89" s="751">
        <f t="shared" si="68"/>
        <v>71.578059000143028</v>
      </c>
      <c r="AL89" s="752">
        <f t="shared" si="55"/>
        <v>364.75394449387954</v>
      </c>
      <c r="AM89" s="752">
        <f t="shared" si="56"/>
        <v>4.9026067808317144</v>
      </c>
      <c r="AN89" s="752">
        <f t="shared" si="57"/>
        <v>363.77342313771322</v>
      </c>
      <c r="AO89" s="752" t="str">
        <f t="shared" si="58"/>
        <v>No</v>
      </c>
      <c r="AP89" s="754" t="str">
        <f t="shared" si="59"/>
        <v>-</v>
      </c>
      <c r="AQ89" s="753">
        <f t="shared" si="60"/>
        <v>0</v>
      </c>
      <c r="AR89" s="727">
        <f>'Price Adjustments'!$C$71</f>
        <v>0</v>
      </c>
      <c r="AS89" s="819">
        <f t="shared" si="61"/>
        <v>72</v>
      </c>
      <c r="AT89" s="820">
        <f t="shared" si="62"/>
        <v>365</v>
      </c>
      <c r="AU89" s="820">
        <f t="shared" si="63"/>
        <v>5</v>
      </c>
      <c r="AV89" s="820">
        <f t="shared" si="64"/>
        <v>364</v>
      </c>
      <c r="AW89" s="821" t="str">
        <f t="shared" si="65"/>
        <v>No</v>
      </c>
      <c r="AX89" s="821" t="str">
        <f t="shared" si="66"/>
        <v>-</v>
      </c>
      <c r="AY89" s="822">
        <f t="shared" si="67"/>
        <v>0</v>
      </c>
      <c r="AZ89" s="734">
        <f t="shared" si="69"/>
        <v>72</v>
      </c>
      <c r="BA89" s="735">
        <f t="shared" si="45"/>
        <v>365</v>
      </c>
      <c r="BB89" s="735">
        <f t="shared" si="45"/>
        <v>5</v>
      </c>
      <c r="BC89" s="735">
        <f t="shared" si="45"/>
        <v>364</v>
      </c>
      <c r="BD89" s="735" t="str">
        <f t="shared" si="45"/>
        <v>No</v>
      </c>
      <c r="BE89" s="735" t="str">
        <f t="shared" si="45"/>
        <v>-</v>
      </c>
      <c r="BF89" s="736">
        <f t="shared" si="45"/>
        <v>0</v>
      </c>
    </row>
    <row r="90" spans="1:73" ht="15">
      <c r="A90" s="1100" t="s">
        <v>37</v>
      </c>
      <c r="B90" s="1101" t="s">
        <v>36</v>
      </c>
      <c r="C90" s="1102" t="s">
        <v>21</v>
      </c>
      <c r="D90" s="1103">
        <v>382</v>
      </c>
      <c r="E90" s="1104">
        <v>5</v>
      </c>
      <c r="F90" s="1104">
        <v>371</v>
      </c>
      <c r="G90" s="1105" t="s">
        <v>22</v>
      </c>
      <c r="H90" s="1106" t="s">
        <v>21</v>
      </c>
      <c r="I90" s="1107" t="s">
        <v>21</v>
      </c>
      <c r="K90" s="1065" t="str">
        <f t="shared" si="30"/>
        <v>-</v>
      </c>
      <c r="L90" s="1066">
        <f t="shared" si="31"/>
        <v>382</v>
      </c>
      <c r="M90" s="1066">
        <f t="shared" si="32"/>
        <v>5</v>
      </c>
      <c r="N90" s="1066">
        <f t="shared" si="33"/>
        <v>371</v>
      </c>
      <c r="O90" s="1066" t="str">
        <f t="shared" si="34"/>
        <v>No</v>
      </c>
      <c r="P90" s="1066" t="str">
        <f t="shared" si="35"/>
        <v>-</v>
      </c>
      <c r="Q90" s="1067" t="str">
        <f t="shared" si="36"/>
        <v>-</v>
      </c>
      <c r="R90" s="531">
        <f t="shared" si="46"/>
        <v>1.92529689878824E-2</v>
      </c>
      <c r="S90" s="532">
        <f t="shared" si="47"/>
        <v>-3.7999999999999999E-2</v>
      </c>
      <c r="T90" s="533"/>
      <c r="U90" s="1112">
        <f t="shared" si="48"/>
        <v>0</v>
      </c>
      <c r="V90" s="1112">
        <f t="shared" si="49"/>
        <v>374.55915805554298</v>
      </c>
      <c r="W90" s="1112">
        <f t="shared" si="50"/>
        <v>4.9026067808317144</v>
      </c>
      <c r="X90" s="1112">
        <f t="shared" si="51"/>
        <v>363.77342313771322</v>
      </c>
      <c r="Y90" s="1113" t="str">
        <f t="shared" si="52"/>
        <v>No</v>
      </c>
      <c r="Z90" s="1114" t="str">
        <f t="shared" si="53"/>
        <v>-</v>
      </c>
      <c r="AA90" s="1111">
        <f t="shared" si="54"/>
        <v>0</v>
      </c>
      <c r="AC90" s="221" t="s">
        <v>1551</v>
      </c>
      <c r="AD90" s="1266" t="s">
        <v>1841</v>
      </c>
      <c r="AE90" s="1267"/>
      <c r="AF90" s="1267"/>
      <c r="AG90" s="1267"/>
      <c r="AH90" s="1267"/>
      <c r="AI90" s="1268"/>
      <c r="AK90" s="751">
        <f t="shared" si="68"/>
        <v>0</v>
      </c>
      <c r="AL90" s="752">
        <f t="shared" si="55"/>
        <v>374.55915805554298</v>
      </c>
      <c r="AM90" s="752">
        <f t="shared" si="56"/>
        <v>4.9026067808317144</v>
      </c>
      <c r="AN90" s="752">
        <f t="shared" si="57"/>
        <v>363.77342313771322</v>
      </c>
      <c r="AO90" s="752" t="str">
        <f t="shared" si="58"/>
        <v>No</v>
      </c>
      <c r="AP90" s="754" t="str">
        <f t="shared" si="59"/>
        <v>-</v>
      </c>
      <c r="AQ90" s="753">
        <f t="shared" si="60"/>
        <v>0</v>
      </c>
      <c r="AR90" s="727">
        <f>'Price Adjustments'!$C$71</f>
        <v>0</v>
      </c>
      <c r="AS90" s="819">
        <f t="shared" si="61"/>
        <v>0</v>
      </c>
      <c r="AT90" s="820">
        <f t="shared" si="62"/>
        <v>375</v>
      </c>
      <c r="AU90" s="820">
        <f t="shared" si="63"/>
        <v>5</v>
      </c>
      <c r="AV90" s="820">
        <f t="shared" si="64"/>
        <v>364</v>
      </c>
      <c r="AW90" s="821" t="str">
        <f t="shared" si="65"/>
        <v>No</v>
      </c>
      <c r="AX90" s="821" t="str">
        <f t="shared" si="66"/>
        <v>-</v>
      </c>
      <c r="AY90" s="822">
        <f t="shared" si="67"/>
        <v>0</v>
      </c>
      <c r="AZ90" s="734">
        <f t="shared" si="69"/>
        <v>0</v>
      </c>
      <c r="BA90" s="735">
        <f t="shared" si="45"/>
        <v>375</v>
      </c>
      <c r="BB90" s="735">
        <f t="shared" si="45"/>
        <v>5</v>
      </c>
      <c r="BC90" s="735">
        <f t="shared" si="45"/>
        <v>364</v>
      </c>
      <c r="BD90" s="735" t="str">
        <f t="shared" si="45"/>
        <v>No</v>
      </c>
      <c r="BE90" s="735" t="str">
        <f t="shared" si="45"/>
        <v>-</v>
      </c>
      <c r="BF90" s="736">
        <f t="shared" si="45"/>
        <v>0</v>
      </c>
    </row>
    <row r="91" spans="1:73" ht="15">
      <c r="A91" s="1100" t="s">
        <v>35</v>
      </c>
      <c r="B91" s="1101" t="s">
        <v>34</v>
      </c>
      <c r="C91" s="1102" t="s">
        <v>21</v>
      </c>
      <c r="D91" s="1103">
        <v>729</v>
      </c>
      <c r="E91" s="1104">
        <v>5</v>
      </c>
      <c r="F91" s="1104">
        <v>371</v>
      </c>
      <c r="G91" s="1105" t="s">
        <v>27</v>
      </c>
      <c r="H91" s="1106">
        <v>0.7</v>
      </c>
      <c r="I91" s="1107">
        <v>510</v>
      </c>
      <c r="K91" s="1065" t="str">
        <f t="shared" si="30"/>
        <v>-</v>
      </c>
      <c r="L91" s="1066">
        <f t="shared" si="31"/>
        <v>729</v>
      </c>
      <c r="M91" s="1066">
        <f t="shared" si="32"/>
        <v>5</v>
      </c>
      <c r="N91" s="1066">
        <f t="shared" si="33"/>
        <v>371</v>
      </c>
      <c r="O91" s="1066" t="str">
        <f t="shared" si="34"/>
        <v>Yes</v>
      </c>
      <c r="P91" s="1116">
        <f t="shared" si="35"/>
        <v>0.7</v>
      </c>
      <c r="Q91" s="1067">
        <f t="shared" si="36"/>
        <v>510</v>
      </c>
      <c r="R91" s="531">
        <f t="shared" si="46"/>
        <v>1.92529689878824E-2</v>
      </c>
      <c r="S91" s="532">
        <f t="shared" si="47"/>
        <v>-3.7999999999999999E-2</v>
      </c>
      <c r="T91" s="533"/>
      <c r="U91" s="1112">
        <f t="shared" si="48"/>
        <v>0</v>
      </c>
      <c r="V91" s="1112">
        <f t="shared" si="49"/>
        <v>714.80006864526399</v>
      </c>
      <c r="W91" s="1112">
        <f t="shared" si="50"/>
        <v>4.9026067808317144</v>
      </c>
      <c r="X91" s="1112">
        <f t="shared" si="51"/>
        <v>363.77342313771322</v>
      </c>
      <c r="Y91" s="1113" t="str">
        <f t="shared" si="52"/>
        <v>Yes</v>
      </c>
      <c r="Z91" s="1114">
        <f t="shared" si="53"/>
        <v>0.7</v>
      </c>
      <c r="AA91" s="1111">
        <f t="shared" si="54"/>
        <v>500.06589164483489</v>
      </c>
      <c r="AC91" s="221" t="s">
        <v>1551</v>
      </c>
      <c r="AD91" s="1266" t="s">
        <v>1841</v>
      </c>
      <c r="AE91" s="1267"/>
      <c r="AF91" s="1267"/>
      <c r="AG91" s="1267"/>
      <c r="AH91" s="1267"/>
      <c r="AI91" s="1268"/>
      <c r="AK91" s="751">
        <f t="shared" si="68"/>
        <v>0</v>
      </c>
      <c r="AL91" s="752">
        <f t="shared" si="55"/>
        <v>714.80006864526399</v>
      </c>
      <c r="AM91" s="752">
        <f t="shared" si="56"/>
        <v>4.9026067808317144</v>
      </c>
      <c r="AN91" s="752">
        <f t="shared" si="57"/>
        <v>363.77342313771322</v>
      </c>
      <c r="AO91" s="752" t="str">
        <f t="shared" si="58"/>
        <v>Yes</v>
      </c>
      <c r="AP91" s="754">
        <f t="shared" si="59"/>
        <v>0.7</v>
      </c>
      <c r="AQ91" s="753">
        <f t="shared" si="60"/>
        <v>500.06589164483489</v>
      </c>
      <c r="AR91" s="727">
        <f>'Price Adjustments'!$C$71</f>
        <v>0</v>
      </c>
      <c r="AS91" s="819">
        <f t="shared" si="61"/>
        <v>0</v>
      </c>
      <c r="AT91" s="820">
        <f t="shared" si="62"/>
        <v>715</v>
      </c>
      <c r="AU91" s="820">
        <f t="shared" si="63"/>
        <v>5</v>
      </c>
      <c r="AV91" s="820">
        <f t="shared" si="64"/>
        <v>364</v>
      </c>
      <c r="AW91" s="821" t="str">
        <f t="shared" si="65"/>
        <v>Yes</v>
      </c>
      <c r="AX91" s="823">
        <f t="shared" si="66"/>
        <v>0.7</v>
      </c>
      <c r="AY91" s="822">
        <f t="shared" si="67"/>
        <v>500</v>
      </c>
      <c r="AZ91" s="734">
        <f t="shared" si="69"/>
        <v>0</v>
      </c>
      <c r="BA91" s="735">
        <f t="shared" si="45"/>
        <v>715</v>
      </c>
      <c r="BB91" s="735">
        <f t="shared" si="45"/>
        <v>5</v>
      </c>
      <c r="BC91" s="735">
        <f t="shared" si="45"/>
        <v>364</v>
      </c>
      <c r="BD91" s="735" t="str">
        <f t="shared" si="45"/>
        <v>Yes</v>
      </c>
      <c r="BE91" s="729">
        <f t="shared" si="45"/>
        <v>0.7</v>
      </c>
      <c r="BF91" s="736">
        <f t="shared" si="45"/>
        <v>500</v>
      </c>
    </row>
    <row r="92" spans="1:73" ht="15">
      <c r="A92" s="1100" t="s">
        <v>33</v>
      </c>
      <c r="B92" s="1101" t="s">
        <v>32</v>
      </c>
      <c r="C92" s="1102" t="s">
        <v>21</v>
      </c>
      <c r="D92" s="1103">
        <v>824</v>
      </c>
      <c r="E92" s="1104">
        <v>5</v>
      </c>
      <c r="F92" s="1104">
        <v>371</v>
      </c>
      <c r="G92" s="1105" t="s">
        <v>27</v>
      </c>
      <c r="H92" s="1106">
        <v>0.7</v>
      </c>
      <c r="I92" s="1107">
        <v>577</v>
      </c>
      <c r="K92" s="1065" t="str">
        <f t="shared" si="30"/>
        <v>-</v>
      </c>
      <c r="L92" s="1066">
        <f t="shared" si="31"/>
        <v>824</v>
      </c>
      <c r="M92" s="1066">
        <f t="shared" si="32"/>
        <v>5</v>
      </c>
      <c r="N92" s="1066">
        <f t="shared" si="33"/>
        <v>371</v>
      </c>
      <c r="O92" s="1066" t="str">
        <f t="shared" si="34"/>
        <v>Yes</v>
      </c>
      <c r="P92" s="1116">
        <f t="shared" si="35"/>
        <v>0.7</v>
      </c>
      <c r="Q92" s="1067">
        <f t="shared" si="36"/>
        <v>577</v>
      </c>
      <c r="R92" s="531">
        <f t="shared" si="46"/>
        <v>1.92529689878824E-2</v>
      </c>
      <c r="S92" s="532">
        <f t="shared" si="47"/>
        <v>-3.7999999999999999E-2</v>
      </c>
      <c r="T92" s="533"/>
      <c r="U92" s="1112">
        <f t="shared" si="48"/>
        <v>0</v>
      </c>
      <c r="V92" s="1112">
        <f t="shared" si="49"/>
        <v>807.94959748106646</v>
      </c>
      <c r="W92" s="1112">
        <f t="shared" si="50"/>
        <v>4.9026067808317144</v>
      </c>
      <c r="X92" s="1112">
        <f t="shared" si="51"/>
        <v>363.77342313771322</v>
      </c>
      <c r="Y92" s="1113" t="str">
        <f t="shared" si="52"/>
        <v>Yes</v>
      </c>
      <c r="Z92" s="1114">
        <f t="shared" si="53"/>
        <v>0.7</v>
      </c>
      <c r="AA92" s="1111">
        <f t="shared" si="54"/>
        <v>565.76082250797981</v>
      </c>
      <c r="AC92" s="221" t="s">
        <v>1551</v>
      </c>
      <c r="AD92" s="1266" t="s">
        <v>1841</v>
      </c>
      <c r="AE92" s="1267"/>
      <c r="AF92" s="1267"/>
      <c r="AG92" s="1267"/>
      <c r="AH92" s="1267"/>
      <c r="AI92" s="1268"/>
      <c r="AK92" s="751">
        <f t="shared" si="68"/>
        <v>0</v>
      </c>
      <c r="AL92" s="752">
        <f t="shared" si="55"/>
        <v>807.94959748106646</v>
      </c>
      <c r="AM92" s="752">
        <f t="shared" si="56"/>
        <v>4.9026067808317144</v>
      </c>
      <c r="AN92" s="752">
        <f t="shared" si="57"/>
        <v>363.77342313771322</v>
      </c>
      <c r="AO92" s="752" t="str">
        <f t="shared" si="58"/>
        <v>Yes</v>
      </c>
      <c r="AP92" s="754">
        <f t="shared" si="59"/>
        <v>0.7</v>
      </c>
      <c r="AQ92" s="753">
        <f t="shared" si="60"/>
        <v>565.76082250797981</v>
      </c>
      <c r="AR92" s="727">
        <f>'Price Adjustments'!$C$71</f>
        <v>0</v>
      </c>
      <c r="AS92" s="819">
        <f t="shared" si="61"/>
        <v>0</v>
      </c>
      <c r="AT92" s="820">
        <f t="shared" si="62"/>
        <v>808</v>
      </c>
      <c r="AU92" s="820">
        <f t="shared" si="63"/>
        <v>5</v>
      </c>
      <c r="AV92" s="820">
        <f t="shared" si="64"/>
        <v>364</v>
      </c>
      <c r="AW92" s="821" t="str">
        <f t="shared" si="65"/>
        <v>Yes</v>
      </c>
      <c r="AX92" s="823">
        <f t="shared" si="66"/>
        <v>0.7</v>
      </c>
      <c r="AY92" s="822">
        <f t="shared" si="67"/>
        <v>566</v>
      </c>
      <c r="AZ92" s="734">
        <f t="shared" si="69"/>
        <v>0</v>
      </c>
      <c r="BA92" s="735">
        <f t="shared" si="45"/>
        <v>808</v>
      </c>
      <c r="BB92" s="735">
        <f t="shared" si="45"/>
        <v>5</v>
      </c>
      <c r="BC92" s="735">
        <f t="shared" si="45"/>
        <v>364</v>
      </c>
      <c r="BD92" s="735" t="str">
        <f t="shared" si="45"/>
        <v>Yes</v>
      </c>
      <c r="BE92" s="729">
        <f t="shared" si="45"/>
        <v>0.7</v>
      </c>
      <c r="BF92" s="736">
        <f t="shared" si="45"/>
        <v>566</v>
      </c>
    </row>
    <row r="93" spans="1:73" ht="15">
      <c r="A93" s="1100" t="s">
        <v>31</v>
      </c>
      <c r="B93" s="1101" t="s">
        <v>30</v>
      </c>
      <c r="C93" s="1102" t="s">
        <v>21</v>
      </c>
      <c r="D93" s="1103">
        <v>777</v>
      </c>
      <c r="E93" s="1104">
        <v>5</v>
      </c>
      <c r="F93" s="1104">
        <v>371</v>
      </c>
      <c r="G93" s="1105" t="s">
        <v>22</v>
      </c>
      <c r="H93" s="1117" t="s">
        <v>21</v>
      </c>
      <c r="I93" s="1118" t="s">
        <v>21</v>
      </c>
      <c r="K93" s="1065" t="str">
        <f t="shared" si="30"/>
        <v>-</v>
      </c>
      <c r="L93" s="1066">
        <f t="shared" si="31"/>
        <v>777</v>
      </c>
      <c r="M93" s="1066">
        <f t="shared" si="32"/>
        <v>5</v>
      </c>
      <c r="N93" s="1066">
        <f t="shared" si="33"/>
        <v>371</v>
      </c>
      <c r="O93" s="1066" t="str">
        <f t="shared" si="34"/>
        <v>No</v>
      </c>
      <c r="P93" s="1116" t="str">
        <f t="shared" si="35"/>
        <v>-</v>
      </c>
      <c r="Q93" s="1067" t="str">
        <f t="shared" si="36"/>
        <v>-</v>
      </c>
      <c r="R93" s="531">
        <f t="shared" si="46"/>
        <v>1.92529689878824E-2</v>
      </c>
      <c r="S93" s="534">
        <f t="shared" si="47"/>
        <v>-3.7999999999999999E-2</v>
      </c>
      <c r="T93" s="533"/>
      <c r="U93" s="1112">
        <f t="shared" si="48"/>
        <v>0</v>
      </c>
      <c r="V93" s="1112">
        <f t="shared" si="49"/>
        <v>761.8650937412483</v>
      </c>
      <c r="W93" s="1112">
        <f t="shared" si="50"/>
        <v>4.9026067808317144</v>
      </c>
      <c r="X93" s="1112">
        <f t="shared" si="51"/>
        <v>363.77342313771322</v>
      </c>
      <c r="Y93" s="1113" t="str">
        <f t="shared" si="52"/>
        <v>No</v>
      </c>
      <c r="Z93" s="1114" t="str">
        <f t="shared" si="53"/>
        <v>-</v>
      </c>
      <c r="AA93" s="1111">
        <f t="shared" si="54"/>
        <v>0</v>
      </c>
      <c r="AC93" s="221" t="s">
        <v>1551</v>
      </c>
      <c r="AD93" s="1266" t="s">
        <v>1841</v>
      </c>
      <c r="AE93" s="1267"/>
      <c r="AF93" s="1267"/>
      <c r="AG93" s="1267"/>
      <c r="AH93" s="1267"/>
      <c r="AI93" s="1268"/>
      <c r="AK93" s="751">
        <f t="shared" si="68"/>
        <v>0</v>
      </c>
      <c r="AL93" s="752">
        <f t="shared" si="55"/>
        <v>761.8650937412483</v>
      </c>
      <c r="AM93" s="752">
        <f t="shared" si="56"/>
        <v>4.9026067808317144</v>
      </c>
      <c r="AN93" s="752">
        <f t="shared" si="57"/>
        <v>363.77342313771322</v>
      </c>
      <c r="AO93" s="752" t="str">
        <f t="shared" si="58"/>
        <v>No</v>
      </c>
      <c r="AP93" s="754" t="str">
        <f t="shared" si="59"/>
        <v>-</v>
      </c>
      <c r="AQ93" s="753">
        <f t="shared" si="60"/>
        <v>0</v>
      </c>
      <c r="AR93" s="727">
        <f>'Price Adjustments'!$C$71</f>
        <v>0</v>
      </c>
      <c r="AS93" s="819">
        <f t="shared" si="61"/>
        <v>0</v>
      </c>
      <c r="AT93" s="820">
        <f t="shared" si="62"/>
        <v>762</v>
      </c>
      <c r="AU93" s="820">
        <f t="shared" si="63"/>
        <v>5</v>
      </c>
      <c r="AV93" s="820">
        <f t="shared" si="64"/>
        <v>364</v>
      </c>
      <c r="AW93" s="821" t="str">
        <f t="shared" si="65"/>
        <v>No</v>
      </c>
      <c r="AX93" s="823" t="str">
        <f t="shared" si="66"/>
        <v>-</v>
      </c>
      <c r="AY93" s="822">
        <f t="shared" si="67"/>
        <v>0</v>
      </c>
      <c r="AZ93" s="734">
        <f t="shared" si="69"/>
        <v>0</v>
      </c>
      <c r="BA93" s="735">
        <f t="shared" si="45"/>
        <v>762</v>
      </c>
      <c r="BB93" s="735">
        <f t="shared" si="45"/>
        <v>5</v>
      </c>
      <c r="BC93" s="735">
        <f t="shared" si="45"/>
        <v>364</v>
      </c>
      <c r="BD93" s="735" t="str">
        <f t="shared" si="45"/>
        <v>No</v>
      </c>
      <c r="BE93" s="729" t="str">
        <f t="shared" si="45"/>
        <v>-</v>
      </c>
      <c r="BF93" s="736">
        <f t="shared" si="45"/>
        <v>0</v>
      </c>
    </row>
    <row r="94" spans="1:73" ht="15">
      <c r="A94" s="1100" t="s">
        <v>29</v>
      </c>
      <c r="B94" s="1101" t="s">
        <v>28</v>
      </c>
      <c r="C94" s="1102" t="s">
        <v>21</v>
      </c>
      <c r="D94" s="1103">
        <v>896</v>
      </c>
      <c r="E94" s="1104">
        <v>6</v>
      </c>
      <c r="F94" s="1104">
        <v>371</v>
      </c>
      <c r="G94" s="1105" t="s">
        <v>27</v>
      </c>
      <c r="H94" s="1106">
        <v>0.7</v>
      </c>
      <c r="I94" s="1107">
        <v>627</v>
      </c>
      <c r="K94" s="1065" t="str">
        <f t="shared" si="30"/>
        <v>-</v>
      </c>
      <c r="L94" s="1066">
        <f t="shared" si="31"/>
        <v>896</v>
      </c>
      <c r="M94" s="1066">
        <f t="shared" si="32"/>
        <v>6</v>
      </c>
      <c r="N94" s="1066">
        <f t="shared" si="33"/>
        <v>371</v>
      </c>
      <c r="O94" s="1066" t="str">
        <f t="shared" si="34"/>
        <v>Yes</v>
      </c>
      <c r="P94" s="1116">
        <f t="shared" si="35"/>
        <v>0.7</v>
      </c>
      <c r="Q94" s="1067">
        <f t="shared" si="36"/>
        <v>627</v>
      </c>
      <c r="R94" s="531">
        <f t="shared" si="46"/>
        <v>1.92529689878824E-2</v>
      </c>
      <c r="S94" s="532">
        <f t="shared" si="47"/>
        <v>-3.7999999999999999E-2</v>
      </c>
      <c r="T94" s="533"/>
      <c r="U94" s="1112">
        <f t="shared" si="48"/>
        <v>0</v>
      </c>
      <c r="V94" s="1112">
        <f t="shared" si="49"/>
        <v>878.54713512504316</v>
      </c>
      <c r="W94" s="1112">
        <f t="shared" si="50"/>
        <v>5.8831281369980566</v>
      </c>
      <c r="X94" s="1112">
        <f t="shared" si="51"/>
        <v>363.77342313771322</v>
      </c>
      <c r="Y94" s="1113" t="str">
        <f t="shared" si="52"/>
        <v>Yes</v>
      </c>
      <c r="Z94" s="1114">
        <f t="shared" si="53"/>
        <v>0.7</v>
      </c>
      <c r="AA94" s="1111">
        <f t="shared" si="54"/>
        <v>614.78689031629688</v>
      </c>
      <c r="AC94" s="221" t="s">
        <v>1551</v>
      </c>
      <c r="AD94" s="1266" t="s">
        <v>1841</v>
      </c>
      <c r="AE94" s="1267"/>
      <c r="AF94" s="1267"/>
      <c r="AG94" s="1267"/>
      <c r="AH94" s="1267"/>
      <c r="AI94" s="1268"/>
      <c r="AK94" s="751">
        <f t="shared" si="68"/>
        <v>0</v>
      </c>
      <c r="AL94" s="752">
        <f t="shared" si="55"/>
        <v>878.54713512504316</v>
      </c>
      <c r="AM94" s="752">
        <f t="shared" si="56"/>
        <v>5.8831281369980566</v>
      </c>
      <c r="AN94" s="752">
        <f t="shared" si="57"/>
        <v>363.77342313771322</v>
      </c>
      <c r="AO94" s="752" t="str">
        <f t="shared" si="58"/>
        <v>Yes</v>
      </c>
      <c r="AP94" s="754">
        <f t="shared" si="59"/>
        <v>0.7</v>
      </c>
      <c r="AQ94" s="753">
        <f t="shared" si="60"/>
        <v>614.78689031629688</v>
      </c>
      <c r="AR94" s="727">
        <f>'Price Adjustments'!$C$71</f>
        <v>0</v>
      </c>
      <c r="AS94" s="819">
        <f t="shared" si="61"/>
        <v>0</v>
      </c>
      <c r="AT94" s="820">
        <f t="shared" si="62"/>
        <v>879</v>
      </c>
      <c r="AU94" s="820">
        <f t="shared" si="63"/>
        <v>6</v>
      </c>
      <c r="AV94" s="820">
        <f t="shared" si="64"/>
        <v>364</v>
      </c>
      <c r="AW94" s="821" t="str">
        <f t="shared" si="65"/>
        <v>Yes</v>
      </c>
      <c r="AX94" s="823">
        <f t="shared" si="66"/>
        <v>0.7</v>
      </c>
      <c r="AY94" s="822">
        <f t="shared" si="67"/>
        <v>615</v>
      </c>
      <c r="AZ94" s="734">
        <f t="shared" si="69"/>
        <v>0</v>
      </c>
      <c r="BA94" s="735">
        <f t="shared" si="45"/>
        <v>879</v>
      </c>
      <c r="BB94" s="735">
        <f t="shared" si="45"/>
        <v>6</v>
      </c>
      <c r="BC94" s="735">
        <f t="shared" si="45"/>
        <v>364</v>
      </c>
      <c r="BD94" s="735" t="str">
        <f t="shared" si="45"/>
        <v>Yes</v>
      </c>
      <c r="BE94" s="729">
        <f t="shared" si="45"/>
        <v>0.7</v>
      </c>
      <c r="BF94" s="736">
        <f t="shared" si="45"/>
        <v>615</v>
      </c>
    </row>
    <row r="95" spans="1:73" ht="15">
      <c r="A95" s="1100" t="s">
        <v>26</v>
      </c>
      <c r="B95" s="1101" t="s">
        <v>25</v>
      </c>
      <c r="C95" s="1102" t="s">
        <v>21</v>
      </c>
      <c r="D95" s="1103">
        <v>1143</v>
      </c>
      <c r="E95" s="1104">
        <v>9</v>
      </c>
      <c r="F95" s="1104">
        <v>371</v>
      </c>
      <c r="G95" s="1105" t="s">
        <v>22</v>
      </c>
      <c r="H95" s="1117" t="s">
        <v>21</v>
      </c>
      <c r="I95" s="1118" t="s">
        <v>21</v>
      </c>
      <c r="K95" s="1065" t="str">
        <f t="shared" si="30"/>
        <v>-</v>
      </c>
      <c r="L95" s="1066">
        <f t="shared" si="31"/>
        <v>1143</v>
      </c>
      <c r="M95" s="1066">
        <f t="shared" si="32"/>
        <v>9</v>
      </c>
      <c r="N95" s="1066">
        <f t="shared" si="33"/>
        <v>371</v>
      </c>
      <c r="O95" s="1066" t="str">
        <f t="shared" si="34"/>
        <v>No</v>
      </c>
      <c r="P95" s="1066" t="str">
        <f t="shared" si="35"/>
        <v>-</v>
      </c>
      <c r="Q95" s="1067" t="str">
        <f t="shared" si="36"/>
        <v>-</v>
      </c>
      <c r="R95" s="531">
        <f t="shared" si="46"/>
        <v>1.92529689878824E-2</v>
      </c>
      <c r="S95" s="532">
        <f t="shared" si="47"/>
        <v>-3.7999999999999999E-2</v>
      </c>
      <c r="T95" s="533"/>
      <c r="U95" s="1112">
        <f t="shared" si="48"/>
        <v>0</v>
      </c>
      <c r="V95" s="1112">
        <f t="shared" si="49"/>
        <v>1120.7359100981298</v>
      </c>
      <c r="W95" s="1112">
        <f t="shared" si="50"/>
        <v>8.8246922054970849</v>
      </c>
      <c r="X95" s="1112">
        <f t="shared" si="51"/>
        <v>363.77342313771322</v>
      </c>
      <c r="Y95" s="1113" t="str">
        <f t="shared" si="52"/>
        <v>No</v>
      </c>
      <c r="Z95" s="1114" t="str">
        <f t="shared" si="53"/>
        <v>-</v>
      </c>
      <c r="AA95" s="1111">
        <f t="shared" si="54"/>
        <v>0</v>
      </c>
      <c r="AC95" s="221" t="s">
        <v>1551</v>
      </c>
      <c r="AD95" s="1266" t="s">
        <v>1841</v>
      </c>
      <c r="AE95" s="1267"/>
      <c r="AF95" s="1267"/>
      <c r="AG95" s="1267"/>
      <c r="AH95" s="1267"/>
      <c r="AI95" s="1268"/>
      <c r="AK95" s="751">
        <f t="shared" si="68"/>
        <v>0</v>
      </c>
      <c r="AL95" s="752">
        <f t="shared" si="55"/>
        <v>1120.7359100981298</v>
      </c>
      <c r="AM95" s="752">
        <f t="shared" si="56"/>
        <v>8.8246922054970849</v>
      </c>
      <c r="AN95" s="752">
        <f t="shared" si="57"/>
        <v>363.77342313771322</v>
      </c>
      <c r="AO95" s="752" t="str">
        <f t="shared" si="58"/>
        <v>No</v>
      </c>
      <c r="AP95" s="754" t="str">
        <f t="shared" si="59"/>
        <v>-</v>
      </c>
      <c r="AQ95" s="753">
        <f t="shared" si="60"/>
        <v>0</v>
      </c>
      <c r="AR95" s="727">
        <f>'Price Adjustments'!$C$71</f>
        <v>0</v>
      </c>
      <c r="AS95" s="819">
        <f t="shared" si="61"/>
        <v>0</v>
      </c>
      <c r="AT95" s="820">
        <f t="shared" si="62"/>
        <v>1121</v>
      </c>
      <c r="AU95" s="820">
        <f t="shared" si="63"/>
        <v>9</v>
      </c>
      <c r="AV95" s="820">
        <f t="shared" si="64"/>
        <v>364</v>
      </c>
      <c r="AW95" s="821" t="str">
        <f t="shared" si="65"/>
        <v>No</v>
      </c>
      <c r="AX95" s="821" t="str">
        <f t="shared" si="66"/>
        <v>-</v>
      </c>
      <c r="AY95" s="822">
        <f t="shared" si="67"/>
        <v>0</v>
      </c>
      <c r="AZ95" s="734">
        <f t="shared" si="69"/>
        <v>0</v>
      </c>
      <c r="BA95" s="735">
        <f t="shared" si="45"/>
        <v>1121</v>
      </c>
      <c r="BB95" s="735">
        <f t="shared" si="45"/>
        <v>9</v>
      </c>
      <c r="BC95" s="735">
        <f t="shared" si="45"/>
        <v>364</v>
      </c>
      <c r="BD95" s="735" t="str">
        <f t="shared" si="45"/>
        <v>No</v>
      </c>
      <c r="BE95" s="735" t="str">
        <f t="shared" si="45"/>
        <v>-</v>
      </c>
      <c r="BF95" s="736">
        <f t="shared" si="45"/>
        <v>0</v>
      </c>
    </row>
    <row r="96" spans="1:73" ht="15.75" thickBot="1">
      <c r="A96" s="1119" t="s">
        <v>24</v>
      </c>
      <c r="B96" s="1120" t="s">
        <v>23</v>
      </c>
      <c r="C96" s="1121">
        <v>280</v>
      </c>
      <c r="D96" s="1122">
        <v>1155</v>
      </c>
      <c r="E96" s="1123">
        <v>8</v>
      </c>
      <c r="F96" s="1123">
        <v>371</v>
      </c>
      <c r="G96" s="1124" t="s">
        <v>22</v>
      </c>
      <c r="H96" s="1125" t="s">
        <v>21</v>
      </c>
      <c r="I96" s="1126" t="s">
        <v>21</v>
      </c>
      <c r="K96" s="1077">
        <f t="shared" si="30"/>
        <v>280</v>
      </c>
      <c r="L96" s="1078">
        <f t="shared" si="31"/>
        <v>1155</v>
      </c>
      <c r="M96" s="1078">
        <f t="shared" si="32"/>
        <v>8</v>
      </c>
      <c r="N96" s="1078">
        <f t="shared" si="33"/>
        <v>371</v>
      </c>
      <c r="O96" s="1078" t="str">
        <f t="shared" si="34"/>
        <v>No</v>
      </c>
      <c r="P96" s="1078" t="str">
        <f t="shared" si="35"/>
        <v>-</v>
      </c>
      <c r="Q96" s="1079" t="str">
        <f t="shared" si="36"/>
        <v>-</v>
      </c>
      <c r="R96" s="535">
        <f t="shared" si="46"/>
        <v>1.92529689878824E-2</v>
      </c>
      <c r="S96" s="536">
        <f t="shared" si="47"/>
        <v>-3.7999999999999999E-2</v>
      </c>
      <c r="T96" s="537"/>
      <c r="U96" s="1127">
        <f t="shared" si="48"/>
        <v>274.54597972657604</v>
      </c>
      <c r="V96" s="1127">
        <f t="shared" si="49"/>
        <v>1132.5021663721259</v>
      </c>
      <c r="W96" s="1127">
        <f t="shared" si="50"/>
        <v>7.8441708493307427</v>
      </c>
      <c r="X96" s="1127">
        <f t="shared" si="51"/>
        <v>363.77342313771322</v>
      </c>
      <c r="Y96" s="1128" t="str">
        <f t="shared" si="52"/>
        <v>No</v>
      </c>
      <c r="Z96" s="1129" t="str">
        <f t="shared" si="53"/>
        <v>-</v>
      </c>
      <c r="AA96" s="1130">
        <f t="shared" si="54"/>
        <v>0</v>
      </c>
      <c r="AC96" s="221" t="s">
        <v>1551</v>
      </c>
      <c r="AD96" s="1269" t="s">
        <v>1841</v>
      </c>
      <c r="AE96" s="1270"/>
      <c r="AF96" s="1270"/>
      <c r="AG96" s="1270"/>
      <c r="AH96" s="1270"/>
      <c r="AI96" s="1271"/>
      <c r="AK96" s="755">
        <f t="shared" si="68"/>
        <v>274.54597972657604</v>
      </c>
      <c r="AL96" s="756">
        <f t="shared" si="55"/>
        <v>1132.5021663721259</v>
      </c>
      <c r="AM96" s="756">
        <f t="shared" si="56"/>
        <v>7.8441708493307427</v>
      </c>
      <c r="AN96" s="756">
        <f t="shared" si="57"/>
        <v>363.77342313771322</v>
      </c>
      <c r="AO96" s="756" t="str">
        <f t="shared" si="58"/>
        <v>No</v>
      </c>
      <c r="AP96" s="1683" t="str">
        <f t="shared" si="59"/>
        <v>-</v>
      </c>
      <c r="AQ96" s="757">
        <f t="shared" si="60"/>
        <v>0</v>
      </c>
      <c r="AR96" s="728">
        <f>'Price Adjustments'!$C$71</f>
        <v>0</v>
      </c>
      <c r="AS96" s="824">
        <f t="shared" si="61"/>
        <v>275</v>
      </c>
      <c r="AT96" s="825">
        <f t="shared" si="62"/>
        <v>1133</v>
      </c>
      <c r="AU96" s="825">
        <f t="shared" si="63"/>
        <v>8</v>
      </c>
      <c r="AV96" s="825">
        <f t="shared" si="64"/>
        <v>364</v>
      </c>
      <c r="AW96" s="826" t="str">
        <f t="shared" si="65"/>
        <v>No</v>
      </c>
      <c r="AX96" s="826" t="str">
        <f t="shared" si="66"/>
        <v>-</v>
      </c>
      <c r="AY96" s="827">
        <f t="shared" si="67"/>
        <v>0</v>
      </c>
      <c r="AZ96" s="737">
        <f t="shared" si="69"/>
        <v>275</v>
      </c>
      <c r="BA96" s="738">
        <f t="shared" si="45"/>
        <v>1133</v>
      </c>
      <c r="BB96" s="738">
        <f t="shared" si="45"/>
        <v>8</v>
      </c>
      <c r="BC96" s="738">
        <f t="shared" si="45"/>
        <v>364</v>
      </c>
      <c r="BD96" s="738" t="str">
        <f t="shared" si="45"/>
        <v>No</v>
      </c>
      <c r="BE96" s="738" t="str">
        <f t="shared" si="45"/>
        <v>-</v>
      </c>
      <c r="BF96" s="739">
        <f t="shared" si="45"/>
        <v>0</v>
      </c>
    </row>
    <row r="97" spans="1:58" ht="15.75" thickBot="1">
      <c r="A97" s="1131"/>
      <c r="B97" s="1132"/>
      <c r="C97" s="1132"/>
      <c r="D97" s="1132"/>
      <c r="E97" s="1132"/>
      <c r="F97" s="1132"/>
      <c r="G97" s="1132"/>
      <c r="H97" s="1132"/>
      <c r="I97" s="1132"/>
      <c r="AA97" s="903"/>
      <c r="AB97" s="1133"/>
      <c r="AE97" s="903"/>
      <c r="AP97" s="956"/>
      <c r="BB97" s="903"/>
    </row>
    <row r="98" spans="1:58" ht="15">
      <c r="A98" s="1095"/>
      <c r="B98" s="1094"/>
      <c r="C98" s="1094"/>
      <c r="D98" s="1094"/>
      <c r="E98" s="1094"/>
      <c r="F98" s="1094"/>
      <c r="G98" s="1094"/>
      <c r="H98" s="1094"/>
      <c r="I98" s="1094"/>
      <c r="AA98" s="903"/>
      <c r="AB98" s="903"/>
      <c r="AE98" s="903"/>
      <c r="BC98" s="903"/>
    </row>
    <row r="99" spans="1:58" ht="15">
      <c r="A99" s="1092">
        <v>9</v>
      </c>
      <c r="B99" s="1093" t="s">
        <v>20</v>
      </c>
      <c r="C99" s="1094"/>
      <c r="D99" s="1094"/>
      <c r="E99" s="1094"/>
      <c r="F99" s="1094"/>
      <c r="G99" s="1094"/>
      <c r="H99" s="1094"/>
      <c r="I99" s="907"/>
      <c r="Y99" s="908"/>
      <c r="AY99" s="906"/>
      <c r="BF99" s="906"/>
    </row>
    <row r="100" spans="1:58" ht="15.75" thickBot="1">
      <c r="A100" s="1095"/>
      <c r="B100" s="1094"/>
      <c r="C100" s="1094"/>
      <c r="D100" s="1094"/>
      <c r="E100" s="1094"/>
      <c r="F100" s="1094"/>
      <c r="G100" s="1094"/>
      <c r="H100" s="1630" t="s">
        <v>5674</v>
      </c>
      <c r="I100" s="906"/>
      <c r="J100" s="906"/>
      <c r="K100" s="906"/>
      <c r="L100" s="906"/>
      <c r="N100" s="906"/>
      <c r="P100" s="906"/>
      <c r="Q100" s="906"/>
      <c r="R100" s="906"/>
    </row>
    <row r="101" spans="1:58" ht="23.25" thickBot="1">
      <c r="A101" s="1134"/>
      <c r="B101" s="1135"/>
      <c r="C101" s="1776" t="s">
        <v>19</v>
      </c>
      <c r="D101" s="1777"/>
      <c r="E101" s="1777"/>
      <c r="F101" s="1778"/>
      <c r="G101" s="1094"/>
      <c r="H101" s="992"/>
      <c r="I101" s="917" t="s">
        <v>1559</v>
      </c>
      <c r="J101" s="993"/>
      <c r="K101" s="994"/>
      <c r="L101" s="1779" t="s">
        <v>1558</v>
      </c>
      <c r="M101" s="1781"/>
      <c r="N101" s="992"/>
      <c r="O101" s="995" t="s">
        <v>1552</v>
      </c>
      <c r="P101" s="993"/>
      <c r="Q101" s="961"/>
      <c r="S101" s="1244" t="s">
        <v>3113</v>
      </c>
      <c r="T101" s="906"/>
      <c r="U101" s="906"/>
      <c r="V101" s="906"/>
      <c r="W101" s="906"/>
      <c r="X101" s="906"/>
      <c r="AA101" s="992"/>
      <c r="AB101" s="993"/>
      <c r="AC101" s="916" t="s">
        <v>1547</v>
      </c>
      <c r="AD101" s="961"/>
      <c r="AE101" s="1136"/>
      <c r="AF101" s="992"/>
      <c r="AG101" s="916" t="s">
        <v>1556</v>
      </c>
      <c r="AH101" s="993"/>
      <c r="AI101" s="961"/>
      <c r="AJ101" s="992"/>
      <c r="AK101" s="916" t="s">
        <v>1549</v>
      </c>
      <c r="AL101" s="993"/>
      <c r="AM101" s="961"/>
    </row>
    <row r="102" spans="1:58" ht="92.25" customHeight="1" thickBot="1">
      <c r="A102" s="999" t="s">
        <v>18</v>
      </c>
      <c r="B102" s="1001" t="s">
        <v>17</v>
      </c>
      <c r="C102" s="999" t="s">
        <v>3109</v>
      </c>
      <c r="D102" s="1000" t="s">
        <v>3110</v>
      </c>
      <c r="E102" s="1000" t="s">
        <v>3111</v>
      </c>
      <c r="F102" s="1001" t="s">
        <v>3112</v>
      </c>
      <c r="G102" s="1094"/>
      <c r="H102" s="184" t="s">
        <v>3109</v>
      </c>
      <c r="I102" s="184" t="s">
        <v>3110</v>
      </c>
      <c r="J102" s="184" t="s">
        <v>3111</v>
      </c>
      <c r="K102" s="184" t="s">
        <v>3112</v>
      </c>
      <c r="L102" s="184" t="s">
        <v>1542</v>
      </c>
      <c r="M102" s="187" t="s">
        <v>1543</v>
      </c>
      <c r="N102" s="527" t="s">
        <v>3109</v>
      </c>
      <c r="O102" s="538" t="s">
        <v>3110</v>
      </c>
      <c r="P102" s="538" t="s">
        <v>3111</v>
      </c>
      <c r="Q102" s="539" t="s">
        <v>3112</v>
      </c>
      <c r="S102" s="176" t="s">
        <v>1546</v>
      </c>
      <c r="T102" s="1248"/>
      <c r="U102" s="1241"/>
      <c r="V102" s="1249" t="s">
        <v>1555</v>
      </c>
      <c r="W102" s="1241"/>
      <c r="X102" s="1241"/>
      <c r="Y102" s="1262"/>
      <c r="AA102" s="177" t="str">
        <f t="shared" ref="AA102:AD102" si="70">N102</f>
        <v>WF01B
First Attendance - Single Professional</v>
      </c>
      <c r="AB102" s="177" t="str">
        <f t="shared" si="70"/>
        <v>WF02B
First Attendance - Multi Professional</v>
      </c>
      <c r="AC102" s="177" t="str">
        <f t="shared" si="70"/>
        <v>WF01A
Follow Up Attendance - Single Professional</v>
      </c>
      <c r="AD102" s="177" t="str">
        <f t="shared" si="70"/>
        <v>WF02A
Follow Up Attendance - Multi Professional</v>
      </c>
      <c r="AE102" s="796" t="s">
        <v>1548</v>
      </c>
      <c r="AF102" s="814" t="str">
        <f>AA102</f>
        <v>WF01B
First Attendance - Single Professional</v>
      </c>
      <c r="AG102" s="814" t="str">
        <f>AB102</f>
        <v>WF02B
First Attendance - Multi Professional</v>
      </c>
      <c r="AH102" s="814" t="str">
        <f>AC102</f>
        <v>WF01A
Follow Up Attendance - Single Professional</v>
      </c>
      <c r="AI102" s="814" t="str">
        <f>AD102</f>
        <v>WF02A
Follow Up Attendance - Multi Professional</v>
      </c>
      <c r="AJ102" s="177" t="str">
        <f>AF102</f>
        <v>WF01B
First Attendance - Single Professional</v>
      </c>
      <c r="AK102" s="177" t="str">
        <f t="shared" ref="AK102:AM104" si="71">AG102</f>
        <v>WF02B
First Attendance - Multi Professional</v>
      </c>
      <c r="AL102" s="177" t="str">
        <f t="shared" si="71"/>
        <v>WF01A
Follow Up Attendance - Single Professional</v>
      </c>
      <c r="AM102" s="177" t="str">
        <f t="shared" si="71"/>
        <v>WF02A
Follow Up Attendance - Multi Professional</v>
      </c>
    </row>
    <row r="103" spans="1:58" ht="15">
      <c r="A103" s="1137">
        <v>501</v>
      </c>
      <c r="B103" s="1138" t="s">
        <v>12</v>
      </c>
      <c r="C103" s="1139">
        <v>131</v>
      </c>
      <c r="D103" s="1140">
        <v>138</v>
      </c>
      <c r="E103" s="1140">
        <v>66</v>
      </c>
      <c r="F103" s="1141">
        <v>83</v>
      </c>
      <c r="G103" s="1094"/>
      <c r="H103" s="945">
        <f t="shared" ref="H103:K104" si="72">C103</f>
        <v>131</v>
      </c>
      <c r="I103" s="929">
        <f t="shared" si="72"/>
        <v>138</v>
      </c>
      <c r="J103" s="929">
        <f t="shared" si="72"/>
        <v>66</v>
      </c>
      <c r="K103" s="1019">
        <f t="shared" si="72"/>
        <v>83</v>
      </c>
      <c r="L103" s="528">
        <f>$F$6</f>
        <v>1.92529689878824E-2</v>
      </c>
      <c r="M103" s="700">
        <f>$F$7</f>
        <v>-3.7999999999999999E-2</v>
      </c>
      <c r="N103" s="1142">
        <f t="shared" ref="N103:Q104" si="73">H103*(1+$L103)*(1+$M103)</f>
        <v>128.4482976577909</v>
      </c>
      <c r="O103" s="1143">
        <f t="shared" si="73"/>
        <v>135.31194715095532</v>
      </c>
      <c r="P103" s="1143">
        <f t="shared" si="73"/>
        <v>64.71440950697864</v>
      </c>
      <c r="Q103" s="1144">
        <f t="shared" si="73"/>
        <v>81.38327256180645</v>
      </c>
      <c r="S103" s="220" t="s">
        <v>1551</v>
      </c>
      <c r="T103" s="1263" t="s">
        <v>1841</v>
      </c>
      <c r="U103" s="1264"/>
      <c r="V103" s="1264"/>
      <c r="W103" s="1264"/>
      <c r="X103" s="1264"/>
      <c r="Y103" s="1265"/>
      <c r="AA103" s="782">
        <f>IF($S$103="Rollover",N103,"Error")</f>
        <v>128.4482976577909</v>
      </c>
      <c r="AB103" s="783">
        <f t="shared" ref="AB103:AD103" si="74">IF($S$103="Rollover",O103,"Error")</f>
        <v>135.31194715095532</v>
      </c>
      <c r="AC103" s="783">
        <f t="shared" si="74"/>
        <v>64.71440950697864</v>
      </c>
      <c r="AD103" s="784">
        <f t="shared" si="74"/>
        <v>81.38327256180645</v>
      </c>
      <c r="AE103" s="779">
        <f>'Price Adjustments'!$C$71</f>
        <v>0</v>
      </c>
      <c r="AF103" s="828">
        <f t="shared" ref="AF103:AI104" si="75">ROUND(AA103*(1+$AE103),0)</f>
        <v>128</v>
      </c>
      <c r="AG103" s="817">
        <f t="shared" si="75"/>
        <v>135</v>
      </c>
      <c r="AH103" s="817">
        <f t="shared" si="75"/>
        <v>65</v>
      </c>
      <c r="AI103" s="829">
        <f t="shared" si="75"/>
        <v>81</v>
      </c>
      <c r="AJ103" s="740">
        <f>AF103</f>
        <v>128</v>
      </c>
      <c r="AK103" s="741">
        <f t="shared" si="71"/>
        <v>135</v>
      </c>
      <c r="AL103" s="741">
        <f t="shared" si="71"/>
        <v>65</v>
      </c>
      <c r="AM103" s="742">
        <f t="shared" si="71"/>
        <v>81</v>
      </c>
    </row>
    <row r="104" spans="1:58" ht="15.75" thickBot="1">
      <c r="A104" s="1145">
        <v>560</v>
      </c>
      <c r="B104" s="1146" t="s">
        <v>11</v>
      </c>
      <c r="C104" s="1147">
        <v>131</v>
      </c>
      <c r="D104" s="1148">
        <v>138</v>
      </c>
      <c r="E104" s="1148">
        <v>66</v>
      </c>
      <c r="F104" s="1149">
        <v>83</v>
      </c>
      <c r="G104" s="1094"/>
      <c r="H104" s="950">
        <f t="shared" si="72"/>
        <v>131</v>
      </c>
      <c r="I104" s="941">
        <f t="shared" si="72"/>
        <v>138</v>
      </c>
      <c r="J104" s="941">
        <f t="shared" si="72"/>
        <v>66</v>
      </c>
      <c r="K104" s="1037">
        <f t="shared" si="72"/>
        <v>83</v>
      </c>
      <c r="L104" s="535">
        <f>$F$6</f>
        <v>1.92529689878824E-2</v>
      </c>
      <c r="M104" s="702">
        <f>$F$7</f>
        <v>-3.7999999999999999E-2</v>
      </c>
      <c r="N104" s="1150">
        <f t="shared" si="73"/>
        <v>128.4482976577909</v>
      </c>
      <c r="O104" s="1151">
        <f t="shared" si="73"/>
        <v>135.31194715095532</v>
      </c>
      <c r="P104" s="1151">
        <f t="shared" si="73"/>
        <v>64.71440950697864</v>
      </c>
      <c r="Q104" s="1152">
        <f t="shared" si="73"/>
        <v>81.38327256180645</v>
      </c>
      <c r="S104" s="222" t="s">
        <v>1551</v>
      </c>
      <c r="T104" s="1269" t="s">
        <v>1841</v>
      </c>
      <c r="U104" s="1270"/>
      <c r="V104" s="1270"/>
      <c r="W104" s="1270"/>
      <c r="X104" s="1270"/>
      <c r="Y104" s="1271"/>
      <c r="AA104" s="785">
        <f>IF($S$104="Rollover",N104,"Error")</f>
        <v>128.4482976577909</v>
      </c>
      <c r="AB104" s="786">
        <f t="shared" ref="AB104:AD104" si="76">IF($S$104="Rollover",O104,"Error")</f>
        <v>135.31194715095532</v>
      </c>
      <c r="AC104" s="786">
        <f t="shared" si="76"/>
        <v>64.71440950697864</v>
      </c>
      <c r="AD104" s="787">
        <f t="shared" si="76"/>
        <v>81.38327256180645</v>
      </c>
      <c r="AE104" s="780">
        <f>'Price Adjustments'!$C$71</f>
        <v>0</v>
      </c>
      <c r="AF104" s="830">
        <f t="shared" si="75"/>
        <v>128</v>
      </c>
      <c r="AG104" s="826">
        <f t="shared" si="75"/>
        <v>135</v>
      </c>
      <c r="AH104" s="826">
        <f t="shared" si="75"/>
        <v>65</v>
      </c>
      <c r="AI104" s="831">
        <f t="shared" si="75"/>
        <v>81</v>
      </c>
      <c r="AJ104" s="743">
        <f>AF104</f>
        <v>128</v>
      </c>
      <c r="AK104" s="744">
        <f t="shared" si="71"/>
        <v>135</v>
      </c>
      <c r="AL104" s="744">
        <f t="shared" si="71"/>
        <v>65</v>
      </c>
      <c r="AM104" s="745">
        <f t="shared" si="71"/>
        <v>81</v>
      </c>
    </row>
    <row r="105" spans="1:58" ht="15.75" thickBot="1">
      <c r="A105" s="1153"/>
      <c r="B105" s="1153"/>
      <c r="C105" s="1153"/>
      <c r="D105" s="1153"/>
      <c r="E105" s="1153"/>
      <c r="F105" s="1153"/>
      <c r="G105" s="1090"/>
      <c r="H105" s="1154"/>
      <c r="I105" s="1154"/>
      <c r="J105" s="1154"/>
      <c r="K105" s="1154"/>
      <c r="L105" s="909"/>
      <c r="M105" s="909"/>
      <c r="N105" s="909"/>
      <c r="O105" s="903"/>
      <c r="P105" s="909"/>
      <c r="Q105" s="1155"/>
      <c r="R105" s="1155"/>
      <c r="S105" s="1155"/>
      <c r="T105" s="1155"/>
      <c r="W105" s="906"/>
      <c r="X105" s="486"/>
      <c r="Y105" s="903"/>
      <c r="Z105" s="487"/>
      <c r="AA105" s="967"/>
      <c r="AB105" s="903"/>
    </row>
    <row r="106" spans="1:58" ht="15">
      <c r="A106" s="1095"/>
      <c r="B106" s="1094"/>
      <c r="C106" s="1094"/>
      <c r="D106" s="1094"/>
      <c r="E106" s="1094"/>
      <c r="F106" s="1094"/>
      <c r="G106" s="1090"/>
      <c r="X106" s="903"/>
      <c r="Y106" s="903"/>
      <c r="Z106" s="903"/>
      <c r="AA106" s="903"/>
      <c r="AB106" s="903"/>
    </row>
    <row r="107" spans="1:58" ht="15.75" thickBot="1">
      <c r="A107" s="1092">
        <v>10</v>
      </c>
      <c r="B107" s="1093" t="s">
        <v>10</v>
      </c>
      <c r="C107" s="1094"/>
      <c r="D107" s="1094"/>
      <c r="E107" s="1094"/>
      <c r="F107" s="1094"/>
      <c r="G107" s="1094"/>
      <c r="H107" s="1090"/>
      <c r="I107" s="907"/>
    </row>
    <row r="108" spans="1:58" ht="23.25" thickBot="1">
      <c r="A108" s="1095"/>
      <c r="B108" s="1094"/>
      <c r="C108" s="1094"/>
      <c r="D108" s="1094"/>
      <c r="E108" s="1630" t="s">
        <v>5674</v>
      </c>
      <c r="J108" s="1244" t="s">
        <v>3113</v>
      </c>
      <c r="K108" s="906"/>
      <c r="L108" s="906"/>
      <c r="M108" s="906"/>
      <c r="N108" s="906"/>
      <c r="O108" s="906"/>
      <c r="R108" s="1156" t="s">
        <v>1547</v>
      </c>
      <c r="S108" s="1136"/>
      <c r="T108" s="1156" t="s">
        <v>1556</v>
      </c>
      <c r="U108" s="1156" t="s">
        <v>1549</v>
      </c>
    </row>
    <row r="109" spans="1:58" ht="63" customHeight="1" thickBot="1">
      <c r="A109" s="1157" t="s">
        <v>6</v>
      </c>
      <c r="B109" s="1158" t="s">
        <v>5</v>
      </c>
      <c r="C109" s="1159" t="s">
        <v>4</v>
      </c>
      <c r="D109" s="1094"/>
      <c r="E109" s="488" t="s">
        <v>4</v>
      </c>
      <c r="F109" s="184" t="s">
        <v>1542</v>
      </c>
      <c r="G109" s="184" t="s">
        <v>1543</v>
      </c>
      <c r="H109" s="488" t="s">
        <v>4</v>
      </c>
      <c r="J109" s="176" t="s">
        <v>1546</v>
      </c>
      <c r="K109" s="1248"/>
      <c r="L109" s="1241"/>
      <c r="M109" s="1249" t="s">
        <v>1555</v>
      </c>
      <c r="N109" s="1241"/>
      <c r="O109" s="1241"/>
      <c r="P109" s="1262"/>
      <c r="R109" s="838" t="s">
        <v>4</v>
      </c>
      <c r="S109" s="796" t="s">
        <v>1548</v>
      </c>
      <c r="T109" s="834" t="s">
        <v>4</v>
      </c>
      <c r="U109" s="838" t="s">
        <v>4</v>
      </c>
    </row>
    <row r="110" spans="1:58" ht="15">
      <c r="A110" s="1160" t="s">
        <v>1</v>
      </c>
      <c r="B110" s="1161" t="s">
        <v>9</v>
      </c>
      <c r="C110" s="1162">
        <v>43</v>
      </c>
      <c r="D110" s="1094"/>
      <c r="E110" s="1163">
        <f>C110</f>
        <v>43</v>
      </c>
      <c r="F110" s="528">
        <f>$F$6</f>
        <v>1.92529689878824E-2</v>
      </c>
      <c r="G110" s="700">
        <f>$F$7</f>
        <v>-3.7999999999999999E-2</v>
      </c>
      <c r="H110" s="1163">
        <f>IFERROR(E110*(1+F110)*(1+G110),"-")</f>
        <v>42.162418315152749</v>
      </c>
      <c r="J110" s="220" t="s">
        <v>1551</v>
      </c>
      <c r="K110" s="1263" t="s">
        <v>1841</v>
      </c>
      <c r="L110" s="1264"/>
      <c r="M110" s="1264"/>
      <c r="N110" s="1264"/>
      <c r="O110" s="1264"/>
      <c r="P110" s="1265"/>
      <c r="R110" s="788">
        <f>IF(J110="Rollover",H110,"Error")</f>
        <v>42.162418315152749</v>
      </c>
      <c r="S110" s="779">
        <f>'Price Adjustments'!$C$71</f>
        <v>0</v>
      </c>
      <c r="T110" s="832">
        <f>ROUND(R110*(1+$S110),0)</f>
        <v>42</v>
      </c>
      <c r="U110" s="570">
        <f>T110</f>
        <v>42</v>
      </c>
    </row>
    <row r="111" spans="1:58" ht="15.75" thickBot="1">
      <c r="A111" s="1164" t="s">
        <v>1</v>
      </c>
      <c r="B111" s="1165" t="s">
        <v>8</v>
      </c>
      <c r="C111" s="1166">
        <v>55</v>
      </c>
      <c r="D111" s="1094"/>
      <c r="E111" s="1167">
        <f>C111</f>
        <v>55</v>
      </c>
      <c r="F111" s="535">
        <f>$F$6</f>
        <v>1.92529689878824E-2</v>
      </c>
      <c r="G111" s="702">
        <f>$F$7</f>
        <v>-3.7999999999999999E-2</v>
      </c>
      <c r="H111" s="1167">
        <f>IFERROR(E111*(1+F111)*(1+G111),"-")</f>
        <v>53.928674589148862</v>
      </c>
      <c r="J111" s="222" t="s">
        <v>1551</v>
      </c>
      <c r="K111" s="1269" t="s">
        <v>1841</v>
      </c>
      <c r="L111" s="1270"/>
      <c r="M111" s="1270"/>
      <c r="N111" s="1270"/>
      <c r="O111" s="1270"/>
      <c r="P111" s="1271"/>
      <c r="R111" s="789">
        <f t="shared" ref="R111" si="77">IF(J111="Rollover",H111,"Error")</f>
        <v>53.928674589148862</v>
      </c>
      <c r="S111" s="780">
        <f>'Price Adjustments'!$C$71</f>
        <v>0</v>
      </c>
      <c r="T111" s="833">
        <f>ROUND(R111*(1+$S111),0)</f>
        <v>54</v>
      </c>
      <c r="U111" s="571">
        <f>T111</f>
        <v>54</v>
      </c>
    </row>
    <row r="112" spans="1:58" ht="15.75" thickBot="1">
      <c r="A112" s="1153"/>
      <c r="B112" s="1153"/>
      <c r="C112" s="1153"/>
      <c r="D112" s="1090"/>
      <c r="E112" s="1090"/>
    </row>
    <row r="113" spans="1:62" ht="15">
      <c r="A113" s="1095"/>
      <c r="B113" s="1094"/>
      <c r="C113" s="1094"/>
      <c r="D113" s="1090"/>
      <c r="E113" s="1094"/>
      <c r="F113" s="1094"/>
      <c r="H113" s="1094"/>
    </row>
    <row r="114" spans="1:62" ht="15.75" thickBot="1">
      <c r="A114" s="1092">
        <v>11</v>
      </c>
      <c r="B114" s="1093" t="s">
        <v>7</v>
      </c>
      <c r="C114" s="1094"/>
      <c r="D114" s="1090"/>
      <c r="E114" s="1630" t="s">
        <v>5674</v>
      </c>
      <c r="F114" s="1094"/>
      <c r="H114" s="1094"/>
    </row>
    <row r="115" spans="1:62" ht="30.75" customHeight="1" thickBot="1">
      <c r="A115" s="1095"/>
      <c r="B115" s="1094"/>
      <c r="C115" s="1094"/>
      <c r="D115" s="1094"/>
      <c r="E115" s="1168" t="s">
        <v>1559</v>
      </c>
      <c r="F115" s="917" t="s">
        <v>1558</v>
      </c>
      <c r="G115" s="917"/>
      <c r="H115" s="1168" t="s">
        <v>1552</v>
      </c>
      <c r="J115" s="1244" t="s">
        <v>3113</v>
      </c>
      <c r="K115" s="906"/>
      <c r="L115" s="906"/>
      <c r="M115" s="906"/>
      <c r="N115" s="906"/>
      <c r="O115" s="906"/>
      <c r="R115" s="1156" t="s">
        <v>1547</v>
      </c>
      <c r="S115" s="1136"/>
      <c r="T115" s="1156" t="s">
        <v>1556</v>
      </c>
      <c r="U115" s="1156" t="s">
        <v>1549</v>
      </c>
    </row>
    <row r="116" spans="1:62" ht="34.5" customHeight="1" thickBot="1">
      <c r="A116" s="1157" t="s">
        <v>6</v>
      </c>
      <c r="B116" s="1158" t="s">
        <v>5</v>
      </c>
      <c r="C116" s="1159" t="s">
        <v>4</v>
      </c>
      <c r="D116" s="1094"/>
      <c r="E116" s="191" t="s">
        <v>4</v>
      </c>
      <c r="F116" s="527" t="s">
        <v>1542</v>
      </c>
      <c r="G116" s="527" t="s">
        <v>1543</v>
      </c>
      <c r="H116" s="540" t="s">
        <v>4</v>
      </c>
      <c r="J116" s="176" t="s">
        <v>1546</v>
      </c>
      <c r="K116" s="1248"/>
      <c r="L116" s="1241"/>
      <c r="M116" s="1249" t="s">
        <v>1555</v>
      </c>
      <c r="N116" s="1241"/>
      <c r="O116" s="1241"/>
      <c r="P116" s="1262"/>
      <c r="R116" s="839" t="str">
        <f>R109</f>
        <v>Tariff (£)</v>
      </c>
      <c r="S116" s="796" t="s">
        <v>1548</v>
      </c>
      <c r="T116" s="834" t="s">
        <v>4</v>
      </c>
      <c r="U116" s="838" t="s">
        <v>4</v>
      </c>
    </row>
    <row r="117" spans="1:62" ht="15">
      <c r="A117" s="1160" t="s">
        <v>1</v>
      </c>
      <c r="B117" s="1169" t="s">
        <v>3</v>
      </c>
      <c r="C117" s="1170">
        <v>184</v>
      </c>
      <c r="D117" s="1094"/>
      <c r="E117" s="1171">
        <f>C117</f>
        <v>184</v>
      </c>
      <c r="F117" s="528">
        <f>$F$6</f>
        <v>1.92529689878824E-2</v>
      </c>
      <c r="G117" s="700">
        <f>$F$7</f>
        <v>-3.7999999999999999E-2</v>
      </c>
      <c r="H117" s="1172">
        <f>IFERROR(E117*(1+F117)*(1+G117),"-")</f>
        <v>180.41592953460707</v>
      </c>
      <c r="J117" s="220" t="s">
        <v>1551</v>
      </c>
      <c r="K117" s="1263" t="s">
        <v>1841</v>
      </c>
      <c r="L117" s="1264"/>
      <c r="M117" s="1264"/>
      <c r="N117" s="1264"/>
      <c r="O117" s="1264"/>
      <c r="P117" s="1265"/>
      <c r="R117" s="788">
        <f>IF(J117="Rollover",H117,"Error")</f>
        <v>180.41592953460707</v>
      </c>
      <c r="S117" s="779">
        <f>'Price Adjustments'!$C$71</f>
        <v>0</v>
      </c>
      <c r="T117" s="832">
        <f>ROUND(R117*(1+$S117),0)</f>
        <v>180</v>
      </c>
      <c r="U117" s="570">
        <f>T117</f>
        <v>180</v>
      </c>
    </row>
    <row r="118" spans="1:62" ht="15">
      <c r="A118" s="1160" t="s">
        <v>1</v>
      </c>
      <c r="B118" s="1169" t="s">
        <v>2</v>
      </c>
      <c r="C118" s="1162">
        <v>284</v>
      </c>
      <c r="D118" s="1094"/>
      <c r="E118" s="1173">
        <f>C118</f>
        <v>284</v>
      </c>
      <c r="F118" s="531">
        <f>$F$6</f>
        <v>1.92529689878824E-2</v>
      </c>
      <c r="G118" s="701">
        <f>$F$7</f>
        <v>-3.7999999999999999E-2</v>
      </c>
      <c r="H118" s="1163">
        <f>IFERROR(E118*(1+F118)*(1+G118),"-")</f>
        <v>278.46806515124138</v>
      </c>
      <c r="J118" s="221" t="s">
        <v>1551</v>
      </c>
      <c r="K118" s="1266" t="s">
        <v>1841</v>
      </c>
      <c r="L118" s="1267"/>
      <c r="M118" s="1267"/>
      <c r="N118" s="1267"/>
      <c r="O118" s="1267"/>
      <c r="P118" s="1268"/>
      <c r="R118" s="790">
        <f t="shared" ref="R118:R119" si="78">IF(J118="Rollover",H118,"Error")</f>
        <v>278.46806515124138</v>
      </c>
      <c r="S118" s="781">
        <f>'Price Adjustments'!$C$71</f>
        <v>0</v>
      </c>
      <c r="T118" s="835">
        <f>ROUND(R118*(1+$S118),0)</f>
        <v>278</v>
      </c>
      <c r="U118" s="572">
        <f>T118</f>
        <v>278</v>
      </c>
    </row>
    <row r="119" spans="1:62" ht="15.75" thickBot="1">
      <c r="A119" s="1164" t="s">
        <v>1</v>
      </c>
      <c r="B119" s="1174" t="s">
        <v>0</v>
      </c>
      <c r="C119" s="1166">
        <v>284</v>
      </c>
      <c r="D119" s="1094"/>
      <c r="E119" s="1175">
        <f>C119</f>
        <v>284</v>
      </c>
      <c r="F119" s="535">
        <f>$F$6</f>
        <v>1.92529689878824E-2</v>
      </c>
      <c r="G119" s="746">
        <f>$F$7</f>
        <v>-3.7999999999999999E-2</v>
      </c>
      <c r="H119" s="1167">
        <f>IFERROR(E119*(1+F119)*(1+G119),"-")</f>
        <v>278.46806515124138</v>
      </c>
      <c r="J119" s="1253" t="s">
        <v>1551</v>
      </c>
      <c r="K119" s="1272" t="s">
        <v>1841</v>
      </c>
      <c r="L119" s="955"/>
      <c r="M119" s="955"/>
      <c r="N119" s="955"/>
      <c r="O119" s="955"/>
      <c r="P119" s="1273"/>
      <c r="R119" s="789">
        <f t="shared" si="78"/>
        <v>278.46806515124138</v>
      </c>
      <c r="S119" s="780">
        <f>'Price Adjustments'!$C$71</f>
        <v>0</v>
      </c>
      <c r="T119" s="833">
        <f>ROUND(R119*(1+$S119),0)</f>
        <v>278</v>
      </c>
      <c r="U119" s="571">
        <f>T119</f>
        <v>278</v>
      </c>
    </row>
    <row r="120" spans="1:62" ht="15.75" thickBot="1">
      <c r="A120" s="1153"/>
      <c r="B120" s="1153"/>
      <c r="C120" s="1153"/>
      <c r="D120" s="1090"/>
    </row>
    <row r="121" spans="1:62" ht="15">
      <c r="A121" s="1775" t="s">
        <v>1870</v>
      </c>
      <c r="B121" s="1775"/>
      <c r="C121" s="1094"/>
      <c r="D121" s="1094"/>
      <c r="F121" s="896"/>
      <c r="G121" s="896"/>
      <c r="H121" s="896"/>
      <c r="O121" s="1094"/>
      <c r="S121" s="1094"/>
      <c r="U121" s="1094"/>
    </row>
    <row r="122" spans="1:62" ht="15.75" thickBot="1">
      <c r="A122" s="1092">
        <v>12</v>
      </c>
      <c r="B122" s="1093" t="s">
        <v>1859</v>
      </c>
      <c r="C122" s="1176"/>
      <c r="E122" s="908" t="s">
        <v>3120</v>
      </c>
      <c r="F122" s="906"/>
      <c r="G122" s="906"/>
    </row>
    <row r="123" spans="1:62" ht="38.25" customHeight="1" thickBot="1">
      <c r="A123" s="1176"/>
      <c r="B123" s="1176"/>
      <c r="C123" s="1176"/>
      <c r="E123" s="1156" t="s">
        <v>3119</v>
      </c>
      <c r="F123" s="1177" t="s">
        <v>1558</v>
      </c>
      <c r="G123" s="1178"/>
      <c r="H123" s="1156" t="s">
        <v>1615</v>
      </c>
      <c r="J123" s="1244" t="s">
        <v>3113</v>
      </c>
      <c r="K123" s="906"/>
      <c r="L123" s="906"/>
      <c r="M123" s="906"/>
      <c r="N123" s="906"/>
      <c r="O123" s="906"/>
      <c r="R123" s="1156" t="s">
        <v>1547</v>
      </c>
      <c r="S123" s="1136"/>
      <c r="T123" s="1156" t="s">
        <v>1556</v>
      </c>
      <c r="U123" s="1156" t="s">
        <v>1549</v>
      </c>
      <c r="W123" s="1179"/>
    </row>
    <row r="124" spans="1:62" ht="63.75" customHeight="1" thickBot="1">
      <c r="A124" s="999" t="s">
        <v>52</v>
      </c>
      <c r="B124" s="998" t="s">
        <v>51</v>
      </c>
      <c r="C124" s="999" t="s">
        <v>4</v>
      </c>
      <c r="E124" s="191" t="s">
        <v>3122</v>
      </c>
      <c r="F124" s="527" t="s">
        <v>1542</v>
      </c>
      <c r="G124" s="527" t="s">
        <v>1543</v>
      </c>
      <c r="H124" s="540" t="s">
        <v>4</v>
      </c>
      <c r="J124" s="176" t="s">
        <v>1546</v>
      </c>
      <c r="K124" s="1248"/>
      <c r="L124" s="1241"/>
      <c r="M124" s="1249" t="s">
        <v>1555</v>
      </c>
      <c r="N124" s="1241"/>
      <c r="O124" s="1241"/>
      <c r="P124" s="1262"/>
      <c r="R124" s="838" t="s">
        <v>4</v>
      </c>
      <c r="S124" s="796" t="s">
        <v>1548</v>
      </c>
      <c r="T124" s="834" t="s">
        <v>50</v>
      </c>
      <c r="U124" s="838" t="s">
        <v>50</v>
      </c>
    </row>
    <row r="125" spans="1:62" ht="15.75" thickBot="1">
      <c r="A125" s="1180" t="s">
        <v>1857</v>
      </c>
      <c r="B125" s="1181" t="s">
        <v>1861</v>
      </c>
      <c r="C125" s="1182" t="s">
        <v>21</v>
      </c>
      <c r="E125" s="1171">
        <f>'2015-16 New National Currencies'!$AJ$22</f>
        <v>668</v>
      </c>
      <c r="F125" s="263">
        <f>$F$6</f>
        <v>1.92529689878824E-2</v>
      </c>
      <c r="G125" s="777">
        <f>$F$7</f>
        <v>-3.7999999999999999E-2</v>
      </c>
      <c r="H125" s="1183">
        <f>E125*(1+$F125)*(1+$G125)</f>
        <v>654.98826591911711</v>
      </c>
      <c r="J125" s="220" t="s">
        <v>3121</v>
      </c>
      <c r="K125" s="1763" t="s">
        <v>5676</v>
      </c>
      <c r="L125" s="1764"/>
      <c r="M125" s="1764"/>
      <c r="N125" s="1764"/>
      <c r="O125" s="1764"/>
      <c r="P125" s="1765"/>
      <c r="R125" s="1633">
        <f>IF(J125="Spell based",H125,"Error")</f>
        <v>654.98826591911711</v>
      </c>
      <c r="S125" s="719">
        <f>'Price Adjustments'!$C$71</f>
        <v>0</v>
      </c>
      <c r="T125" s="835">
        <f>IFERROR(ROUND(R125*(1+$S125),0),"-")</f>
        <v>655</v>
      </c>
      <c r="U125" s="572">
        <f>T125</f>
        <v>655</v>
      </c>
    </row>
    <row r="126" spans="1:62" ht="15.75" thickBot="1">
      <c r="A126" s="1184" t="s">
        <v>1858</v>
      </c>
      <c r="B126" s="1185" t="s">
        <v>1862</v>
      </c>
      <c r="C126" s="1186" t="s">
        <v>21</v>
      </c>
      <c r="E126" s="1175">
        <f>'2015-16 New National Currencies'!$AJ$23</f>
        <v>343</v>
      </c>
      <c r="F126" s="264">
        <f>$F$6</f>
        <v>1.92529689878824E-2</v>
      </c>
      <c r="G126" s="778">
        <f>$F$7</f>
        <v>-3.7999999999999999E-2</v>
      </c>
      <c r="H126" s="1187">
        <f>E126*(1+$F126)*(1+$G126)</f>
        <v>336.31882516505556</v>
      </c>
      <c r="J126" s="220" t="s">
        <v>3121</v>
      </c>
      <c r="K126" s="1763" t="s">
        <v>5676</v>
      </c>
      <c r="L126" s="1764"/>
      <c r="M126" s="1764"/>
      <c r="N126" s="1764"/>
      <c r="O126" s="1764"/>
      <c r="P126" s="1765"/>
      <c r="R126" s="1634">
        <f>IF(J126="Spell based",H126,"Error")</f>
        <v>336.31882516505556</v>
      </c>
      <c r="S126" s="721">
        <f>'Price Adjustments'!$C$71</f>
        <v>0</v>
      </c>
      <c r="T126" s="833">
        <f>IFERROR(ROUND(R126*(1+$S126),0),"-")</f>
        <v>336</v>
      </c>
      <c r="U126" s="571">
        <f>T126</f>
        <v>336</v>
      </c>
    </row>
    <row r="127" spans="1:62" ht="15.75" thickBot="1">
      <c r="A127" s="1188"/>
      <c r="B127" s="1188"/>
      <c r="C127" s="1188"/>
      <c r="D127" s="1189"/>
      <c r="E127" s="896"/>
      <c r="I127" s="1090"/>
      <c r="J127" s="1090"/>
      <c r="L127" s="1090"/>
      <c r="P127" s="1190"/>
      <c r="Q127" s="1190"/>
      <c r="R127" s="1190"/>
      <c r="S127" s="1190"/>
      <c r="W127" s="1190"/>
    </row>
    <row r="128" spans="1:62" ht="15">
      <c r="A128" s="1191"/>
      <c r="B128" s="1192"/>
      <c r="C128" s="1192"/>
      <c r="D128" s="1189"/>
      <c r="E128" s="1192"/>
      <c r="F128" s="1192"/>
      <c r="G128" s="1192"/>
      <c r="H128" s="1189"/>
      <c r="I128" s="1189"/>
      <c r="X128" s="1094"/>
      <c r="Y128" s="1094"/>
      <c r="AA128" s="1094"/>
      <c r="AZ128" s="1190"/>
      <c r="BA128" s="1190"/>
      <c r="BB128" s="1190"/>
      <c r="BC128" s="1190"/>
      <c r="BG128" s="1190"/>
      <c r="BH128" s="1190"/>
      <c r="BI128" s="1190"/>
      <c r="BJ128" s="1190"/>
    </row>
    <row r="129" spans="1:62" ht="15.75" thickBot="1">
      <c r="A129" s="1092">
        <v>13</v>
      </c>
      <c r="B129" s="1093" t="s">
        <v>1863</v>
      </c>
      <c r="C129" s="1176"/>
      <c r="J129" s="908" t="s">
        <v>3120</v>
      </c>
      <c r="W129" s="903"/>
      <c r="AF129" s="903"/>
      <c r="AG129" s="903"/>
      <c r="AH129" s="903"/>
      <c r="AI129" s="903"/>
      <c r="AJ129" s="903"/>
      <c r="AK129" s="903"/>
      <c r="AV129" s="1190"/>
      <c r="AW129" s="1190"/>
      <c r="AX129" s="1190"/>
      <c r="AY129" s="1190"/>
      <c r="BC129" s="1190"/>
      <c r="BD129" s="1190"/>
      <c r="BE129" s="1190"/>
      <c r="BF129" s="1190"/>
    </row>
    <row r="130" spans="1:62" ht="42" customHeight="1" thickBot="1">
      <c r="A130" s="1176"/>
      <c r="B130" s="1176"/>
      <c r="C130" s="889"/>
      <c r="J130" s="992"/>
      <c r="K130" s="993"/>
      <c r="L130" s="1194" t="s">
        <v>3119</v>
      </c>
      <c r="M130" s="1194"/>
      <c r="N130" s="1194"/>
      <c r="O130" s="1195"/>
      <c r="P130" s="1177" t="s">
        <v>1558</v>
      </c>
      <c r="Q130" s="993"/>
      <c r="R130" s="992"/>
      <c r="S130" s="993"/>
      <c r="T130" s="1194" t="s">
        <v>1615</v>
      </c>
      <c r="U130" s="1194"/>
      <c r="V130" s="1194"/>
      <c r="W130" s="1196"/>
      <c r="X130" s="1193"/>
      <c r="Y130" s="1281" t="s">
        <v>3113</v>
      </c>
      <c r="Z130" s="906"/>
      <c r="AA130" s="906"/>
      <c r="AB130" s="906"/>
      <c r="AC130" s="906"/>
      <c r="AD130" s="906"/>
      <c r="AG130" s="992"/>
      <c r="AH130" s="993"/>
      <c r="AI130" s="1194" t="s">
        <v>1547</v>
      </c>
      <c r="AJ130" s="1194"/>
      <c r="AK130" s="1194"/>
      <c r="AL130" s="1195"/>
      <c r="AM130" s="1136"/>
      <c r="AN130" s="992"/>
      <c r="AO130" s="993"/>
      <c r="AP130" s="1194" t="s">
        <v>1556</v>
      </c>
      <c r="AQ130" s="1194"/>
      <c r="AR130" s="1194"/>
      <c r="AS130" s="1197"/>
      <c r="AT130" s="992"/>
      <c r="AU130" s="993"/>
      <c r="AV130" s="1194" t="s">
        <v>1549</v>
      </c>
      <c r="AW130" s="1194"/>
      <c r="AX130" s="1194"/>
      <c r="AY130" s="1197"/>
    </row>
    <row r="131" spans="1:62" ht="81.75" customHeight="1" thickBot="1">
      <c r="A131" s="999" t="s">
        <v>52</v>
      </c>
      <c r="B131" s="998" t="s">
        <v>51</v>
      </c>
      <c r="C131" s="1000" t="s">
        <v>1625</v>
      </c>
      <c r="D131" s="1000" t="s">
        <v>6764</v>
      </c>
      <c r="E131" s="1000" t="s">
        <v>1628</v>
      </c>
      <c r="F131" s="1000" t="s">
        <v>6765</v>
      </c>
      <c r="G131" s="1000" t="s">
        <v>6766</v>
      </c>
      <c r="H131" s="1001" t="s">
        <v>48</v>
      </c>
      <c r="J131" s="526" t="str">
        <f t="shared" ref="J131:O131" si="79">C131</f>
        <v>Combined day case / ordinary elective spell tariff (£)</v>
      </c>
      <c r="K131" s="526" t="str">
        <f t="shared" si="79"/>
        <v>Ordinary elective long stay trim point (days)</v>
      </c>
      <c r="L131" s="526" t="str">
        <f t="shared" si="79"/>
        <v>Non-elective spell tariff (£)</v>
      </c>
      <c r="M131" s="526" t="str">
        <f t="shared" si="79"/>
        <v>Non-elective long stay trim point (days)</v>
      </c>
      <c r="N131" s="526" t="str">
        <f t="shared" si="79"/>
        <v>Per day long stay payment (for days exceeding trim point) (£)</v>
      </c>
      <c r="O131" s="526" t="str">
        <f t="shared" si="79"/>
        <v>Reduced short stay emergency tariff 
applicable?</v>
      </c>
      <c r="P131" s="708" t="s">
        <v>1542</v>
      </c>
      <c r="Q131" s="708" t="s">
        <v>1543</v>
      </c>
      <c r="R131" s="878" t="str">
        <f t="shared" ref="R131:W131" si="80">J131</f>
        <v>Combined day case / ordinary elective spell tariff (£)</v>
      </c>
      <c r="S131" s="878" t="str">
        <f t="shared" si="80"/>
        <v>Ordinary elective long stay trim point (days)</v>
      </c>
      <c r="T131" s="878" t="str">
        <f t="shared" si="80"/>
        <v>Non-elective spell tariff (£)</v>
      </c>
      <c r="U131" s="878" t="str">
        <f t="shared" si="80"/>
        <v>Non-elective long stay trim point (days)</v>
      </c>
      <c r="V131" s="878" t="str">
        <f t="shared" si="80"/>
        <v>Per day long stay payment (for days exceeding trim point) (£)</v>
      </c>
      <c r="W131" s="878" t="str">
        <f t="shared" si="80"/>
        <v>Reduced short stay emergency tariff 
applicable?</v>
      </c>
      <c r="X131" s="602"/>
      <c r="Y131" s="176" t="s">
        <v>1546</v>
      </c>
      <c r="Z131" s="1248"/>
      <c r="AA131" s="1241"/>
      <c r="AB131" s="1249" t="s">
        <v>1555</v>
      </c>
      <c r="AC131" s="1241"/>
      <c r="AD131" s="1241"/>
      <c r="AE131" s="1262"/>
      <c r="AG131" s="840" t="str">
        <f t="shared" ref="AG131:AL131" si="81">J131</f>
        <v>Combined day case / ordinary elective spell tariff (£)</v>
      </c>
      <c r="AH131" s="840" t="str">
        <f t="shared" si="81"/>
        <v>Ordinary elective long stay trim point (days)</v>
      </c>
      <c r="AI131" s="840" t="str">
        <f t="shared" si="81"/>
        <v>Non-elective spell tariff (£)</v>
      </c>
      <c r="AJ131" s="840" t="str">
        <f t="shared" si="81"/>
        <v>Non-elective long stay trim point (days)</v>
      </c>
      <c r="AK131" s="840" t="str">
        <f t="shared" si="81"/>
        <v>Per day long stay payment (for days exceeding trim point) (£)</v>
      </c>
      <c r="AL131" s="840" t="str">
        <f t="shared" si="81"/>
        <v>Reduced short stay emergency tariff 
applicable?</v>
      </c>
      <c r="AM131" s="796" t="s">
        <v>1548</v>
      </c>
      <c r="AN131" s="836" t="str">
        <f t="shared" ref="AN131:AS131" si="82">AG131</f>
        <v>Combined day case / ordinary elective spell tariff (£)</v>
      </c>
      <c r="AO131" s="836" t="str">
        <f t="shared" si="82"/>
        <v>Ordinary elective long stay trim point (days)</v>
      </c>
      <c r="AP131" s="836" t="str">
        <f t="shared" si="82"/>
        <v>Non-elective spell tariff (£)</v>
      </c>
      <c r="AQ131" s="836" t="str">
        <f t="shared" si="82"/>
        <v>Non-elective long stay trim point (days)</v>
      </c>
      <c r="AR131" s="836" t="str">
        <f t="shared" si="82"/>
        <v>Per day long stay payment (for days exceeding trim point) (£)</v>
      </c>
      <c r="AS131" s="836" t="str">
        <f t="shared" si="82"/>
        <v>Reduced short stay emergency tariff 
applicable?</v>
      </c>
      <c r="AT131" s="840" t="str">
        <f t="shared" ref="AT131:AY132" si="83">AN131</f>
        <v>Combined day case / ordinary elective spell tariff (£)</v>
      </c>
      <c r="AU131" s="840" t="str">
        <f t="shared" si="83"/>
        <v>Ordinary elective long stay trim point (days)</v>
      </c>
      <c r="AV131" s="840" t="str">
        <f t="shared" si="83"/>
        <v>Non-elective spell tariff (£)</v>
      </c>
      <c r="AW131" s="840" t="str">
        <f t="shared" si="83"/>
        <v>Non-elective long stay trim point (days)</v>
      </c>
      <c r="AX131" s="840" t="str">
        <f t="shared" si="83"/>
        <v>Per day long stay payment (for days exceeding trim point) (£)</v>
      </c>
      <c r="AY131" s="840" t="str">
        <f t="shared" si="83"/>
        <v>Reduced short stay emergency tariff 
applicable?</v>
      </c>
    </row>
    <row r="132" spans="1:62" ht="15.75" thickBot="1">
      <c r="A132" s="1198" t="s">
        <v>1855</v>
      </c>
      <c r="B132" s="1198" t="s">
        <v>1856</v>
      </c>
      <c r="C132" s="1199" t="s">
        <v>21</v>
      </c>
      <c r="D132" s="1199" t="s">
        <v>21</v>
      </c>
      <c r="E132" s="1199" t="s">
        <v>21</v>
      </c>
      <c r="F132" s="1199" t="s">
        <v>21</v>
      </c>
      <c r="G132" s="1199" t="s">
        <v>21</v>
      </c>
      <c r="H132" s="1200" t="s">
        <v>21</v>
      </c>
      <c r="J132" s="1201">
        <f>'2015-16 New National Currencies'!$Y$24</f>
        <v>886</v>
      </c>
      <c r="K132" s="1201">
        <f>'2015-16 New National Currencies'!$Y$31</f>
        <v>5</v>
      </c>
      <c r="L132" s="1201">
        <f>'2015-16 New National Currencies'!$Z$24</f>
        <v>6090</v>
      </c>
      <c r="M132" s="1201">
        <f>'2015-16 New National Currencies'!$Z$31</f>
        <v>43</v>
      </c>
      <c r="N132" s="1201">
        <f>'2015-16 New National Currencies'!$AB$27</f>
        <v>206</v>
      </c>
      <c r="O132" s="1202" t="str">
        <f>'2015-16 New National Currencies'!$X$36</f>
        <v>No</v>
      </c>
      <c r="P132" s="791">
        <f>$F$6</f>
        <v>1.92529689878824E-2</v>
      </c>
      <c r="Q132" s="792">
        <f>$F$7</f>
        <v>-3.7999999999999999E-2</v>
      </c>
      <c r="R132" s="1201">
        <f>J132*(P132+1)*(Q132+1)*($S$151+1)</f>
        <v>876.69615541913947</v>
      </c>
      <c r="S132" s="1201">
        <f>K132</f>
        <v>5</v>
      </c>
      <c r="T132" s="989">
        <f>L132*(P132+1)*(Q132+1)*($S$151+1)</f>
        <v>6026.0491946981492</v>
      </c>
      <c r="U132" s="989">
        <f>M132</f>
        <v>43</v>
      </c>
      <c r="V132" s="989">
        <f>N132</f>
        <v>206</v>
      </c>
      <c r="W132" s="989" t="str">
        <f>O132</f>
        <v>No</v>
      </c>
      <c r="X132" s="1154"/>
      <c r="Y132" s="220" t="s">
        <v>3121</v>
      </c>
      <c r="Z132" s="1763" t="s">
        <v>5676</v>
      </c>
      <c r="AA132" s="1764"/>
      <c r="AB132" s="1764"/>
      <c r="AC132" s="1764"/>
      <c r="AD132" s="1764"/>
      <c r="AE132" s="1765"/>
      <c r="AG132" s="1203">
        <f t="shared" ref="AG132:AL132" si="84">IF($Y$132="Spell based",R132,"Error")</f>
        <v>876.69615541913947</v>
      </c>
      <c r="AH132" s="1203">
        <f t="shared" si="84"/>
        <v>5</v>
      </c>
      <c r="AI132" s="1203">
        <f t="shared" si="84"/>
        <v>6026.0491946981492</v>
      </c>
      <c r="AJ132" s="1203">
        <f t="shared" si="84"/>
        <v>43</v>
      </c>
      <c r="AK132" s="1203">
        <f t="shared" si="84"/>
        <v>206</v>
      </c>
      <c r="AL132" s="1204" t="str">
        <f t="shared" si="84"/>
        <v>No</v>
      </c>
      <c r="AM132" s="793">
        <f>'Price Adjustments'!$C$71</f>
        <v>0</v>
      </c>
      <c r="AN132" s="1205">
        <f>ROUND(AG132*(AM132+1),0)</f>
        <v>877</v>
      </c>
      <c r="AO132" s="1205">
        <f>AH132</f>
        <v>5</v>
      </c>
      <c r="AP132" s="1206">
        <f>ROUND(AI132*(AM132+1),0)</f>
        <v>6026</v>
      </c>
      <c r="AQ132" s="1206">
        <f>AJ132</f>
        <v>43</v>
      </c>
      <c r="AR132" s="1206">
        <f>AK132</f>
        <v>206</v>
      </c>
      <c r="AS132" s="1207" t="str">
        <f>AL132</f>
        <v>No</v>
      </c>
      <c r="AT132" s="1203">
        <f t="shared" si="83"/>
        <v>877</v>
      </c>
      <c r="AU132" s="1203">
        <f t="shared" si="83"/>
        <v>5</v>
      </c>
      <c r="AV132" s="1203">
        <f t="shared" si="83"/>
        <v>6026</v>
      </c>
      <c r="AW132" s="1203">
        <f t="shared" si="83"/>
        <v>43</v>
      </c>
      <c r="AX132" s="1203">
        <f t="shared" si="83"/>
        <v>206</v>
      </c>
      <c r="AY132" s="1203" t="str">
        <f t="shared" si="83"/>
        <v>No</v>
      </c>
    </row>
    <row r="133" spans="1:62" ht="15.75" thickBot="1">
      <c r="A133" s="1188"/>
      <c r="B133" s="1188"/>
      <c r="C133" s="1188"/>
      <c r="D133" s="1188"/>
      <c r="E133" s="1188"/>
      <c r="F133" s="1188"/>
      <c r="G133" s="1208"/>
      <c r="H133" s="1208"/>
      <c r="T133" s="1090"/>
      <c r="U133" s="1090"/>
      <c r="X133" s="967"/>
      <c r="AG133" s="903"/>
      <c r="AH133" s="903"/>
      <c r="AI133" s="903"/>
      <c r="AJ133" s="903"/>
      <c r="AL133" s="903"/>
      <c r="AM133" s="903"/>
      <c r="AN133" s="903"/>
      <c r="AO133" s="903"/>
      <c r="AP133" s="903"/>
      <c r="AQ133" s="903"/>
      <c r="BA133" s="1190"/>
      <c r="BB133" s="1190"/>
      <c r="BC133" s="1190"/>
      <c r="BD133" s="1190"/>
    </row>
    <row r="134" spans="1:62" ht="15">
      <c r="A134" s="1191"/>
      <c r="B134" s="1192"/>
      <c r="C134" s="1192"/>
      <c r="D134" s="1192"/>
      <c r="E134" s="1192"/>
      <c r="F134" s="1192"/>
      <c r="G134" s="1192"/>
      <c r="H134" s="1189"/>
      <c r="I134" s="1189"/>
      <c r="Y134" s="1094"/>
      <c r="Z134" s="1094"/>
      <c r="AB134" s="1094"/>
      <c r="BB134" s="1190"/>
      <c r="BC134" s="1190"/>
      <c r="BG134" s="1190"/>
      <c r="BH134" s="1190"/>
      <c r="BI134" s="1190"/>
      <c r="BJ134" s="1190"/>
    </row>
    <row r="135" spans="1:62" ht="15.75" thickBot="1">
      <c r="A135" s="1092">
        <v>14</v>
      </c>
      <c r="B135" s="977" t="s">
        <v>80</v>
      </c>
      <c r="C135" s="1176"/>
      <c r="K135" s="908" t="s">
        <v>3120</v>
      </c>
      <c r="BB135" s="1190"/>
      <c r="BC135" s="1190"/>
      <c r="BG135" s="1190"/>
      <c r="BH135" s="1190"/>
      <c r="BI135" s="1190"/>
      <c r="BJ135" s="1190"/>
    </row>
    <row r="136" spans="1:62" ht="23.25" thickBot="1">
      <c r="A136" s="1176"/>
      <c r="B136" s="1176"/>
      <c r="C136" s="1176"/>
      <c r="K136" s="1209"/>
      <c r="L136" s="1194" t="s">
        <v>3119</v>
      </c>
      <c r="M136" s="1195"/>
      <c r="N136" s="1195"/>
      <c r="O136" s="1016"/>
      <c r="P136" s="1016"/>
      <c r="Q136" s="961"/>
      <c r="R136" s="1210" t="s">
        <v>1558</v>
      </c>
      <c r="S136" s="993"/>
      <c r="T136" s="992"/>
      <c r="U136" s="1211" t="s">
        <v>1615</v>
      </c>
      <c r="V136" s="993"/>
      <c r="W136" s="993"/>
      <c r="X136" s="993"/>
      <c r="Y136" s="993"/>
      <c r="Z136" s="961"/>
      <c r="AB136" s="1244" t="s">
        <v>3113</v>
      </c>
      <c r="AC136" s="906"/>
      <c r="AD136" s="906"/>
      <c r="AE136" s="906"/>
      <c r="AF136" s="906"/>
      <c r="AG136" s="906"/>
      <c r="AJ136" s="1212"/>
      <c r="AK136" s="1213" t="s">
        <v>1547</v>
      </c>
      <c r="AL136" s="1214"/>
      <c r="AM136" s="1214"/>
      <c r="AN136" s="961"/>
      <c r="AO136" s="915"/>
      <c r="AP136" s="1212"/>
      <c r="AQ136" s="1213" t="s">
        <v>1556</v>
      </c>
      <c r="AR136" s="1214"/>
      <c r="AS136" s="1214"/>
      <c r="AT136" s="993"/>
      <c r="AU136" s="1212"/>
      <c r="AV136" s="1194" t="s">
        <v>1549</v>
      </c>
      <c r="AW136" s="1214"/>
      <c r="AX136" s="1214"/>
      <c r="AY136" s="993"/>
      <c r="AZ136" s="993"/>
      <c r="BA136" s="961"/>
    </row>
    <row r="137" spans="1:62" ht="60.75" thickBot="1">
      <c r="A137" s="999" t="s">
        <v>52</v>
      </c>
      <c r="B137" s="998" t="s">
        <v>51</v>
      </c>
      <c r="C137" s="999" t="s">
        <v>50</v>
      </c>
      <c r="D137" s="1099" t="s">
        <v>1625</v>
      </c>
      <c r="E137" s="1000" t="s">
        <v>6764</v>
      </c>
      <c r="F137" s="1000" t="s">
        <v>1628</v>
      </c>
      <c r="G137" s="1000" t="s">
        <v>6765</v>
      </c>
      <c r="H137" s="1000" t="s">
        <v>6766</v>
      </c>
      <c r="I137" s="1001" t="s">
        <v>48</v>
      </c>
      <c r="K137" s="878" t="str">
        <f t="shared" ref="K137:Q137" si="85">C137</f>
        <v>Outpatient procedure tariff (£)</v>
      </c>
      <c r="L137" s="878" t="str">
        <f t="shared" si="85"/>
        <v>Combined day case / ordinary elective spell tariff (£)</v>
      </c>
      <c r="M137" s="878" t="str">
        <f t="shared" si="85"/>
        <v>Ordinary elective long stay trim point (days)</v>
      </c>
      <c r="N137" s="878" t="str">
        <f t="shared" si="85"/>
        <v>Non-elective spell tariff (£)</v>
      </c>
      <c r="O137" s="878" t="str">
        <f t="shared" si="85"/>
        <v>Non-elective long stay trim point (days)</v>
      </c>
      <c r="P137" s="878" t="str">
        <f t="shared" si="85"/>
        <v>Per day long stay payment (for days exceeding trim point) (£)</v>
      </c>
      <c r="Q137" s="878" t="str">
        <f t="shared" si="85"/>
        <v>Reduced short stay emergency tariff 
applicable?</v>
      </c>
      <c r="R137" s="191" t="s">
        <v>1542</v>
      </c>
      <c r="S137" s="191" t="s">
        <v>1543</v>
      </c>
      <c r="T137" s="881" t="str">
        <f>K137</f>
        <v>Outpatient procedure tariff (£)</v>
      </c>
      <c r="U137" s="881" t="str">
        <f>L137</f>
        <v>Combined day case / ordinary elective spell tariff (£)</v>
      </c>
      <c r="V137" s="881" t="str">
        <f>M137</f>
        <v>Ordinary elective long stay trim point (days)</v>
      </c>
      <c r="W137" s="881" t="str">
        <f>N137</f>
        <v>Non-elective spell tariff (£)</v>
      </c>
      <c r="X137" s="869" t="str">
        <f t="shared" ref="X137:X139" si="86">O137</f>
        <v>Non-elective long stay trim point (days)</v>
      </c>
      <c r="Y137" s="869" t="str">
        <f t="shared" ref="Y137:Y138" si="87">P137</f>
        <v>Per day long stay payment (for days exceeding trim point) (£)</v>
      </c>
      <c r="Z137" s="869" t="str">
        <f t="shared" ref="Z137" si="88">Q137</f>
        <v>Reduced short stay emergency tariff 
applicable?</v>
      </c>
      <c r="AA137" s="604"/>
      <c r="AB137" s="176" t="s">
        <v>1546</v>
      </c>
      <c r="AC137" s="1248"/>
      <c r="AD137" s="1241"/>
      <c r="AE137" s="1249" t="s">
        <v>1555</v>
      </c>
      <c r="AF137" s="1241"/>
      <c r="AG137" s="1241"/>
      <c r="AH137" s="1262"/>
      <c r="AJ137" s="882" t="str">
        <f>T137</f>
        <v>Outpatient procedure tariff (£)</v>
      </c>
      <c r="AK137" s="882" t="str">
        <f>U137</f>
        <v>Combined day case / ordinary elective spell tariff (£)</v>
      </c>
      <c r="AL137" s="882" t="str">
        <f>V137</f>
        <v>Ordinary elective long stay trim point (days)</v>
      </c>
      <c r="AM137" s="882" t="str">
        <f>W137</f>
        <v>Non-elective spell tariff (£)</v>
      </c>
      <c r="AN137" s="882" t="str">
        <f>X137</f>
        <v>Non-elective long stay trim point (days)</v>
      </c>
      <c r="AO137" s="794" t="s">
        <v>1548</v>
      </c>
      <c r="AP137" s="883" t="str">
        <f>AJ137</f>
        <v>Outpatient procedure tariff (£)</v>
      </c>
      <c r="AQ137" s="883" t="str">
        <f>AK137</f>
        <v>Combined day case / ordinary elective spell tariff (£)</v>
      </c>
      <c r="AR137" s="883" t="str">
        <f>AL137</f>
        <v>Ordinary elective long stay trim point (days)</v>
      </c>
      <c r="AS137" s="883" t="str">
        <f>AM137</f>
        <v>Non-elective spell tariff (£)</v>
      </c>
      <c r="AT137" s="883" t="str">
        <f>AN137</f>
        <v>Non-elective long stay trim point (days)</v>
      </c>
      <c r="AU137" s="882" t="str">
        <f t="shared" ref="AU137:BA137" si="89">C137</f>
        <v>Outpatient procedure tariff (£)</v>
      </c>
      <c r="AV137" s="882" t="str">
        <f t="shared" si="89"/>
        <v>Combined day case / ordinary elective spell tariff (£)</v>
      </c>
      <c r="AW137" s="882" t="str">
        <f t="shared" si="89"/>
        <v>Ordinary elective long stay trim point (days)</v>
      </c>
      <c r="AX137" s="882" t="str">
        <f t="shared" si="89"/>
        <v>Non-elective spell tariff (£)</v>
      </c>
      <c r="AY137" s="882" t="str">
        <f t="shared" si="89"/>
        <v>Non-elective long stay trim point (days)</v>
      </c>
      <c r="AZ137" s="882" t="str">
        <f t="shared" si="89"/>
        <v>Per day long stay payment (for days exceeding trim point) (£)</v>
      </c>
      <c r="BA137" s="882" t="str">
        <f t="shared" si="89"/>
        <v>Reduced short stay emergency tariff 
applicable?</v>
      </c>
    </row>
    <row r="138" spans="1:62" ht="15.75" thickBot="1">
      <c r="A138" s="1180" t="s">
        <v>1853</v>
      </c>
      <c r="B138" s="1181" t="s">
        <v>1865</v>
      </c>
      <c r="C138" s="1180" t="s">
        <v>21</v>
      </c>
      <c r="D138" s="1215" t="s">
        <v>21</v>
      </c>
      <c r="E138" s="1215" t="s">
        <v>21</v>
      </c>
      <c r="F138" s="1215" t="s">
        <v>21</v>
      </c>
      <c r="G138" s="1215" t="s">
        <v>21</v>
      </c>
      <c r="H138" s="1215" t="s">
        <v>21</v>
      </c>
      <c r="I138" s="1216" t="s">
        <v>21</v>
      </c>
      <c r="K138" s="1217" t="str">
        <f>C138</f>
        <v>-</v>
      </c>
      <c r="L138" s="1218">
        <f>'2015-16 New National Currencies'!T37</f>
        <v>6633.4752727210944</v>
      </c>
      <c r="M138" s="1218">
        <f>'2015-16 New National Currencies'!N48</f>
        <v>5</v>
      </c>
      <c r="N138" s="1218">
        <f>'2015-16 New National Currencies'!T37</f>
        <v>6633.4752727210944</v>
      </c>
      <c r="O138" s="1218">
        <f>'2015-16 New National Currencies'!O48</f>
        <v>5</v>
      </c>
      <c r="P138" s="1218">
        <f>'2015-16 New National Currencies'!Q44</f>
        <v>218</v>
      </c>
      <c r="Q138" s="1218" t="str">
        <f>'2015-16 New National Currencies'!$M$52</f>
        <v>No</v>
      </c>
      <c r="R138" s="710">
        <f>$F$6</f>
        <v>1.92529689878824E-2</v>
      </c>
      <c r="S138" s="879">
        <f>$F$7</f>
        <v>-3.7999999999999999E-2</v>
      </c>
      <c r="T138" s="1290" t="str">
        <f>IFERROR(K138*(1+$R138)*(1+$S138)*(1+$S$150)*(1+$S$152),"-")</f>
        <v>-</v>
      </c>
      <c r="U138" s="1291">
        <f>L138*(1+$R138)*(1+$S138)*(1+$S$150)</f>
        <v>6540.725856266462</v>
      </c>
      <c r="V138" s="1291">
        <f>M138</f>
        <v>5</v>
      </c>
      <c r="W138" s="1291">
        <f>N138*(1+$R138)*(1+$S138)*(1+$S$150)</f>
        <v>6540.725856266462</v>
      </c>
      <c r="X138" s="1291">
        <f t="shared" si="86"/>
        <v>5</v>
      </c>
      <c r="Y138" s="1291">
        <f t="shared" si="87"/>
        <v>218</v>
      </c>
      <c r="Z138" s="1292" t="str">
        <f>Q138</f>
        <v>No</v>
      </c>
      <c r="AB138" s="220" t="s">
        <v>3121</v>
      </c>
      <c r="AC138" s="1763" t="s">
        <v>5676</v>
      </c>
      <c r="AD138" s="1764"/>
      <c r="AE138" s="1764"/>
      <c r="AF138" s="1764"/>
      <c r="AG138" s="1764"/>
      <c r="AH138" s="1765"/>
      <c r="AJ138" s="637" t="str">
        <f>IF($AB$138="Spell based",T138,"Error")</f>
        <v>-</v>
      </c>
      <c r="AK138" s="637">
        <f>IF($AB$138="Spell based",U138,"Error")</f>
        <v>6540.725856266462</v>
      </c>
      <c r="AL138" s="637">
        <f>IF($AB$138="Spell based",V138,"Error")</f>
        <v>5</v>
      </c>
      <c r="AM138" s="637">
        <f>IF($AB$138="Spell based",W138,"Error")</f>
        <v>6540.725856266462</v>
      </c>
      <c r="AN138" s="637">
        <f>IF($AB$138="Spell based",X138,"Error")</f>
        <v>5</v>
      </c>
      <c r="AO138" s="719">
        <f>'Price Adjustments'!$C$71</f>
        <v>0</v>
      </c>
      <c r="AP138" s="872" t="str">
        <f t="shared" ref="AP138:AS139" si="90">IFERROR(ROUND(AJ138*(1+$AO138),0),"-")</f>
        <v>-</v>
      </c>
      <c r="AQ138" s="872">
        <f t="shared" si="90"/>
        <v>6541</v>
      </c>
      <c r="AR138" s="872">
        <f>AL138</f>
        <v>5</v>
      </c>
      <c r="AS138" s="872">
        <f t="shared" si="90"/>
        <v>6541</v>
      </c>
      <c r="AT138" s="884">
        <f>AN138</f>
        <v>5</v>
      </c>
      <c r="AU138" s="637" t="str">
        <f>AP138</f>
        <v>-</v>
      </c>
      <c r="AV138" s="637">
        <f t="shared" ref="AV138:AY139" si="91">AQ138</f>
        <v>6541</v>
      </c>
      <c r="AW138" s="637">
        <f t="shared" si="91"/>
        <v>5</v>
      </c>
      <c r="AX138" s="637">
        <f t="shared" si="91"/>
        <v>6541</v>
      </c>
      <c r="AY138" s="635">
        <f t="shared" si="91"/>
        <v>5</v>
      </c>
      <c r="AZ138" s="1284" t="str">
        <f>H138</f>
        <v>-</v>
      </c>
      <c r="BA138" s="1285" t="str">
        <f>I138</f>
        <v>-</v>
      </c>
    </row>
    <row r="139" spans="1:62" ht="15.75" thickBot="1">
      <c r="A139" s="1184" t="s">
        <v>1854</v>
      </c>
      <c r="B139" s="1185" t="s">
        <v>1866</v>
      </c>
      <c r="C139" s="1184" t="s">
        <v>21</v>
      </c>
      <c r="D139" s="1219" t="s">
        <v>21</v>
      </c>
      <c r="E139" s="1219" t="s">
        <v>21</v>
      </c>
      <c r="F139" s="1219" t="s">
        <v>21</v>
      </c>
      <c r="G139" s="1219" t="s">
        <v>21</v>
      </c>
      <c r="H139" s="1219" t="s">
        <v>21</v>
      </c>
      <c r="I139" s="1220" t="s">
        <v>21</v>
      </c>
      <c r="K139" s="1221" t="str">
        <f>C139</f>
        <v>-</v>
      </c>
      <c r="L139" s="1222">
        <f>'2015-16 New National Currencies'!T37</f>
        <v>6633.4752727210944</v>
      </c>
      <c r="M139" s="1222">
        <f>'2015-16 New National Currencies'!N49</f>
        <v>5</v>
      </c>
      <c r="N139" s="1222">
        <f>'2015-16 New National Currencies'!T37</f>
        <v>6633.4752727210944</v>
      </c>
      <c r="O139" s="1222">
        <f>'2015-16 New National Currencies'!O49</f>
        <v>5</v>
      </c>
      <c r="P139" s="1222">
        <f>'2015-16 New National Currencies'!Q44</f>
        <v>218</v>
      </c>
      <c r="Q139" s="1222" t="str">
        <f>'2015-16 New National Currencies'!$M$52</f>
        <v>No</v>
      </c>
      <c r="R139" s="716">
        <f>$F$6</f>
        <v>1.92529689878824E-2</v>
      </c>
      <c r="S139" s="880">
        <f>$F$7</f>
        <v>-3.7999999999999999E-2</v>
      </c>
      <c r="T139" s="1293" t="str">
        <f>IFERROR(K139*(1+$R139)*(1+$S139)*(1+$S$152),"-")</f>
        <v>-</v>
      </c>
      <c r="U139" s="1294">
        <f>L139*(1+$R139)*(1+$S139)*(1+$S$150)</f>
        <v>6540.725856266462</v>
      </c>
      <c r="V139" s="1294">
        <f>M139</f>
        <v>5</v>
      </c>
      <c r="W139" s="1294">
        <f>N139*(1+$R139)*(1+$S139)*(1+$S$150)</f>
        <v>6540.725856266462</v>
      </c>
      <c r="X139" s="1294">
        <f t="shared" si="86"/>
        <v>5</v>
      </c>
      <c r="Y139" s="1294">
        <f>P139</f>
        <v>218</v>
      </c>
      <c r="Z139" s="1295" t="str">
        <f>Q139</f>
        <v>No</v>
      </c>
      <c r="AB139" s="220" t="s">
        <v>3121</v>
      </c>
      <c r="AC139" s="1763" t="s">
        <v>5676</v>
      </c>
      <c r="AD139" s="1764"/>
      <c r="AE139" s="1764"/>
      <c r="AF139" s="1764"/>
      <c r="AG139" s="1764"/>
      <c r="AH139" s="1765"/>
      <c r="AJ139" s="640" t="str">
        <f>IF($AB$139="Spell based",T139,"Error")</f>
        <v>-</v>
      </c>
      <c r="AK139" s="640">
        <f>IF($AB$139="Spell based",U139,"Error")</f>
        <v>6540.725856266462</v>
      </c>
      <c r="AL139" s="640">
        <f>IF($AB$139="Spell based",V139,"Error")</f>
        <v>5</v>
      </c>
      <c r="AM139" s="640">
        <f>IF($AB$139="Spell based",W139,"Error")</f>
        <v>6540.725856266462</v>
      </c>
      <c r="AN139" s="640">
        <f>IF($AB$139="Spell based",X139,"Error")</f>
        <v>5</v>
      </c>
      <c r="AO139" s="721">
        <f>'Price Adjustments'!$C$71</f>
        <v>0</v>
      </c>
      <c r="AP139" s="875" t="str">
        <f t="shared" si="90"/>
        <v>-</v>
      </c>
      <c r="AQ139" s="875">
        <f t="shared" si="90"/>
        <v>6541</v>
      </c>
      <c r="AR139" s="875">
        <f>AL139</f>
        <v>5</v>
      </c>
      <c r="AS139" s="875">
        <f t="shared" si="90"/>
        <v>6541</v>
      </c>
      <c r="AT139" s="885">
        <f>AN139</f>
        <v>5</v>
      </c>
      <c r="AU139" s="640" t="str">
        <f>AP139</f>
        <v>-</v>
      </c>
      <c r="AV139" s="640">
        <f t="shared" si="91"/>
        <v>6541</v>
      </c>
      <c r="AW139" s="640">
        <f t="shared" si="91"/>
        <v>5</v>
      </c>
      <c r="AX139" s="640">
        <f t="shared" si="91"/>
        <v>6541</v>
      </c>
      <c r="AY139" s="636">
        <f t="shared" si="91"/>
        <v>5</v>
      </c>
      <c r="AZ139" s="1286" t="str">
        <f>H139</f>
        <v>-</v>
      </c>
      <c r="BA139" s="1287" t="str">
        <f>I139</f>
        <v>-</v>
      </c>
    </row>
    <row r="140" spans="1:62" ht="15.75" thickBot="1">
      <c r="A140" s="1188"/>
      <c r="B140" s="1188"/>
      <c r="C140" s="1188"/>
      <c r="D140" s="1188"/>
      <c r="E140" s="1188"/>
      <c r="F140" s="1188"/>
      <c r="G140" s="1208"/>
      <c r="H140" s="1208"/>
      <c r="I140" s="1208"/>
      <c r="K140" s="896"/>
      <c r="L140" s="896"/>
      <c r="M140" s="896"/>
      <c r="N140" s="896"/>
      <c r="Z140" s="1090"/>
      <c r="AA140" s="1090"/>
      <c r="AH140" s="1090"/>
      <c r="BB140" s="1190"/>
      <c r="BC140" s="1190"/>
      <c r="BG140" s="1190"/>
      <c r="BH140" s="1190"/>
      <c r="BI140" s="1190"/>
      <c r="BJ140" s="1190"/>
    </row>
    <row r="141" spans="1:62" ht="15">
      <c r="A141" s="1191"/>
      <c r="B141" s="1192"/>
      <c r="C141" s="1192"/>
      <c r="D141" s="1192"/>
      <c r="E141" s="1192"/>
      <c r="F141" s="1192"/>
      <c r="G141" s="1192"/>
      <c r="H141" s="1189"/>
      <c r="I141" s="1189"/>
      <c r="Y141" s="1094"/>
      <c r="Z141" s="1094"/>
      <c r="AB141" s="1094"/>
      <c r="BB141" s="1190"/>
      <c r="BC141" s="1190"/>
      <c r="BG141" s="1190"/>
      <c r="BH141" s="1190"/>
      <c r="BI141" s="1190"/>
      <c r="BJ141" s="1190"/>
    </row>
    <row r="142" spans="1:62" ht="15.75" thickBot="1">
      <c r="A142" s="1092">
        <v>15</v>
      </c>
      <c r="B142" s="1093" t="s">
        <v>1867</v>
      </c>
      <c r="C142" s="1176"/>
      <c r="H142" s="956"/>
      <c r="I142" s="956"/>
      <c r="K142" s="908" t="s">
        <v>3120</v>
      </c>
      <c r="BC142" s="1190"/>
    </row>
    <row r="143" spans="1:62" ht="23.25" thickBot="1">
      <c r="A143" s="1176"/>
      <c r="B143" s="1176"/>
      <c r="C143" s="1176"/>
      <c r="H143" s="956"/>
      <c r="I143" s="956"/>
      <c r="K143" s="1209"/>
      <c r="L143" s="1194" t="s">
        <v>3119</v>
      </c>
      <c r="M143" s="1195"/>
      <c r="N143" s="1195"/>
      <c r="O143" s="1195"/>
      <c r="P143" s="1195"/>
      <c r="Q143" s="1197"/>
      <c r="R143" s="1210" t="s">
        <v>1558</v>
      </c>
      <c r="S143" s="993"/>
      <c r="T143" s="992"/>
      <c r="U143" s="1211" t="s">
        <v>1615</v>
      </c>
      <c r="V143" s="993"/>
      <c r="W143" s="993"/>
      <c r="X143" s="993"/>
      <c r="Y143" s="993"/>
      <c r="Z143" s="961"/>
      <c r="AB143" s="1244" t="s">
        <v>3113</v>
      </c>
      <c r="AC143" s="906"/>
      <c r="AD143" s="906"/>
      <c r="AE143" s="906"/>
      <c r="AF143" s="906"/>
      <c r="AG143" s="906"/>
      <c r="AJ143" s="1212"/>
      <c r="AK143" s="1213" t="s">
        <v>1547</v>
      </c>
      <c r="AL143" s="1214"/>
      <c r="AM143" s="1214"/>
      <c r="AN143" s="993"/>
      <c r="AO143" s="993"/>
      <c r="AP143" s="961"/>
      <c r="AQ143" s="1016"/>
      <c r="AR143" s="1212"/>
      <c r="AS143" s="1213" t="s">
        <v>1556</v>
      </c>
      <c r="AT143" s="1214"/>
      <c r="AU143" s="1214"/>
      <c r="AV143" s="993"/>
      <c r="AW143" s="993"/>
      <c r="AX143" s="993"/>
      <c r="AY143" s="1212"/>
      <c r="AZ143" s="1194" t="s">
        <v>1549</v>
      </c>
      <c r="BA143" s="1214"/>
      <c r="BB143" s="1214"/>
      <c r="BC143" s="993"/>
      <c r="BD143" s="993"/>
      <c r="BE143" s="961"/>
    </row>
    <row r="144" spans="1:62" ht="75.75" customHeight="1" thickBot="1">
      <c r="A144" s="999" t="s">
        <v>52</v>
      </c>
      <c r="B144" s="998" t="s">
        <v>51</v>
      </c>
      <c r="C144" s="999" t="s">
        <v>50</v>
      </c>
      <c r="D144" s="1099" t="s">
        <v>1625</v>
      </c>
      <c r="E144" s="1000" t="s">
        <v>6764</v>
      </c>
      <c r="F144" s="1000" t="s">
        <v>1628</v>
      </c>
      <c r="G144" s="1000" t="s">
        <v>6765</v>
      </c>
      <c r="H144" s="1000" t="s">
        <v>6766</v>
      </c>
      <c r="I144" s="1001" t="s">
        <v>48</v>
      </c>
      <c r="K144" s="869" t="str">
        <f t="shared" ref="K144:Q144" si="92">C144</f>
        <v>Outpatient procedure tariff (£)</v>
      </c>
      <c r="L144" s="869" t="str">
        <f t="shared" si="92"/>
        <v>Combined day case / ordinary elective spell tariff (£)</v>
      </c>
      <c r="M144" s="869" t="str">
        <f t="shared" si="92"/>
        <v>Ordinary elective long stay trim point (days)</v>
      </c>
      <c r="N144" s="869" t="str">
        <f t="shared" si="92"/>
        <v>Non-elective spell tariff (£)</v>
      </c>
      <c r="O144" s="869" t="str">
        <f t="shared" si="92"/>
        <v>Non-elective long stay trim point (days)</v>
      </c>
      <c r="P144" s="869" t="str">
        <f t="shared" si="92"/>
        <v>Per day long stay payment (for days exceeding trim point) (£)</v>
      </c>
      <c r="Q144" s="869" t="str">
        <f t="shared" si="92"/>
        <v>Reduced short stay emergency tariff 
applicable?</v>
      </c>
      <c r="R144" s="191" t="s">
        <v>1542</v>
      </c>
      <c r="S144" s="191" t="s">
        <v>1543</v>
      </c>
      <c r="T144" s="869" t="str">
        <f>K144</f>
        <v>Outpatient procedure tariff (£)</v>
      </c>
      <c r="U144" s="869" t="str">
        <f t="shared" ref="U144:Z146" si="93">L144</f>
        <v>Combined day case / ordinary elective spell tariff (£)</v>
      </c>
      <c r="V144" s="869" t="str">
        <f t="shared" si="93"/>
        <v>Ordinary elective long stay trim point (days)</v>
      </c>
      <c r="W144" s="869" t="str">
        <f t="shared" si="93"/>
        <v>Non-elective spell tariff (£)</v>
      </c>
      <c r="X144" s="869" t="str">
        <f t="shared" si="93"/>
        <v>Non-elective long stay trim point (days)</v>
      </c>
      <c r="Y144" s="869" t="str">
        <f t="shared" si="93"/>
        <v>Per day long stay payment (for days exceeding trim point) (£)</v>
      </c>
      <c r="Z144" s="869" t="str">
        <f t="shared" si="93"/>
        <v>Reduced short stay emergency tariff 
applicable?</v>
      </c>
      <c r="AB144" s="176" t="s">
        <v>1546</v>
      </c>
      <c r="AC144" s="1248"/>
      <c r="AD144" s="1241"/>
      <c r="AE144" s="1249" t="s">
        <v>1555</v>
      </c>
      <c r="AF144" s="1241"/>
      <c r="AG144" s="1241"/>
      <c r="AH144" s="1262"/>
      <c r="AJ144" s="882" t="str">
        <f>T144</f>
        <v>Outpatient procedure tariff (£)</v>
      </c>
      <c r="AK144" s="882" t="str">
        <f t="shared" ref="AK144:AP144" si="94">U144</f>
        <v>Combined day case / ordinary elective spell tariff (£)</v>
      </c>
      <c r="AL144" s="882" t="str">
        <f t="shared" si="94"/>
        <v>Ordinary elective long stay trim point (days)</v>
      </c>
      <c r="AM144" s="882" t="str">
        <f t="shared" si="94"/>
        <v>Non-elective spell tariff (£)</v>
      </c>
      <c r="AN144" s="882" t="str">
        <f t="shared" si="94"/>
        <v>Non-elective long stay trim point (days)</v>
      </c>
      <c r="AO144" s="882" t="str">
        <f t="shared" si="94"/>
        <v>Per day long stay payment (for days exceeding trim point) (£)</v>
      </c>
      <c r="AP144" s="882" t="str">
        <f t="shared" si="94"/>
        <v>Reduced short stay emergency tariff 
applicable?</v>
      </c>
      <c r="AQ144" s="796" t="s">
        <v>1548</v>
      </c>
      <c r="AR144" s="883" t="str">
        <f>AJ144</f>
        <v>Outpatient procedure tariff (£)</v>
      </c>
      <c r="AS144" s="883" t="str">
        <f t="shared" ref="AS144:AX144" si="95">AK144</f>
        <v>Combined day case / ordinary elective spell tariff (£)</v>
      </c>
      <c r="AT144" s="883" t="str">
        <f t="shared" si="95"/>
        <v>Ordinary elective long stay trim point (days)</v>
      </c>
      <c r="AU144" s="883" t="str">
        <f t="shared" si="95"/>
        <v>Non-elective spell tariff (£)</v>
      </c>
      <c r="AV144" s="883" t="str">
        <f t="shared" si="95"/>
        <v>Non-elective long stay trim point (days)</v>
      </c>
      <c r="AW144" s="883" t="str">
        <f t="shared" si="95"/>
        <v>Per day long stay payment (for days exceeding trim point) (£)</v>
      </c>
      <c r="AX144" s="883" t="str">
        <f t="shared" si="95"/>
        <v>Reduced short stay emergency tariff 
applicable?</v>
      </c>
      <c r="AY144" s="882" t="str">
        <f t="shared" ref="AY144:BB146" si="96">AR144</f>
        <v>Outpatient procedure tariff (£)</v>
      </c>
      <c r="AZ144" s="882" t="str">
        <f t="shared" si="96"/>
        <v>Combined day case / ordinary elective spell tariff (£)</v>
      </c>
      <c r="BA144" s="882" t="str">
        <f t="shared" si="96"/>
        <v>Ordinary elective long stay trim point (days)</v>
      </c>
      <c r="BB144" s="882" t="str">
        <f t="shared" si="96"/>
        <v>Non-elective spell tariff (£)</v>
      </c>
      <c r="BC144" s="882" t="str">
        <f t="shared" ref="BC144:BE146" si="97">AV144</f>
        <v>Non-elective long stay trim point (days)</v>
      </c>
      <c r="BD144" s="882" t="str">
        <f t="shared" si="97"/>
        <v>Per day long stay payment (for days exceeding trim point) (£)</v>
      </c>
      <c r="BE144" s="882" t="str">
        <f t="shared" si="97"/>
        <v>Reduced short stay emergency tariff 
applicable?</v>
      </c>
    </row>
    <row r="145" spans="1:57" ht="15.75" thickBot="1">
      <c r="A145" s="1180" t="s">
        <v>1696</v>
      </c>
      <c r="B145" s="1181" t="s">
        <v>1868</v>
      </c>
      <c r="C145" s="1180" t="s">
        <v>21</v>
      </c>
      <c r="D145" s="1215" t="s">
        <v>21</v>
      </c>
      <c r="E145" s="1215" t="s">
        <v>21</v>
      </c>
      <c r="F145" s="1215" t="s">
        <v>21</v>
      </c>
      <c r="G145" s="1215" t="s">
        <v>21</v>
      </c>
      <c r="H145" s="1215" t="s">
        <v>21</v>
      </c>
      <c r="I145" s="1216" t="s">
        <v>21</v>
      </c>
      <c r="K145" s="1223">
        <f>'2015-16 New National Currencies'!C37</f>
        <v>137.28875258361768</v>
      </c>
      <c r="L145" s="1224">
        <f>K145</f>
        <v>137.28875258361768</v>
      </c>
      <c r="M145" s="1224">
        <f>'2015-16 New National Currencies'!C48</f>
        <v>5</v>
      </c>
      <c r="N145" s="1224">
        <f>'2015-16 New National Currencies'!D37</f>
        <v>441.52638243279347</v>
      </c>
      <c r="O145" s="1224">
        <f>'2015-16 New National Currencies'!D48</f>
        <v>5</v>
      </c>
      <c r="P145" s="1224">
        <f>VLOOKUP(A145,'APC Model - Linked sheet'!A794:L795,9,FALSE)</f>
        <v>204.70605995317362</v>
      </c>
      <c r="Q145" s="1225" t="str">
        <f>'2015-16 New National Currencies'!$B$52</f>
        <v>No</v>
      </c>
      <c r="R145" s="870">
        <f>$H$6</f>
        <v>7.2942119129318916E-2</v>
      </c>
      <c r="S145" s="879">
        <f>$H$7</f>
        <v>-0.1134208000000001</v>
      </c>
      <c r="T145" s="1290">
        <f>IFERROR(K145*(1+$R145)*(1+$S145)*(1+$S$152),"-")</f>
        <v>134.65061510780723</v>
      </c>
      <c r="U145" s="1291">
        <f>L145*(1+$R145)*(1+$S145)*(1+$S$152)</f>
        <v>134.65061510780723</v>
      </c>
      <c r="V145" s="1291">
        <f>M145</f>
        <v>5</v>
      </c>
      <c r="W145" s="1291">
        <f>N145*(1+$R145)*(1+$S145)*(1+$S$152)</f>
        <v>433.04202173947647</v>
      </c>
      <c r="X145" s="1291">
        <f t="shared" si="93"/>
        <v>5</v>
      </c>
      <c r="Y145" s="1291">
        <f t="shared" si="93"/>
        <v>204.70605995317362</v>
      </c>
      <c r="Z145" s="1292" t="str">
        <f>Q145</f>
        <v>No</v>
      </c>
      <c r="AB145" s="220" t="s">
        <v>3121</v>
      </c>
      <c r="AC145" s="1763" t="s">
        <v>5676</v>
      </c>
      <c r="AD145" s="1764"/>
      <c r="AE145" s="1764"/>
      <c r="AF145" s="1764"/>
      <c r="AG145" s="1764"/>
      <c r="AH145" s="1765"/>
      <c r="AJ145" s="637">
        <f t="shared" ref="AJ145:AP145" si="98">IF($AB$145="Spell based",T145,"Error")</f>
        <v>134.65061510780723</v>
      </c>
      <c r="AK145" s="638">
        <f t="shared" si="98"/>
        <v>134.65061510780723</v>
      </c>
      <c r="AL145" s="638">
        <f t="shared" si="98"/>
        <v>5</v>
      </c>
      <c r="AM145" s="638">
        <f t="shared" si="98"/>
        <v>433.04202173947647</v>
      </c>
      <c r="AN145" s="638">
        <f t="shared" si="98"/>
        <v>5</v>
      </c>
      <c r="AO145" s="638">
        <f t="shared" si="98"/>
        <v>204.70605995317362</v>
      </c>
      <c r="AP145" s="639" t="str">
        <f t="shared" si="98"/>
        <v>No</v>
      </c>
      <c r="AQ145" s="719">
        <f>'Price Adjustments'!$C$71</f>
        <v>0</v>
      </c>
      <c r="AR145" s="872">
        <f>IFERROR(ROUND(AJ145*(1+$AQ145),0),"-")</f>
        <v>135</v>
      </c>
      <c r="AS145" s="873">
        <f>ROUND(AK145*(1+$AQ145),0)</f>
        <v>135</v>
      </c>
      <c r="AT145" s="873">
        <f>AL145</f>
        <v>5</v>
      </c>
      <c r="AU145" s="873">
        <f>ROUND(AM145,0)</f>
        <v>433</v>
      </c>
      <c r="AV145" s="873">
        <f>AN145</f>
        <v>5</v>
      </c>
      <c r="AW145" s="873">
        <f t="shared" ref="AW145:AW146" si="99">ROUND(AO145,0)</f>
        <v>205</v>
      </c>
      <c r="AX145" s="874" t="str">
        <f>AP145</f>
        <v>No</v>
      </c>
      <c r="AY145" s="637">
        <f t="shared" si="96"/>
        <v>135</v>
      </c>
      <c r="AZ145" s="638">
        <f t="shared" si="96"/>
        <v>135</v>
      </c>
      <c r="BA145" s="638">
        <f t="shared" si="96"/>
        <v>5</v>
      </c>
      <c r="BB145" s="638">
        <f t="shared" si="96"/>
        <v>433</v>
      </c>
      <c r="BC145" s="638">
        <f t="shared" si="97"/>
        <v>5</v>
      </c>
      <c r="BD145" s="638">
        <f t="shared" si="97"/>
        <v>205</v>
      </c>
      <c r="BE145" s="639" t="str">
        <f t="shared" si="97"/>
        <v>No</v>
      </c>
    </row>
    <row r="146" spans="1:57" ht="15.75" thickBot="1">
      <c r="A146" s="1184" t="s">
        <v>1697</v>
      </c>
      <c r="B146" s="1185" t="s">
        <v>1869</v>
      </c>
      <c r="C146" s="1184" t="s">
        <v>21</v>
      </c>
      <c r="D146" s="1219" t="s">
        <v>21</v>
      </c>
      <c r="E146" s="1219" t="s">
        <v>21</v>
      </c>
      <c r="F146" s="1219" t="s">
        <v>21</v>
      </c>
      <c r="G146" s="1219" t="s">
        <v>21</v>
      </c>
      <c r="H146" s="1219" t="s">
        <v>21</v>
      </c>
      <c r="I146" s="1220" t="s">
        <v>21</v>
      </c>
      <c r="K146" s="1226">
        <f>'2015-16 New National Currencies'!G37</f>
        <v>75.700433735579338</v>
      </c>
      <c r="L146" s="1227">
        <f>K146</f>
        <v>75.700433735579338</v>
      </c>
      <c r="M146" s="1227">
        <f>'2015-16 New National Currencies'!C49</f>
        <v>5</v>
      </c>
      <c r="N146" s="1227">
        <f>'2015-16 New National Currencies'!H37</f>
        <v>776.36857102580655</v>
      </c>
      <c r="O146" s="1227">
        <f>'2015-16 New National Currencies'!D49</f>
        <v>5</v>
      </c>
      <c r="P146" s="1227">
        <f>VLOOKUP(A146,'APC Model - Linked sheet'!A795:L796,9,FALSE)</f>
        <v>204.70605995317362</v>
      </c>
      <c r="Q146" s="1228" t="str">
        <f>'2015-16 New National Currencies'!$B$52</f>
        <v>No</v>
      </c>
      <c r="R146" s="871">
        <f>$H$6</f>
        <v>7.2942119129318916E-2</v>
      </c>
      <c r="S146" s="880">
        <f>$H$7</f>
        <v>-0.1134208000000001</v>
      </c>
      <c r="T146" s="1293">
        <f>IFERROR(K146*(1+$R146)*(1+$S146)*(1+$S$152),"-")</f>
        <v>74.245775961984208</v>
      </c>
      <c r="U146" s="1294">
        <f>L146*(1+$R146)*(1+$S146)*(1+$S$152)</f>
        <v>74.245775961984208</v>
      </c>
      <c r="V146" s="1294">
        <f>M146</f>
        <v>5</v>
      </c>
      <c r="W146" s="1294">
        <f>N146*(1+$R146)*(1+$S146)*(1+$S$152)</f>
        <v>761.44989062613502</v>
      </c>
      <c r="X146" s="1294">
        <f t="shared" si="93"/>
        <v>5</v>
      </c>
      <c r="Y146" s="1294">
        <f>P146</f>
        <v>204.70605995317362</v>
      </c>
      <c r="Z146" s="1295" t="str">
        <f>Q146</f>
        <v>No</v>
      </c>
      <c r="AB146" s="220" t="s">
        <v>3121</v>
      </c>
      <c r="AC146" s="1763" t="s">
        <v>5676</v>
      </c>
      <c r="AD146" s="1764"/>
      <c r="AE146" s="1764"/>
      <c r="AF146" s="1764"/>
      <c r="AG146" s="1764"/>
      <c r="AH146" s="1765"/>
      <c r="AJ146" s="640">
        <f t="shared" ref="AJ146:AP146" si="100">IF($AB$146="Spell based",T146,"Error")</f>
        <v>74.245775961984208</v>
      </c>
      <c r="AK146" s="641">
        <f t="shared" si="100"/>
        <v>74.245775961984208</v>
      </c>
      <c r="AL146" s="641">
        <f t="shared" si="100"/>
        <v>5</v>
      </c>
      <c r="AM146" s="641">
        <f t="shared" si="100"/>
        <v>761.44989062613502</v>
      </c>
      <c r="AN146" s="641">
        <f t="shared" si="100"/>
        <v>5</v>
      </c>
      <c r="AO146" s="641">
        <f t="shared" si="100"/>
        <v>204.70605995317362</v>
      </c>
      <c r="AP146" s="642" t="str">
        <f t="shared" si="100"/>
        <v>No</v>
      </c>
      <c r="AQ146" s="721">
        <f>'Price Adjustments'!$C$71</f>
        <v>0</v>
      </c>
      <c r="AR146" s="875">
        <f>IFERROR(ROUND(AJ146*(1+$AQ146),0),"-")</f>
        <v>74</v>
      </c>
      <c r="AS146" s="876">
        <f>ROUND(AK146*(1+$AQ146),0)</f>
        <v>74</v>
      </c>
      <c r="AT146" s="876">
        <f>AL146</f>
        <v>5</v>
      </c>
      <c r="AU146" s="876">
        <f>ROUND(AM146,0)</f>
        <v>761</v>
      </c>
      <c r="AV146" s="876">
        <f>AN146</f>
        <v>5</v>
      </c>
      <c r="AW146" s="876">
        <f t="shared" si="99"/>
        <v>205</v>
      </c>
      <c r="AX146" s="877" t="str">
        <f>AP146</f>
        <v>No</v>
      </c>
      <c r="AY146" s="640">
        <f t="shared" si="96"/>
        <v>74</v>
      </c>
      <c r="AZ146" s="641">
        <f t="shared" si="96"/>
        <v>74</v>
      </c>
      <c r="BA146" s="641">
        <f t="shared" si="96"/>
        <v>5</v>
      </c>
      <c r="BB146" s="641">
        <f t="shared" si="96"/>
        <v>761</v>
      </c>
      <c r="BC146" s="641">
        <f t="shared" si="97"/>
        <v>5</v>
      </c>
      <c r="BD146" s="641">
        <f t="shared" si="97"/>
        <v>205</v>
      </c>
      <c r="BE146" s="642" t="str">
        <f t="shared" si="97"/>
        <v>No</v>
      </c>
    </row>
    <row r="147" spans="1:57" ht="15.75" thickBot="1">
      <c r="A147" s="1188"/>
      <c r="B147" s="1188"/>
      <c r="C147" s="1188"/>
      <c r="D147" s="1188"/>
      <c r="E147" s="1188"/>
      <c r="F147" s="1188"/>
      <c r="G147" s="1208"/>
      <c r="H147" s="1208"/>
      <c r="I147" s="1208"/>
      <c r="K147" s="896"/>
      <c r="L147" s="896"/>
      <c r="M147" s="896"/>
      <c r="N147" s="896"/>
      <c r="V147" s="1090"/>
      <c r="W147" s="1090"/>
      <c r="X147" s="1090"/>
      <c r="Y147" s="1090"/>
      <c r="Z147" s="1090"/>
      <c r="AW147" s="1190"/>
      <c r="AX147" s="1190"/>
      <c r="AY147" s="1190"/>
      <c r="AZ147" s="1190"/>
    </row>
    <row r="149" spans="1:57" ht="12">
      <c r="R149" s="1679" t="s">
        <v>5678</v>
      </c>
      <c r="S149" s="1679" t="s">
        <v>125</v>
      </c>
    </row>
    <row r="150" spans="1:57">
      <c r="R150" s="1680" t="s">
        <v>1608</v>
      </c>
      <c r="S150" s="1680">
        <f>+VLOOKUP(R150,'Price Adjustments'!$B$16:$H$56,5,FALSE)</f>
        <v>5.6058125571560868E-3</v>
      </c>
    </row>
    <row r="151" spans="1:57">
      <c r="J151" s="957"/>
      <c r="K151" s="1274"/>
      <c r="L151" s="1275"/>
      <c r="M151" s="1276"/>
      <c r="N151" s="1276"/>
      <c r="O151" s="1276"/>
      <c r="P151" s="1277"/>
      <c r="R151" s="1680" t="s">
        <v>1604</v>
      </c>
      <c r="S151" s="1680">
        <f>+VLOOKUP(R151,'Price Adjustments'!$B$16:$H$56,5,FALSE)</f>
        <v>9.1560377809849491E-3</v>
      </c>
      <c r="T151" s="1278"/>
      <c r="U151" s="1279"/>
      <c r="V151" s="1280"/>
      <c r="W151" s="903"/>
      <c r="X151" s="956"/>
    </row>
    <row r="152" spans="1:57">
      <c r="J152" s="957"/>
      <c r="K152" s="1274"/>
      <c r="L152" s="1275"/>
      <c r="M152" s="1276"/>
      <c r="N152" s="1276"/>
      <c r="O152" s="1276"/>
      <c r="P152" s="1277"/>
      <c r="R152" s="1680" t="s">
        <v>1594</v>
      </c>
      <c r="S152" s="1680">
        <f>+VLOOKUP(R152,'Price Adjustments'!$B$15:$H$56,7,FALSE)</f>
        <v>3.1049581704361451E-2</v>
      </c>
      <c r="T152" s="1278"/>
      <c r="U152" s="1279"/>
      <c r="V152" s="1280"/>
      <c r="W152" s="903"/>
      <c r="X152" s="956"/>
    </row>
    <row r="153" spans="1:57">
      <c r="J153" s="957"/>
      <c r="K153" s="903"/>
      <c r="L153" s="903"/>
      <c r="M153" s="903"/>
      <c r="N153" s="903"/>
      <c r="O153" s="903"/>
      <c r="P153" s="903"/>
      <c r="Q153" s="903"/>
      <c r="R153" s="903"/>
      <c r="S153" s="903"/>
      <c r="T153" s="903"/>
      <c r="U153" s="903"/>
      <c r="V153" s="903"/>
      <c r="W153" s="903"/>
      <c r="X153" s="956"/>
    </row>
    <row r="154" spans="1:57">
      <c r="K154" s="956"/>
      <c r="L154" s="956"/>
      <c r="M154" s="956"/>
      <c r="N154" s="956"/>
      <c r="O154" s="956"/>
      <c r="P154" s="956"/>
      <c r="Q154" s="956"/>
      <c r="R154" s="956"/>
      <c r="S154" s="956"/>
      <c r="T154" s="956"/>
      <c r="U154" s="956"/>
      <c r="V154" s="956"/>
      <c r="W154" s="956"/>
      <c r="X154" s="956"/>
    </row>
  </sheetData>
  <mergeCells count="27">
    <mergeCell ref="R84:S84"/>
    <mergeCell ref="A121:B121"/>
    <mergeCell ref="L59:M59"/>
    <mergeCell ref="C65:F65"/>
    <mergeCell ref="L65:M65"/>
    <mergeCell ref="O73:P73"/>
    <mergeCell ref="C101:F101"/>
    <mergeCell ref="L101:M101"/>
    <mergeCell ref="T61:W61"/>
    <mergeCell ref="T67:W67"/>
    <mergeCell ref="T68:W68"/>
    <mergeCell ref="T69:W69"/>
    <mergeCell ref="A1:B1"/>
    <mergeCell ref="A13:B13"/>
    <mergeCell ref="C59:F59"/>
    <mergeCell ref="L33:O33"/>
    <mergeCell ref="L34:O34"/>
    <mergeCell ref="L35:O35"/>
    <mergeCell ref="L36:O36"/>
    <mergeCell ref="L55:O55"/>
    <mergeCell ref="AC145:AH145"/>
    <mergeCell ref="AC146:AH146"/>
    <mergeCell ref="K125:P125"/>
    <mergeCell ref="K126:P126"/>
    <mergeCell ref="Z132:AE132"/>
    <mergeCell ref="AC138:AH138"/>
    <mergeCell ref="AC139:AH139"/>
  </mergeCells>
  <conditionalFormatting sqref="AL18:AL23 AK17:AK27">
    <cfRule type="expression" dxfId="9" priority="18">
      <formula>NOT(#REF!)</formula>
    </cfRule>
  </conditionalFormatting>
  <conditionalFormatting sqref="AJ34:AJ35 AI33:AI35 AI36:AJ36">
    <cfRule type="expression" dxfId="8" priority="17">
      <formula>NOT(#REF!)</formula>
    </cfRule>
  </conditionalFormatting>
  <conditionalFormatting sqref="AJ43 AI42:AI43">
    <cfRule type="expression" dxfId="7" priority="16">
      <formula>NOT(#REF!)</formula>
    </cfRule>
  </conditionalFormatting>
  <conditionalFormatting sqref="AI49:AI50 X105:Y105">
    <cfRule type="expression" dxfId="6" priority="13">
      <formula>NOT(#REF!)</formula>
    </cfRule>
  </conditionalFormatting>
  <conditionalFormatting sqref="E85">
    <cfRule type="cellIs" dxfId="5" priority="10" stopIfTrue="1" operator="equal">
      <formula>0</formula>
    </cfRule>
  </conditionalFormatting>
  <conditionalFormatting sqref="AC55">
    <cfRule type="expression" dxfId="4" priority="9">
      <formula>NOT(#REF!)</formula>
    </cfRule>
  </conditionalFormatting>
  <conditionalFormatting sqref="AM128:AN128">
    <cfRule type="expression" dxfId="3" priority="4">
      <formula>NOT(#REF!)</formula>
    </cfRule>
  </conditionalFormatting>
  <dataValidations count="7">
    <dataValidation type="list" allowBlank="1" showInputMessage="1" showErrorMessage="1" sqref="AK42:AK43 AM17:AM27 AE55 AK49:AK50 AK33:AK36 Z105 AO128 AP133 O17:O27 J117:J119 K42:K43 K49 J110:J111 W75:W79 S103:S104">
      <formula1>"PbR Methodology,Rollover"</formula1>
    </dataValidation>
    <dataValidation type="list" allowBlank="1" showInputMessage="1" showErrorMessage="1" sqref="J125:J126 Y132 AB138:AB139 AB145:AB146">
      <formula1>"Spell based,Rollover"</formula1>
    </dataValidation>
    <dataValidation type="list" allowBlank="1" showInputMessage="1" showErrorMessage="1" sqref="K36 K55">
      <formula1>"PbR Methdology, Rollover"</formula1>
    </dataValidation>
    <dataValidation type="list" allowBlank="1" showInputMessage="1" showErrorMessage="1" sqref="K33:K35">
      <formula1>"PbR Methdology, Rollover"</formula1>
    </dataValidation>
    <dataValidation type="list" allowBlank="1" showInputMessage="1" showErrorMessage="1" sqref="S61 S68:S69 AC86">
      <formula1>"PbR Methodology, Rollover"</formula1>
    </dataValidation>
    <dataValidation type="list" allowBlank="1" showInputMessage="1" showErrorMessage="1" sqref="S67">
      <formula1>"PbR Methodology, Rollover"</formula1>
    </dataValidation>
    <dataValidation type="list" allowBlank="1" showInputMessage="1" showErrorMessage="1" sqref="AC87:AC96">
      <formula1>"PbR Methodology, Rollover"</formula1>
    </dataValidation>
  </dataValidations>
  <pageMargins left="0.7" right="0.7" top="0.75" bottom="0.75" header="0.3" footer="0.3"/>
  <pageSetup paperSize="9" scale="48" orientation="portrait" r:id="rId1"/>
  <rowBreaks count="1" manualBreakCount="1">
    <brk id="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B1:T133"/>
  <sheetViews>
    <sheetView workbookViewId="0"/>
  </sheetViews>
  <sheetFormatPr defaultColWidth="9.140625" defaultRowHeight="15"/>
  <cols>
    <col min="1" max="1" width="9.140625" style="250"/>
    <col min="2" max="2" width="47.5703125" style="250" bestFit="1" customWidth="1"/>
    <col min="3" max="3" width="34.5703125" style="250" customWidth="1"/>
    <col min="4" max="5" width="10.140625" style="250" customWidth="1"/>
    <col min="6" max="6" width="9.140625" style="250"/>
    <col min="7" max="7" width="10.140625" style="250" customWidth="1"/>
    <col min="8" max="8" width="20.5703125" style="250" customWidth="1"/>
    <col min="9" max="9" width="21.140625" style="250" bestFit="1" customWidth="1"/>
    <col min="10" max="10" width="21.140625" style="211" bestFit="1" customWidth="1"/>
    <col min="11" max="11" width="9.85546875" style="250" bestFit="1" customWidth="1"/>
    <col min="12" max="12" width="43.7109375" style="250" bestFit="1" customWidth="1"/>
    <col min="13" max="13" width="14.7109375" style="250" bestFit="1" customWidth="1"/>
    <col min="14" max="14" width="10.140625" style="250" customWidth="1"/>
    <col min="15" max="15" width="9.140625" style="250"/>
    <col min="16" max="16" width="10.140625" style="250" customWidth="1"/>
    <col min="17" max="17" width="20.140625" style="250" customWidth="1"/>
    <col min="18" max="18" width="21.140625" style="250" bestFit="1" customWidth="1"/>
    <col min="19" max="16384" width="9.140625" style="250"/>
  </cols>
  <sheetData>
    <row r="1" spans="2:20" ht="16.5" customHeight="1" thickBot="1">
      <c r="C1" s="343"/>
      <c r="I1" s="265"/>
      <c r="K1" s="343"/>
      <c r="L1" s="343"/>
      <c r="M1" s="343"/>
      <c r="N1" s="343"/>
      <c r="O1" s="343"/>
      <c r="P1" s="343"/>
      <c r="Q1" s="343"/>
      <c r="R1" s="343"/>
      <c r="S1" s="343"/>
    </row>
    <row r="2" spans="2:20" ht="28.5" customHeight="1" thickBot="1">
      <c r="B2" s="265"/>
      <c r="C2" s="1672" t="s">
        <v>1777</v>
      </c>
      <c r="D2" s="1673"/>
      <c r="E2" s="1673"/>
      <c r="F2" s="1673"/>
      <c r="G2" s="1673"/>
      <c r="H2" s="1673"/>
      <c r="I2" s="1431"/>
      <c r="K2" s="362"/>
      <c r="L2" s="1786"/>
      <c r="M2" s="1786"/>
      <c r="N2" s="1786"/>
      <c r="O2" s="1786"/>
      <c r="P2" s="1786"/>
      <c r="Q2" s="1786"/>
      <c r="R2" s="265"/>
      <c r="S2" s="343"/>
      <c r="T2" s="343"/>
    </row>
    <row r="3" spans="2:20" ht="8.25" customHeight="1" thickBot="1">
      <c r="B3" s="344"/>
      <c r="C3" s="1674"/>
      <c r="D3" s="1675"/>
      <c r="E3" s="1675"/>
      <c r="F3" s="1675"/>
      <c r="G3" s="1675"/>
      <c r="H3" s="1675"/>
      <c r="I3" s="1511"/>
      <c r="K3" s="362"/>
      <c r="L3" s="1786"/>
      <c r="M3" s="1786"/>
      <c r="N3" s="1786"/>
      <c r="O3" s="1786"/>
      <c r="P3" s="1786"/>
      <c r="Q3" s="1786"/>
      <c r="R3" s="265"/>
      <c r="S3" s="343"/>
      <c r="T3" s="343"/>
    </row>
    <row r="4" spans="2:20" ht="15.75" customHeight="1" thickBot="1">
      <c r="B4" s="265"/>
      <c r="C4" s="346" t="s">
        <v>1536</v>
      </c>
      <c r="D4" s="345" t="s">
        <v>1537</v>
      </c>
      <c r="E4" s="346" t="s">
        <v>1538</v>
      </c>
      <c r="F4" s="345" t="s">
        <v>1539</v>
      </c>
      <c r="G4" s="346" t="s">
        <v>1540</v>
      </c>
      <c r="H4" s="345" t="s">
        <v>1541</v>
      </c>
      <c r="I4" s="345" t="s">
        <v>5677</v>
      </c>
      <c r="K4" s="343"/>
      <c r="L4" s="347"/>
      <c r="M4" s="347"/>
      <c r="N4" s="347"/>
      <c r="O4" s="347"/>
      <c r="P4" s="347"/>
      <c r="Q4" s="347"/>
      <c r="R4" s="442"/>
      <c r="S4" s="343"/>
      <c r="T4" s="343"/>
    </row>
    <row r="5" spans="2:20" ht="15.75" customHeight="1">
      <c r="B5" s="265"/>
      <c r="C5" s="348" t="s">
        <v>1542</v>
      </c>
      <c r="D5" s="1577">
        <v>2.1999999999999999E-2</v>
      </c>
      <c r="E5" s="349">
        <v>2.7E-2</v>
      </c>
      <c r="F5" s="349">
        <v>2.5000000000000001E-2</v>
      </c>
      <c r="G5" s="350">
        <v>1.92529689878824E-2</v>
      </c>
      <c r="H5" s="443">
        <f>(1+D5)*(1+E5)*(1+F5)*(1+G5)-1</f>
        <v>9.6546845750163923E-2</v>
      </c>
      <c r="I5" s="1678">
        <f>(1+E5)*(1+F5)*(1+G5)-1</f>
        <v>7.2942119129318916E-2</v>
      </c>
      <c r="K5" s="343"/>
      <c r="L5" s="1735"/>
      <c r="M5" s="1736"/>
      <c r="N5" s="1736"/>
      <c r="O5" s="1736"/>
      <c r="P5" s="1736"/>
      <c r="Q5" s="1736"/>
      <c r="R5" s="361"/>
      <c r="S5" s="343"/>
      <c r="T5" s="343"/>
    </row>
    <row r="6" spans="2:20" ht="15.75" customHeight="1">
      <c r="B6" s="265"/>
      <c r="C6" s="351" t="s">
        <v>1614</v>
      </c>
      <c r="D6" s="1578">
        <v>-3.6999999999999998E-2</v>
      </c>
      <c r="E6" s="352">
        <v>-0.04</v>
      </c>
      <c r="F6" s="352">
        <v>-0.04</v>
      </c>
      <c r="G6" s="353">
        <v>-3.7999999999999999E-2</v>
      </c>
      <c r="H6" s="1580">
        <f t="shared" ref="H6:H7" si="0">(1+D6)*(1+E6)*(1+F6)*(1+G6)-1</f>
        <v>-0.1462242304000001</v>
      </c>
      <c r="I6" s="1580">
        <f>(1+E6)*(1+F6)*(1+G6)-1</f>
        <v>-0.1134208000000001</v>
      </c>
      <c r="K6" s="343"/>
      <c r="L6" s="1735"/>
      <c r="M6" s="1736"/>
      <c r="N6" s="1736"/>
      <c r="O6" s="1736"/>
      <c r="P6" s="1736"/>
      <c r="Q6" s="1736"/>
      <c r="R6" s="361"/>
      <c r="S6" s="343"/>
      <c r="T6" s="343"/>
    </row>
    <row r="7" spans="2:20" ht="15.75" customHeight="1">
      <c r="B7" s="265"/>
      <c r="C7" s="354" t="s">
        <v>1613</v>
      </c>
      <c r="D7" s="1578">
        <f>SUM(D5:D6)</f>
        <v>-1.4999999999999999E-2</v>
      </c>
      <c r="E7" s="352">
        <f>SUM(E5:E6)</f>
        <v>-1.3000000000000001E-2</v>
      </c>
      <c r="F7" s="352">
        <f>SUM(F5:F6)</f>
        <v>-1.4999999999999999E-2</v>
      </c>
      <c r="G7" s="352">
        <f>(1+G5)*(1+G6)-1</f>
        <v>-1.9478643833657161E-2</v>
      </c>
      <c r="H7" s="1580">
        <f t="shared" si="0"/>
        <v>-6.1040909539734511E-2</v>
      </c>
      <c r="I7" s="1580">
        <f>(1+E7)*(1+F7)*(1+G7)-1</f>
        <v>-4.6742040141862451E-2</v>
      </c>
      <c r="K7" s="343"/>
      <c r="L7" s="357"/>
      <c r="M7" s="1736"/>
      <c r="N7" s="1736"/>
      <c r="O7" s="1736"/>
      <c r="P7" s="1736"/>
      <c r="Q7" s="1736"/>
      <c r="R7" s="361"/>
      <c r="S7" s="343"/>
      <c r="T7" s="343"/>
    </row>
    <row r="8" spans="2:20" ht="9" customHeight="1" thickBot="1">
      <c r="B8" s="265"/>
      <c r="C8" s="355"/>
      <c r="D8" s="1579"/>
      <c r="E8" s="356"/>
      <c r="F8" s="356"/>
      <c r="G8" s="356"/>
      <c r="H8" s="444"/>
      <c r="I8" s="444"/>
      <c r="J8" s="250"/>
      <c r="K8" s="343"/>
      <c r="L8" s="357"/>
      <c r="M8" s="1736"/>
      <c r="N8" s="1736"/>
      <c r="O8" s="1736"/>
      <c r="P8" s="1736"/>
      <c r="Q8" s="1736"/>
      <c r="R8" s="361"/>
      <c r="S8" s="343"/>
      <c r="T8" s="343"/>
    </row>
    <row r="9" spans="2:20" ht="7.5" customHeight="1">
      <c r="B9" s="357"/>
      <c r="C9" s="357"/>
      <c r="D9" s="358"/>
      <c r="E9" s="359"/>
      <c r="F9" s="359"/>
      <c r="G9" s="360"/>
      <c r="H9" s="358"/>
      <c r="I9" s="361"/>
      <c r="K9" s="343"/>
      <c r="L9" s="362"/>
      <c r="M9" s="343"/>
      <c r="N9" s="359"/>
      <c r="O9" s="343"/>
      <c r="P9" s="359"/>
      <c r="Q9" s="358"/>
      <c r="R9" s="361"/>
      <c r="S9" s="343"/>
      <c r="T9" s="343"/>
    </row>
    <row r="10" spans="2:20">
      <c r="C10" s="363" t="s">
        <v>6769</v>
      </c>
      <c r="I10" s="343"/>
      <c r="K10" s="343"/>
      <c r="L10" s="343"/>
      <c r="M10" s="343"/>
      <c r="N10" s="343"/>
      <c r="O10" s="343"/>
      <c r="P10" s="343"/>
      <c r="Q10" s="343"/>
      <c r="R10" s="343"/>
      <c r="S10" s="343"/>
    </row>
    <row r="11" spans="2:20">
      <c r="C11" s="363" t="s">
        <v>6770</v>
      </c>
      <c r="K11" s="343"/>
      <c r="L11" s="343"/>
      <c r="M11" s="343"/>
      <c r="N11" s="343"/>
      <c r="O11" s="343"/>
      <c r="P11" s="343"/>
      <c r="Q11" s="343"/>
      <c r="R11" s="343"/>
      <c r="S11" s="343"/>
    </row>
    <row r="12" spans="2:20" ht="15.75" thickBot="1">
      <c r="H12" s="265"/>
      <c r="K12" s="343"/>
      <c r="L12" s="343"/>
      <c r="M12" s="343"/>
      <c r="N12" s="343"/>
      <c r="O12" s="343"/>
      <c r="P12" s="343"/>
      <c r="Q12" s="343"/>
      <c r="R12" s="343"/>
      <c r="S12" s="343"/>
    </row>
    <row r="13" spans="2:20" ht="15" customHeight="1">
      <c r="B13" s="1787" t="s">
        <v>6759</v>
      </c>
      <c r="C13" s="1788"/>
      <c r="D13" s="1788"/>
      <c r="E13" s="1788"/>
      <c r="F13" s="1788"/>
      <c r="G13" s="1788"/>
      <c r="H13" s="1789"/>
      <c r="K13" s="343"/>
      <c r="L13" s="343"/>
      <c r="M13" s="343"/>
      <c r="N13" s="343"/>
      <c r="O13" s="343"/>
      <c r="P13" s="343"/>
      <c r="Q13" s="343"/>
      <c r="R13" s="343"/>
      <c r="S13" s="343"/>
    </row>
    <row r="14" spans="2:20" s="211" customFormat="1" ht="26.25" customHeight="1" thickBot="1">
      <c r="B14" s="1790"/>
      <c r="C14" s="1791"/>
      <c r="D14" s="1791"/>
      <c r="E14" s="1791"/>
      <c r="F14" s="1791"/>
      <c r="G14" s="1791"/>
      <c r="H14" s="1792"/>
    </row>
    <row r="15" spans="2:20" ht="31.5" customHeight="1" thickBot="1">
      <c r="B15" s="1676" t="s">
        <v>1612</v>
      </c>
      <c r="C15" s="1677" t="s">
        <v>1537</v>
      </c>
      <c r="D15" s="1677" t="s">
        <v>1538</v>
      </c>
      <c r="E15" s="1677" t="s">
        <v>1539</v>
      </c>
      <c r="F15" s="1677" t="s">
        <v>1540</v>
      </c>
      <c r="G15" s="1677" t="s">
        <v>1541</v>
      </c>
      <c r="H15" s="1677" t="s">
        <v>5677</v>
      </c>
      <c r="J15" s="364"/>
      <c r="K15" s="347"/>
    </row>
    <row r="16" spans="2:20">
      <c r="B16" s="365" t="s">
        <v>1611</v>
      </c>
      <c r="C16" s="366">
        <v>4.4999999999999997E-3</v>
      </c>
      <c r="D16" s="367">
        <v>2.7120631448189769E-3</v>
      </c>
      <c r="E16" s="367">
        <v>4.0331192887210765E-3</v>
      </c>
      <c r="F16" s="367">
        <v>1.0177215451362853E-2</v>
      </c>
      <c r="G16" s="368">
        <f>(1+C16)*(1+D16)*(1+E16)*(1+F16)-1</f>
        <v>2.1578603878145808E-2</v>
      </c>
      <c r="H16" s="368">
        <f>(1+D16)*(1+E16)*(1+F16)-1</f>
        <v>1.7002094453106853E-2</v>
      </c>
      <c r="J16" s="369"/>
      <c r="K16" s="370"/>
    </row>
    <row r="17" spans="2:11">
      <c r="B17" s="371" t="s">
        <v>1610</v>
      </c>
      <c r="C17" s="372">
        <v>3.0000000000000001E-3</v>
      </c>
      <c r="D17" s="373">
        <v>4.6639054280992465E-3</v>
      </c>
      <c r="E17" s="373">
        <v>2.5168995621460688E-3</v>
      </c>
      <c r="F17" s="373">
        <v>6.6765943715936249E-3</v>
      </c>
      <c r="G17" s="374">
        <f t="shared" ref="G17:H56" si="1">(1+C17)*(1+D17)*(1+E17)*(1+F17)-1</f>
        <v>1.6958911118215347E-2</v>
      </c>
      <c r="H17" s="374">
        <f t="shared" si="1"/>
        <v>3.1112090630853739E-2</v>
      </c>
      <c r="J17" s="369"/>
      <c r="K17" s="370"/>
    </row>
    <row r="18" spans="2:11">
      <c r="B18" s="375" t="s">
        <v>1609</v>
      </c>
      <c r="C18" s="372">
        <v>2.5999999999999999E-3</v>
      </c>
      <c r="D18" s="373">
        <v>1.7135629937548025E-3</v>
      </c>
      <c r="E18" s="373">
        <v>2.2965609688603283E-3</v>
      </c>
      <c r="F18" s="373">
        <v>1.0261263587219016E-2</v>
      </c>
      <c r="G18" s="374">
        <f t="shared" si="1"/>
        <v>1.6953735103538037E-2</v>
      </c>
      <c r="H18" s="374">
        <f t="shared" si="1"/>
        <v>3.1512965630398071E-2</v>
      </c>
      <c r="J18" s="369"/>
      <c r="K18" s="370"/>
    </row>
    <row r="19" spans="2:11">
      <c r="B19" s="371" t="s">
        <v>1608</v>
      </c>
      <c r="C19" s="372">
        <v>1.1999999999999999E-3</v>
      </c>
      <c r="D19" s="373">
        <v>7.9831600546853565E-4</v>
      </c>
      <c r="E19" s="373">
        <v>8.2227697699654989E-4</v>
      </c>
      <c r="F19" s="373">
        <v>5.6058125571560868E-3</v>
      </c>
      <c r="G19" s="374">
        <f t="shared" si="1"/>
        <v>8.4448337773224136E-3</v>
      </c>
      <c r="H19" s="374">
        <f t="shared" si="1"/>
        <v>1.5742092261457508E-2</v>
      </c>
      <c r="J19" s="369"/>
      <c r="K19" s="370"/>
    </row>
    <row r="20" spans="2:11">
      <c r="B20" s="375" t="s">
        <v>1607</v>
      </c>
      <c r="C20" s="372">
        <v>4.0000000000000002E-4</v>
      </c>
      <c r="D20" s="373">
        <v>2.0988348940491619E-3</v>
      </c>
      <c r="E20" s="373">
        <v>1.1281882920322062E-5</v>
      </c>
      <c r="F20" s="373">
        <v>1.9793446362510458E-3</v>
      </c>
      <c r="G20" s="374">
        <f t="shared" si="1"/>
        <v>4.4952992519378121E-3</v>
      </c>
      <c r="H20" s="374">
        <f t="shared" si="1"/>
        <v>8.6073632739305239E-3</v>
      </c>
      <c r="J20" s="369"/>
      <c r="K20" s="370"/>
    </row>
    <row r="21" spans="2:11">
      <c r="B21" s="371" t="s">
        <v>1606</v>
      </c>
      <c r="C21" s="372">
        <v>1.4E-3</v>
      </c>
      <c r="D21" s="373">
        <v>6.8376141339254737E-4</v>
      </c>
      <c r="E21" s="373">
        <v>8.7019419478395754E-4</v>
      </c>
      <c r="F21" s="373">
        <v>3.7895588805165747E-3</v>
      </c>
      <c r="G21" s="374">
        <f t="shared" si="1"/>
        <v>6.7574905557648002E-3</v>
      </c>
      <c r="H21" s="374">
        <f t="shared" si="1"/>
        <v>1.214364368897658E-2</v>
      </c>
      <c r="J21" s="369"/>
      <c r="K21" s="370"/>
    </row>
    <row r="22" spans="2:11">
      <c r="B22" s="375" t="s">
        <v>1605</v>
      </c>
      <c r="C22" s="372">
        <v>6.9999999999999999E-4</v>
      </c>
      <c r="D22" s="373">
        <v>9.0147384402938791E-4</v>
      </c>
      <c r="E22" s="373">
        <v>7.2782220278599929E-4</v>
      </c>
      <c r="F22" s="373">
        <v>2.8193295764649129E-3</v>
      </c>
      <c r="G22" s="374">
        <f t="shared" si="1"/>
        <v>5.156994822266503E-3</v>
      </c>
      <c r="H22" s="374">
        <f t="shared" si="1"/>
        <v>9.6338405517437664E-3</v>
      </c>
      <c r="J22" s="369"/>
      <c r="K22" s="370"/>
    </row>
    <row r="23" spans="2:11">
      <c r="B23" s="371" t="s">
        <v>1604</v>
      </c>
      <c r="C23" s="372">
        <v>1.6000000000000001E-3</v>
      </c>
      <c r="D23" s="373">
        <v>6.9434276756650259E-3</v>
      </c>
      <c r="E23" s="373">
        <v>2.0934300240254E-3</v>
      </c>
      <c r="F23" s="373">
        <v>9.1560377809849491E-3</v>
      </c>
      <c r="G23" s="374">
        <f t="shared" si="1"/>
        <v>1.99195704490156E-2</v>
      </c>
      <c r="H23" s="374">
        <f t="shared" si="1"/>
        <v>3.8574211446589901E-2</v>
      </c>
      <c r="J23" s="369"/>
      <c r="K23" s="370"/>
    </row>
    <row r="24" spans="2:11">
      <c r="B24" s="375" t="s">
        <v>1603</v>
      </c>
      <c r="C24" s="372">
        <v>1.6999999999999999E-3</v>
      </c>
      <c r="D24" s="373">
        <v>8.3929962527324875E-3</v>
      </c>
      <c r="E24" s="373">
        <v>3.2548782592356496E-3</v>
      </c>
      <c r="F24" s="373">
        <v>1.1829802699427461E-2</v>
      </c>
      <c r="G24" s="374">
        <f t="shared" si="1"/>
        <v>2.5383303906515886E-2</v>
      </c>
      <c r="H24" s="374">
        <f t="shared" si="1"/>
        <v>4.9626554787104205E-2</v>
      </c>
      <c r="J24" s="369"/>
      <c r="K24" s="370"/>
    </row>
    <row r="25" spans="2:11">
      <c r="B25" s="371" t="s">
        <v>1602</v>
      </c>
      <c r="C25" s="372">
        <v>1.1000000000000001E-3</v>
      </c>
      <c r="D25" s="373">
        <v>3.9857657915021161E-3</v>
      </c>
      <c r="E25" s="373">
        <v>1.4670447677391785E-3</v>
      </c>
      <c r="F25" s="373">
        <v>5.3411568127927911E-3</v>
      </c>
      <c r="G25" s="374">
        <f t="shared" si="1"/>
        <v>1.1940882083719018E-2</v>
      </c>
      <c r="H25" s="374">
        <f t="shared" si="1"/>
        <v>2.2899159756642806E-2</v>
      </c>
      <c r="J25" s="369"/>
      <c r="K25" s="370"/>
    </row>
    <row r="26" spans="2:11">
      <c r="B26" s="375" t="s">
        <v>1601</v>
      </c>
      <c r="C26" s="372">
        <v>1.6000000000000001E-3</v>
      </c>
      <c r="D26" s="373">
        <v>6.1396776298163758E-3</v>
      </c>
      <c r="E26" s="373">
        <v>1.7811411022434775E-3</v>
      </c>
      <c r="F26" s="373">
        <v>9.4532152722328622E-3</v>
      </c>
      <c r="G26" s="374">
        <f t="shared" si="1"/>
        <v>1.9087886138314136E-2</v>
      </c>
      <c r="H26" s="374">
        <f t="shared" si="1"/>
        <v>3.6881109898020625E-2</v>
      </c>
      <c r="J26" s="369"/>
      <c r="K26" s="370"/>
    </row>
    <row r="27" spans="2:11">
      <c r="B27" s="371" t="s">
        <v>1600</v>
      </c>
      <c r="C27" s="372">
        <v>5.5999999999999999E-3</v>
      </c>
      <c r="D27" s="373">
        <v>1.1458715826883292E-2</v>
      </c>
      <c r="E27" s="373">
        <v>3.9247569065956611E-3</v>
      </c>
      <c r="F27" s="373">
        <v>1.1981487115819478E-2</v>
      </c>
      <c r="G27" s="374">
        <f t="shared" si="1"/>
        <v>3.3349319057410565E-2</v>
      </c>
      <c r="H27" s="374">
        <f t="shared" si="1"/>
        <v>6.1864374698104907E-2</v>
      </c>
      <c r="J27" s="369"/>
      <c r="K27" s="370"/>
    </row>
    <row r="28" spans="2:11">
      <c r="B28" s="375" t="s">
        <v>1599</v>
      </c>
      <c r="C28" s="372">
        <v>5.0000000000000001E-3</v>
      </c>
      <c r="D28" s="373">
        <v>1.0604363193151389E-2</v>
      </c>
      <c r="E28" s="373">
        <v>3.6557798734122571E-3</v>
      </c>
      <c r="F28" s="373">
        <v>1.4053199411787176E-2</v>
      </c>
      <c r="G28" s="374">
        <f t="shared" si="1"/>
        <v>3.369582040914354E-2</v>
      </c>
      <c r="H28" s="374">
        <f t="shared" si="1"/>
        <v>6.321099416053011E-2</v>
      </c>
      <c r="J28" s="369"/>
      <c r="K28" s="370"/>
    </row>
    <row r="29" spans="2:11">
      <c r="B29" s="371" t="s">
        <v>1598</v>
      </c>
      <c r="C29" s="372">
        <v>8.6999999999999994E-3</v>
      </c>
      <c r="D29" s="373">
        <v>6.3163971875872527E-3</v>
      </c>
      <c r="E29" s="373">
        <v>5.2421680236163226E-3</v>
      </c>
      <c r="F29" s="373">
        <v>1.4706483431278672E-2</v>
      </c>
      <c r="G29" s="374">
        <f t="shared" si="1"/>
        <v>3.5398910168665143E-2</v>
      </c>
      <c r="H29" s="374">
        <f t="shared" si="1"/>
        <v>6.2804503993713956E-2</v>
      </c>
      <c r="J29" s="369"/>
      <c r="K29" s="370"/>
    </row>
    <row r="30" spans="2:11">
      <c r="B30" s="375" t="s">
        <v>1597</v>
      </c>
      <c r="C30" s="372">
        <v>1.4E-3</v>
      </c>
      <c r="D30" s="373">
        <v>4.2221839108231851E-3</v>
      </c>
      <c r="E30" s="373">
        <v>1.2461541146224775E-4</v>
      </c>
      <c r="F30" s="373">
        <v>6.6808193690850448E-3</v>
      </c>
      <c r="G30" s="374">
        <f t="shared" si="1"/>
        <v>1.2472668600720604E-2</v>
      </c>
      <c r="H30" s="374">
        <f t="shared" si="1"/>
        <v>2.3667769785764792E-2</v>
      </c>
      <c r="J30" s="369"/>
      <c r="K30" s="370"/>
    </row>
    <row r="31" spans="2:11">
      <c r="B31" s="371" t="s">
        <v>1596</v>
      </c>
      <c r="C31" s="372">
        <v>4.4999999999999997E-3</v>
      </c>
      <c r="D31" s="373">
        <v>6.112531021233325E-3</v>
      </c>
      <c r="E31" s="373">
        <v>2.0507319365403731E-3</v>
      </c>
      <c r="F31" s="373">
        <v>1.4856762913476818E-2</v>
      </c>
      <c r="G31" s="374">
        <f t="shared" si="1"/>
        <v>2.7758220049307836E-2</v>
      </c>
      <c r="H31" s="374">
        <f t="shared" si="1"/>
        <v>5.155496155193795E-2</v>
      </c>
      <c r="J31" s="369"/>
      <c r="K31" s="370"/>
    </row>
    <row r="32" spans="2:11">
      <c r="B32" s="375" t="s">
        <v>1595</v>
      </c>
      <c r="C32" s="372">
        <v>1.1999999999999999E-3</v>
      </c>
      <c r="D32" s="373">
        <v>6.4304063507034659E-3</v>
      </c>
      <c r="E32" s="373">
        <v>1.2794280689145676E-3</v>
      </c>
      <c r="F32" s="373">
        <v>1.0111722621042762E-2</v>
      </c>
      <c r="G32" s="374">
        <f t="shared" si="1"/>
        <v>1.9129316574356681E-2</v>
      </c>
      <c r="H32" s="374">
        <f t="shared" si="1"/>
        <v>3.7379708251413568E-2</v>
      </c>
      <c r="J32" s="369"/>
      <c r="K32" s="370"/>
    </row>
    <row r="33" spans="2:11">
      <c r="B33" s="371" t="s">
        <v>1594</v>
      </c>
      <c r="C33" s="372">
        <v>1.9E-3</v>
      </c>
      <c r="D33" s="373">
        <v>3.6510830811316008E-3</v>
      </c>
      <c r="E33" s="373">
        <v>1.7803936364513273E-3</v>
      </c>
      <c r="F33" s="373">
        <v>8.9561727149987114E-3</v>
      </c>
      <c r="G33" s="374">
        <f t="shared" si="1"/>
        <v>1.6370294680831288E-2</v>
      </c>
      <c r="H33" s="374">
        <f t="shared" si="1"/>
        <v>3.1049581704361451E-2</v>
      </c>
      <c r="J33" s="369"/>
      <c r="K33" s="370"/>
    </row>
    <row r="34" spans="2:11">
      <c r="B34" s="375" t="s">
        <v>1593</v>
      </c>
      <c r="C34" s="372">
        <v>8.9999999999999998E-4</v>
      </c>
      <c r="D34" s="373">
        <v>2.6729961073768127E-3</v>
      </c>
      <c r="E34" s="373">
        <v>1.0486026327254372E-3</v>
      </c>
      <c r="F34" s="373">
        <v>4.934546700731568E-3</v>
      </c>
      <c r="G34" s="374">
        <f t="shared" si="1"/>
        <v>9.5851361793946044E-3</v>
      </c>
      <c r="H34" s="374">
        <f t="shared" si="1"/>
        <v>1.8345636121857245E-2</v>
      </c>
      <c r="J34" s="369"/>
      <c r="K34" s="370"/>
    </row>
    <row r="35" spans="2:11">
      <c r="B35" s="371" t="s">
        <v>1592</v>
      </c>
      <c r="C35" s="372">
        <v>1.4E-3</v>
      </c>
      <c r="D35" s="373">
        <v>3.8450441685828896E-3</v>
      </c>
      <c r="E35" s="373">
        <v>9.4410677570055945E-4</v>
      </c>
      <c r="F35" s="373">
        <v>7.5987092544294033E-3</v>
      </c>
      <c r="G35" s="374">
        <f t="shared" si="1"/>
        <v>1.3845308353879426E-2</v>
      </c>
      <c r="H35" s="374">
        <f t="shared" si="1"/>
        <v>2.6445285870953184E-2</v>
      </c>
      <c r="J35" s="369"/>
      <c r="K35" s="370"/>
    </row>
    <row r="36" spans="2:11">
      <c r="B36" s="375" t="s">
        <v>1591</v>
      </c>
      <c r="C36" s="372">
        <v>2.9999999999999997E-4</v>
      </c>
      <c r="D36" s="373">
        <v>3.5166956544530059E-4</v>
      </c>
      <c r="E36" s="373">
        <v>6.6025179707085435E-4</v>
      </c>
      <c r="F36" s="373">
        <v>2.7523453530222675E-3</v>
      </c>
      <c r="G36" s="374">
        <f t="shared" si="1"/>
        <v>4.0684148875396176E-3</v>
      </c>
      <c r="H36" s="374">
        <f t="shared" si="1"/>
        <v>7.8510264668363305E-3</v>
      </c>
      <c r="J36" s="369"/>
      <c r="K36" s="370"/>
    </row>
    <row r="37" spans="2:11">
      <c r="B37" s="371" t="s">
        <v>1590</v>
      </c>
      <c r="C37" s="372">
        <v>4.0000000000000002E-4</v>
      </c>
      <c r="D37" s="373">
        <v>1.0156478917267009E-3</v>
      </c>
      <c r="E37" s="373">
        <v>1.2352320038200304E-4</v>
      </c>
      <c r="F37" s="373">
        <v>2.4360848281963499E-3</v>
      </c>
      <c r="G37" s="374">
        <f t="shared" si="1"/>
        <v>3.979588062138939E-3</v>
      </c>
      <c r="H37" s="374">
        <f t="shared" si="1"/>
        <v>7.5719844516413115E-3</v>
      </c>
      <c r="J37" s="369"/>
      <c r="K37" s="370"/>
    </row>
    <row r="38" spans="2:11">
      <c r="B38" s="375" t="s">
        <v>1589</v>
      </c>
      <c r="C38" s="372">
        <v>8.0000000000000004E-4</v>
      </c>
      <c r="D38" s="373">
        <v>8.7420520085790265E-4</v>
      </c>
      <c r="E38" s="373">
        <v>5.1491581673213105E-4</v>
      </c>
      <c r="F38" s="373">
        <v>2.3954248606512518E-3</v>
      </c>
      <c r="G38" s="374">
        <f t="shared" si="1"/>
        <v>4.5913552933345425E-3</v>
      </c>
      <c r="H38" s="374">
        <f t="shared" si="1"/>
        <v>8.397073471321681E-3</v>
      </c>
      <c r="J38" s="369"/>
      <c r="K38" s="370"/>
    </row>
    <row r="39" spans="2:11">
      <c r="B39" s="371" t="s">
        <v>1588</v>
      </c>
      <c r="C39" s="372">
        <v>1E-3</v>
      </c>
      <c r="D39" s="373">
        <v>4.58633918397644E-3</v>
      </c>
      <c r="E39" s="373">
        <v>1.1234991714843545E-3</v>
      </c>
      <c r="F39" s="373">
        <v>5.6908587612691797E-3</v>
      </c>
      <c r="G39" s="374">
        <f t="shared" si="1"/>
        <v>1.2449811445268688E-2</v>
      </c>
      <c r="H39" s="374">
        <f t="shared" si="1"/>
        <v>2.4030590105454719E-2</v>
      </c>
      <c r="J39" s="369"/>
      <c r="K39" s="370"/>
    </row>
    <row r="40" spans="2:11">
      <c r="B40" s="375" t="s">
        <v>1587</v>
      </c>
      <c r="C40" s="372">
        <v>0</v>
      </c>
      <c r="D40" s="373">
        <v>0</v>
      </c>
      <c r="E40" s="373">
        <v>0</v>
      </c>
      <c r="F40" s="373">
        <v>0</v>
      </c>
      <c r="G40" s="374">
        <f t="shared" si="1"/>
        <v>0</v>
      </c>
      <c r="H40" s="374">
        <f t="shared" si="1"/>
        <v>0</v>
      </c>
      <c r="J40" s="369"/>
      <c r="K40" s="370"/>
    </row>
    <row r="41" spans="2:11">
      <c r="B41" s="371" t="s">
        <v>1586</v>
      </c>
      <c r="C41" s="372">
        <v>0</v>
      </c>
      <c r="D41" s="373">
        <v>5.1603725608684536E-2</v>
      </c>
      <c r="E41" s="373">
        <v>4.0632237452609132E-3</v>
      </c>
      <c r="F41" s="373">
        <v>2.1116748963414533E-2</v>
      </c>
      <c r="G41" s="374">
        <f t="shared" si="1"/>
        <v>7.8173308502440308E-2</v>
      </c>
      <c r="H41" s="374">
        <f t="shared" si="1"/>
        <v>0.1624576831670983</v>
      </c>
      <c r="J41" s="369"/>
      <c r="K41" s="370"/>
    </row>
    <row r="42" spans="2:11">
      <c r="B42" s="375" t="s">
        <v>1585</v>
      </c>
      <c r="C42" s="372">
        <v>2.9999999999999997E-4</v>
      </c>
      <c r="D42" s="373">
        <v>4.6619290226565857E-2</v>
      </c>
      <c r="E42" s="373">
        <v>1.5009122892200022E-3</v>
      </c>
      <c r="F42" s="373">
        <v>1.6660903497712098E-2</v>
      </c>
      <c r="G42" s="374">
        <f t="shared" si="1"/>
        <v>6.5973665508151091E-2</v>
      </c>
      <c r="H42" s="374">
        <f t="shared" si="1"/>
        <v>0.13595906783653255</v>
      </c>
      <c r="J42" s="369"/>
      <c r="K42" s="370"/>
    </row>
    <row r="43" spans="2:11">
      <c r="B43" s="371" t="s">
        <v>1584</v>
      </c>
      <c r="C43" s="372">
        <v>2E-3</v>
      </c>
      <c r="D43" s="373">
        <v>-8.928019846899482E-2</v>
      </c>
      <c r="E43" s="373">
        <v>2.8267565859709798E-2</v>
      </c>
      <c r="F43" s="373">
        <v>0</v>
      </c>
      <c r="G43" s="374">
        <f t="shared" si="1"/>
        <v>-6.1663439232474193E-2</v>
      </c>
      <c r="H43" s="374">
        <f t="shared" si="1"/>
        <v>-0.1212819348572568</v>
      </c>
      <c r="J43" s="369"/>
      <c r="K43" s="370"/>
    </row>
    <row r="44" spans="2:11">
      <c r="B44" s="375" t="s">
        <v>1583</v>
      </c>
      <c r="C44" s="372">
        <v>3.8999999999999998E-3</v>
      </c>
      <c r="D44" s="373">
        <v>4.4827502314648271E-4</v>
      </c>
      <c r="E44" s="373">
        <v>4.3834448710582397E-3</v>
      </c>
      <c r="F44" s="373">
        <v>1.7225773682364887E-2</v>
      </c>
      <c r="G44" s="374">
        <f t="shared" si="1"/>
        <v>2.6129079145124301E-2</v>
      </c>
      <c r="H44" s="374">
        <f t="shared" si="1"/>
        <v>4.8850370621795758E-2</v>
      </c>
      <c r="J44" s="369"/>
      <c r="K44" s="370"/>
    </row>
    <row r="45" spans="2:11">
      <c r="B45" s="371" t="s">
        <v>1582</v>
      </c>
      <c r="C45" s="372">
        <v>0</v>
      </c>
      <c r="D45" s="373">
        <v>0</v>
      </c>
      <c r="E45" s="373">
        <v>0</v>
      </c>
      <c r="F45" s="373">
        <v>0</v>
      </c>
      <c r="G45" s="374">
        <f t="shared" si="1"/>
        <v>0</v>
      </c>
      <c r="H45" s="374">
        <f t="shared" si="1"/>
        <v>0</v>
      </c>
      <c r="J45" s="369"/>
      <c r="K45" s="370"/>
    </row>
    <row r="46" spans="2:11">
      <c r="B46" s="375" t="s">
        <v>1581</v>
      </c>
      <c r="C46" s="372">
        <v>2.0999999999999999E-3</v>
      </c>
      <c r="D46" s="373">
        <v>1.7265642874806364E-3</v>
      </c>
      <c r="E46" s="373">
        <v>3.1319345733256121E-3</v>
      </c>
      <c r="F46" s="373">
        <v>9.7245168640109902E-3</v>
      </c>
      <c r="G46" s="374">
        <f t="shared" si="1"/>
        <v>1.6766457367436649E-2</v>
      </c>
      <c r="H46" s="374">
        <f t="shared" si="1"/>
        <v>3.1647568932768433E-2</v>
      </c>
      <c r="J46" s="369"/>
      <c r="K46" s="370"/>
    </row>
    <row r="47" spans="2:11">
      <c r="B47" s="371" t="s">
        <v>1580</v>
      </c>
      <c r="C47" s="372">
        <v>0</v>
      </c>
      <c r="D47" s="373">
        <v>0</v>
      </c>
      <c r="E47" s="373">
        <v>0</v>
      </c>
      <c r="F47" s="373">
        <v>0</v>
      </c>
      <c r="G47" s="374">
        <f t="shared" si="1"/>
        <v>0</v>
      </c>
      <c r="H47" s="374">
        <f t="shared" si="1"/>
        <v>0</v>
      </c>
      <c r="J47" s="369"/>
      <c r="K47" s="370"/>
    </row>
    <row r="48" spans="2:11">
      <c r="B48" s="375" t="s">
        <v>1579</v>
      </c>
      <c r="C48" s="372">
        <v>0</v>
      </c>
      <c r="D48" s="373">
        <v>0</v>
      </c>
      <c r="E48" s="373">
        <v>0</v>
      </c>
      <c r="F48" s="373">
        <v>9.9712797237090367E-3</v>
      </c>
      <c r="G48" s="374">
        <f t="shared" si="1"/>
        <v>9.9712797237090367E-3</v>
      </c>
      <c r="H48" s="374">
        <f t="shared" si="1"/>
        <v>2.0041985866746437E-2</v>
      </c>
      <c r="J48" s="369"/>
      <c r="K48" s="370"/>
    </row>
    <row r="49" spans="2:11">
      <c r="B49" s="371" t="s">
        <v>1578</v>
      </c>
      <c r="C49" s="372">
        <v>4.0000000000000002E-4</v>
      </c>
      <c r="D49" s="373">
        <v>6.3410046328193914E-4</v>
      </c>
      <c r="E49" s="373">
        <v>-5.5466412123872377E-4</v>
      </c>
      <c r="F49" s="373">
        <v>4.7664017120279123E-3</v>
      </c>
      <c r="G49" s="374">
        <f t="shared" si="1"/>
        <v>5.2478016357233592E-3</v>
      </c>
      <c r="H49" s="374">
        <f t="shared" si="1"/>
        <v>1.0119095055432403E-2</v>
      </c>
      <c r="J49" s="369"/>
      <c r="K49" s="370"/>
    </row>
    <row r="50" spans="2:11">
      <c r="B50" s="375" t="s">
        <v>1577</v>
      </c>
      <c r="C50" s="372">
        <v>0</v>
      </c>
      <c r="D50" s="373">
        <v>0</v>
      </c>
      <c r="E50" s="373">
        <v>0</v>
      </c>
      <c r="F50" s="373">
        <v>0</v>
      </c>
      <c r="G50" s="374">
        <f t="shared" si="1"/>
        <v>0</v>
      </c>
      <c r="H50" s="374">
        <f t="shared" si="1"/>
        <v>0</v>
      </c>
      <c r="J50" s="369"/>
      <c r="K50" s="370"/>
    </row>
    <row r="51" spans="2:11">
      <c r="B51" s="371" t="s">
        <v>1576</v>
      </c>
      <c r="C51" s="372">
        <v>0</v>
      </c>
      <c r="D51" s="373">
        <v>0</v>
      </c>
      <c r="E51" s="373">
        <v>0</v>
      </c>
      <c r="F51" s="373">
        <v>0</v>
      </c>
      <c r="G51" s="374">
        <f t="shared" si="1"/>
        <v>0</v>
      </c>
      <c r="H51" s="374">
        <f t="shared" si="1"/>
        <v>0</v>
      </c>
      <c r="J51" s="369"/>
      <c r="K51" s="370"/>
    </row>
    <row r="52" spans="2:11">
      <c r="B52" s="375" t="s">
        <v>1575</v>
      </c>
      <c r="C52" s="372">
        <v>0</v>
      </c>
      <c r="D52" s="373">
        <v>0</v>
      </c>
      <c r="E52" s="373">
        <v>0</v>
      </c>
      <c r="F52" s="373">
        <v>0</v>
      </c>
      <c r="G52" s="374">
        <f t="shared" si="1"/>
        <v>0</v>
      </c>
      <c r="H52" s="374">
        <f t="shared" si="1"/>
        <v>0</v>
      </c>
      <c r="J52" s="369"/>
      <c r="K52" s="370"/>
    </row>
    <row r="53" spans="2:11">
      <c r="B53" s="371" t="s">
        <v>1574</v>
      </c>
      <c r="C53" s="372">
        <v>4.7000000000000002E-3</v>
      </c>
      <c r="D53" s="373">
        <v>1.3678608794291724E-2</v>
      </c>
      <c r="E53" s="373">
        <v>3.1799566526078404E-3</v>
      </c>
      <c r="F53" s="373">
        <v>1.1581606613703554E-2</v>
      </c>
      <c r="G53" s="374">
        <f t="shared" si="1"/>
        <v>3.3514215771978773E-2</v>
      </c>
      <c r="H53" s="374">
        <f t="shared" si="1"/>
        <v>6.3154806611693592E-2</v>
      </c>
      <c r="J53" s="369"/>
      <c r="K53" s="370"/>
    </row>
    <row r="54" spans="2:11">
      <c r="B54" s="371" t="s">
        <v>1573</v>
      </c>
      <c r="C54" s="372">
        <v>1.1999999999999999E-3</v>
      </c>
      <c r="D54" s="373">
        <v>1.3776568699075398E-4</v>
      </c>
      <c r="E54" s="373">
        <v>1.0210188461163838E-3</v>
      </c>
      <c r="F54" s="373">
        <v>5.2826577942732822E-3</v>
      </c>
      <c r="G54" s="374">
        <f t="shared" si="1"/>
        <v>7.6554424401875654E-3</v>
      </c>
      <c r="H54" s="374">
        <f t="shared" si="1"/>
        <v>1.415250767012588E-2</v>
      </c>
      <c r="J54" s="369"/>
      <c r="K54" s="370"/>
    </row>
    <row r="55" spans="2:11">
      <c r="B55" s="371" t="s">
        <v>1572</v>
      </c>
      <c r="C55" s="372">
        <v>1.61E-2</v>
      </c>
      <c r="D55" s="373">
        <v>1.1539171571975482E-2</v>
      </c>
      <c r="E55" s="373">
        <v>7.33525858395212E-3</v>
      </c>
      <c r="F55" s="373">
        <v>2.1468190008266497E-2</v>
      </c>
      <c r="G55" s="374">
        <f t="shared" si="1"/>
        <v>5.7591711859506622E-2</v>
      </c>
      <c r="H55" s="374">
        <f t="shared" si="1"/>
        <v>0.10077770789678353</v>
      </c>
      <c r="J55" s="369"/>
      <c r="K55" s="370"/>
    </row>
    <row r="56" spans="2:11" ht="15.75" thickBot="1">
      <c r="B56" s="376" t="s">
        <v>1778</v>
      </c>
      <c r="C56" s="377"/>
      <c r="D56" s="378"/>
      <c r="E56" s="378">
        <v>2.8299999999999999E-2</v>
      </c>
      <c r="F56" s="378">
        <v>0.11086894010165449</v>
      </c>
      <c r="G56" s="379">
        <f t="shared" si="1"/>
        <v>0.14230653110653124</v>
      </c>
      <c r="H56" s="379">
        <f t="shared" si="1"/>
        <v>0.30486421100863659</v>
      </c>
      <c r="J56" s="369"/>
      <c r="K56" s="370"/>
    </row>
    <row r="57" spans="2:11">
      <c r="B57" s="380" t="s">
        <v>1779</v>
      </c>
      <c r="C57" s="381"/>
      <c r="D57" s="380"/>
      <c r="E57" s="381"/>
      <c r="F57" s="380"/>
      <c r="G57" s="380"/>
      <c r="H57" s="361"/>
      <c r="J57" s="369"/>
      <c r="K57" s="370"/>
    </row>
    <row r="58" spans="2:11">
      <c r="H58" s="265"/>
    </row>
    <row r="59" spans="2:11" ht="15.75" thickBot="1">
      <c r="H59" s="265"/>
      <c r="K59" s="370"/>
    </row>
    <row r="60" spans="2:11" ht="21">
      <c r="B60" s="1782" t="s">
        <v>6760</v>
      </c>
      <c r="C60" s="1783"/>
      <c r="D60" s="382"/>
      <c r="E60" s="382"/>
      <c r="F60" s="382"/>
      <c r="G60" s="382"/>
      <c r="H60" s="382"/>
    </row>
    <row r="61" spans="2:11" ht="15.75" thickBot="1">
      <c r="B61" s="1784"/>
      <c r="C61" s="1785"/>
    </row>
    <row r="62" spans="2:11" ht="30" customHeight="1" thickBot="1">
      <c r="B62" s="383" t="s">
        <v>1571</v>
      </c>
      <c r="C62" s="384" t="s">
        <v>1570</v>
      </c>
      <c r="K62" s="385"/>
    </row>
    <row r="63" spans="2:11">
      <c r="B63" s="386" t="s">
        <v>1780</v>
      </c>
      <c r="C63" s="387">
        <v>-6.1683993539870308E-2</v>
      </c>
      <c r="E63" s="388"/>
      <c r="K63" s="388"/>
    </row>
    <row r="64" spans="2:11">
      <c r="B64" s="389" t="s">
        <v>1781</v>
      </c>
      <c r="C64" s="371">
        <v>6.3876199701790481E-2</v>
      </c>
      <c r="E64" s="388"/>
      <c r="K64" s="388"/>
    </row>
    <row r="65" spans="2:11">
      <c r="B65" s="390" t="s">
        <v>1569</v>
      </c>
      <c r="C65" s="371">
        <v>-2.1474056912737183E-2</v>
      </c>
      <c r="E65" s="388"/>
      <c r="K65" s="388"/>
    </row>
    <row r="66" spans="2:11">
      <c r="B66" s="390" t="s">
        <v>1568</v>
      </c>
      <c r="C66" s="371">
        <v>2.3239625777739199E-2</v>
      </c>
      <c r="E66" s="388"/>
      <c r="K66" s="388"/>
    </row>
    <row r="67" spans="2:11">
      <c r="B67" s="390" t="s">
        <v>1567</v>
      </c>
      <c r="C67" s="371">
        <v>1.5685391533066362E-2</v>
      </c>
      <c r="E67" s="388"/>
      <c r="K67" s="388"/>
    </row>
    <row r="68" spans="2:11">
      <c r="B68" s="391" t="s">
        <v>1782</v>
      </c>
      <c r="C68" s="371">
        <v>-6.1683993539870308E-2</v>
      </c>
      <c r="E68" s="388"/>
      <c r="K68" s="388"/>
    </row>
    <row r="69" spans="2:11">
      <c r="B69" s="390" t="s">
        <v>1566</v>
      </c>
      <c r="C69" s="392">
        <v>0</v>
      </c>
      <c r="K69" s="388"/>
    </row>
    <row r="70" spans="2:11">
      <c r="B70" s="390" t="s">
        <v>1565</v>
      </c>
      <c r="C70" s="392">
        <v>0</v>
      </c>
      <c r="K70" s="388"/>
    </row>
    <row r="71" spans="2:11" ht="15.75" thickBot="1">
      <c r="B71" s="393" t="s">
        <v>1564</v>
      </c>
      <c r="C71" s="394">
        <v>0</v>
      </c>
      <c r="K71" s="388"/>
    </row>
    <row r="72" spans="2:11" ht="15.75" thickBot="1">
      <c r="H72" s="265"/>
      <c r="K72" s="388"/>
    </row>
    <row r="73" spans="2:11" ht="15" customHeight="1">
      <c r="B73" s="1787" t="s">
        <v>6761</v>
      </c>
      <c r="C73" s="1788"/>
      <c r="D73" s="1788"/>
      <c r="E73" s="1788"/>
      <c r="F73" s="1788"/>
      <c r="G73" s="1789"/>
      <c r="H73" s="344"/>
    </row>
    <row r="74" spans="2:11" ht="15.75" customHeight="1" thickBot="1">
      <c r="B74" s="1790"/>
      <c r="C74" s="1791"/>
      <c r="D74" s="1791"/>
      <c r="E74" s="1791"/>
      <c r="F74" s="1791"/>
      <c r="G74" s="1792"/>
      <c r="H74" s="344"/>
    </row>
    <row r="75" spans="2:11" ht="15.75" thickBot="1">
      <c r="B75" s="212" t="s">
        <v>1536</v>
      </c>
      <c r="C75" s="219" t="s">
        <v>1537</v>
      </c>
      <c r="D75" s="212" t="s">
        <v>1538</v>
      </c>
      <c r="E75" s="219" t="s">
        <v>1539</v>
      </c>
      <c r="F75" s="212" t="s">
        <v>1540</v>
      </c>
      <c r="G75" s="219" t="s">
        <v>1541</v>
      </c>
      <c r="H75" s="442"/>
    </row>
    <row r="76" spans="2:11">
      <c r="B76" s="395" t="s">
        <v>1783</v>
      </c>
      <c r="C76" s="396"/>
      <c r="D76" s="397"/>
      <c r="E76" s="397"/>
      <c r="F76" s="398"/>
      <c r="G76" s="399"/>
      <c r="H76" s="361"/>
    </row>
    <row r="77" spans="2:11">
      <c r="B77" s="400" t="s">
        <v>1784</v>
      </c>
      <c r="C77" s="401"/>
      <c r="D77" s="402">
        <v>-9.4999999999999998E-3</v>
      </c>
      <c r="E77" s="403"/>
      <c r="F77" s="404"/>
      <c r="G77" s="405"/>
      <c r="H77" s="445"/>
      <c r="J77" s="406"/>
    </row>
    <row r="78" spans="2:11">
      <c r="B78" s="400" t="s">
        <v>1785</v>
      </c>
      <c r="C78" s="401"/>
      <c r="D78" s="407">
        <v>-1.39759014037564E-2</v>
      </c>
      <c r="E78" s="403"/>
      <c r="F78" s="404"/>
      <c r="G78" s="405"/>
      <c r="H78" s="445"/>
      <c r="J78" s="406"/>
    </row>
    <row r="79" spans="2:11">
      <c r="B79" s="400" t="s">
        <v>1786</v>
      </c>
      <c r="C79" s="408"/>
      <c r="D79" s="407">
        <v>9.2061283461699599E-3</v>
      </c>
      <c r="E79" s="403"/>
      <c r="F79" s="404"/>
      <c r="G79" s="405"/>
      <c r="H79" s="445"/>
      <c r="J79" s="369"/>
    </row>
    <row r="80" spans="2:11">
      <c r="B80" s="400" t="s">
        <v>1787</v>
      </c>
      <c r="C80" s="408"/>
      <c r="D80" s="402">
        <v>-6.4999999999999997E-3</v>
      </c>
      <c r="E80" s="403"/>
      <c r="F80" s="404"/>
      <c r="G80" s="405"/>
      <c r="H80" s="445"/>
    </row>
    <row r="81" spans="2:10">
      <c r="B81" s="400" t="s">
        <v>1788</v>
      </c>
      <c r="C81" s="408"/>
      <c r="D81" s="402">
        <v>-5.1000000000000004E-3</v>
      </c>
      <c r="E81" s="403"/>
      <c r="F81" s="404"/>
      <c r="G81" s="405"/>
      <c r="H81" s="445"/>
    </row>
    <row r="82" spans="2:10">
      <c r="B82" s="217" t="s">
        <v>1541</v>
      </c>
      <c r="C82" s="401"/>
      <c r="D82" s="402">
        <f>(1+D77)*(1+D79)*(1+D80)*(1+D81)-1</f>
        <v>-1.1943769087675693E-2</v>
      </c>
      <c r="E82" s="403"/>
      <c r="F82" s="404"/>
      <c r="G82" s="409">
        <f>(1+C82)*(1+D82)-1</f>
        <v>-1.1943769087675693E-2</v>
      </c>
      <c r="H82" s="343"/>
    </row>
    <row r="83" spans="2:10">
      <c r="B83" s="217"/>
      <c r="C83" s="408"/>
      <c r="D83" s="403"/>
      <c r="E83" s="403"/>
      <c r="F83" s="404"/>
      <c r="G83" s="405"/>
      <c r="H83" s="343"/>
    </row>
    <row r="84" spans="2:10">
      <c r="B84" s="410" t="s">
        <v>1789</v>
      </c>
      <c r="C84" s="408"/>
      <c r="D84" s="403"/>
      <c r="E84" s="403"/>
      <c r="F84" s="404"/>
      <c r="G84" s="405"/>
      <c r="H84" s="343"/>
    </row>
    <row r="85" spans="2:10">
      <c r="B85" s="217" t="s">
        <v>1790</v>
      </c>
      <c r="C85" s="401"/>
      <c r="D85" s="402">
        <v>-9.4999999999999998E-3</v>
      </c>
      <c r="E85" s="403"/>
      <c r="F85" s="404"/>
      <c r="G85" s="405"/>
      <c r="H85" s="445"/>
      <c r="J85" s="406"/>
    </row>
    <row r="86" spans="2:10">
      <c r="B86" s="217" t="s">
        <v>1791</v>
      </c>
      <c r="C86" s="401"/>
      <c r="D86" s="402">
        <v>-1.4999999999999999E-2</v>
      </c>
      <c r="E86" s="403"/>
      <c r="F86" s="404"/>
      <c r="G86" s="405"/>
      <c r="H86" s="445"/>
      <c r="J86" s="406"/>
    </row>
    <row r="87" spans="2:10">
      <c r="B87" s="217" t="s">
        <v>1792</v>
      </c>
      <c r="C87" s="401"/>
      <c r="D87" s="402">
        <v>9.4999999999999998E-3</v>
      </c>
      <c r="E87" s="403"/>
      <c r="F87" s="404"/>
      <c r="G87" s="405"/>
      <c r="H87" s="445"/>
      <c r="J87" s="406"/>
    </row>
    <row r="88" spans="2:10">
      <c r="B88" s="217" t="s">
        <v>1793</v>
      </c>
      <c r="C88" s="408"/>
      <c r="D88" s="402">
        <v>-2.5499999999999998E-2</v>
      </c>
      <c r="E88" s="403"/>
      <c r="F88" s="404"/>
      <c r="G88" s="405"/>
      <c r="H88" s="445"/>
    </row>
    <row r="89" spans="2:10">
      <c r="B89" s="217" t="s">
        <v>1788</v>
      </c>
      <c r="C89" s="408"/>
      <c r="D89" s="402">
        <v>-5.1000000000000004E-3</v>
      </c>
      <c r="E89" s="403"/>
      <c r="F89" s="404"/>
      <c r="G89" s="405"/>
      <c r="H89" s="445"/>
    </row>
    <row r="90" spans="2:10">
      <c r="B90" s="217" t="s">
        <v>1541</v>
      </c>
      <c r="C90" s="411"/>
      <c r="D90" s="402">
        <f>(1+D85)*(1+D86)*(1+D87)*(1+D88)*(1+D89)-1</f>
        <v>-4.5099088335707083E-2</v>
      </c>
      <c r="E90" s="403"/>
      <c r="F90" s="404"/>
      <c r="G90" s="409">
        <f>(1+C90)*(1+D90)-1</f>
        <v>-4.5099088335707083E-2</v>
      </c>
      <c r="H90" s="343"/>
    </row>
    <row r="91" spans="2:10">
      <c r="B91" s="217"/>
      <c r="C91" s="408"/>
      <c r="D91" s="403"/>
      <c r="E91" s="403"/>
      <c r="F91" s="404"/>
      <c r="G91" s="405"/>
      <c r="H91" s="343"/>
    </row>
    <row r="92" spans="2:10">
      <c r="B92" s="410" t="s">
        <v>1568</v>
      </c>
      <c r="C92" s="408"/>
      <c r="D92" s="403"/>
      <c r="E92" s="403"/>
      <c r="F92" s="404"/>
      <c r="G92" s="405"/>
      <c r="H92" s="343"/>
    </row>
    <row r="93" spans="2:10">
      <c r="B93" s="217" t="s">
        <v>1794</v>
      </c>
      <c r="C93" s="408"/>
      <c r="D93" s="402">
        <v>-6.6000000000000003E-2</v>
      </c>
      <c r="E93" s="403"/>
      <c r="F93" s="404"/>
      <c r="G93" s="405"/>
      <c r="H93" s="445"/>
    </row>
    <row r="94" spans="2:10">
      <c r="B94" s="217" t="s">
        <v>1795</v>
      </c>
      <c r="C94" s="408"/>
      <c r="D94" s="402">
        <v>-5.1000000000000004E-3</v>
      </c>
      <c r="E94" s="403"/>
      <c r="F94" s="404"/>
      <c r="G94" s="405"/>
      <c r="H94" s="445"/>
    </row>
    <row r="95" spans="2:10">
      <c r="B95" s="217" t="s">
        <v>1541</v>
      </c>
      <c r="C95" s="408"/>
      <c r="D95" s="402">
        <f>(1+D93)*(1+D94)-1</f>
        <v>-7.0763400000000032E-2</v>
      </c>
      <c r="E95" s="403"/>
      <c r="F95" s="404"/>
      <c r="G95" s="409">
        <f>(1+D95)-1</f>
        <v>-7.0763400000000032E-2</v>
      </c>
      <c r="H95" s="343"/>
    </row>
    <row r="96" spans="2:10">
      <c r="B96" s="217"/>
      <c r="C96" s="408"/>
      <c r="D96" s="403"/>
      <c r="E96" s="403"/>
      <c r="F96" s="404"/>
      <c r="G96" s="405"/>
      <c r="H96" s="343"/>
    </row>
    <row r="97" spans="2:10">
      <c r="B97" s="410" t="s">
        <v>1796</v>
      </c>
      <c r="C97" s="408"/>
      <c r="D97" s="403"/>
      <c r="E97" s="403"/>
      <c r="F97" s="404"/>
      <c r="G97" s="405"/>
      <c r="H97" s="343"/>
    </row>
    <row r="98" spans="2:10">
      <c r="B98" s="217" t="s">
        <v>1797</v>
      </c>
      <c r="C98" s="408"/>
      <c r="D98" s="412">
        <v>-5.1000000000000004E-3</v>
      </c>
      <c r="E98" s="403"/>
      <c r="F98" s="404"/>
      <c r="G98" s="405"/>
      <c r="H98" s="445"/>
    </row>
    <row r="99" spans="2:10">
      <c r="B99" s="413" t="s">
        <v>1798</v>
      </c>
      <c r="C99" s="408"/>
      <c r="D99" s="412">
        <v>-5.1000000000000004E-3</v>
      </c>
      <c r="E99" s="403"/>
      <c r="F99" s="404"/>
      <c r="G99" s="405"/>
      <c r="H99" s="445"/>
    </row>
    <row r="100" spans="2:10">
      <c r="B100" s="413" t="s">
        <v>1799</v>
      </c>
      <c r="C100" s="408"/>
      <c r="D100" s="412">
        <v>0</v>
      </c>
      <c r="E100" s="403"/>
      <c r="F100" s="404"/>
      <c r="G100" s="405"/>
      <c r="H100" s="445"/>
    </row>
    <row r="101" spans="2:10">
      <c r="B101" s="413" t="s">
        <v>1800</v>
      </c>
      <c r="C101" s="408"/>
      <c r="D101" s="412">
        <v>0</v>
      </c>
      <c r="E101" s="403"/>
      <c r="F101" s="404"/>
      <c r="G101" s="405"/>
      <c r="H101" s="445"/>
    </row>
    <row r="102" spans="2:10">
      <c r="B102" s="217" t="s">
        <v>1541</v>
      </c>
      <c r="C102" s="408"/>
      <c r="D102" s="402">
        <f>(1+D98)-1</f>
        <v>-5.0999999999999934E-3</v>
      </c>
      <c r="E102" s="403"/>
      <c r="F102" s="404"/>
      <c r="G102" s="409">
        <f>(1+D102)-1</f>
        <v>-5.0999999999999934E-3</v>
      </c>
      <c r="H102" s="265"/>
    </row>
    <row r="103" spans="2:10">
      <c r="B103" s="217"/>
      <c r="C103" s="408"/>
      <c r="D103" s="403"/>
      <c r="E103" s="403"/>
      <c r="F103" s="404"/>
      <c r="G103" s="405"/>
      <c r="H103" s="343"/>
    </row>
    <row r="104" spans="2:10">
      <c r="B104" s="410" t="s">
        <v>1801</v>
      </c>
      <c r="C104" s="408"/>
      <c r="D104" s="403"/>
      <c r="E104" s="403"/>
      <c r="F104" s="404"/>
      <c r="G104" s="405"/>
      <c r="H104" s="343"/>
      <c r="J104" s="250"/>
    </row>
    <row r="105" spans="2:10">
      <c r="B105" s="217" t="s">
        <v>1797</v>
      </c>
      <c r="C105" s="408"/>
      <c r="D105" s="412">
        <v>-5.1000000000000004E-3</v>
      </c>
      <c r="E105" s="403"/>
      <c r="F105" s="404"/>
      <c r="G105" s="405"/>
      <c r="H105" s="445"/>
      <c r="J105" s="250"/>
    </row>
    <row r="106" spans="2:10">
      <c r="B106" s="217" t="s">
        <v>1541</v>
      </c>
      <c r="C106" s="408"/>
      <c r="D106" s="402">
        <f>(1+D105)-1</f>
        <v>-5.0999999999999934E-3</v>
      </c>
      <c r="E106" s="403"/>
      <c r="F106" s="404"/>
      <c r="G106" s="409">
        <f>(1+D106)-1</f>
        <v>-5.0999999999999934E-3</v>
      </c>
      <c r="H106" s="265"/>
      <c r="J106" s="250"/>
    </row>
    <row r="107" spans="2:10">
      <c r="B107" s="217"/>
      <c r="C107" s="408"/>
      <c r="D107" s="403"/>
      <c r="E107" s="403"/>
      <c r="F107" s="404"/>
      <c r="G107" s="405"/>
      <c r="H107" s="343"/>
    </row>
    <row r="108" spans="2:10">
      <c r="B108" s="410" t="s">
        <v>1802</v>
      </c>
      <c r="C108" s="408"/>
      <c r="D108" s="403"/>
      <c r="E108" s="403"/>
      <c r="F108" s="404"/>
      <c r="G108" s="405"/>
      <c r="H108" s="343"/>
    </row>
    <row r="109" spans="2:10">
      <c r="B109" s="217" t="s">
        <v>1797</v>
      </c>
      <c r="C109" s="408"/>
      <c r="D109" s="412">
        <v>-5.1000000000000004E-3</v>
      </c>
      <c r="E109" s="403"/>
      <c r="F109" s="404"/>
      <c r="G109" s="405"/>
      <c r="H109" s="445"/>
    </row>
    <row r="110" spans="2:10">
      <c r="B110" s="217" t="s">
        <v>1541</v>
      </c>
      <c r="C110" s="408"/>
      <c r="D110" s="402">
        <f>(1+D109)-1</f>
        <v>-5.0999999999999934E-3</v>
      </c>
      <c r="E110" s="403"/>
      <c r="F110" s="404"/>
      <c r="G110" s="409">
        <f>(1+D110)-1</f>
        <v>-5.0999999999999934E-3</v>
      </c>
      <c r="H110" s="265"/>
    </row>
    <row r="111" spans="2:10">
      <c r="B111" s="217"/>
      <c r="C111" s="408"/>
      <c r="D111" s="403"/>
      <c r="E111" s="403"/>
      <c r="F111" s="404"/>
      <c r="G111" s="405"/>
      <c r="H111" s="343"/>
    </row>
    <row r="112" spans="2:10">
      <c r="B112" s="410" t="s">
        <v>1803</v>
      </c>
      <c r="C112" s="408"/>
      <c r="D112" s="403"/>
      <c r="E112" s="403"/>
      <c r="F112" s="404"/>
      <c r="G112" s="405"/>
      <c r="H112" s="343"/>
    </row>
    <row r="113" spans="2:10">
      <c r="B113" s="217" t="s">
        <v>1797</v>
      </c>
      <c r="C113" s="408"/>
      <c r="D113" s="412">
        <v>-5.1000000000000004E-3</v>
      </c>
      <c r="E113" s="403"/>
      <c r="F113" s="404"/>
      <c r="G113" s="405"/>
      <c r="H113" s="445"/>
    </row>
    <row r="114" spans="2:10">
      <c r="B114" s="413" t="s">
        <v>1804</v>
      </c>
      <c r="C114" s="408"/>
      <c r="D114" s="412">
        <v>-5.1000000000000004E-3</v>
      </c>
      <c r="E114" s="403"/>
      <c r="F114" s="404"/>
      <c r="G114" s="405"/>
      <c r="H114" s="445"/>
    </row>
    <row r="115" spans="2:10">
      <c r="B115" s="413" t="s">
        <v>1805</v>
      </c>
      <c r="C115" s="408"/>
      <c r="D115" s="412">
        <v>0</v>
      </c>
      <c r="E115" s="403"/>
      <c r="F115" s="404"/>
      <c r="G115" s="405"/>
      <c r="H115" s="445"/>
    </row>
    <row r="116" spans="2:10">
      <c r="B116" s="413" t="s">
        <v>1806</v>
      </c>
      <c r="C116" s="408"/>
      <c r="D116" s="412">
        <v>-5.1000000000000004E-3</v>
      </c>
      <c r="E116" s="403"/>
      <c r="F116" s="404"/>
      <c r="G116" s="405"/>
      <c r="H116" s="445"/>
      <c r="J116" s="250"/>
    </row>
    <row r="117" spans="2:10">
      <c r="B117" s="413" t="s">
        <v>1807</v>
      </c>
      <c r="C117" s="408"/>
      <c r="D117" s="412">
        <v>-5.1000000000000004E-3</v>
      </c>
      <c r="E117" s="403"/>
      <c r="F117" s="404"/>
      <c r="G117" s="405"/>
      <c r="H117" s="445"/>
      <c r="J117" s="250"/>
    </row>
    <row r="118" spans="2:10">
      <c r="B118" s="413" t="s">
        <v>1808</v>
      </c>
      <c r="C118" s="408"/>
      <c r="D118" s="412">
        <v>-5.1000000000000004E-3</v>
      </c>
      <c r="E118" s="403"/>
      <c r="F118" s="404"/>
      <c r="G118" s="405"/>
      <c r="H118" s="445"/>
      <c r="J118" s="250"/>
    </row>
    <row r="119" spans="2:10">
      <c r="B119" s="413" t="s">
        <v>1809</v>
      </c>
      <c r="C119" s="408"/>
      <c r="D119" s="412">
        <v>-5.1000000000000004E-3</v>
      </c>
      <c r="E119" s="403"/>
      <c r="F119" s="404"/>
      <c r="G119" s="405"/>
      <c r="H119" s="445"/>
      <c r="J119" s="250"/>
    </row>
    <row r="120" spans="2:10">
      <c r="B120" s="413" t="s">
        <v>1810</v>
      </c>
      <c r="C120" s="408"/>
      <c r="D120" s="412">
        <v>-5.1000000000000004E-3</v>
      </c>
      <c r="E120" s="403"/>
      <c r="F120" s="404"/>
      <c r="G120" s="405"/>
      <c r="H120" s="445"/>
      <c r="J120" s="250"/>
    </row>
    <row r="121" spans="2:10">
      <c r="B121" s="413" t="s">
        <v>1811</v>
      </c>
      <c r="C121" s="408"/>
      <c r="D121" s="412">
        <v>-5.1000000000000004E-3</v>
      </c>
      <c r="E121" s="403"/>
      <c r="F121" s="404"/>
      <c r="G121" s="405"/>
      <c r="H121" s="445"/>
      <c r="J121" s="250"/>
    </row>
    <row r="122" spans="2:10">
      <c r="B122" s="413" t="s">
        <v>1812</v>
      </c>
      <c r="C122" s="408"/>
      <c r="D122" s="412">
        <v>0</v>
      </c>
      <c r="E122" s="403"/>
      <c r="F122" s="404"/>
      <c r="G122" s="405"/>
      <c r="H122" s="445"/>
      <c r="J122" s="250"/>
    </row>
    <row r="123" spans="2:10">
      <c r="B123" s="413" t="s">
        <v>1781</v>
      </c>
      <c r="C123" s="408"/>
      <c r="D123" s="412">
        <v>-5.1000000000000004E-3</v>
      </c>
      <c r="E123" s="403"/>
      <c r="F123" s="404"/>
      <c r="G123" s="405"/>
      <c r="H123" s="445"/>
      <c r="J123" s="414"/>
    </row>
    <row r="124" spans="2:10">
      <c r="B124" s="413" t="s">
        <v>1813</v>
      </c>
      <c r="C124" s="408"/>
      <c r="D124" s="412">
        <v>0</v>
      </c>
      <c r="E124" s="403"/>
      <c r="F124" s="404"/>
      <c r="G124" s="405"/>
      <c r="H124" s="445"/>
      <c r="J124" s="414"/>
    </row>
    <row r="125" spans="2:10">
      <c r="B125" s="413" t="s">
        <v>1814</v>
      </c>
      <c r="C125" s="408"/>
      <c r="D125" s="412">
        <v>0</v>
      </c>
      <c r="E125" s="403"/>
      <c r="F125" s="404"/>
      <c r="G125" s="405"/>
      <c r="H125" s="445"/>
      <c r="J125" s="414"/>
    </row>
    <row r="126" spans="2:10">
      <c r="B126" s="413" t="s">
        <v>1815</v>
      </c>
      <c r="C126" s="408"/>
      <c r="D126" s="412">
        <v>-5.1000000000000004E-3</v>
      </c>
      <c r="E126" s="403"/>
      <c r="F126" s="404"/>
      <c r="G126" s="405"/>
      <c r="H126" s="445"/>
      <c r="J126" s="250"/>
    </row>
    <row r="127" spans="2:10">
      <c r="B127" s="413" t="s">
        <v>1816</v>
      </c>
      <c r="C127" s="408"/>
      <c r="D127" s="412">
        <v>-5.1000000000000004E-3</v>
      </c>
      <c r="E127" s="403"/>
      <c r="F127" s="404"/>
      <c r="G127" s="405"/>
      <c r="H127" s="445"/>
      <c r="J127" s="250"/>
    </row>
    <row r="128" spans="2:10">
      <c r="B128" s="413" t="s">
        <v>1817</v>
      </c>
      <c r="C128" s="408"/>
      <c r="D128" s="412">
        <v>-5.1000000000000004E-3</v>
      </c>
      <c r="E128" s="403"/>
      <c r="F128" s="404"/>
      <c r="G128" s="405"/>
      <c r="H128" s="445"/>
      <c r="J128" s="250"/>
    </row>
    <row r="129" spans="2:8" s="250" customFormat="1">
      <c r="B129" s="413" t="s">
        <v>1818</v>
      </c>
      <c r="C129" s="408"/>
      <c r="D129" s="412">
        <v>-5.1000000000000004E-3</v>
      </c>
      <c r="E129" s="403"/>
      <c r="F129" s="404"/>
      <c r="G129" s="405"/>
      <c r="H129" s="445"/>
    </row>
    <row r="130" spans="2:8" s="250" customFormat="1">
      <c r="B130" s="413" t="s">
        <v>1819</v>
      </c>
      <c r="C130" s="408"/>
      <c r="D130" s="412">
        <v>-5.1000000000000004E-3</v>
      </c>
      <c r="E130" s="403"/>
      <c r="F130" s="404"/>
      <c r="G130" s="405"/>
      <c r="H130" s="445"/>
    </row>
    <row r="131" spans="2:8" s="250" customFormat="1">
      <c r="B131" s="217" t="s">
        <v>1541</v>
      </c>
      <c r="C131" s="408"/>
      <c r="D131" s="402">
        <f>(1+D113)-1</f>
        <v>-5.0999999999999934E-3</v>
      </c>
      <c r="E131" s="403"/>
      <c r="F131" s="404"/>
      <c r="G131" s="409">
        <f>(1+D131)-1</f>
        <v>-5.0999999999999934E-3</v>
      </c>
      <c r="H131" s="265"/>
    </row>
    <row r="132" spans="2:8" s="250" customFormat="1">
      <c r="B132" s="217"/>
      <c r="C132" s="408"/>
      <c r="D132" s="403"/>
      <c r="E132" s="403"/>
      <c r="F132" s="404"/>
      <c r="G132" s="415"/>
      <c r="H132" s="343"/>
    </row>
    <row r="133" spans="2:8" ht="15.75" thickBot="1">
      <c r="B133" s="213"/>
      <c r="C133" s="416"/>
      <c r="D133" s="417"/>
      <c r="E133" s="417"/>
      <c r="F133" s="418"/>
      <c r="G133" s="419"/>
      <c r="H133" s="343"/>
    </row>
  </sheetData>
  <mergeCells count="4">
    <mergeCell ref="B60:C61"/>
    <mergeCell ref="L2:Q3"/>
    <mergeCell ref="B73:G74"/>
    <mergeCell ref="B13:H14"/>
  </mergeCells>
  <pageMargins left="0.70866141732283472" right="0.70866141732283472" top="0.74803149606299213" bottom="0.74803149606299213" header="0.31496062992125984" footer="0.31496062992125984"/>
  <pageSetup paperSize="9" scale="60" orientation="portrait" r:id="rId1"/>
  <headerFooter>
    <oddFooter>&amp;L&amp;F&amp;CPage &amp;P/&amp;N&amp;R&amp;A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M1310"/>
  <sheetViews>
    <sheetView zoomScale="90" zoomScaleNormal="90" workbookViewId="0"/>
  </sheetViews>
  <sheetFormatPr defaultColWidth="9.140625" defaultRowHeight="12.75"/>
  <cols>
    <col min="1" max="1" width="22.140625" style="600" customWidth="1"/>
    <col min="2" max="2" width="35.5703125" style="600" customWidth="1"/>
    <col min="3" max="3" width="36.7109375" style="600" customWidth="1"/>
    <col min="4" max="4" width="13.140625" style="600" customWidth="1"/>
    <col min="5" max="5" width="14.42578125" style="600" customWidth="1"/>
    <col min="6" max="6" width="16" style="600" customWidth="1"/>
    <col min="7" max="7" width="16.85546875" style="600" customWidth="1"/>
    <col min="8" max="8" width="15.85546875" style="600" customWidth="1"/>
    <col min="9" max="9" width="25.7109375" style="600" customWidth="1"/>
    <col min="10" max="10" width="26.7109375" style="600" customWidth="1"/>
    <col min="11" max="11" width="21.85546875" style="600" customWidth="1"/>
    <col min="12" max="12" width="16.28515625" style="600" customWidth="1"/>
    <col min="13" max="16384" width="9.140625" style="600"/>
  </cols>
  <sheetData>
    <row r="1" spans="1:12" s="1717" customFormat="1" ht="52.5" customHeight="1" thickBot="1">
      <c r="A1" s="1713" t="s">
        <v>52</v>
      </c>
      <c r="B1" s="1713" t="s">
        <v>51</v>
      </c>
      <c r="C1" s="1714" t="s">
        <v>1625</v>
      </c>
      <c r="D1" s="1715" t="s">
        <v>1626</v>
      </c>
      <c r="E1" s="1715" t="s">
        <v>1627</v>
      </c>
      <c r="F1" s="1715" t="s">
        <v>6764</v>
      </c>
      <c r="G1" s="1715" t="s">
        <v>1628</v>
      </c>
      <c r="H1" s="1715" t="s">
        <v>6765</v>
      </c>
      <c r="I1" s="1715" t="s">
        <v>6766</v>
      </c>
      <c r="J1" s="1715" t="s">
        <v>48</v>
      </c>
      <c r="K1" s="1715" t="s">
        <v>47</v>
      </c>
      <c r="L1" s="1716" t="s">
        <v>46</v>
      </c>
    </row>
    <row r="2" spans="1:12">
      <c r="A2" s="1718" t="s">
        <v>432</v>
      </c>
      <c r="B2" s="1718" t="s">
        <v>126</v>
      </c>
      <c r="C2" s="1719">
        <v>6932.3734290023795</v>
      </c>
      <c r="D2" s="1720" t="s">
        <v>21</v>
      </c>
      <c r="E2" s="1720" t="s">
        <v>21</v>
      </c>
      <c r="F2" s="1721">
        <v>37</v>
      </c>
      <c r="G2" s="1720">
        <v>6371.0837155630397</v>
      </c>
      <c r="H2" s="1721">
        <v>45</v>
      </c>
      <c r="I2" s="1722">
        <v>197.64891062005208</v>
      </c>
      <c r="J2" s="1721" t="s">
        <v>22</v>
      </c>
      <c r="K2" s="1723">
        <v>0</v>
      </c>
      <c r="L2" s="1724">
        <v>0</v>
      </c>
    </row>
    <row r="3" spans="1:12">
      <c r="A3" s="1711" t="s">
        <v>433</v>
      </c>
      <c r="B3" s="1711" t="s">
        <v>127</v>
      </c>
      <c r="C3" s="1712">
        <v>4626.6309236356974</v>
      </c>
      <c r="D3" s="1707" t="s">
        <v>21</v>
      </c>
      <c r="E3" s="1707" t="s">
        <v>21</v>
      </c>
      <c r="F3" s="1706">
        <v>15</v>
      </c>
      <c r="G3" s="1707">
        <v>4834.2190240029449</v>
      </c>
      <c r="H3" s="1706">
        <v>21</v>
      </c>
      <c r="I3" s="1708">
        <v>197.64891062005208</v>
      </c>
      <c r="J3" s="1706" t="s">
        <v>22</v>
      </c>
      <c r="K3" s="1709">
        <v>0</v>
      </c>
      <c r="L3" s="1710">
        <v>0</v>
      </c>
    </row>
    <row r="4" spans="1:12">
      <c r="A4" s="1711" t="s">
        <v>434</v>
      </c>
      <c r="B4" s="1711" t="s">
        <v>5679</v>
      </c>
      <c r="C4" s="1712">
        <v>7349.3315018430312</v>
      </c>
      <c r="D4" s="1707" t="s">
        <v>21</v>
      </c>
      <c r="E4" s="1707" t="s">
        <v>21</v>
      </c>
      <c r="F4" s="1706">
        <v>26</v>
      </c>
      <c r="G4" s="1707">
        <v>5560.3319072617724</v>
      </c>
      <c r="H4" s="1706">
        <v>28</v>
      </c>
      <c r="I4" s="1708">
        <v>197.64891062005208</v>
      </c>
      <c r="J4" s="1706" t="s">
        <v>22</v>
      </c>
      <c r="K4" s="1709">
        <v>0</v>
      </c>
      <c r="L4" s="1710">
        <v>0</v>
      </c>
    </row>
    <row r="5" spans="1:12">
      <c r="A5" s="1711" t="s">
        <v>435</v>
      </c>
      <c r="B5" s="1711" t="s">
        <v>5680</v>
      </c>
      <c r="C5" s="1712">
        <v>4558.0288475486668</v>
      </c>
      <c r="D5" s="1707" t="s">
        <v>21</v>
      </c>
      <c r="E5" s="1707" t="s">
        <v>21</v>
      </c>
      <c r="F5" s="1706">
        <v>10</v>
      </c>
      <c r="G5" s="1707">
        <v>4321.0398574298342</v>
      </c>
      <c r="H5" s="1706">
        <v>16</v>
      </c>
      <c r="I5" s="1708">
        <v>197.64891062005208</v>
      </c>
      <c r="J5" s="1706" t="s">
        <v>22</v>
      </c>
      <c r="K5" s="1709">
        <v>0</v>
      </c>
      <c r="L5" s="1710">
        <v>0</v>
      </c>
    </row>
    <row r="6" spans="1:12">
      <c r="A6" s="1711" t="s">
        <v>436</v>
      </c>
      <c r="B6" s="1711" t="s">
        <v>5681</v>
      </c>
      <c r="C6" s="1712">
        <v>9342.355452579226</v>
      </c>
      <c r="D6" s="1707" t="s">
        <v>21</v>
      </c>
      <c r="E6" s="1707" t="s">
        <v>21</v>
      </c>
      <c r="F6" s="1706">
        <v>50</v>
      </c>
      <c r="G6" s="1707">
        <v>12557.74366813887</v>
      </c>
      <c r="H6" s="1706">
        <v>87</v>
      </c>
      <c r="I6" s="1708">
        <v>197.64891062005208</v>
      </c>
      <c r="J6" s="1706" t="s">
        <v>22</v>
      </c>
      <c r="K6" s="1709">
        <v>0</v>
      </c>
      <c r="L6" s="1710">
        <v>0</v>
      </c>
    </row>
    <row r="7" spans="1:12">
      <c r="A7" s="1711" t="s">
        <v>437</v>
      </c>
      <c r="B7" s="1711" t="s">
        <v>5682</v>
      </c>
      <c r="C7" s="1712">
        <v>4276.4930547759186</v>
      </c>
      <c r="D7" s="1707" t="s">
        <v>21</v>
      </c>
      <c r="E7" s="1707" t="s">
        <v>21</v>
      </c>
      <c r="F7" s="1706">
        <v>13</v>
      </c>
      <c r="G7" s="1707">
        <v>9360.174173640793</v>
      </c>
      <c r="H7" s="1706">
        <v>61</v>
      </c>
      <c r="I7" s="1708">
        <v>197.64891062005208</v>
      </c>
      <c r="J7" s="1706" t="s">
        <v>22</v>
      </c>
      <c r="K7" s="1709">
        <v>0</v>
      </c>
      <c r="L7" s="1710">
        <v>0</v>
      </c>
    </row>
    <row r="8" spans="1:12">
      <c r="A8" s="1711" t="s">
        <v>438</v>
      </c>
      <c r="B8" s="1711" t="s">
        <v>5683</v>
      </c>
      <c r="C8" s="1712">
        <v>5782.1749844782744</v>
      </c>
      <c r="D8" s="1707" t="s">
        <v>21</v>
      </c>
      <c r="E8" s="1707" t="s">
        <v>21</v>
      </c>
      <c r="F8" s="1706">
        <v>20</v>
      </c>
      <c r="G8" s="1707">
        <v>11276.577623812249</v>
      </c>
      <c r="H8" s="1706">
        <v>62</v>
      </c>
      <c r="I8" s="1708">
        <v>197.64891062005208</v>
      </c>
      <c r="J8" s="1706" t="s">
        <v>22</v>
      </c>
      <c r="K8" s="1709">
        <v>0</v>
      </c>
      <c r="L8" s="1710">
        <v>0</v>
      </c>
    </row>
    <row r="9" spans="1:12">
      <c r="A9" s="1711" t="s">
        <v>439</v>
      </c>
      <c r="B9" s="1711" t="s">
        <v>5684</v>
      </c>
      <c r="C9" s="1712">
        <v>3745.4951671412418</v>
      </c>
      <c r="D9" s="1707" t="s">
        <v>21</v>
      </c>
      <c r="E9" s="1707" t="s">
        <v>21</v>
      </c>
      <c r="F9" s="1706">
        <v>5</v>
      </c>
      <c r="G9" s="1707">
        <v>8083.4628095795651</v>
      </c>
      <c r="H9" s="1706">
        <v>34</v>
      </c>
      <c r="I9" s="1708">
        <v>197.64891062005208</v>
      </c>
      <c r="J9" s="1706" t="s">
        <v>22</v>
      </c>
      <c r="K9" s="1709">
        <v>0</v>
      </c>
      <c r="L9" s="1710">
        <v>0</v>
      </c>
    </row>
    <row r="10" spans="1:12">
      <c r="A10" s="1711" t="s">
        <v>440</v>
      </c>
      <c r="B10" s="1711" t="s">
        <v>5685</v>
      </c>
      <c r="C10" s="1712">
        <v>6912.7728358346567</v>
      </c>
      <c r="D10" s="1707" t="s">
        <v>21</v>
      </c>
      <c r="E10" s="1707" t="s">
        <v>21</v>
      </c>
      <c r="F10" s="1706">
        <v>18</v>
      </c>
      <c r="G10" s="1707">
        <v>9985.6112829017693</v>
      </c>
      <c r="H10" s="1706">
        <v>42</v>
      </c>
      <c r="I10" s="1708">
        <v>197.64891062005208</v>
      </c>
      <c r="J10" s="1706" t="s">
        <v>22</v>
      </c>
      <c r="K10" s="1709">
        <v>0</v>
      </c>
      <c r="L10" s="1710">
        <v>0</v>
      </c>
    </row>
    <row r="11" spans="1:12">
      <c r="A11" s="1711" t="s">
        <v>441</v>
      </c>
      <c r="B11" s="1711" t="s">
        <v>5686</v>
      </c>
      <c r="C11" s="1712">
        <v>4401.224102206882</v>
      </c>
      <c r="D11" s="1707" t="s">
        <v>21</v>
      </c>
      <c r="E11" s="1707" t="s">
        <v>21</v>
      </c>
      <c r="F11" s="1706">
        <v>14</v>
      </c>
      <c r="G11" s="1707">
        <v>7795.690464435268</v>
      </c>
      <c r="H11" s="1706">
        <v>24</v>
      </c>
      <c r="I11" s="1708">
        <v>197.64891062005208</v>
      </c>
      <c r="J11" s="1706" t="s">
        <v>22</v>
      </c>
      <c r="K11" s="1709">
        <v>0</v>
      </c>
      <c r="L11" s="1710">
        <v>0</v>
      </c>
    </row>
    <row r="12" spans="1:12">
      <c r="A12" s="1711" t="s">
        <v>442</v>
      </c>
      <c r="B12" s="1711" t="s">
        <v>5687</v>
      </c>
      <c r="C12" s="1712">
        <v>6599.1633451510888</v>
      </c>
      <c r="D12" s="1707" t="s">
        <v>21</v>
      </c>
      <c r="E12" s="1707" t="s">
        <v>21</v>
      </c>
      <c r="F12" s="1706">
        <v>15</v>
      </c>
      <c r="G12" s="1707">
        <v>7993.4782682186542</v>
      </c>
      <c r="H12" s="1706">
        <v>34</v>
      </c>
      <c r="I12" s="1708">
        <v>197.64891062005208</v>
      </c>
      <c r="J12" s="1706" t="s">
        <v>22</v>
      </c>
      <c r="K12" s="1709">
        <v>0</v>
      </c>
      <c r="L12" s="1710">
        <v>0</v>
      </c>
    </row>
    <row r="13" spans="1:12">
      <c r="A13" s="1711" t="s">
        <v>443</v>
      </c>
      <c r="B13" s="1711" t="s">
        <v>5688</v>
      </c>
      <c r="C13" s="1712">
        <v>4173.1444726188338</v>
      </c>
      <c r="D13" s="1707" t="s">
        <v>21</v>
      </c>
      <c r="E13" s="1707" t="s">
        <v>21</v>
      </c>
      <c r="F13" s="1706">
        <v>10</v>
      </c>
      <c r="G13" s="1707">
        <v>5967.4896835185627</v>
      </c>
      <c r="H13" s="1706">
        <v>22</v>
      </c>
      <c r="I13" s="1708">
        <v>197.64891062005208</v>
      </c>
      <c r="J13" s="1706" t="s">
        <v>22</v>
      </c>
      <c r="K13" s="1709">
        <v>0</v>
      </c>
      <c r="L13" s="1710">
        <v>0</v>
      </c>
    </row>
    <row r="14" spans="1:12">
      <c r="A14" s="1711" t="s">
        <v>444</v>
      </c>
      <c r="B14" s="1711" t="s">
        <v>5689</v>
      </c>
      <c r="C14" s="1712">
        <v>6213.6690923457472</v>
      </c>
      <c r="D14" s="1707" t="s">
        <v>21</v>
      </c>
      <c r="E14" s="1707" t="s">
        <v>21</v>
      </c>
      <c r="F14" s="1706">
        <v>12</v>
      </c>
      <c r="G14" s="1707">
        <v>6213.6690923457472</v>
      </c>
      <c r="H14" s="1706">
        <v>12</v>
      </c>
      <c r="I14" s="1708">
        <v>197.64891062005208</v>
      </c>
      <c r="J14" s="1706" t="s">
        <v>22</v>
      </c>
      <c r="K14" s="1709">
        <v>0</v>
      </c>
      <c r="L14" s="1710">
        <v>0</v>
      </c>
    </row>
    <row r="15" spans="1:12">
      <c r="A15" s="1711" t="s">
        <v>445</v>
      </c>
      <c r="B15" s="1711" t="s">
        <v>5690</v>
      </c>
      <c r="C15" s="1712">
        <v>4949.1116556010429</v>
      </c>
      <c r="D15" s="1707" t="s">
        <v>21</v>
      </c>
      <c r="E15" s="1707" t="s">
        <v>21</v>
      </c>
      <c r="F15" s="1706">
        <v>9</v>
      </c>
      <c r="G15" s="1707">
        <v>6213.6690923457472</v>
      </c>
      <c r="H15" s="1706">
        <v>12</v>
      </c>
      <c r="I15" s="1708">
        <v>197.64891062005208</v>
      </c>
      <c r="J15" s="1706" t="s">
        <v>22</v>
      </c>
      <c r="K15" s="1709">
        <v>0</v>
      </c>
      <c r="L15" s="1710">
        <v>0</v>
      </c>
    </row>
    <row r="16" spans="1:12">
      <c r="A16" s="1711" t="s">
        <v>446</v>
      </c>
      <c r="B16" s="1711" t="s">
        <v>5691</v>
      </c>
      <c r="C16" s="1712">
        <v>2330.6887148528758</v>
      </c>
      <c r="D16" s="1707" t="s">
        <v>21</v>
      </c>
      <c r="E16" s="1707" t="s">
        <v>21</v>
      </c>
      <c r="F16" s="1706">
        <v>8</v>
      </c>
      <c r="G16" s="1707">
        <v>9015.3819210994843</v>
      </c>
      <c r="H16" s="1706">
        <v>54</v>
      </c>
      <c r="I16" s="1708">
        <v>197.64891062005208</v>
      </c>
      <c r="J16" s="1706" t="s">
        <v>22</v>
      </c>
      <c r="K16" s="1709">
        <v>0</v>
      </c>
      <c r="L16" s="1710">
        <v>0</v>
      </c>
    </row>
    <row r="17" spans="1:12">
      <c r="A17" s="1711" t="s">
        <v>447</v>
      </c>
      <c r="B17" s="1711" t="s">
        <v>5692</v>
      </c>
      <c r="C17" s="1712">
        <v>637.0192779509963</v>
      </c>
      <c r="D17" s="1707" t="s">
        <v>21</v>
      </c>
      <c r="E17" s="1707" t="s">
        <v>21</v>
      </c>
      <c r="F17" s="1706">
        <v>5</v>
      </c>
      <c r="G17" s="1707">
        <v>6490.4691466755357</v>
      </c>
      <c r="H17" s="1706">
        <v>34</v>
      </c>
      <c r="I17" s="1708">
        <v>197.64891062005208</v>
      </c>
      <c r="J17" s="1706" t="s">
        <v>22</v>
      </c>
      <c r="K17" s="1709">
        <v>0</v>
      </c>
      <c r="L17" s="1710">
        <v>0</v>
      </c>
    </row>
    <row r="18" spans="1:12">
      <c r="A18" s="1711" t="s">
        <v>448</v>
      </c>
      <c r="B18" s="1711" t="s">
        <v>5693</v>
      </c>
      <c r="C18" s="1712">
        <v>6453.049832446246</v>
      </c>
      <c r="D18" s="1707" t="s">
        <v>21</v>
      </c>
      <c r="E18" s="1707" t="s">
        <v>21</v>
      </c>
      <c r="F18" s="1706">
        <v>32</v>
      </c>
      <c r="G18" s="1707">
        <v>12576.453325253515</v>
      </c>
      <c r="H18" s="1706">
        <v>86</v>
      </c>
      <c r="I18" s="1708">
        <v>197.64891062005208</v>
      </c>
      <c r="J18" s="1706" t="s">
        <v>22</v>
      </c>
      <c r="K18" s="1709">
        <v>0</v>
      </c>
      <c r="L18" s="1710">
        <v>0</v>
      </c>
    </row>
    <row r="19" spans="1:12">
      <c r="A19" s="1711" t="s">
        <v>449</v>
      </c>
      <c r="B19" s="1711" t="s">
        <v>5694</v>
      </c>
      <c r="C19" s="1712">
        <v>4264.9108860858996</v>
      </c>
      <c r="D19" s="1707" t="s">
        <v>21</v>
      </c>
      <c r="E19" s="1707" t="s">
        <v>21</v>
      </c>
      <c r="F19" s="1706">
        <v>19</v>
      </c>
      <c r="G19" s="1707">
        <v>5809.7940021237018</v>
      </c>
      <c r="H19" s="1706">
        <v>34</v>
      </c>
      <c r="I19" s="1708">
        <v>197.64891062005208</v>
      </c>
      <c r="J19" s="1706" t="s">
        <v>22</v>
      </c>
      <c r="K19" s="1709">
        <v>0</v>
      </c>
      <c r="L19" s="1710">
        <v>0</v>
      </c>
    </row>
    <row r="20" spans="1:12">
      <c r="A20" s="1711" t="s">
        <v>450</v>
      </c>
      <c r="B20" s="1711" t="s">
        <v>5695</v>
      </c>
      <c r="C20" s="1712">
        <v>9105.3664624603934</v>
      </c>
      <c r="D20" s="1707" t="s">
        <v>21</v>
      </c>
      <c r="E20" s="1707" t="s">
        <v>21</v>
      </c>
      <c r="F20" s="1706">
        <v>47</v>
      </c>
      <c r="G20" s="1707">
        <v>11409.327095720921</v>
      </c>
      <c r="H20" s="1706">
        <v>79</v>
      </c>
      <c r="I20" s="1708">
        <v>197.64891062005208</v>
      </c>
      <c r="J20" s="1706" t="s">
        <v>22</v>
      </c>
      <c r="K20" s="1709">
        <v>0</v>
      </c>
      <c r="L20" s="1710">
        <v>0</v>
      </c>
    </row>
    <row r="21" spans="1:12">
      <c r="A21" s="1711" t="s">
        <v>451</v>
      </c>
      <c r="B21" s="1711" t="s">
        <v>5696</v>
      </c>
      <c r="C21" s="1712">
        <v>2625.5885484217984</v>
      </c>
      <c r="D21" s="1707" t="s">
        <v>21</v>
      </c>
      <c r="E21" s="1707" t="s">
        <v>21</v>
      </c>
      <c r="F21" s="1706">
        <v>188</v>
      </c>
      <c r="G21" s="1707">
        <v>7855.3831799915142</v>
      </c>
      <c r="H21" s="1706">
        <v>53</v>
      </c>
      <c r="I21" s="1708">
        <v>197.64891062005208</v>
      </c>
      <c r="J21" s="1706" t="s">
        <v>22</v>
      </c>
      <c r="K21" s="1709">
        <v>0</v>
      </c>
      <c r="L21" s="1710">
        <v>0</v>
      </c>
    </row>
    <row r="22" spans="1:12">
      <c r="A22" s="1711" t="s">
        <v>452</v>
      </c>
      <c r="B22" s="1711" t="s">
        <v>5697</v>
      </c>
      <c r="C22" s="1712">
        <v>5768.8109436820987</v>
      </c>
      <c r="D22" s="1707" t="s">
        <v>21</v>
      </c>
      <c r="E22" s="1707" t="s">
        <v>21</v>
      </c>
      <c r="F22" s="1706">
        <v>13</v>
      </c>
      <c r="G22" s="1707">
        <v>7677.1959693758527</v>
      </c>
      <c r="H22" s="1706">
        <v>30</v>
      </c>
      <c r="I22" s="1708">
        <v>197.64891062005208</v>
      </c>
      <c r="J22" s="1706" t="s">
        <v>22</v>
      </c>
      <c r="K22" s="1709">
        <v>0</v>
      </c>
      <c r="L22" s="1710">
        <v>0</v>
      </c>
    </row>
    <row r="23" spans="1:12">
      <c r="A23" s="1711" t="s">
        <v>453</v>
      </c>
      <c r="B23" s="1711" t="s">
        <v>5698</v>
      </c>
      <c r="C23" s="1712">
        <v>5370.5625279560918</v>
      </c>
      <c r="D23" s="1707" t="s">
        <v>21</v>
      </c>
      <c r="E23" s="1707" t="s">
        <v>21</v>
      </c>
      <c r="F23" s="1706">
        <v>11</v>
      </c>
      <c r="G23" s="1707">
        <v>6862.880416862271</v>
      </c>
      <c r="H23" s="1706">
        <v>20</v>
      </c>
      <c r="I23" s="1708">
        <v>197.64891062005208</v>
      </c>
      <c r="J23" s="1706" t="s">
        <v>22</v>
      </c>
      <c r="K23" s="1709">
        <v>0</v>
      </c>
      <c r="L23" s="1710">
        <v>0</v>
      </c>
    </row>
    <row r="24" spans="1:12">
      <c r="A24" s="1711" t="s">
        <v>454</v>
      </c>
      <c r="B24" s="1711" t="s">
        <v>5699</v>
      </c>
      <c r="C24" s="1712">
        <v>4778.0900526590112</v>
      </c>
      <c r="D24" s="1707" t="s">
        <v>21</v>
      </c>
      <c r="E24" s="1707" t="s">
        <v>21</v>
      </c>
      <c r="F24" s="1706">
        <v>13</v>
      </c>
      <c r="G24" s="1707">
        <v>6654.4013804419455</v>
      </c>
      <c r="H24" s="1706">
        <v>35</v>
      </c>
      <c r="I24" s="1708">
        <v>197.64891062005208</v>
      </c>
      <c r="J24" s="1706" t="s">
        <v>22</v>
      </c>
      <c r="K24" s="1709">
        <v>0</v>
      </c>
      <c r="L24" s="1710">
        <v>0</v>
      </c>
    </row>
    <row r="25" spans="1:12">
      <c r="A25" s="1711" t="s">
        <v>455</v>
      </c>
      <c r="B25" s="1711" t="s">
        <v>5700</v>
      </c>
      <c r="C25" s="1712">
        <v>4310.348624792895</v>
      </c>
      <c r="D25" s="1707" t="s">
        <v>21</v>
      </c>
      <c r="E25" s="1707" t="s">
        <v>21</v>
      </c>
      <c r="F25" s="1706">
        <v>10</v>
      </c>
      <c r="G25" s="1707">
        <v>5005.2787461939815</v>
      </c>
      <c r="H25" s="1706">
        <v>21</v>
      </c>
      <c r="I25" s="1708">
        <v>197.64891062005208</v>
      </c>
      <c r="J25" s="1706" t="s">
        <v>22</v>
      </c>
      <c r="K25" s="1709">
        <v>0</v>
      </c>
      <c r="L25" s="1710">
        <v>0</v>
      </c>
    </row>
    <row r="26" spans="1:12">
      <c r="A26" s="1711" t="s">
        <v>456</v>
      </c>
      <c r="B26" s="1711" t="s">
        <v>5701</v>
      </c>
      <c r="C26" s="1712">
        <v>2650.5347579079917</v>
      </c>
      <c r="D26" s="1707" t="s">
        <v>21</v>
      </c>
      <c r="E26" s="1707" t="s">
        <v>21</v>
      </c>
      <c r="F26" s="1706">
        <v>5</v>
      </c>
      <c r="G26" s="1707">
        <v>4075.1052997639354</v>
      </c>
      <c r="H26" s="1706">
        <v>33</v>
      </c>
      <c r="I26" s="1708">
        <v>197.64891062005208</v>
      </c>
      <c r="J26" s="1706" t="s">
        <v>22</v>
      </c>
      <c r="K26" s="1709">
        <v>0</v>
      </c>
      <c r="L26" s="1710">
        <v>0</v>
      </c>
    </row>
    <row r="27" spans="1:12">
      <c r="A27" s="1711" t="s">
        <v>457</v>
      </c>
      <c r="B27" s="1711" t="s">
        <v>5702</v>
      </c>
      <c r="C27" s="1712">
        <v>2650.5347579079917</v>
      </c>
      <c r="D27" s="1707" t="s">
        <v>21</v>
      </c>
      <c r="E27" s="1707" t="s">
        <v>21</v>
      </c>
      <c r="F27" s="1706">
        <v>5</v>
      </c>
      <c r="G27" s="1707">
        <v>4075.1052997639354</v>
      </c>
      <c r="H27" s="1706">
        <v>33</v>
      </c>
      <c r="I27" s="1708">
        <v>197.64891062005208</v>
      </c>
      <c r="J27" s="1706" t="s">
        <v>22</v>
      </c>
      <c r="K27" s="1709">
        <v>0</v>
      </c>
      <c r="L27" s="1710">
        <v>0</v>
      </c>
    </row>
    <row r="28" spans="1:12">
      <c r="A28" s="1711" t="s">
        <v>458</v>
      </c>
      <c r="B28" s="1711" t="s">
        <v>5703</v>
      </c>
      <c r="C28" s="1712">
        <v>4676.5233426080822</v>
      </c>
      <c r="D28" s="1707" t="s">
        <v>21</v>
      </c>
      <c r="E28" s="1707" t="s">
        <v>21</v>
      </c>
      <c r="F28" s="1706">
        <v>16</v>
      </c>
      <c r="G28" s="1707">
        <v>8666.1349882927843</v>
      </c>
      <c r="H28" s="1706">
        <v>56</v>
      </c>
      <c r="I28" s="1708">
        <v>197.64891062005208</v>
      </c>
      <c r="J28" s="1706" t="s">
        <v>22</v>
      </c>
      <c r="K28" s="1709">
        <v>0</v>
      </c>
      <c r="L28" s="1710">
        <v>0</v>
      </c>
    </row>
    <row r="29" spans="1:12">
      <c r="A29" s="1711" t="s">
        <v>459</v>
      </c>
      <c r="B29" s="1711" t="s">
        <v>5704</v>
      </c>
      <c r="C29" s="1712">
        <v>3636.8009686656874</v>
      </c>
      <c r="D29" s="1707" t="s">
        <v>21</v>
      </c>
      <c r="E29" s="1707" t="s">
        <v>21</v>
      </c>
      <c r="F29" s="1706">
        <v>11</v>
      </c>
      <c r="G29" s="1707">
        <v>6720.3306483697397</v>
      </c>
      <c r="H29" s="1706">
        <v>40</v>
      </c>
      <c r="I29" s="1708">
        <v>197.64891062005208</v>
      </c>
      <c r="J29" s="1706" t="s">
        <v>22</v>
      </c>
      <c r="K29" s="1709">
        <v>0</v>
      </c>
      <c r="L29" s="1710">
        <v>0</v>
      </c>
    </row>
    <row r="30" spans="1:12">
      <c r="A30" s="1711" t="s">
        <v>460</v>
      </c>
      <c r="B30" s="1711" t="s">
        <v>5705</v>
      </c>
      <c r="C30" s="1712">
        <v>6085.984178577979</v>
      </c>
      <c r="D30" s="1707" t="s">
        <v>21</v>
      </c>
      <c r="E30" s="1707" t="s">
        <v>21</v>
      </c>
      <c r="F30" s="1706">
        <v>24</v>
      </c>
      <c r="G30" s="1707">
        <v>7454.4619561062736</v>
      </c>
      <c r="H30" s="1706">
        <v>54</v>
      </c>
      <c r="I30" s="1708">
        <v>197.64891062005208</v>
      </c>
      <c r="J30" s="1706" t="s">
        <v>22</v>
      </c>
      <c r="K30" s="1709">
        <v>0</v>
      </c>
      <c r="L30" s="1710">
        <v>0</v>
      </c>
    </row>
    <row r="31" spans="1:12">
      <c r="A31" s="1711" t="s">
        <v>461</v>
      </c>
      <c r="B31" s="1711" t="s">
        <v>5706</v>
      </c>
      <c r="C31" s="1712">
        <v>2402.8545351522198</v>
      </c>
      <c r="D31" s="1707" t="s">
        <v>21</v>
      </c>
      <c r="E31" s="1707" t="s">
        <v>21</v>
      </c>
      <c r="F31" s="1706">
        <v>6</v>
      </c>
      <c r="G31" s="1707">
        <v>6365.7380992445705</v>
      </c>
      <c r="H31" s="1706">
        <v>38</v>
      </c>
      <c r="I31" s="1708">
        <v>197.64891062005208</v>
      </c>
      <c r="J31" s="1706" t="s">
        <v>22</v>
      </c>
      <c r="K31" s="1709">
        <v>0</v>
      </c>
      <c r="L31" s="1710">
        <v>0</v>
      </c>
    </row>
    <row r="32" spans="1:12">
      <c r="A32" s="1711" t="s">
        <v>462</v>
      </c>
      <c r="B32" s="1711" t="s">
        <v>5707</v>
      </c>
      <c r="C32" s="1712">
        <v>6944.8465337454763</v>
      </c>
      <c r="D32" s="1707" t="s">
        <v>21</v>
      </c>
      <c r="E32" s="1707" t="s">
        <v>21</v>
      </c>
      <c r="F32" s="1706">
        <v>19</v>
      </c>
      <c r="G32" s="1707">
        <v>7477.6262934863098</v>
      </c>
      <c r="H32" s="1706">
        <v>60</v>
      </c>
      <c r="I32" s="1708">
        <v>197.64891062005208</v>
      </c>
      <c r="J32" s="1706" t="s">
        <v>22</v>
      </c>
      <c r="K32" s="1709">
        <v>0</v>
      </c>
      <c r="L32" s="1710">
        <v>0</v>
      </c>
    </row>
    <row r="33" spans="1:12">
      <c r="A33" s="1711" t="s">
        <v>463</v>
      </c>
      <c r="B33" s="1711" t="s">
        <v>5708</v>
      </c>
      <c r="C33" s="1712">
        <v>5622.532941339372</v>
      </c>
      <c r="D33" s="1707" t="s">
        <v>21</v>
      </c>
      <c r="E33" s="1707" t="s">
        <v>21</v>
      </c>
      <c r="F33" s="1706">
        <v>4</v>
      </c>
      <c r="G33" s="1707">
        <v>4883.2205069222518</v>
      </c>
      <c r="H33" s="1706">
        <v>33</v>
      </c>
      <c r="I33" s="1708">
        <v>197.64891062005208</v>
      </c>
      <c r="J33" s="1706" t="s">
        <v>22</v>
      </c>
      <c r="K33" s="1709">
        <v>0</v>
      </c>
      <c r="L33" s="1710">
        <v>0</v>
      </c>
    </row>
    <row r="34" spans="1:12">
      <c r="A34" s="1711" t="s">
        <v>464</v>
      </c>
      <c r="B34" s="1711" t="s">
        <v>5709</v>
      </c>
      <c r="C34" s="1712">
        <v>4034.1584483386164</v>
      </c>
      <c r="D34" s="1707" t="s">
        <v>21</v>
      </c>
      <c r="E34" s="1707" t="s">
        <v>21</v>
      </c>
      <c r="F34" s="1706">
        <v>11</v>
      </c>
      <c r="G34" s="1707">
        <v>5819.5942987075623</v>
      </c>
      <c r="H34" s="1706">
        <v>29</v>
      </c>
      <c r="I34" s="1708">
        <v>197.64891062005208</v>
      </c>
      <c r="J34" s="1706" t="s">
        <v>22</v>
      </c>
      <c r="K34" s="1709">
        <v>0</v>
      </c>
      <c r="L34" s="1710">
        <v>0</v>
      </c>
    </row>
    <row r="35" spans="1:12">
      <c r="A35" s="1711" t="s">
        <v>465</v>
      </c>
      <c r="B35" s="1711" t="s">
        <v>5710</v>
      </c>
      <c r="C35" s="1712">
        <v>3850.6256214044834</v>
      </c>
      <c r="D35" s="1707" t="s">
        <v>21</v>
      </c>
      <c r="E35" s="1707" t="s">
        <v>21</v>
      </c>
      <c r="F35" s="1706">
        <v>9</v>
      </c>
      <c r="G35" s="1707">
        <v>5200.3937418181322</v>
      </c>
      <c r="H35" s="1706">
        <v>21</v>
      </c>
      <c r="I35" s="1708">
        <v>197.64891062005208</v>
      </c>
      <c r="J35" s="1706" t="s">
        <v>22</v>
      </c>
      <c r="K35" s="1709">
        <v>0</v>
      </c>
      <c r="L35" s="1710">
        <v>0</v>
      </c>
    </row>
    <row r="36" spans="1:12">
      <c r="A36" s="1711" t="s">
        <v>466</v>
      </c>
      <c r="B36" s="1711" t="s">
        <v>5711</v>
      </c>
      <c r="C36" s="1712">
        <v>1994.8058228423499</v>
      </c>
      <c r="D36" s="1707" t="s">
        <v>21</v>
      </c>
      <c r="E36" s="1707" t="s">
        <v>21</v>
      </c>
      <c r="F36" s="1706">
        <v>8</v>
      </c>
      <c r="G36" s="1707">
        <v>4354.0044913937318</v>
      </c>
      <c r="H36" s="1706">
        <v>20</v>
      </c>
      <c r="I36" s="1708">
        <v>197.64891062005208</v>
      </c>
      <c r="J36" s="1706" t="s">
        <v>22</v>
      </c>
      <c r="K36" s="1709">
        <v>0</v>
      </c>
      <c r="L36" s="1710">
        <v>0</v>
      </c>
    </row>
    <row r="37" spans="1:12">
      <c r="A37" s="1711" t="s">
        <v>467</v>
      </c>
      <c r="B37" s="1711" t="s">
        <v>5712</v>
      </c>
      <c r="C37" s="1712">
        <v>1560.9199649932102</v>
      </c>
      <c r="D37" s="1707" t="s">
        <v>21</v>
      </c>
      <c r="E37" s="1707" t="s">
        <v>21</v>
      </c>
      <c r="F37" s="1706">
        <v>5</v>
      </c>
      <c r="G37" s="1707">
        <v>3110.2577612964024</v>
      </c>
      <c r="H37" s="1706">
        <v>11</v>
      </c>
      <c r="I37" s="1708">
        <v>197.64891062005208</v>
      </c>
      <c r="J37" s="1706" t="s">
        <v>22</v>
      </c>
      <c r="K37" s="1709">
        <v>0</v>
      </c>
      <c r="L37" s="1710">
        <v>0</v>
      </c>
    </row>
    <row r="38" spans="1:12">
      <c r="A38" s="1711" t="s">
        <v>468</v>
      </c>
      <c r="B38" s="1711" t="s">
        <v>5713</v>
      </c>
      <c r="C38" s="1712">
        <v>2462.9330410394045</v>
      </c>
      <c r="D38" s="1707" t="s">
        <v>21</v>
      </c>
      <c r="E38" s="1707" t="s">
        <v>21</v>
      </c>
      <c r="F38" s="1706">
        <v>5</v>
      </c>
      <c r="G38" s="1707">
        <v>3364.1956049528771</v>
      </c>
      <c r="H38" s="1706">
        <v>22</v>
      </c>
      <c r="I38" s="1708">
        <v>197.64891062005208</v>
      </c>
      <c r="J38" s="1706" t="s">
        <v>22</v>
      </c>
      <c r="K38" s="1709">
        <v>0</v>
      </c>
      <c r="L38" s="1710">
        <v>0</v>
      </c>
    </row>
    <row r="39" spans="1:12">
      <c r="A39" s="1711" t="s">
        <v>469</v>
      </c>
      <c r="B39" s="1711" t="s">
        <v>5714</v>
      </c>
      <c r="C39" s="1712">
        <v>1781.1589894583076</v>
      </c>
      <c r="D39" s="1707" t="s">
        <v>21</v>
      </c>
      <c r="E39" s="1707" t="s">
        <v>21</v>
      </c>
      <c r="F39" s="1706">
        <v>5</v>
      </c>
      <c r="G39" s="1707">
        <v>1484.9466166203665</v>
      </c>
      <c r="H39" s="1706">
        <v>5</v>
      </c>
      <c r="I39" s="1708">
        <v>197.64891062005208</v>
      </c>
      <c r="J39" s="1706" t="s">
        <v>22</v>
      </c>
      <c r="K39" s="1709">
        <v>0</v>
      </c>
      <c r="L39" s="1710">
        <v>0</v>
      </c>
    </row>
    <row r="40" spans="1:12">
      <c r="A40" s="1711" t="s">
        <v>470</v>
      </c>
      <c r="B40" s="1711" t="s">
        <v>5715</v>
      </c>
      <c r="C40" s="1712">
        <v>1455.7895107299689</v>
      </c>
      <c r="D40" s="1707" t="s">
        <v>21</v>
      </c>
      <c r="E40" s="1707" t="s">
        <v>21</v>
      </c>
      <c r="F40" s="1706">
        <v>5</v>
      </c>
      <c r="G40" s="1707">
        <v>5463.2198774762364</v>
      </c>
      <c r="H40" s="1706">
        <v>36</v>
      </c>
      <c r="I40" s="1708">
        <v>197.64891062005208</v>
      </c>
      <c r="J40" s="1706" t="s">
        <v>22</v>
      </c>
      <c r="K40" s="1709">
        <v>0</v>
      </c>
      <c r="L40" s="1710">
        <v>0</v>
      </c>
    </row>
    <row r="41" spans="1:12">
      <c r="A41" s="1711" t="s">
        <v>471</v>
      </c>
      <c r="B41" s="1711" t="s">
        <v>5716</v>
      </c>
      <c r="C41" s="1712">
        <v>804.51525592971973</v>
      </c>
      <c r="D41" s="1707" t="s">
        <v>21</v>
      </c>
      <c r="E41" s="1707" t="s">
        <v>21</v>
      </c>
      <c r="F41" s="1706">
        <v>5</v>
      </c>
      <c r="G41" s="1707">
        <v>4052.8681054532613</v>
      </c>
      <c r="H41" s="1706">
        <v>21</v>
      </c>
      <c r="I41" s="1708">
        <v>197.64891062005208</v>
      </c>
      <c r="J41" s="1706" t="s">
        <v>22</v>
      </c>
      <c r="K41" s="1709">
        <v>0</v>
      </c>
      <c r="L41" s="1710">
        <v>0</v>
      </c>
    </row>
    <row r="42" spans="1:12">
      <c r="A42" s="1711" t="s">
        <v>472</v>
      </c>
      <c r="B42" s="1711" t="s">
        <v>5717</v>
      </c>
      <c r="C42" s="1712">
        <v>3311.6093092921014</v>
      </c>
      <c r="D42" s="1707" t="s">
        <v>21</v>
      </c>
      <c r="E42" s="1707" t="s">
        <v>21</v>
      </c>
      <c r="F42" s="1706">
        <v>63</v>
      </c>
      <c r="G42" s="1707">
        <v>3696.4936842219345</v>
      </c>
      <c r="H42" s="1706">
        <v>41</v>
      </c>
      <c r="I42" s="1708">
        <v>197.64891062005208</v>
      </c>
      <c r="J42" s="1706" t="s">
        <v>27</v>
      </c>
      <c r="K42" s="1709">
        <v>0.30000000000000004</v>
      </c>
      <c r="L42" s="1710">
        <v>1108.9481052665806</v>
      </c>
    </row>
    <row r="43" spans="1:12">
      <c r="A43" s="1711" t="s">
        <v>473</v>
      </c>
      <c r="B43" s="1711" t="s">
        <v>5718</v>
      </c>
      <c r="C43" s="1712">
        <v>655.72893506564094</v>
      </c>
      <c r="D43" s="1707" t="s">
        <v>21</v>
      </c>
      <c r="E43" s="1707" t="s">
        <v>21</v>
      </c>
      <c r="F43" s="1706">
        <v>5</v>
      </c>
      <c r="G43" s="1707">
        <v>2170.320225298779</v>
      </c>
      <c r="H43" s="1706">
        <v>16</v>
      </c>
      <c r="I43" s="1708">
        <v>197.64891062005208</v>
      </c>
      <c r="J43" s="1706" t="s">
        <v>27</v>
      </c>
      <c r="K43" s="1709">
        <v>0.30000000000000004</v>
      </c>
      <c r="L43" s="1710">
        <v>651.09606758963378</v>
      </c>
    </row>
    <row r="44" spans="1:12">
      <c r="A44" s="1711" t="s">
        <v>474</v>
      </c>
      <c r="B44" s="1711" t="s">
        <v>128</v>
      </c>
      <c r="C44" s="1712">
        <v>6909.2090916223433</v>
      </c>
      <c r="D44" s="1707" t="s">
        <v>21</v>
      </c>
      <c r="E44" s="1707" t="s">
        <v>21</v>
      </c>
      <c r="F44" s="1706">
        <v>117</v>
      </c>
      <c r="G44" s="1707">
        <v>3904.9727206422608</v>
      </c>
      <c r="H44" s="1706">
        <v>45</v>
      </c>
      <c r="I44" s="1708">
        <v>197.64891062005208</v>
      </c>
      <c r="J44" s="1706" t="s">
        <v>27</v>
      </c>
      <c r="K44" s="1709">
        <v>0.30000000000000004</v>
      </c>
      <c r="L44" s="1710">
        <v>1171.4918161926785</v>
      </c>
    </row>
    <row r="45" spans="1:12">
      <c r="A45" s="1711" t="s">
        <v>475</v>
      </c>
      <c r="B45" s="1711" t="s">
        <v>129</v>
      </c>
      <c r="C45" s="1712">
        <v>3373.0838969545057</v>
      </c>
      <c r="D45" s="1707" t="s">
        <v>21</v>
      </c>
      <c r="E45" s="1707" t="s">
        <v>21</v>
      </c>
      <c r="F45" s="1706">
        <v>44</v>
      </c>
      <c r="G45" s="1707">
        <v>2038.4616894431879</v>
      </c>
      <c r="H45" s="1706">
        <v>13</v>
      </c>
      <c r="I45" s="1708">
        <v>197.64891062005208</v>
      </c>
      <c r="J45" s="1706" t="s">
        <v>27</v>
      </c>
      <c r="K45" s="1709">
        <v>0.30000000000000004</v>
      </c>
      <c r="L45" s="1710">
        <v>611.5385068329565</v>
      </c>
    </row>
    <row r="46" spans="1:12">
      <c r="A46" s="1711" t="s">
        <v>476</v>
      </c>
      <c r="B46" s="1711" t="s">
        <v>5719</v>
      </c>
      <c r="C46" s="1712">
        <v>923.0097509891358</v>
      </c>
      <c r="D46" s="1707" t="s">
        <v>21</v>
      </c>
      <c r="E46" s="1707" t="s">
        <v>21</v>
      </c>
      <c r="F46" s="1706">
        <v>5</v>
      </c>
      <c r="G46" s="1707">
        <v>3169.9504768526499</v>
      </c>
      <c r="H46" s="1706">
        <v>32</v>
      </c>
      <c r="I46" s="1708">
        <v>197.64891062005208</v>
      </c>
      <c r="J46" s="1706" t="s">
        <v>27</v>
      </c>
      <c r="K46" s="1709">
        <v>0.30000000000000004</v>
      </c>
      <c r="L46" s="1710">
        <v>950.98514305579511</v>
      </c>
    </row>
    <row r="47" spans="1:12">
      <c r="A47" s="1711" t="s">
        <v>477</v>
      </c>
      <c r="B47" s="1711" t="s">
        <v>5720</v>
      </c>
      <c r="C47" s="1712">
        <v>628.10991742021315</v>
      </c>
      <c r="D47" s="1707" t="s">
        <v>21</v>
      </c>
      <c r="E47" s="1707" t="s">
        <v>21</v>
      </c>
      <c r="F47" s="1706">
        <v>5</v>
      </c>
      <c r="G47" s="1707">
        <v>1998.3695670546635</v>
      </c>
      <c r="H47" s="1706">
        <v>14</v>
      </c>
      <c r="I47" s="1708">
        <v>197.64891062005208</v>
      </c>
      <c r="J47" s="1706" t="s">
        <v>27</v>
      </c>
      <c r="K47" s="1709">
        <v>0.30000000000000004</v>
      </c>
      <c r="L47" s="1710">
        <v>599.51087011639913</v>
      </c>
    </row>
    <row r="48" spans="1:12">
      <c r="A48" s="1711" t="s">
        <v>478</v>
      </c>
      <c r="B48" s="1711" t="s">
        <v>5721</v>
      </c>
      <c r="C48" s="1712">
        <v>1240.1829858850167</v>
      </c>
      <c r="D48" s="1707" t="s">
        <v>21</v>
      </c>
      <c r="E48" s="1707" t="s">
        <v>21</v>
      </c>
      <c r="F48" s="1706">
        <v>5</v>
      </c>
      <c r="G48" s="1707">
        <v>2512.4396696808526</v>
      </c>
      <c r="H48" s="1706">
        <v>24</v>
      </c>
      <c r="I48" s="1708">
        <v>197.64891062005208</v>
      </c>
      <c r="J48" s="1706" t="s">
        <v>27</v>
      </c>
      <c r="K48" s="1709">
        <v>0.30000000000000004</v>
      </c>
      <c r="L48" s="1710">
        <v>753.73190090425589</v>
      </c>
    </row>
    <row r="49" spans="1:12">
      <c r="A49" s="1711" t="s">
        <v>479</v>
      </c>
      <c r="B49" s="1711" t="s">
        <v>5722</v>
      </c>
      <c r="C49" s="1712">
        <v>480.2145326092126</v>
      </c>
      <c r="D49" s="1707" t="s">
        <v>21</v>
      </c>
      <c r="E49" s="1707" t="s">
        <v>21</v>
      </c>
      <c r="F49" s="1706">
        <v>5</v>
      </c>
      <c r="G49" s="1707">
        <v>1480.7357202161618</v>
      </c>
      <c r="H49" s="1706">
        <v>8</v>
      </c>
      <c r="I49" s="1708">
        <v>197.64891062005208</v>
      </c>
      <c r="J49" s="1706" t="s">
        <v>27</v>
      </c>
      <c r="K49" s="1709">
        <v>0.4</v>
      </c>
      <c r="L49" s="1710">
        <v>592.29428808646469</v>
      </c>
    </row>
    <row r="50" spans="1:12">
      <c r="A50" s="1711" t="s">
        <v>480</v>
      </c>
      <c r="B50" s="1711" t="s">
        <v>5723</v>
      </c>
      <c r="C50" s="1712">
        <v>832.13427357514752</v>
      </c>
      <c r="D50" s="1707" t="s">
        <v>21</v>
      </c>
      <c r="E50" s="1707" t="s">
        <v>21</v>
      </c>
      <c r="F50" s="1706">
        <v>5</v>
      </c>
      <c r="G50" s="1707">
        <v>1167.1262295325944</v>
      </c>
      <c r="H50" s="1706">
        <v>13</v>
      </c>
      <c r="I50" s="1708">
        <v>197.64891062005208</v>
      </c>
      <c r="J50" s="1706" t="s">
        <v>22</v>
      </c>
      <c r="K50" s="1709">
        <v>0</v>
      </c>
      <c r="L50" s="1710">
        <v>0</v>
      </c>
    </row>
    <row r="51" spans="1:12">
      <c r="A51" s="1711" t="s">
        <v>481</v>
      </c>
      <c r="B51" s="1711" t="s">
        <v>5724</v>
      </c>
      <c r="C51" s="1712">
        <v>575.54469028859239</v>
      </c>
      <c r="D51" s="1707" t="s">
        <v>21</v>
      </c>
      <c r="E51" s="1707" t="s">
        <v>21</v>
      </c>
      <c r="F51" s="1706">
        <v>5</v>
      </c>
      <c r="G51" s="1707">
        <v>577.32656239474909</v>
      </c>
      <c r="H51" s="1706">
        <v>5</v>
      </c>
      <c r="I51" s="1708">
        <v>197.64891062005208</v>
      </c>
      <c r="J51" s="1706" t="s">
        <v>22</v>
      </c>
      <c r="K51" s="1709">
        <v>0</v>
      </c>
      <c r="L51" s="1710">
        <v>0</v>
      </c>
    </row>
    <row r="52" spans="1:12">
      <c r="A52" s="1711" t="s">
        <v>482</v>
      </c>
      <c r="B52" s="1711" t="s">
        <v>130</v>
      </c>
      <c r="C52" s="1712">
        <v>3069.2747028547997</v>
      </c>
      <c r="D52" s="1707" t="s">
        <v>21</v>
      </c>
      <c r="E52" s="1707" t="s">
        <v>21</v>
      </c>
      <c r="F52" s="1706">
        <v>84</v>
      </c>
      <c r="G52" s="1707">
        <v>4508.1364285762802</v>
      </c>
      <c r="H52" s="1706">
        <v>55</v>
      </c>
      <c r="I52" s="1708">
        <v>197.64891062005208</v>
      </c>
      <c r="J52" s="1706" t="s">
        <v>27</v>
      </c>
      <c r="K52" s="1709">
        <v>0.30000000000000004</v>
      </c>
      <c r="L52" s="1710">
        <v>1352.4409285728843</v>
      </c>
    </row>
    <row r="53" spans="1:12">
      <c r="A53" s="1711" t="s">
        <v>483</v>
      </c>
      <c r="B53" s="1711" t="s">
        <v>131</v>
      </c>
      <c r="C53" s="1712">
        <v>379.53875861136277</v>
      </c>
      <c r="D53" s="1707" t="s">
        <v>21</v>
      </c>
      <c r="E53" s="1707" t="s">
        <v>21</v>
      </c>
      <c r="F53" s="1706">
        <v>5</v>
      </c>
      <c r="G53" s="1707">
        <v>1595.6664710632649</v>
      </c>
      <c r="H53" s="1706">
        <v>9</v>
      </c>
      <c r="I53" s="1708">
        <v>197.64891062005208</v>
      </c>
      <c r="J53" s="1706" t="s">
        <v>27</v>
      </c>
      <c r="K53" s="1709">
        <v>0.30000000000000004</v>
      </c>
      <c r="L53" s="1710">
        <v>478.69994131897954</v>
      </c>
    </row>
    <row r="54" spans="1:12">
      <c r="A54" s="1711" t="s">
        <v>484</v>
      </c>
      <c r="B54" s="1711" t="s">
        <v>132</v>
      </c>
      <c r="C54" s="1712">
        <v>2152.5015042372124</v>
      </c>
      <c r="D54" s="1707" t="s">
        <v>21</v>
      </c>
      <c r="E54" s="1707" t="s">
        <v>21</v>
      </c>
      <c r="F54" s="1706">
        <v>18</v>
      </c>
      <c r="G54" s="1707">
        <v>4580.3022488756242</v>
      </c>
      <c r="H54" s="1706">
        <v>51</v>
      </c>
      <c r="I54" s="1708">
        <v>197.64891062005208</v>
      </c>
      <c r="J54" s="1706" t="s">
        <v>27</v>
      </c>
      <c r="K54" s="1709">
        <v>0.30000000000000004</v>
      </c>
      <c r="L54" s="1710">
        <v>1374.0906746626874</v>
      </c>
    </row>
    <row r="55" spans="1:12">
      <c r="A55" s="1711" t="s">
        <v>485</v>
      </c>
      <c r="B55" s="1711" t="s">
        <v>133</v>
      </c>
      <c r="C55" s="1712">
        <v>1501.2272494369629</v>
      </c>
      <c r="D55" s="1707" t="s">
        <v>21</v>
      </c>
      <c r="E55" s="1707" t="s">
        <v>21</v>
      </c>
      <c r="F55" s="1706">
        <v>10</v>
      </c>
      <c r="G55" s="1707">
        <v>2698.6453047742207</v>
      </c>
      <c r="H55" s="1706">
        <v>19</v>
      </c>
      <c r="I55" s="1708">
        <v>197.64891062005208</v>
      </c>
      <c r="J55" s="1706" t="s">
        <v>27</v>
      </c>
      <c r="K55" s="1709">
        <v>0.30000000000000004</v>
      </c>
      <c r="L55" s="1710">
        <v>809.59359143226629</v>
      </c>
    </row>
    <row r="56" spans="1:12">
      <c r="A56" s="1711" t="s">
        <v>486</v>
      </c>
      <c r="B56" s="1711" t="s">
        <v>134</v>
      </c>
      <c r="C56" s="1712">
        <v>438.34053811453168</v>
      </c>
      <c r="D56" s="1707" t="s">
        <v>21</v>
      </c>
      <c r="E56" s="1707" t="s">
        <v>21</v>
      </c>
      <c r="F56" s="1706">
        <v>5</v>
      </c>
      <c r="G56" s="1707">
        <v>1290.0754048574022</v>
      </c>
      <c r="H56" s="1706">
        <v>6</v>
      </c>
      <c r="I56" s="1708">
        <v>197.64891062005208</v>
      </c>
      <c r="J56" s="1706" t="s">
        <v>27</v>
      </c>
      <c r="K56" s="1709">
        <v>0.4</v>
      </c>
      <c r="L56" s="1710">
        <v>516.03016194296094</v>
      </c>
    </row>
    <row r="57" spans="1:12">
      <c r="A57" s="1711" t="s">
        <v>487</v>
      </c>
      <c r="B57" s="1711" t="s">
        <v>135</v>
      </c>
      <c r="C57" s="1712">
        <v>416.95807284065211</v>
      </c>
      <c r="D57" s="1707" t="s">
        <v>21</v>
      </c>
      <c r="E57" s="1707" t="s">
        <v>21</v>
      </c>
      <c r="F57" s="1706">
        <v>5</v>
      </c>
      <c r="G57" s="1707">
        <v>493.57857340538737</v>
      </c>
      <c r="H57" s="1706">
        <v>5</v>
      </c>
      <c r="I57" s="1708">
        <v>197.64891062005208</v>
      </c>
      <c r="J57" s="1706" t="s">
        <v>27</v>
      </c>
      <c r="K57" s="1709">
        <v>1</v>
      </c>
      <c r="L57" s="1710">
        <v>493.57857340538737</v>
      </c>
    </row>
    <row r="58" spans="1:12">
      <c r="A58" s="1711" t="s">
        <v>488</v>
      </c>
      <c r="B58" s="1711" t="s">
        <v>136</v>
      </c>
      <c r="C58" s="1712">
        <v>484.66921287460406</v>
      </c>
      <c r="D58" s="1707" t="s">
        <v>21</v>
      </c>
      <c r="E58" s="1707" t="s">
        <v>21</v>
      </c>
      <c r="F58" s="1706">
        <v>5</v>
      </c>
      <c r="G58" s="1707">
        <v>3257.2622100543244</v>
      </c>
      <c r="H58" s="1706">
        <v>37</v>
      </c>
      <c r="I58" s="1708">
        <v>197.64891062005208</v>
      </c>
      <c r="J58" s="1706" t="s">
        <v>27</v>
      </c>
      <c r="K58" s="1709">
        <v>0.30000000000000004</v>
      </c>
      <c r="L58" s="1710">
        <v>977.17866301629749</v>
      </c>
    </row>
    <row r="59" spans="1:12">
      <c r="A59" s="1711" t="s">
        <v>489</v>
      </c>
      <c r="B59" s="1711" t="s">
        <v>137</v>
      </c>
      <c r="C59" s="1712">
        <v>330.5372756920554</v>
      </c>
      <c r="D59" s="1707" t="s">
        <v>21</v>
      </c>
      <c r="E59" s="1707" t="s">
        <v>21</v>
      </c>
      <c r="F59" s="1706">
        <v>5</v>
      </c>
      <c r="G59" s="1707">
        <v>1929.767490967633</v>
      </c>
      <c r="H59" s="1706">
        <v>13</v>
      </c>
      <c r="I59" s="1708">
        <v>197.64891062005208</v>
      </c>
      <c r="J59" s="1706" t="s">
        <v>27</v>
      </c>
      <c r="K59" s="1709">
        <v>0.4</v>
      </c>
      <c r="L59" s="1710">
        <v>771.90699638705325</v>
      </c>
    </row>
    <row r="60" spans="1:12">
      <c r="A60" s="1711" t="s">
        <v>490</v>
      </c>
      <c r="B60" s="1711" t="s">
        <v>5725</v>
      </c>
      <c r="C60" s="1712">
        <v>742.14973221423759</v>
      </c>
      <c r="D60" s="1707" t="s">
        <v>21</v>
      </c>
      <c r="E60" s="1707" t="s">
        <v>21</v>
      </c>
      <c r="F60" s="1706">
        <v>5</v>
      </c>
      <c r="G60" s="1707">
        <v>559.95587599830174</v>
      </c>
      <c r="H60" s="1706">
        <v>5</v>
      </c>
      <c r="I60" s="1708">
        <v>197.64891062005208</v>
      </c>
      <c r="J60" s="1706" t="s">
        <v>22</v>
      </c>
      <c r="K60" s="1709">
        <v>0</v>
      </c>
      <c r="L60" s="1710">
        <v>0</v>
      </c>
    </row>
    <row r="61" spans="1:12">
      <c r="A61" s="1711" t="s">
        <v>491</v>
      </c>
      <c r="B61" s="1711" t="s">
        <v>5726</v>
      </c>
      <c r="C61" s="1712">
        <v>384.88437492983269</v>
      </c>
      <c r="D61" s="1707" t="s">
        <v>21</v>
      </c>
      <c r="E61" s="1707" t="s">
        <v>21</v>
      </c>
      <c r="F61" s="1706">
        <v>5</v>
      </c>
      <c r="G61" s="1707">
        <v>373.30391733220108</v>
      </c>
      <c r="H61" s="1706">
        <v>5</v>
      </c>
      <c r="I61" s="1708">
        <v>197.64891062005208</v>
      </c>
      <c r="J61" s="1706" t="s">
        <v>22</v>
      </c>
      <c r="K61" s="1709">
        <v>0</v>
      </c>
      <c r="L61" s="1710">
        <v>0</v>
      </c>
    </row>
    <row r="62" spans="1:12">
      <c r="A62" s="1711" t="s">
        <v>492</v>
      </c>
      <c r="B62" s="1711" t="s">
        <v>1664</v>
      </c>
      <c r="C62" s="1712">
        <v>378.64782255828447</v>
      </c>
      <c r="D62" s="1707" t="s">
        <v>21</v>
      </c>
      <c r="E62" s="1707" t="s">
        <v>21</v>
      </c>
      <c r="F62" s="1706">
        <v>5</v>
      </c>
      <c r="G62" s="1707">
        <v>340.33757227591684</v>
      </c>
      <c r="H62" s="1706">
        <v>5</v>
      </c>
      <c r="I62" s="1708">
        <v>197.64891062005208</v>
      </c>
      <c r="J62" s="1706" t="s">
        <v>22</v>
      </c>
      <c r="K62" s="1709">
        <v>0</v>
      </c>
      <c r="L62" s="1710">
        <v>0</v>
      </c>
    </row>
    <row r="63" spans="1:12">
      <c r="A63" s="1711" t="s">
        <v>493</v>
      </c>
      <c r="B63" s="1711" t="s">
        <v>5727</v>
      </c>
      <c r="C63" s="1712">
        <v>204.92069071739522</v>
      </c>
      <c r="D63" s="1707" t="s">
        <v>21</v>
      </c>
      <c r="E63" s="1707" t="s">
        <v>21</v>
      </c>
      <c r="F63" s="1706">
        <v>5</v>
      </c>
      <c r="G63" s="1707">
        <v>1077.0476114009066</v>
      </c>
      <c r="H63" s="1706">
        <v>5</v>
      </c>
      <c r="I63" s="1708">
        <v>197.64891062005208</v>
      </c>
      <c r="J63" s="1706" t="s">
        <v>22</v>
      </c>
      <c r="K63" s="1709">
        <v>0</v>
      </c>
      <c r="L63" s="1710">
        <v>0</v>
      </c>
    </row>
    <row r="64" spans="1:12">
      <c r="A64" s="1711" t="s">
        <v>494</v>
      </c>
      <c r="B64" s="1711" t="s">
        <v>5728</v>
      </c>
      <c r="C64" s="1712">
        <v>732.34943563037609</v>
      </c>
      <c r="D64" s="1707" t="s">
        <v>21</v>
      </c>
      <c r="E64" s="1707" t="s">
        <v>21</v>
      </c>
      <c r="F64" s="1706">
        <v>5</v>
      </c>
      <c r="G64" s="1707">
        <v>1181.3812063818477</v>
      </c>
      <c r="H64" s="1706">
        <v>5</v>
      </c>
      <c r="I64" s="1708">
        <v>266.72743241902378</v>
      </c>
      <c r="J64" s="1706" t="s">
        <v>22</v>
      </c>
      <c r="K64" s="1709">
        <v>0</v>
      </c>
      <c r="L64" s="1710">
        <v>0</v>
      </c>
    </row>
    <row r="65" spans="1:12">
      <c r="A65" s="1711" t="s">
        <v>1665</v>
      </c>
      <c r="B65" s="1711" t="s">
        <v>5729</v>
      </c>
      <c r="C65" s="1712">
        <v>798.55057282507505</v>
      </c>
      <c r="D65" s="1707" t="s">
        <v>21</v>
      </c>
      <c r="E65" s="1707" t="s">
        <v>21</v>
      </c>
      <c r="F65" s="1706">
        <v>5</v>
      </c>
      <c r="G65" s="1707">
        <v>3436.1594349097404</v>
      </c>
      <c r="H65" s="1706">
        <v>36</v>
      </c>
      <c r="I65" s="1708">
        <v>185.78699016965979</v>
      </c>
      <c r="J65" s="1706" t="s">
        <v>22</v>
      </c>
      <c r="K65" s="1709">
        <v>0</v>
      </c>
      <c r="L65" s="1710">
        <v>0</v>
      </c>
    </row>
    <row r="66" spans="1:12">
      <c r="A66" s="1711" t="s">
        <v>1666</v>
      </c>
      <c r="B66" s="1711" t="s">
        <v>5730</v>
      </c>
      <c r="C66" s="1712">
        <v>1305.464588523942</v>
      </c>
      <c r="D66" s="1707" t="s">
        <v>21</v>
      </c>
      <c r="E66" s="1707" t="s">
        <v>21</v>
      </c>
      <c r="F66" s="1706">
        <v>5</v>
      </c>
      <c r="G66" s="1707">
        <v>2813.3267876717505</v>
      </c>
      <c r="H66" s="1706">
        <v>19</v>
      </c>
      <c r="I66" s="1708">
        <v>290.51985227510517</v>
      </c>
      <c r="J66" s="1706" t="s">
        <v>22</v>
      </c>
      <c r="K66" s="1709">
        <v>0</v>
      </c>
      <c r="L66" s="1710">
        <v>0</v>
      </c>
    </row>
    <row r="67" spans="1:12">
      <c r="A67" s="1711" t="s">
        <v>495</v>
      </c>
      <c r="B67" s="1711" t="s">
        <v>138</v>
      </c>
      <c r="C67" s="1712">
        <v>666.9541696949675</v>
      </c>
      <c r="D67" s="1707" t="s">
        <v>21</v>
      </c>
      <c r="E67" s="1707" t="s">
        <v>21</v>
      </c>
      <c r="F67" s="1706">
        <v>5</v>
      </c>
      <c r="G67" s="1707">
        <v>3743.4362507377223</v>
      </c>
      <c r="H67" s="1706">
        <v>45</v>
      </c>
      <c r="I67" s="1708">
        <v>197.64891062005208</v>
      </c>
      <c r="J67" s="1706" t="s">
        <v>22</v>
      </c>
      <c r="K67" s="1709">
        <v>0</v>
      </c>
      <c r="L67" s="1710">
        <v>0</v>
      </c>
    </row>
    <row r="68" spans="1:12">
      <c r="A68" s="1711" t="s">
        <v>496</v>
      </c>
      <c r="B68" s="1711" t="s">
        <v>139</v>
      </c>
      <c r="C68" s="1712">
        <v>481.00783101915772</v>
      </c>
      <c r="D68" s="1707" t="s">
        <v>21</v>
      </c>
      <c r="E68" s="1707" t="s">
        <v>21</v>
      </c>
      <c r="F68" s="1706">
        <v>5</v>
      </c>
      <c r="G68" s="1707">
        <v>3743.4362507377223</v>
      </c>
      <c r="H68" s="1706">
        <v>45</v>
      </c>
      <c r="I68" s="1708">
        <v>197.64891062005208</v>
      </c>
      <c r="J68" s="1706" t="s">
        <v>22</v>
      </c>
      <c r="K68" s="1709">
        <v>0</v>
      </c>
      <c r="L68" s="1710">
        <v>0</v>
      </c>
    </row>
    <row r="69" spans="1:12">
      <c r="A69" s="1711" t="s">
        <v>497</v>
      </c>
      <c r="B69" s="1711" t="s">
        <v>140</v>
      </c>
      <c r="C69" s="1712">
        <v>569.39438423426748</v>
      </c>
      <c r="D69" s="1707" t="s">
        <v>21</v>
      </c>
      <c r="E69" s="1707" t="s">
        <v>21</v>
      </c>
      <c r="F69" s="1706">
        <v>5</v>
      </c>
      <c r="G69" s="1707">
        <v>2196.8689871468541</v>
      </c>
      <c r="H69" s="1706">
        <v>21</v>
      </c>
      <c r="I69" s="1708">
        <v>197.64891062005208</v>
      </c>
      <c r="J69" s="1706" t="s">
        <v>22</v>
      </c>
      <c r="K69" s="1709">
        <v>0</v>
      </c>
      <c r="L69" s="1710">
        <v>0</v>
      </c>
    </row>
    <row r="70" spans="1:12">
      <c r="A70" s="1711" t="s">
        <v>498</v>
      </c>
      <c r="B70" s="1711" t="s">
        <v>141</v>
      </c>
      <c r="C70" s="1712">
        <v>451.43573454087556</v>
      </c>
      <c r="D70" s="1707" t="s">
        <v>21</v>
      </c>
      <c r="E70" s="1707" t="s">
        <v>21</v>
      </c>
      <c r="F70" s="1706">
        <v>5</v>
      </c>
      <c r="G70" s="1707">
        <v>2377.9401223623154</v>
      </c>
      <c r="H70" s="1706">
        <v>24</v>
      </c>
      <c r="I70" s="1708">
        <v>197.64891062005208</v>
      </c>
      <c r="J70" s="1706" t="s">
        <v>22</v>
      </c>
      <c r="K70" s="1709">
        <v>0</v>
      </c>
      <c r="L70" s="1710">
        <v>0</v>
      </c>
    </row>
    <row r="71" spans="1:12">
      <c r="A71" s="1711" t="s">
        <v>499</v>
      </c>
      <c r="B71" s="1711" t="s">
        <v>142</v>
      </c>
      <c r="C71" s="1712">
        <v>178.704594773363</v>
      </c>
      <c r="D71" s="1707" t="s">
        <v>21</v>
      </c>
      <c r="E71" s="1707" t="s">
        <v>21</v>
      </c>
      <c r="F71" s="1706">
        <v>5</v>
      </c>
      <c r="G71" s="1707">
        <v>2051.7839069630068</v>
      </c>
      <c r="H71" s="1706">
        <v>21</v>
      </c>
      <c r="I71" s="1708">
        <v>197.64891062005208</v>
      </c>
      <c r="J71" s="1706" t="s">
        <v>22</v>
      </c>
      <c r="K71" s="1709">
        <v>0</v>
      </c>
      <c r="L71" s="1710">
        <v>0</v>
      </c>
    </row>
    <row r="72" spans="1:12">
      <c r="A72" s="1711" t="s">
        <v>1622</v>
      </c>
      <c r="B72" s="1711" t="s">
        <v>1667</v>
      </c>
      <c r="C72" s="1712">
        <v>3544.9678407856186</v>
      </c>
      <c r="D72" s="1707" t="s">
        <v>21</v>
      </c>
      <c r="E72" s="1707" t="s">
        <v>21</v>
      </c>
      <c r="F72" s="1706">
        <v>5</v>
      </c>
      <c r="G72" s="1707">
        <v>4030.1060466674635</v>
      </c>
      <c r="H72" s="1706">
        <v>37</v>
      </c>
      <c r="I72" s="1708">
        <v>197.64891062005208</v>
      </c>
      <c r="J72" s="1706" t="s">
        <v>22</v>
      </c>
      <c r="K72" s="1709">
        <v>0</v>
      </c>
      <c r="L72" s="1710">
        <v>0</v>
      </c>
    </row>
    <row r="73" spans="1:12">
      <c r="A73" s="1711" t="s">
        <v>500</v>
      </c>
      <c r="B73" s="1711" t="s">
        <v>1668</v>
      </c>
      <c r="C73" s="1712">
        <v>614.62664840241018</v>
      </c>
      <c r="D73" s="1707" t="s">
        <v>21</v>
      </c>
      <c r="E73" s="1707" t="s">
        <v>21</v>
      </c>
      <c r="F73" s="1706">
        <v>5</v>
      </c>
      <c r="G73" s="1707">
        <v>2690.8762644342169</v>
      </c>
      <c r="H73" s="1706">
        <v>27</v>
      </c>
      <c r="I73" s="1708">
        <v>197.64891062005208</v>
      </c>
      <c r="J73" s="1706" t="s">
        <v>22</v>
      </c>
      <c r="K73" s="1709">
        <v>0</v>
      </c>
      <c r="L73" s="1710">
        <v>0</v>
      </c>
    </row>
    <row r="74" spans="1:12">
      <c r="A74" s="1711" t="s">
        <v>501</v>
      </c>
      <c r="B74" s="1711" t="s">
        <v>143</v>
      </c>
      <c r="C74" s="1712">
        <v>519.72758436336574</v>
      </c>
      <c r="D74" s="1707" t="s">
        <v>21</v>
      </c>
      <c r="E74" s="1707" t="s">
        <v>21</v>
      </c>
      <c r="F74" s="1706">
        <v>5</v>
      </c>
      <c r="G74" s="1707">
        <v>2086.0055945778768</v>
      </c>
      <c r="H74" s="1706">
        <v>23</v>
      </c>
      <c r="I74" s="1708">
        <v>197.64891062005208</v>
      </c>
      <c r="J74" s="1706" t="s">
        <v>22</v>
      </c>
      <c r="K74" s="1709">
        <v>0</v>
      </c>
      <c r="L74" s="1710">
        <v>0</v>
      </c>
    </row>
    <row r="75" spans="1:12">
      <c r="A75" s="1711" t="s">
        <v>502</v>
      </c>
      <c r="B75" s="1711" t="s">
        <v>144</v>
      </c>
      <c r="C75" s="1712">
        <v>351.21522765852012</v>
      </c>
      <c r="D75" s="1707" t="s">
        <v>21</v>
      </c>
      <c r="E75" s="1707" t="s">
        <v>21</v>
      </c>
      <c r="F75" s="1706">
        <v>5</v>
      </c>
      <c r="G75" s="1707">
        <v>1921.9277735757905</v>
      </c>
      <c r="H75" s="1706">
        <v>44</v>
      </c>
      <c r="I75" s="1708">
        <v>197.64891062005208</v>
      </c>
      <c r="J75" s="1706" t="s">
        <v>22</v>
      </c>
      <c r="K75" s="1709">
        <v>0</v>
      </c>
      <c r="L75" s="1710">
        <v>0</v>
      </c>
    </row>
    <row r="76" spans="1:12">
      <c r="A76" s="1711" t="s">
        <v>503</v>
      </c>
      <c r="B76" s="1711" t="s">
        <v>145</v>
      </c>
      <c r="C76" s="1712">
        <v>66.131542516386261</v>
      </c>
      <c r="D76" s="1707" t="s">
        <v>21</v>
      </c>
      <c r="E76" s="1707" t="s">
        <v>21</v>
      </c>
      <c r="F76" s="1706">
        <v>5</v>
      </c>
      <c r="G76" s="1707">
        <v>66.131542516386261</v>
      </c>
      <c r="H76" s="1706">
        <v>5</v>
      </c>
      <c r="I76" s="1708">
        <v>197.64891062005208</v>
      </c>
      <c r="J76" s="1706" t="s">
        <v>22</v>
      </c>
      <c r="K76" s="1709">
        <v>0</v>
      </c>
      <c r="L76" s="1710">
        <v>0</v>
      </c>
    </row>
    <row r="77" spans="1:12">
      <c r="A77" s="1711" t="s">
        <v>504</v>
      </c>
      <c r="B77" s="1711" t="s">
        <v>146</v>
      </c>
      <c r="C77" s="1712">
        <v>961.90609478994963</v>
      </c>
      <c r="D77" s="1707" t="s">
        <v>21</v>
      </c>
      <c r="E77" s="1707" t="s">
        <v>21</v>
      </c>
      <c r="F77" s="1706">
        <v>5</v>
      </c>
      <c r="G77" s="1707">
        <v>1904.4820192539767</v>
      </c>
      <c r="H77" s="1706">
        <v>12</v>
      </c>
      <c r="I77" s="1708">
        <v>238.39416895916864</v>
      </c>
      <c r="J77" s="1706" t="s">
        <v>22</v>
      </c>
      <c r="K77" s="1709">
        <v>0</v>
      </c>
      <c r="L77" s="1710">
        <v>0</v>
      </c>
    </row>
    <row r="78" spans="1:12">
      <c r="A78" s="1711" t="s">
        <v>84</v>
      </c>
      <c r="B78" s="1711" t="s">
        <v>83</v>
      </c>
      <c r="C78" s="1712">
        <v>716.13678636036434</v>
      </c>
      <c r="D78" s="1707" t="s">
        <v>21</v>
      </c>
      <c r="E78" s="1707" t="s">
        <v>21</v>
      </c>
      <c r="F78" s="1706">
        <v>5</v>
      </c>
      <c r="G78" s="1707">
        <v>2594.8452451797784</v>
      </c>
      <c r="H78" s="1706">
        <v>35</v>
      </c>
      <c r="I78" s="1708">
        <v>238.39416895916864</v>
      </c>
      <c r="J78" s="1706" t="s">
        <v>22</v>
      </c>
      <c r="K78" s="1709">
        <v>0</v>
      </c>
      <c r="L78" s="1710">
        <v>0</v>
      </c>
    </row>
    <row r="79" spans="1:12">
      <c r="A79" s="1711" t="s">
        <v>82</v>
      </c>
      <c r="B79" s="1711" t="s">
        <v>81</v>
      </c>
      <c r="C79" s="1712">
        <v>908.51800531835431</v>
      </c>
      <c r="D79" s="1707" t="s">
        <v>21</v>
      </c>
      <c r="E79" s="1707" t="s">
        <v>21</v>
      </c>
      <c r="F79" s="1706">
        <v>5</v>
      </c>
      <c r="G79" s="1707">
        <v>1222.403152039285</v>
      </c>
      <c r="H79" s="1706">
        <v>5</v>
      </c>
      <c r="I79" s="1708">
        <v>238.39416895916864</v>
      </c>
      <c r="J79" s="1706" t="s">
        <v>22</v>
      </c>
      <c r="K79" s="1709">
        <v>0</v>
      </c>
      <c r="L79" s="1710">
        <v>0</v>
      </c>
    </row>
    <row r="80" spans="1:12">
      <c r="A80" s="1711" t="s">
        <v>505</v>
      </c>
      <c r="B80" s="1711" t="s">
        <v>147</v>
      </c>
      <c r="C80" s="1712">
        <v>152.06418511419363</v>
      </c>
      <c r="D80" s="1707" t="s">
        <v>21</v>
      </c>
      <c r="E80" s="1707" t="s">
        <v>21</v>
      </c>
      <c r="F80" s="1706">
        <v>5</v>
      </c>
      <c r="G80" s="1707">
        <v>433.5481058814031</v>
      </c>
      <c r="H80" s="1706">
        <v>5</v>
      </c>
      <c r="I80" s="1708">
        <v>238.39416895916864</v>
      </c>
      <c r="J80" s="1706" t="s">
        <v>22</v>
      </c>
      <c r="K80" s="1709">
        <v>0</v>
      </c>
      <c r="L80" s="1710">
        <v>0</v>
      </c>
    </row>
    <row r="81" spans="1:12">
      <c r="A81" s="1711" t="s">
        <v>506</v>
      </c>
      <c r="B81" s="1711" t="s">
        <v>5731</v>
      </c>
      <c r="C81" s="1712">
        <v>1213.1983090269412</v>
      </c>
      <c r="D81" s="1707" t="s">
        <v>21</v>
      </c>
      <c r="E81" s="1707" t="s">
        <v>21</v>
      </c>
      <c r="F81" s="1706">
        <v>5</v>
      </c>
      <c r="G81" s="1707">
        <v>7884.8685243738846</v>
      </c>
      <c r="H81" s="1706">
        <v>50</v>
      </c>
      <c r="I81" s="1708">
        <v>238.39416895916864</v>
      </c>
      <c r="J81" s="1706" t="s">
        <v>22</v>
      </c>
      <c r="K81" s="1709">
        <v>0</v>
      </c>
      <c r="L81" s="1710">
        <v>0</v>
      </c>
    </row>
    <row r="82" spans="1:12">
      <c r="A82" s="1711" t="s">
        <v>507</v>
      </c>
      <c r="B82" s="1711" t="s">
        <v>5732</v>
      </c>
      <c r="C82" s="1712">
        <v>842.24313562947748</v>
      </c>
      <c r="D82" s="1707" t="s">
        <v>21</v>
      </c>
      <c r="E82" s="1707" t="s">
        <v>21</v>
      </c>
      <c r="F82" s="1706">
        <v>5</v>
      </c>
      <c r="G82" s="1707">
        <v>1179.1403898812684</v>
      </c>
      <c r="H82" s="1706">
        <v>5</v>
      </c>
      <c r="I82" s="1708">
        <v>238.39416895916864</v>
      </c>
      <c r="J82" s="1706" t="s">
        <v>22</v>
      </c>
      <c r="K82" s="1709">
        <v>0</v>
      </c>
      <c r="L82" s="1710">
        <v>0</v>
      </c>
    </row>
    <row r="83" spans="1:12">
      <c r="A83" s="1711" t="s">
        <v>508</v>
      </c>
      <c r="B83" s="1711" t="s">
        <v>5733</v>
      </c>
      <c r="C83" s="1712">
        <v>951.78076747637124</v>
      </c>
      <c r="D83" s="1707" t="s">
        <v>21</v>
      </c>
      <c r="E83" s="1707" t="s">
        <v>21</v>
      </c>
      <c r="F83" s="1706">
        <v>5</v>
      </c>
      <c r="G83" s="1707">
        <v>1381.6469361528368</v>
      </c>
      <c r="H83" s="1706">
        <v>8</v>
      </c>
      <c r="I83" s="1708">
        <v>381.47851723337067</v>
      </c>
      <c r="J83" s="1706" t="s">
        <v>22</v>
      </c>
      <c r="K83" s="1709">
        <v>0</v>
      </c>
      <c r="L83" s="1710">
        <v>0</v>
      </c>
    </row>
    <row r="84" spans="1:12">
      <c r="A84" s="1711" t="s">
        <v>509</v>
      </c>
      <c r="B84" s="1711" t="s">
        <v>5734</v>
      </c>
      <c r="C84" s="1712">
        <v>584.50753128384486</v>
      </c>
      <c r="D84" s="1707" t="s">
        <v>21</v>
      </c>
      <c r="E84" s="1707" t="s">
        <v>21</v>
      </c>
      <c r="F84" s="1706">
        <v>5</v>
      </c>
      <c r="G84" s="1707">
        <v>853.28894724429028</v>
      </c>
      <c r="H84" s="1706">
        <v>5</v>
      </c>
      <c r="I84" s="1708">
        <v>238.39416895916864</v>
      </c>
      <c r="J84" s="1706" t="s">
        <v>22</v>
      </c>
      <c r="K84" s="1709">
        <v>0</v>
      </c>
      <c r="L84" s="1710">
        <v>0</v>
      </c>
    </row>
    <row r="85" spans="1:12">
      <c r="A85" s="1711" t="s">
        <v>510</v>
      </c>
      <c r="B85" s="1711" t="s">
        <v>5735</v>
      </c>
      <c r="C85" s="1712">
        <v>734.54647238505254</v>
      </c>
      <c r="D85" s="1707" t="s">
        <v>21</v>
      </c>
      <c r="E85" s="1707" t="s">
        <v>21</v>
      </c>
      <c r="F85" s="1706">
        <v>5</v>
      </c>
      <c r="G85" s="1707">
        <v>914.96139542699518</v>
      </c>
      <c r="H85" s="1706">
        <v>5</v>
      </c>
      <c r="I85" s="1708">
        <v>381.47851723337067</v>
      </c>
      <c r="J85" s="1706" t="s">
        <v>22</v>
      </c>
      <c r="K85" s="1709">
        <v>0</v>
      </c>
      <c r="L85" s="1710">
        <v>0</v>
      </c>
    </row>
    <row r="86" spans="1:12">
      <c r="A86" s="1711" t="s">
        <v>511</v>
      </c>
      <c r="B86" s="1711" t="s">
        <v>5736</v>
      </c>
      <c r="C86" s="1712">
        <v>1961.5520459305098</v>
      </c>
      <c r="D86" s="1707" t="s">
        <v>21</v>
      </c>
      <c r="E86" s="1707" t="s">
        <v>21</v>
      </c>
      <c r="F86" s="1706">
        <v>5</v>
      </c>
      <c r="G86" s="1707">
        <v>3032.9957725673535</v>
      </c>
      <c r="H86" s="1706">
        <v>14</v>
      </c>
      <c r="I86" s="1708">
        <v>238.39416895916864</v>
      </c>
      <c r="J86" s="1706" t="s">
        <v>22</v>
      </c>
      <c r="K86" s="1709">
        <v>0</v>
      </c>
      <c r="L86" s="1710">
        <v>0</v>
      </c>
    </row>
    <row r="87" spans="1:12">
      <c r="A87" s="1711" t="s">
        <v>512</v>
      </c>
      <c r="B87" s="1711" t="s">
        <v>5737</v>
      </c>
      <c r="C87" s="1712">
        <v>1830.8432751552248</v>
      </c>
      <c r="D87" s="1707" t="s">
        <v>21</v>
      </c>
      <c r="E87" s="1707" t="s">
        <v>21</v>
      </c>
      <c r="F87" s="1706">
        <v>5</v>
      </c>
      <c r="G87" s="1707">
        <v>3103.8730637624026</v>
      </c>
      <c r="H87" s="1706">
        <v>10</v>
      </c>
      <c r="I87" s="1708">
        <v>381.47851723337067</v>
      </c>
      <c r="J87" s="1706" t="s">
        <v>22</v>
      </c>
      <c r="K87" s="1709">
        <v>0</v>
      </c>
      <c r="L87" s="1710">
        <v>0</v>
      </c>
    </row>
    <row r="88" spans="1:12">
      <c r="A88" s="1711" t="s">
        <v>513</v>
      </c>
      <c r="B88" s="1711" t="s">
        <v>5738</v>
      </c>
      <c r="C88" s="1712">
        <v>1352.1914385133359</v>
      </c>
      <c r="D88" s="1707" t="s">
        <v>21</v>
      </c>
      <c r="E88" s="1707" t="s">
        <v>21</v>
      </c>
      <c r="F88" s="1706">
        <v>5</v>
      </c>
      <c r="G88" s="1707">
        <v>2695.1780340143282</v>
      </c>
      <c r="H88" s="1706">
        <v>16</v>
      </c>
      <c r="I88" s="1708">
        <v>238.39416895916864</v>
      </c>
      <c r="J88" s="1706" t="s">
        <v>22</v>
      </c>
      <c r="K88" s="1709">
        <v>0</v>
      </c>
      <c r="L88" s="1710">
        <v>0</v>
      </c>
    </row>
    <row r="89" spans="1:12">
      <c r="A89" s="1711" t="s">
        <v>514</v>
      </c>
      <c r="B89" s="1711" t="s">
        <v>5739</v>
      </c>
      <c r="C89" s="1712">
        <v>1410.1819494911033</v>
      </c>
      <c r="D89" s="1707" t="s">
        <v>21</v>
      </c>
      <c r="E89" s="1707" t="s">
        <v>21</v>
      </c>
      <c r="F89" s="1706">
        <v>5</v>
      </c>
      <c r="G89" s="1707">
        <v>2262.5504124341587</v>
      </c>
      <c r="H89" s="1706">
        <v>5</v>
      </c>
      <c r="I89" s="1708">
        <v>381.47851723337067</v>
      </c>
      <c r="J89" s="1706" t="s">
        <v>22</v>
      </c>
      <c r="K89" s="1709">
        <v>0</v>
      </c>
      <c r="L89" s="1710">
        <v>0</v>
      </c>
    </row>
    <row r="90" spans="1:12">
      <c r="A90" s="1711" t="s">
        <v>515</v>
      </c>
      <c r="B90" s="1711" t="s">
        <v>5740</v>
      </c>
      <c r="C90" s="1712">
        <v>584.50753128384486</v>
      </c>
      <c r="D90" s="1707" t="s">
        <v>21</v>
      </c>
      <c r="E90" s="1707" t="s">
        <v>21</v>
      </c>
      <c r="F90" s="1706">
        <v>5</v>
      </c>
      <c r="G90" s="1707">
        <v>1153.3668294467052</v>
      </c>
      <c r="H90" s="1706">
        <v>5</v>
      </c>
      <c r="I90" s="1708">
        <v>238.39416895916864</v>
      </c>
      <c r="J90" s="1706" t="s">
        <v>22</v>
      </c>
      <c r="K90" s="1709">
        <v>0</v>
      </c>
      <c r="L90" s="1710">
        <v>0</v>
      </c>
    </row>
    <row r="91" spans="1:12">
      <c r="A91" s="1711" t="s">
        <v>516</v>
      </c>
      <c r="B91" s="1711" t="s">
        <v>5741</v>
      </c>
      <c r="C91" s="1712">
        <v>752.95615840974051</v>
      </c>
      <c r="D91" s="1707" t="s">
        <v>21</v>
      </c>
      <c r="E91" s="1707" t="s">
        <v>21</v>
      </c>
      <c r="F91" s="1706">
        <v>5</v>
      </c>
      <c r="G91" s="1707">
        <v>1180.9813584837373</v>
      </c>
      <c r="H91" s="1706">
        <v>8</v>
      </c>
      <c r="I91" s="1708">
        <v>381.47851723337067</v>
      </c>
      <c r="J91" s="1706" t="s">
        <v>22</v>
      </c>
      <c r="K91" s="1709">
        <v>0</v>
      </c>
      <c r="L91" s="1710">
        <v>0</v>
      </c>
    </row>
    <row r="92" spans="1:12">
      <c r="A92" s="1711" t="s">
        <v>517</v>
      </c>
      <c r="B92" s="1711" t="s">
        <v>5742</v>
      </c>
      <c r="C92" s="1712">
        <v>1944.0628442070561</v>
      </c>
      <c r="D92" s="1707" t="s">
        <v>21</v>
      </c>
      <c r="E92" s="1707" t="s">
        <v>21</v>
      </c>
      <c r="F92" s="1706">
        <v>5</v>
      </c>
      <c r="G92" s="1707">
        <v>3338.5965605771744</v>
      </c>
      <c r="H92" s="1706">
        <v>20</v>
      </c>
      <c r="I92" s="1708">
        <v>238.39416895916864</v>
      </c>
      <c r="J92" s="1706" t="s">
        <v>22</v>
      </c>
      <c r="K92" s="1709">
        <v>0</v>
      </c>
      <c r="L92" s="1710">
        <v>0</v>
      </c>
    </row>
    <row r="93" spans="1:12">
      <c r="A93" s="1711" t="s">
        <v>518</v>
      </c>
      <c r="B93" s="1711" t="s">
        <v>5743</v>
      </c>
      <c r="C93" s="1712">
        <v>1470.9339133725737</v>
      </c>
      <c r="D93" s="1707" t="s">
        <v>21</v>
      </c>
      <c r="E93" s="1707" t="s">
        <v>21</v>
      </c>
      <c r="F93" s="1706">
        <v>5</v>
      </c>
      <c r="G93" s="1707">
        <v>2406.1459634267258</v>
      </c>
      <c r="H93" s="1706">
        <v>14</v>
      </c>
      <c r="I93" s="1708">
        <v>238.39416895916864</v>
      </c>
      <c r="J93" s="1706" t="s">
        <v>22</v>
      </c>
      <c r="K93" s="1709">
        <v>0</v>
      </c>
      <c r="L93" s="1710">
        <v>0</v>
      </c>
    </row>
    <row r="94" spans="1:12">
      <c r="A94" s="1711" t="s">
        <v>519</v>
      </c>
      <c r="B94" s="1711" t="s">
        <v>5744</v>
      </c>
      <c r="C94" s="1712">
        <v>823.83344960478951</v>
      </c>
      <c r="D94" s="1707" t="s">
        <v>21</v>
      </c>
      <c r="E94" s="1707" t="s">
        <v>21</v>
      </c>
      <c r="F94" s="1706">
        <v>5</v>
      </c>
      <c r="G94" s="1707">
        <v>2034.2703057280273</v>
      </c>
      <c r="H94" s="1706">
        <v>13</v>
      </c>
      <c r="I94" s="1708">
        <v>238.39416895916864</v>
      </c>
      <c r="J94" s="1706" t="s">
        <v>22</v>
      </c>
      <c r="K94" s="1709">
        <v>0</v>
      </c>
      <c r="L94" s="1710">
        <v>0</v>
      </c>
    </row>
    <row r="95" spans="1:12">
      <c r="A95" s="1711" t="s">
        <v>520</v>
      </c>
      <c r="B95" s="1711" t="s">
        <v>5745</v>
      </c>
      <c r="C95" s="1712">
        <v>1203.0729817133629</v>
      </c>
      <c r="D95" s="1707" t="s">
        <v>21</v>
      </c>
      <c r="E95" s="1707" t="s">
        <v>21</v>
      </c>
      <c r="F95" s="1706">
        <v>5</v>
      </c>
      <c r="G95" s="1707">
        <v>831.19732401466456</v>
      </c>
      <c r="H95" s="1706">
        <v>5</v>
      </c>
      <c r="I95" s="1708">
        <v>238.39416895916864</v>
      </c>
      <c r="J95" s="1706" t="s">
        <v>22</v>
      </c>
      <c r="K95" s="1709">
        <v>0</v>
      </c>
      <c r="L95" s="1710">
        <v>0</v>
      </c>
    </row>
    <row r="96" spans="1:12">
      <c r="A96" s="1711" t="s">
        <v>521</v>
      </c>
      <c r="B96" s="1711" t="s">
        <v>5746</v>
      </c>
      <c r="C96" s="1712">
        <v>1059.4774307207963</v>
      </c>
      <c r="D96" s="1707" t="s">
        <v>21</v>
      </c>
      <c r="E96" s="1707" t="s">
        <v>21</v>
      </c>
      <c r="F96" s="1706">
        <v>5</v>
      </c>
      <c r="G96" s="1707">
        <v>2279.1191298563781</v>
      </c>
      <c r="H96" s="1706">
        <v>5</v>
      </c>
      <c r="I96" s="1708">
        <v>381.47851723337067</v>
      </c>
      <c r="J96" s="1706" t="s">
        <v>22</v>
      </c>
      <c r="K96" s="1709">
        <v>0</v>
      </c>
      <c r="L96" s="1710">
        <v>0</v>
      </c>
    </row>
    <row r="97" spans="1:12">
      <c r="A97" s="1711" t="s">
        <v>522</v>
      </c>
      <c r="B97" s="1711" t="s">
        <v>5747</v>
      </c>
      <c r="C97" s="1712">
        <v>1077.887116745484</v>
      </c>
      <c r="D97" s="1707" t="s">
        <v>21</v>
      </c>
      <c r="E97" s="1707" t="s">
        <v>21</v>
      </c>
      <c r="F97" s="1706">
        <v>5</v>
      </c>
      <c r="G97" s="1707">
        <v>1246.3357438713797</v>
      </c>
      <c r="H97" s="1706">
        <v>11</v>
      </c>
      <c r="I97" s="1708">
        <v>238.39416895916864</v>
      </c>
      <c r="J97" s="1706" t="s">
        <v>22</v>
      </c>
      <c r="K97" s="1709">
        <v>0</v>
      </c>
      <c r="L97" s="1710">
        <v>0</v>
      </c>
    </row>
    <row r="98" spans="1:12">
      <c r="A98" s="1711" t="s">
        <v>523</v>
      </c>
      <c r="B98" s="1711" t="s">
        <v>5748</v>
      </c>
      <c r="C98" s="1712">
        <v>1102.7401928788133</v>
      </c>
      <c r="D98" s="1707" t="s">
        <v>21</v>
      </c>
      <c r="E98" s="1707" t="s">
        <v>21</v>
      </c>
      <c r="F98" s="1706">
        <v>5</v>
      </c>
      <c r="G98" s="1707">
        <v>1040.1472603948737</v>
      </c>
      <c r="H98" s="1706">
        <v>5</v>
      </c>
      <c r="I98" s="1708">
        <v>381.47851723337067</v>
      </c>
      <c r="J98" s="1706" t="s">
        <v>22</v>
      </c>
      <c r="K98" s="1709">
        <v>0</v>
      </c>
      <c r="L98" s="1710">
        <v>0</v>
      </c>
    </row>
    <row r="99" spans="1:12">
      <c r="A99" s="1711" t="s">
        <v>524</v>
      </c>
      <c r="B99" s="1711" t="s">
        <v>5749</v>
      </c>
      <c r="C99" s="1712">
        <v>1038.3062917924051</v>
      </c>
      <c r="D99" s="1707" t="s">
        <v>21</v>
      </c>
      <c r="E99" s="1707" t="s">
        <v>21</v>
      </c>
      <c r="F99" s="1706">
        <v>5</v>
      </c>
      <c r="G99" s="1707">
        <v>886.4263820887287</v>
      </c>
      <c r="H99" s="1706">
        <v>5</v>
      </c>
      <c r="I99" s="1708">
        <v>238.39416895916864</v>
      </c>
      <c r="J99" s="1706" t="s">
        <v>22</v>
      </c>
      <c r="K99" s="1709">
        <v>0</v>
      </c>
      <c r="L99" s="1710">
        <v>0</v>
      </c>
    </row>
    <row r="100" spans="1:12">
      <c r="A100" s="1711" t="s">
        <v>525</v>
      </c>
      <c r="B100" s="1711" t="s">
        <v>5750</v>
      </c>
      <c r="C100" s="1712">
        <v>1007.9303098516698</v>
      </c>
      <c r="D100" s="1707" t="s">
        <v>21</v>
      </c>
      <c r="E100" s="1707" t="s">
        <v>21</v>
      </c>
      <c r="F100" s="1706">
        <v>5</v>
      </c>
      <c r="G100" s="1707">
        <v>845.92507283441489</v>
      </c>
      <c r="H100" s="1706">
        <v>5</v>
      </c>
      <c r="I100" s="1708">
        <v>381.47851723337067</v>
      </c>
      <c r="J100" s="1706" t="s">
        <v>22</v>
      </c>
      <c r="K100" s="1709">
        <v>0</v>
      </c>
      <c r="L100" s="1710">
        <v>0</v>
      </c>
    </row>
    <row r="101" spans="1:12">
      <c r="A101" s="1711" t="s">
        <v>526</v>
      </c>
      <c r="B101" s="1711" t="s">
        <v>5751</v>
      </c>
      <c r="C101" s="1712">
        <v>1297.8828647405064</v>
      </c>
      <c r="D101" s="1707" t="s">
        <v>21</v>
      </c>
      <c r="E101" s="1707" t="s">
        <v>21</v>
      </c>
      <c r="F101" s="1706">
        <v>5</v>
      </c>
      <c r="G101" s="1707">
        <v>1398.215653575056</v>
      </c>
      <c r="H101" s="1706">
        <v>8</v>
      </c>
      <c r="I101" s="1708">
        <v>238.39416895916864</v>
      </c>
      <c r="J101" s="1706" t="s">
        <v>22</v>
      </c>
      <c r="K101" s="1709">
        <v>0</v>
      </c>
      <c r="L101" s="1710">
        <v>0</v>
      </c>
    </row>
    <row r="102" spans="1:12">
      <c r="A102" s="1711" t="s">
        <v>527</v>
      </c>
      <c r="B102" s="1711" t="s">
        <v>5752</v>
      </c>
      <c r="C102" s="1712">
        <v>940.73495586155832</v>
      </c>
      <c r="D102" s="1707" t="s">
        <v>21</v>
      </c>
      <c r="E102" s="1707" t="s">
        <v>21</v>
      </c>
      <c r="F102" s="1706">
        <v>5</v>
      </c>
      <c r="G102" s="1707">
        <v>1476.4568191799801</v>
      </c>
      <c r="H102" s="1706">
        <v>8</v>
      </c>
      <c r="I102" s="1708">
        <v>238.39416895916864</v>
      </c>
      <c r="J102" s="1706" t="s">
        <v>22</v>
      </c>
      <c r="K102" s="1709">
        <v>0</v>
      </c>
      <c r="L102" s="1710">
        <v>0</v>
      </c>
    </row>
    <row r="103" spans="1:12">
      <c r="A103" s="1711" t="s">
        <v>528</v>
      </c>
      <c r="B103" s="1711" t="s">
        <v>5753</v>
      </c>
      <c r="C103" s="1712">
        <v>445.51440179745038</v>
      </c>
      <c r="D103" s="1707" t="s">
        <v>21</v>
      </c>
      <c r="E103" s="1707" t="s">
        <v>21</v>
      </c>
      <c r="F103" s="1706">
        <v>5</v>
      </c>
      <c r="G103" s="1707">
        <v>981.23626511587213</v>
      </c>
      <c r="H103" s="1706">
        <v>5</v>
      </c>
      <c r="I103" s="1708">
        <v>238.39416895916864</v>
      </c>
      <c r="J103" s="1706" t="s">
        <v>22</v>
      </c>
      <c r="K103" s="1709">
        <v>0</v>
      </c>
      <c r="L103" s="1710">
        <v>0</v>
      </c>
    </row>
    <row r="104" spans="1:12">
      <c r="A104" s="1711" t="s">
        <v>529</v>
      </c>
      <c r="B104" s="1711" t="s">
        <v>5754</v>
      </c>
      <c r="C104" s="1712">
        <v>1754.4430781527694</v>
      </c>
      <c r="D104" s="1707" t="s">
        <v>21</v>
      </c>
      <c r="E104" s="1707" t="s">
        <v>21</v>
      </c>
      <c r="F104" s="1706">
        <v>5</v>
      </c>
      <c r="G104" s="1707">
        <v>2169.5814980094842</v>
      </c>
      <c r="H104" s="1706">
        <v>5</v>
      </c>
      <c r="I104" s="1708">
        <v>238.39416895916864</v>
      </c>
      <c r="J104" s="1706" t="s">
        <v>22</v>
      </c>
      <c r="K104" s="1709">
        <v>0</v>
      </c>
      <c r="L104" s="1710">
        <v>0</v>
      </c>
    </row>
    <row r="105" spans="1:12">
      <c r="A105" s="1711" t="s">
        <v>530</v>
      </c>
      <c r="B105" s="1711" t="s">
        <v>5755</v>
      </c>
      <c r="C105" s="1712">
        <v>1378.8854832491334</v>
      </c>
      <c r="D105" s="1707" t="s">
        <v>21</v>
      </c>
      <c r="E105" s="1707" t="s">
        <v>21</v>
      </c>
      <c r="F105" s="1706">
        <v>5</v>
      </c>
      <c r="G105" s="1707">
        <v>1533.5268458565126</v>
      </c>
      <c r="H105" s="1706">
        <v>5</v>
      </c>
      <c r="I105" s="1708">
        <v>238.39416895916864</v>
      </c>
      <c r="J105" s="1706" t="s">
        <v>22</v>
      </c>
      <c r="K105" s="1709">
        <v>0</v>
      </c>
      <c r="L105" s="1710">
        <v>0</v>
      </c>
    </row>
    <row r="106" spans="1:12">
      <c r="A106" s="1711" t="s">
        <v>531</v>
      </c>
      <c r="B106" s="1711" t="s">
        <v>5756</v>
      </c>
      <c r="C106" s="1712">
        <v>1140.4800492294235</v>
      </c>
      <c r="D106" s="1707" t="s">
        <v>21</v>
      </c>
      <c r="E106" s="1707" t="s">
        <v>21</v>
      </c>
      <c r="F106" s="1706">
        <v>5</v>
      </c>
      <c r="G106" s="1707">
        <v>1880.5494274218825</v>
      </c>
      <c r="H106" s="1706">
        <v>5</v>
      </c>
      <c r="I106" s="1708">
        <v>238.39416895916864</v>
      </c>
      <c r="J106" s="1706" t="s">
        <v>22</v>
      </c>
      <c r="K106" s="1709">
        <v>0</v>
      </c>
      <c r="L106" s="1710">
        <v>0</v>
      </c>
    </row>
    <row r="107" spans="1:12">
      <c r="A107" s="1711" t="s">
        <v>532</v>
      </c>
      <c r="B107" s="1711" t="s">
        <v>5757</v>
      </c>
      <c r="C107" s="1712">
        <v>346.10209726413495</v>
      </c>
      <c r="D107" s="1707" t="s">
        <v>21</v>
      </c>
      <c r="E107" s="1707" t="s">
        <v>21</v>
      </c>
      <c r="F107" s="1706">
        <v>5</v>
      </c>
      <c r="G107" s="1707">
        <v>793.45746766405409</v>
      </c>
      <c r="H107" s="1706">
        <v>5</v>
      </c>
      <c r="I107" s="1708">
        <v>238.39416895916864</v>
      </c>
      <c r="J107" s="1706" t="s">
        <v>22</v>
      </c>
      <c r="K107" s="1709">
        <v>0</v>
      </c>
      <c r="L107" s="1710">
        <v>0</v>
      </c>
    </row>
    <row r="108" spans="1:12">
      <c r="A108" s="1711" t="s">
        <v>533</v>
      </c>
      <c r="B108" s="1711" t="s">
        <v>148</v>
      </c>
      <c r="C108" s="1712">
        <v>2634.4260701328576</v>
      </c>
      <c r="D108" s="1707" t="s">
        <v>21</v>
      </c>
      <c r="E108" s="1707" t="s">
        <v>21</v>
      </c>
      <c r="F108" s="1706">
        <v>12</v>
      </c>
      <c r="G108" s="1707">
        <v>2017.7015883058082</v>
      </c>
      <c r="H108" s="1706">
        <v>17</v>
      </c>
      <c r="I108" s="1708">
        <v>238.39416895916864</v>
      </c>
      <c r="J108" s="1706" t="s">
        <v>22</v>
      </c>
      <c r="K108" s="1709">
        <v>0</v>
      </c>
      <c r="L108" s="1710">
        <v>0</v>
      </c>
    </row>
    <row r="109" spans="1:12">
      <c r="A109" s="1711" t="s">
        <v>534</v>
      </c>
      <c r="B109" s="1711" t="s">
        <v>149</v>
      </c>
      <c r="C109" s="1712">
        <v>309.28272521475895</v>
      </c>
      <c r="D109" s="1707" t="s">
        <v>21</v>
      </c>
      <c r="E109" s="1707" t="s">
        <v>21</v>
      </c>
      <c r="F109" s="1706">
        <v>5</v>
      </c>
      <c r="G109" s="1707">
        <v>391.2058280246207</v>
      </c>
      <c r="H109" s="1706">
        <v>5</v>
      </c>
      <c r="I109" s="1708">
        <v>238.39416895916864</v>
      </c>
      <c r="J109" s="1706" t="s">
        <v>27</v>
      </c>
      <c r="K109" s="1709">
        <v>1</v>
      </c>
      <c r="L109" s="1710">
        <v>391.2058280246207</v>
      </c>
    </row>
    <row r="110" spans="1:12">
      <c r="A110" s="1711" t="s">
        <v>535</v>
      </c>
      <c r="B110" s="1711" t="s">
        <v>5758</v>
      </c>
      <c r="C110" s="1712">
        <v>778.88947723639933</v>
      </c>
      <c r="D110" s="1707" t="s">
        <v>21</v>
      </c>
      <c r="E110" s="1707" t="s">
        <v>21</v>
      </c>
      <c r="F110" s="1706">
        <v>5</v>
      </c>
      <c r="G110" s="1707">
        <v>2471.0825014951365</v>
      </c>
      <c r="H110" s="1706">
        <v>8</v>
      </c>
      <c r="I110" s="1708">
        <v>325.7726035246767</v>
      </c>
      <c r="J110" s="1706" t="s">
        <v>22</v>
      </c>
      <c r="K110" s="1709">
        <v>0</v>
      </c>
      <c r="L110" s="1710">
        <v>0</v>
      </c>
    </row>
    <row r="111" spans="1:12">
      <c r="A111" s="1711" t="s">
        <v>536</v>
      </c>
      <c r="B111" s="1711" t="s">
        <v>5759</v>
      </c>
      <c r="C111" s="1712">
        <v>619.55094417889586</v>
      </c>
      <c r="D111" s="1707" t="s">
        <v>21</v>
      </c>
      <c r="E111" s="1707" t="s">
        <v>21</v>
      </c>
      <c r="F111" s="1706">
        <v>5</v>
      </c>
      <c r="G111" s="1707">
        <v>746.84373874438734</v>
      </c>
      <c r="H111" s="1706">
        <v>5</v>
      </c>
      <c r="I111" s="1708">
        <v>325.7726035246767</v>
      </c>
      <c r="J111" s="1706" t="s">
        <v>22</v>
      </c>
      <c r="K111" s="1709">
        <v>0</v>
      </c>
      <c r="L111" s="1710">
        <v>0</v>
      </c>
    </row>
    <row r="112" spans="1:12">
      <c r="A112" s="1711" t="s">
        <v>537</v>
      </c>
      <c r="B112" s="1711" t="s">
        <v>5760</v>
      </c>
      <c r="C112" s="1712">
        <v>620.44110358145167</v>
      </c>
      <c r="D112" s="1707" t="s">
        <v>21</v>
      </c>
      <c r="E112" s="1707" t="s">
        <v>21</v>
      </c>
      <c r="F112" s="1706">
        <v>5</v>
      </c>
      <c r="G112" s="1707">
        <v>1537.3052882140132</v>
      </c>
      <c r="H112" s="1706">
        <v>11</v>
      </c>
      <c r="I112" s="1708">
        <v>218.32576342926734</v>
      </c>
      <c r="J112" s="1706" t="s">
        <v>22</v>
      </c>
      <c r="K112" s="1709">
        <v>0</v>
      </c>
      <c r="L112" s="1710">
        <v>0</v>
      </c>
    </row>
    <row r="113" spans="1:12">
      <c r="A113" s="1711" t="s">
        <v>538</v>
      </c>
      <c r="B113" s="1711" t="s">
        <v>5761</v>
      </c>
      <c r="C113" s="1712">
        <v>134.1070675272228</v>
      </c>
      <c r="D113" s="1707" t="s">
        <v>21</v>
      </c>
      <c r="E113" s="1707" t="s">
        <v>21</v>
      </c>
      <c r="F113" s="1706">
        <v>5</v>
      </c>
      <c r="G113" s="1707">
        <v>648.92620446324008</v>
      </c>
      <c r="H113" s="1706">
        <v>5</v>
      </c>
      <c r="I113" s="1708">
        <v>218.32576342926734</v>
      </c>
      <c r="J113" s="1706" t="s">
        <v>22</v>
      </c>
      <c r="K113" s="1709">
        <v>0</v>
      </c>
      <c r="L113" s="1710">
        <v>0</v>
      </c>
    </row>
    <row r="114" spans="1:12">
      <c r="A114" s="1711" t="s">
        <v>539</v>
      </c>
      <c r="B114" s="1711" t="s">
        <v>5762</v>
      </c>
      <c r="C114" s="1712">
        <v>1283.6098584855858</v>
      </c>
      <c r="D114" s="1707" t="s">
        <v>21</v>
      </c>
      <c r="E114" s="1707" t="s">
        <v>21</v>
      </c>
      <c r="F114" s="1706">
        <v>5</v>
      </c>
      <c r="G114" s="1707">
        <v>2974.0225639392115</v>
      </c>
      <c r="H114" s="1706">
        <v>20</v>
      </c>
      <c r="I114" s="1708">
        <v>325.7726035246767</v>
      </c>
      <c r="J114" s="1706" t="s">
        <v>22</v>
      </c>
      <c r="K114" s="1709">
        <v>0</v>
      </c>
      <c r="L114" s="1710">
        <v>0</v>
      </c>
    </row>
    <row r="115" spans="1:12">
      <c r="A115" s="1711" t="s">
        <v>540</v>
      </c>
      <c r="B115" s="1711" t="s">
        <v>5763</v>
      </c>
      <c r="C115" s="1712">
        <v>960.48199535779975</v>
      </c>
      <c r="D115" s="1707" t="s">
        <v>21</v>
      </c>
      <c r="E115" s="1707" t="s">
        <v>21</v>
      </c>
      <c r="F115" s="1706">
        <v>5</v>
      </c>
      <c r="G115" s="1707">
        <v>1146.5253104919798</v>
      </c>
      <c r="H115" s="1706">
        <v>5</v>
      </c>
      <c r="I115" s="1708">
        <v>325.7726035246767</v>
      </c>
      <c r="J115" s="1706" t="s">
        <v>22</v>
      </c>
      <c r="K115" s="1709">
        <v>0</v>
      </c>
      <c r="L115" s="1710">
        <v>0</v>
      </c>
    </row>
    <row r="116" spans="1:12">
      <c r="A116" s="1711" t="s">
        <v>541</v>
      </c>
      <c r="B116" s="1711" t="s">
        <v>5764</v>
      </c>
      <c r="C116" s="1712">
        <v>1405.5616966357422</v>
      </c>
      <c r="D116" s="1707" t="s">
        <v>21</v>
      </c>
      <c r="E116" s="1707" t="s">
        <v>21</v>
      </c>
      <c r="F116" s="1706">
        <v>5</v>
      </c>
      <c r="G116" s="1707">
        <v>4660.8746317826135</v>
      </c>
      <c r="H116" s="1706">
        <v>47</v>
      </c>
      <c r="I116" s="1708">
        <v>218.32576342926734</v>
      </c>
      <c r="J116" s="1706" t="s">
        <v>22</v>
      </c>
      <c r="K116" s="1709">
        <v>0</v>
      </c>
      <c r="L116" s="1710">
        <v>0</v>
      </c>
    </row>
    <row r="117" spans="1:12">
      <c r="A117" s="1711" t="s">
        <v>542</v>
      </c>
      <c r="B117" s="1711" t="s">
        <v>5765</v>
      </c>
      <c r="C117" s="1712">
        <v>951.58040133224085</v>
      </c>
      <c r="D117" s="1707" t="s">
        <v>21</v>
      </c>
      <c r="E117" s="1707" t="s">
        <v>21</v>
      </c>
      <c r="F117" s="1706">
        <v>5</v>
      </c>
      <c r="G117" s="1707">
        <v>1612.0786780287074</v>
      </c>
      <c r="H117" s="1706">
        <v>9</v>
      </c>
      <c r="I117" s="1708">
        <v>218.32576342926734</v>
      </c>
      <c r="J117" s="1706" t="s">
        <v>22</v>
      </c>
      <c r="K117" s="1709">
        <v>0</v>
      </c>
      <c r="L117" s="1710">
        <v>0</v>
      </c>
    </row>
    <row r="118" spans="1:12">
      <c r="A118" s="1711" t="s">
        <v>543</v>
      </c>
      <c r="B118" s="1711" t="s">
        <v>5766</v>
      </c>
      <c r="C118" s="1712">
        <v>822.50728796163764</v>
      </c>
      <c r="D118" s="1707" t="s">
        <v>21</v>
      </c>
      <c r="E118" s="1707" t="s">
        <v>21</v>
      </c>
      <c r="F118" s="1706">
        <v>5</v>
      </c>
      <c r="G118" s="1707">
        <v>1037.0357039776059</v>
      </c>
      <c r="H118" s="1706">
        <v>5</v>
      </c>
      <c r="I118" s="1708">
        <v>218.32576342926734</v>
      </c>
      <c r="J118" s="1706" t="s">
        <v>22</v>
      </c>
      <c r="K118" s="1709">
        <v>0</v>
      </c>
      <c r="L118" s="1710">
        <v>0</v>
      </c>
    </row>
    <row r="119" spans="1:12">
      <c r="A119" s="1711" t="s">
        <v>544</v>
      </c>
      <c r="B119" s="1711" t="s">
        <v>5767</v>
      </c>
      <c r="C119" s="1712">
        <v>2568.1098763737282</v>
      </c>
      <c r="D119" s="1707" t="s">
        <v>21</v>
      </c>
      <c r="E119" s="1707" t="s">
        <v>21</v>
      </c>
      <c r="F119" s="1706">
        <v>5</v>
      </c>
      <c r="G119" s="1707">
        <v>2740.8008004695694</v>
      </c>
      <c r="H119" s="1706">
        <v>12</v>
      </c>
      <c r="I119" s="1708">
        <v>325.7726035246767</v>
      </c>
      <c r="J119" s="1706" t="s">
        <v>22</v>
      </c>
      <c r="K119" s="1709">
        <v>0</v>
      </c>
      <c r="L119" s="1710">
        <v>0</v>
      </c>
    </row>
    <row r="120" spans="1:12">
      <c r="A120" s="1711" t="s">
        <v>545</v>
      </c>
      <c r="B120" s="1711" t="s">
        <v>5768</v>
      </c>
      <c r="C120" s="1712">
        <v>2425.6843719647859</v>
      </c>
      <c r="D120" s="1707" t="s">
        <v>21</v>
      </c>
      <c r="E120" s="1707" t="s">
        <v>21</v>
      </c>
      <c r="F120" s="1706">
        <v>5</v>
      </c>
      <c r="G120" s="1707">
        <v>4691.1400514695124</v>
      </c>
      <c r="H120" s="1706">
        <v>31</v>
      </c>
      <c r="I120" s="1708">
        <v>218.32576342926734</v>
      </c>
      <c r="J120" s="1706" t="s">
        <v>22</v>
      </c>
      <c r="K120" s="1709">
        <v>0</v>
      </c>
      <c r="L120" s="1710">
        <v>0</v>
      </c>
    </row>
    <row r="121" spans="1:12">
      <c r="A121" s="1711" t="s">
        <v>546</v>
      </c>
      <c r="B121" s="1711" t="s">
        <v>5769</v>
      </c>
      <c r="C121" s="1712">
        <v>1857.7626731341315</v>
      </c>
      <c r="D121" s="1707" t="s">
        <v>21</v>
      </c>
      <c r="E121" s="1707" t="s">
        <v>21</v>
      </c>
      <c r="F121" s="1706">
        <v>5</v>
      </c>
      <c r="G121" s="1707">
        <v>2227.1788251948242</v>
      </c>
      <c r="H121" s="1706">
        <v>10</v>
      </c>
      <c r="I121" s="1708">
        <v>218.32576342926734</v>
      </c>
      <c r="J121" s="1706" t="s">
        <v>22</v>
      </c>
      <c r="K121" s="1709">
        <v>0</v>
      </c>
      <c r="L121" s="1710">
        <v>0</v>
      </c>
    </row>
    <row r="122" spans="1:12">
      <c r="A122" s="1711" t="s">
        <v>547</v>
      </c>
      <c r="B122" s="1711" t="s">
        <v>5770</v>
      </c>
      <c r="C122" s="1712">
        <v>17413.298232798221</v>
      </c>
      <c r="D122" s="1707" t="s">
        <v>21</v>
      </c>
      <c r="E122" s="1707" t="s">
        <v>21</v>
      </c>
      <c r="F122" s="1706">
        <v>67</v>
      </c>
      <c r="G122" s="1707">
        <v>20290.293421858842</v>
      </c>
      <c r="H122" s="1706">
        <v>110</v>
      </c>
      <c r="I122" s="1708">
        <v>218.32576342926734</v>
      </c>
      <c r="J122" s="1706" t="s">
        <v>22</v>
      </c>
      <c r="K122" s="1709">
        <v>0</v>
      </c>
      <c r="L122" s="1710">
        <v>0</v>
      </c>
    </row>
    <row r="123" spans="1:12">
      <c r="A123" s="1711" t="s">
        <v>548</v>
      </c>
      <c r="B123" s="1711" t="s">
        <v>5771</v>
      </c>
      <c r="C123" s="1712">
        <v>9919.9363820827821</v>
      </c>
      <c r="D123" s="1707" t="s">
        <v>21</v>
      </c>
      <c r="E123" s="1707" t="s">
        <v>21</v>
      </c>
      <c r="F123" s="1706">
        <v>42</v>
      </c>
      <c r="G123" s="1707">
        <v>15700.631542280697</v>
      </c>
      <c r="H123" s="1706">
        <v>86</v>
      </c>
      <c r="I123" s="1708">
        <v>218.32576342926734</v>
      </c>
      <c r="J123" s="1706" t="s">
        <v>22</v>
      </c>
      <c r="K123" s="1709">
        <v>0</v>
      </c>
      <c r="L123" s="1710">
        <v>0</v>
      </c>
    </row>
    <row r="124" spans="1:12">
      <c r="A124" s="1711" t="s">
        <v>549</v>
      </c>
      <c r="B124" s="1711" t="s">
        <v>5772</v>
      </c>
      <c r="C124" s="1712">
        <v>6476.7998129966181</v>
      </c>
      <c r="D124" s="1707" t="s">
        <v>21</v>
      </c>
      <c r="E124" s="1707" t="s">
        <v>21</v>
      </c>
      <c r="F124" s="1706">
        <v>35</v>
      </c>
      <c r="G124" s="1707">
        <v>7138.1882490956405</v>
      </c>
      <c r="H124" s="1706">
        <v>60</v>
      </c>
      <c r="I124" s="1708">
        <v>218.32576342926734</v>
      </c>
      <c r="J124" s="1706" t="s">
        <v>22</v>
      </c>
      <c r="K124" s="1709">
        <v>0</v>
      </c>
      <c r="L124" s="1710">
        <v>0</v>
      </c>
    </row>
    <row r="125" spans="1:12">
      <c r="A125" s="1711" t="s">
        <v>550</v>
      </c>
      <c r="B125" s="1711" t="s">
        <v>5773</v>
      </c>
      <c r="C125" s="1712">
        <v>1251.5641199935742</v>
      </c>
      <c r="D125" s="1707" t="s">
        <v>21</v>
      </c>
      <c r="E125" s="1707" t="s">
        <v>21</v>
      </c>
      <c r="F125" s="1706">
        <v>5</v>
      </c>
      <c r="G125" s="1707">
        <v>1888.9182522235878</v>
      </c>
      <c r="H125" s="1706">
        <v>6</v>
      </c>
      <c r="I125" s="1708">
        <v>325.7726035246767</v>
      </c>
      <c r="J125" s="1706" t="s">
        <v>22</v>
      </c>
      <c r="K125" s="1709">
        <v>0</v>
      </c>
      <c r="L125" s="1710">
        <v>0</v>
      </c>
    </row>
    <row r="126" spans="1:12">
      <c r="A126" s="1711" t="s">
        <v>551</v>
      </c>
      <c r="B126" s="1711" t="s">
        <v>5774</v>
      </c>
      <c r="C126" s="1712">
        <v>1063.7404860542824</v>
      </c>
      <c r="D126" s="1707" t="s">
        <v>21</v>
      </c>
      <c r="E126" s="1707" t="s">
        <v>21</v>
      </c>
      <c r="F126" s="1706">
        <v>5</v>
      </c>
      <c r="G126" s="1707">
        <v>995.19821205747917</v>
      </c>
      <c r="H126" s="1706">
        <v>5</v>
      </c>
      <c r="I126" s="1708">
        <v>325.7726035246767</v>
      </c>
      <c r="J126" s="1706" t="s">
        <v>22</v>
      </c>
      <c r="K126" s="1709">
        <v>0</v>
      </c>
      <c r="L126" s="1710">
        <v>0</v>
      </c>
    </row>
    <row r="127" spans="1:12">
      <c r="A127" s="1711" t="s">
        <v>552</v>
      </c>
      <c r="B127" s="1711" t="s">
        <v>5775</v>
      </c>
      <c r="C127" s="1712">
        <v>1142.0745134792003</v>
      </c>
      <c r="D127" s="1707" t="s">
        <v>21</v>
      </c>
      <c r="E127" s="1707" t="s">
        <v>21</v>
      </c>
      <c r="F127" s="1706">
        <v>5</v>
      </c>
      <c r="G127" s="1707">
        <v>908.85275000955846</v>
      </c>
      <c r="H127" s="1706">
        <v>5</v>
      </c>
      <c r="I127" s="1708">
        <v>218.32576342926734</v>
      </c>
      <c r="J127" s="1706" t="s">
        <v>22</v>
      </c>
      <c r="K127" s="1709">
        <v>0</v>
      </c>
      <c r="L127" s="1710">
        <v>0</v>
      </c>
    </row>
    <row r="128" spans="1:12">
      <c r="A128" s="1711" t="s">
        <v>553</v>
      </c>
      <c r="B128" s="1711" t="s">
        <v>5776</v>
      </c>
      <c r="C128" s="1712">
        <v>1060.1798484440587</v>
      </c>
      <c r="D128" s="1707" t="s">
        <v>21</v>
      </c>
      <c r="E128" s="1707" t="s">
        <v>21</v>
      </c>
      <c r="F128" s="1706">
        <v>5</v>
      </c>
      <c r="G128" s="1707">
        <v>771.76820201595206</v>
      </c>
      <c r="H128" s="1706">
        <v>5</v>
      </c>
      <c r="I128" s="1708">
        <v>218.32576342926734</v>
      </c>
      <c r="J128" s="1706" t="s">
        <v>22</v>
      </c>
      <c r="K128" s="1709">
        <v>0</v>
      </c>
      <c r="L128" s="1710">
        <v>0</v>
      </c>
    </row>
    <row r="129" spans="1:12">
      <c r="A129" s="1711" t="s">
        <v>554</v>
      </c>
      <c r="B129" s="1711" t="s">
        <v>150</v>
      </c>
      <c r="C129" s="1712">
        <v>8507.2534102265945</v>
      </c>
      <c r="D129" s="1707" t="s">
        <v>21</v>
      </c>
      <c r="E129" s="1707" t="s">
        <v>21</v>
      </c>
      <c r="F129" s="1706">
        <v>104</v>
      </c>
      <c r="G129" s="1707">
        <v>7631.3365581116013</v>
      </c>
      <c r="H129" s="1706">
        <v>99</v>
      </c>
      <c r="I129" s="1708">
        <v>218.32576342926734</v>
      </c>
      <c r="J129" s="1706" t="s">
        <v>22</v>
      </c>
      <c r="K129" s="1709">
        <v>0</v>
      </c>
      <c r="L129" s="1710">
        <v>0</v>
      </c>
    </row>
    <row r="130" spans="1:12">
      <c r="A130" s="1711" t="s">
        <v>555</v>
      </c>
      <c r="B130" s="1711" t="s">
        <v>151</v>
      </c>
      <c r="C130" s="1712">
        <v>3127.1299811788235</v>
      </c>
      <c r="D130" s="1707" t="s">
        <v>21</v>
      </c>
      <c r="E130" s="1707" t="s">
        <v>21</v>
      </c>
      <c r="F130" s="1706">
        <v>21</v>
      </c>
      <c r="G130" s="1707">
        <v>4617.2568210573745</v>
      </c>
      <c r="H130" s="1706">
        <v>60</v>
      </c>
      <c r="I130" s="1708">
        <v>218.32576342926734</v>
      </c>
      <c r="J130" s="1706" t="s">
        <v>22</v>
      </c>
      <c r="K130" s="1709">
        <v>0</v>
      </c>
      <c r="L130" s="1710">
        <v>0</v>
      </c>
    </row>
    <row r="131" spans="1:12">
      <c r="A131" s="1711" t="s">
        <v>556</v>
      </c>
      <c r="B131" s="1711" t="s">
        <v>152</v>
      </c>
      <c r="C131" s="1712">
        <v>2812.0135526740405</v>
      </c>
      <c r="D131" s="1707" t="s">
        <v>21</v>
      </c>
      <c r="E131" s="1707" t="s">
        <v>21</v>
      </c>
      <c r="F131" s="1706">
        <v>11</v>
      </c>
      <c r="G131" s="1707">
        <v>3120.8988653609322</v>
      </c>
      <c r="H131" s="1706">
        <v>35</v>
      </c>
      <c r="I131" s="1708">
        <v>218.32576342926734</v>
      </c>
      <c r="J131" s="1706" t="s">
        <v>22</v>
      </c>
      <c r="K131" s="1709">
        <v>0</v>
      </c>
      <c r="L131" s="1710">
        <v>0</v>
      </c>
    </row>
    <row r="132" spans="1:12">
      <c r="A132" s="1711" t="s">
        <v>557</v>
      </c>
      <c r="B132" s="1711" t="s">
        <v>5777</v>
      </c>
      <c r="C132" s="1712">
        <v>814.49585333863456</v>
      </c>
      <c r="D132" s="1707" t="s">
        <v>21</v>
      </c>
      <c r="E132" s="1707" t="s">
        <v>21</v>
      </c>
      <c r="F132" s="1706">
        <v>5</v>
      </c>
      <c r="G132" s="1707">
        <v>1590.7148523673661</v>
      </c>
      <c r="H132" s="1706">
        <v>11</v>
      </c>
      <c r="I132" s="1708">
        <v>325.7726035246767</v>
      </c>
      <c r="J132" s="1706" t="s">
        <v>22</v>
      </c>
      <c r="K132" s="1709">
        <v>0</v>
      </c>
      <c r="L132" s="1710">
        <v>0</v>
      </c>
    </row>
    <row r="133" spans="1:12">
      <c r="A133" s="1711" t="s">
        <v>558</v>
      </c>
      <c r="B133" s="1711" t="s">
        <v>5778</v>
      </c>
      <c r="C133" s="1712">
        <v>687.20305877314297</v>
      </c>
      <c r="D133" s="1707" t="s">
        <v>21</v>
      </c>
      <c r="E133" s="1707" t="s">
        <v>21</v>
      </c>
      <c r="F133" s="1706">
        <v>5</v>
      </c>
      <c r="G133" s="1707">
        <v>816.27617214374652</v>
      </c>
      <c r="H133" s="1706">
        <v>5</v>
      </c>
      <c r="I133" s="1708">
        <v>325.7726035246767</v>
      </c>
      <c r="J133" s="1706" t="s">
        <v>22</v>
      </c>
      <c r="K133" s="1709">
        <v>0</v>
      </c>
      <c r="L133" s="1710">
        <v>0</v>
      </c>
    </row>
    <row r="134" spans="1:12">
      <c r="A134" s="1711" t="s">
        <v>559</v>
      </c>
      <c r="B134" s="1711" t="s">
        <v>5779</v>
      </c>
      <c r="C134" s="1712">
        <v>656.04747968368724</v>
      </c>
      <c r="D134" s="1707" t="s">
        <v>21</v>
      </c>
      <c r="E134" s="1707" t="s">
        <v>21</v>
      </c>
      <c r="F134" s="1706">
        <v>5</v>
      </c>
      <c r="G134" s="1707">
        <v>1686.8520678434018</v>
      </c>
      <c r="H134" s="1706">
        <v>16</v>
      </c>
      <c r="I134" s="1708">
        <v>218.32576342926734</v>
      </c>
      <c r="J134" s="1706" t="s">
        <v>22</v>
      </c>
      <c r="K134" s="1709">
        <v>0</v>
      </c>
      <c r="L134" s="1710">
        <v>0</v>
      </c>
    </row>
    <row r="135" spans="1:12">
      <c r="A135" s="1711" t="s">
        <v>560</v>
      </c>
      <c r="B135" s="1711" t="s">
        <v>5780</v>
      </c>
      <c r="C135" s="1712">
        <v>645.83026087116355</v>
      </c>
      <c r="D135" s="1707" t="s">
        <v>21</v>
      </c>
      <c r="E135" s="1707" t="s">
        <v>21</v>
      </c>
      <c r="F135" s="1706">
        <v>5</v>
      </c>
      <c r="G135" s="1707">
        <v>674.20765112156312</v>
      </c>
      <c r="H135" s="1706">
        <v>5</v>
      </c>
      <c r="I135" s="1708">
        <v>218.32576342926734</v>
      </c>
      <c r="J135" s="1706" t="s">
        <v>22</v>
      </c>
      <c r="K135" s="1709">
        <v>0</v>
      </c>
      <c r="L135" s="1710">
        <v>0</v>
      </c>
    </row>
    <row r="136" spans="1:12">
      <c r="A136" s="1711" t="s">
        <v>561</v>
      </c>
      <c r="B136" s="1711" t="s">
        <v>5781</v>
      </c>
      <c r="C136" s="1712">
        <v>1432.2664787124188</v>
      </c>
      <c r="D136" s="1707" t="s">
        <v>21</v>
      </c>
      <c r="E136" s="1707" t="s">
        <v>21</v>
      </c>
      <c r="F136" s="1706">
        <v>5</v>
      </c>
      <c r="G136" s="1707">
        <v>966.71311117569098</v>
      </c>
      <c r="H136" s="1706">
        <v>8</v>
      </c>
      <c r="I136" s="1708">
        <v>325.7726035246767</v>
      </c>
      <c r="J136" s="1706" t="s">
        <v>22</v>
      </c>
      <c r="K136" s="1709">
        <v>0</v>
      </c>
      <c r="L136" s="1710">
        <v>0</v>
      </c>
    </row>
    <row r="137" spans="1:12">
      <c r="A137" s="1711" t="s">
        <v>562</v>
      </c>
      <c r="B137" s="1711" t="s">
        <v>5782</v>
      </c>
      <c r="C137" s="1712">
        <v>1009.5279410432878</v>
      </c>
      <c r="D137" s="1707" t="s">
        <v>21</v>
      </c>
      <c r="E137" s="1707" t="s">
        <v>21</v>
      </c>
      <c r="F137" s="1706">
        <v>5</v>
      </c>
      <c r="G137" s="1707">
        <v>1412.4507563598704</v>
      </c>
      <c r="H137" s="1706">
        <v>9</v>
      </c>
      <c r="I137" s="1708">
        <v>218.32576342926734</v>
      </c>
      <c r="J137" s="1706" t="s">
        <v>22</v>
      </c>
      <c r="K137" s="1709">
        <v>0</v>
      </c>
      <c r="L137" s="1710">
        <v>0</v>
      </c>
    </row>
    <row r="138" spans="1:12">
      <c r="A138" s="1711" t="s">
        <v>563</v>
      </c>
      <c r="B138" s="1711" t="s">
        <v>5783</v>
      </c>
      <c r="C138" s="1712">
        <v>1009.5279410432878</v>
      </c>
      <c r="D138" s="1707" t="s">
        <v>21</v>
      </c>
      <c r="E138" s="1707" t="s">
        <v>21</v>
      </c>
      <c r="F138" s="1706">
        <v>5</v>
      </c>
      <c r="G138" s="1707">
        <v>1412.4507563598704</v>
      </c>
      <c r="H138" s="1706">
        <v>9</v>
      </c>
      <c r="I138" s="1708">
        <v>218.32576342926734</v>
      </c>
      <c r="J138" s="1706" t="s">
        <v>22</v>
      </c>
      <c r="K138" s="1709">
        <v>0</v>
      </c>
      <c r="L138" s="1710">
        <v>0</v>
      </c>
    </row>
    <row r="139" spans="1:12">
      <c r="A139" s="1711" t="s">
        <v>564</v>
      </c>
      <c r="B139" s="1711" t="s">
        <v>5784</v>
      </c>
      <c r="C139" s="1712" t="s">
        <v>21</v>
      </c>
      <c r="D139" s="1707">
        <v>1891</v>
      </c>
      <c r="E139" s="1707">
        <v>1591</v>
      </c>
      <c r="F139" s="1706">
        <v>5</v>
      </c>
      <c r="G139" s="1707">
        <v>3726.2072590989342</v>
      </c>
      <c r="H139" s="1706">
        <v>13</v>
      </c>
      <c r="I139" s="1708">
        <v>325.7726035246767</v>
      </c>
      <c r="J139" s="1706" t="s">
        <v>22</v>
      </c>
      <c r="K139" s="1709">
        <v>0</v>
      </c>
      <c r="L139" s="1710">
        <v>0</v>
      </c>
    </row>
    <row r="140" spans="1:12">
      <c r="A140" s="1711" t="s">
        <v>565</v>
      </c>
      <c r="B140" s="1711" t="s">
        <v>5785</v>
      </c>
      <c r="C140" s="1712" t="s">
        <v>21</v>
      </c>
      <c r="D140" s="1707">
        <v>1933</v>
      </c>
      <c r="E140" s="1707">
        <v>1633</v>
      </c>
      <c r="F140" s="1706">
        <v>5</v>
      </c>
      <c r="G140" s="1707">
        <v>5443.3247466292351</v>
      </c>
      <c r="H140" s="1706">
        <v>39</v>
      </c>
      <c r="I140" s="1708">
        <v>218.32576342926734</v>
      </c>
      <c r="J140" s="1706" t="s">
        <v>22</v>
      </c>
      <c r="K140" s="1709">
        <v>0</v>
      </c>
      <c r="L140" s="1710">
        <v>0</v>
      </c>
    </row>
    <row r="141" spans="1:12">
      <c r="A141" s="1711" t="s">
        <v>566</v>
      </c>
      <c r="B141" s="1711" t="s">
        <v>5786</v>
      </c>
      <c r="C141" s="1712" t="s">
        <v>21</v>
      </c>
      <c r="D141" s="1707">
        <v>1909</v>
      </c>
      <c r="E141" s="1707">
        <v>1609</v>
      </c>
      <c r="F141" s="1706">
        <v>5</v>
      </c>
      <c r="G141" s="1707">
        <v>2415.8926185366713</v>
      </c>
      <c r="H141" s="1706">
        <v>15</v>
      </c>
      <c r="I141" s="1708">
        <v>218.32576342926734</v>
      </c>
      <c r="J141" s="1706" t="s">
        <v>22</v>
      </c>
      <c r="K141" s="1709">
        <v>0</v>
      </c>
      <c r="L141" s="1710">
        <v>0</v>
      </c>
    </row>
    <row r="142" spans="1:12">
      <c r="A142" s="1711" t="s">
        <v>567</v>
      </c>
      <c r="B142" s="1711" t="s">
        <v>153</v>
      </c>
      <c r="C142" s="1712">
        <v>2629.5308751500843</v>
      </c>
      <c r="D142" s="1707" t="s">
        <v>21</v>
      </c>
      <c r="E142" s="1707" t="s">
        <v>21</v>
      </c>
      <c r="F142" s="1706">
        <v>5</v>
      </c>
      <c r="G142" s="1707">
        <v>3457.3791195270564</v>
      </c>
      <c r="H142" s="1706">
        <v>25</v>
      </c>
      <c r="I142" s="1708">
        <v>218.32576342926734</v>
      </c>
      <c r="J142" s="1706" t="s">
        <v>22</v>
      </c>
      <c r="K142" s="1709">
        <v>0</v>
      </c>
      <c r="L142" s="1710">
        <v>0</v>
      </c>
    </row>
    <row r="143" spans="1:12">
      <c r="A143" s="1711" t="s">
        <v>568</v>
      </c>
      <c r="B143" s="1711" t="s">
        <v>5787</v>
      </c>
      <c r="C143" s="1712">
        <v>639.13445103512538</v>
      </c>
      <c r="D143" s="1707" t="s">
        <v>21</v>
      </c>
      <c r="E143" s="1707" t="s">
        <v>21</v>
      </c>
      <c r="F143" s="1706">
        <v>5</v>
      </c>
      <c r="G143" s="1707">
        <v>722.80943487537854</v>
      </c>
      <c r="H143" s="1706">
        <v>5</v>
      </c>
      <c r="I143" s="1708">
        <v>325.7726035246767</v>
      </c>
      <c r="J143" s="1706" t="s">
        <v>22</v>
      </c>
      <c r="K143" s="1709">
        <v>0</v>
      </c>
      <c r="L143" s="1710">
        <v>0</v>
      </c>
    </row>
    <row r="144" spans="1:12">
      <c r="A144" s="1711" t="s">
        <v>569</v>
      </c>
      <c r="B144" s="1711" t="s">
        <v>5788</v>
      </c>
      <c r="C144" s="1712">
        <v>675.63098653991642</v>
      </c>
      <c r="D144" s="1707" t="s">
        <v>21</v>
      </c>
      <c r="E144" s="1707" t="s">
        <v>21</v>
      </c>
      <c r="F144" s="1706">
        <v>5</v>
      </c>
      <c r="G144" s="1707">
        <v>955.14103894246443</v>
      </c>
      <c r="H144" s="1706">
        <v>6</v>
      </c>
      <c r="I144" s="1708">
        <v>218.32576342926734</v>
      </c>
      <c r="J144" s="1706" t="s">
        <v>22</v>
      </c>
      <c r="K144" s="1709">
        <v>0</v>
      </c>
      <c r="L144" s="1710">
        <v>0</v>
      </c>
    </row>
    <row r="145" spans="1:12">
      <c r="A145" s="1711" t="s">
        <v>570</v>
      </c>
      <c r="B145" s="1711" t="s">
        <v>5789</v>
      </c>
      <c r="C145" s="1712">
        <v>575.93313345365755</v>
      </c>
      <c r="D145" s="1707" t="s">
        <v>21</v>
      </c>
      <c r="E145" s="1707" t="s">
        <v>21</v>
      </c>
      <c r="F145" s="1706">
        <v>5</v>
      </c>
      <c r="G145" s="1707">
        <v>716.57831905748731</v>
      </c>
      <c r="H145" s="1706">
        <v>5</v>
      </c>
      <c r="I145" s="1708">
        <v>218.32576342926734</v>
      </c>
      <c r="J145" s="1706" t="s">
        <v>22</v>
      </c>
      <c r="K145" s="1709">
        <v>0</v>
      </c>
      <c r="L145" s="1710">
        <v>0</v>
      </c>
    </row>
    <row r="146" spans="1:12">
      <c r="A146" s="1711" t="s">
        <v>571</v>
      </c>
      <c r="B146" s="1711" t="s">
        <v>5790</v>
      </c>
      <c r="C146" s="1712">
        <v>1119.8205284153032</v>
      </c>
      <c r="D146" s="1707" t="s">
        <v>21</v>
      </c>
      <c r="E146" s="1707" t="s">
        <v>21</v>
      </c>
      <c r="F146" s="1706">
        <v>5</v>
      </c>
      <c r="G146" s="1707">
        <v>1369.9553205335069</v>
      </c>
      <c r="H146" s="1706">
        <v>8</v>
      </c>
      <c r="I146" s="1708">
        <v>325.7726035246767</v>
      </c>
      <c r="J146" s="1706" t="s">
        <v>22</v>
      </c>
      <c r="K146" s="1709">
        <v>0</v>
      </c>
      <c r="L146" s="1710">
        <v>0</v>
      </c>
    </row>
    <row r="147" spans="1:12">
      <c r="A147" s="1711" t="s">
        <v>572</v>
      </c>
      <c r="B147" s="1711" t="s">
        <v>5791</v>
      </c>
      <c r="C147" s="1712">
        <v>1164.3284985430973</v>
      </c>
      <c r="D147" s="1707" t="s">
        <v>21</v>
      </c>
      <c r="E147" s="1707" t="s">
        <v>21</v>
      </c>
      <c r="F147" s="1706">
        <v>5</v>
      </c>
      <c r="G147" s="1707">
        <v>1073.532239482397</v>
      </c>
      <c r="H147" s="1706">
        <v>6</v>
      </c>
      <c r="I147" s="1708">
        <v>218.32576342926734</v>
      </c>
      <c r="J147" s="1706" t="s">
        <v>22</v>
      </c>
      <c r="K147" s="1709">
        <v>0</v>
      </c>
      <c r="L147" s="1710">
        <v>0</v>
      </c>
    </row>
    <row r="148" spans="1:12">
      <c r="A148" s="1711" t="s">
        <v>573</v>
      </c>
      <c r="B148" s="1711" t="s">
        <v>5792</v>
      </c>
      <c r="C148" s="1712">
        <v>1114.4795719999677</v>
      </c>
      <c r="D148" s="1707" t="s">
        <v>21</v>
      </c>
      <c r="E148" s="1707" t="s">
        <v>21</v>
      </c>
      <c r="F148" s="1706">
        <v>5</v>
      </c>
      <c r="G148" s="1707">
        <v>893.72004016610845</v>
      </c>
      <c r="H148" s="1706">
        <v>5</v>
      </c>
      <c r="I148" s="1708">
        <v>218.32576342926734</v>
      </c>
      <c r="J148" s="1706" t="s">
        <v>22</v>
      </c>
      <c r="K148" s="1709">
        <v>0</v>
      </c>
      <c r="L148" s="1710">
        <v>0</v>
      </c>
    </row>
    <row r="149" spans="1:12">
      <c r="A149" s="1711" t="s">
        <v>574</v>
      </c>
      <c r="B149" s="1711" t="s">
        <v>5793</v>
      </c>
      <c r="C149" s="1712">
        <v>1677.0603144152869</v>
      </c>
      <c r="D149" s="1707" t="s">
        <v>21</v>
      </c>
      <c r="E149" s="1707" t="s">
        <v>21</v>
      </c>
      <c r="F149" s="1706">
        <v>5</v>
      </c>
      <c r="G149" s="1707">
        <v>3758.2529975909461</v>
      </c>
      <c r="H149" s="1706">
        <v>17</v>
      </c>
      <c r="I149" s="1708">
        <v>325.7726035246767</v>
      </c>
      <c r="J149" s="1706" t="s">
        <v>22</v>
      </c>
      <c r="K149" s="1709">
        <v>0</v>
      </c>
      <c r="L149" s="1710">
        <v>0</v>
      </c>
    </row>
    <row r="150" spans="1:12">
      <c r="A150" s="1711" t="s">
        <v>575</v>
      </c>
      <c r="B150" s="1711" t="s">
        <v>5794</v>
      </c>
      <c r="C150" s="1712">
        <v>1463.4220578018749</v>
      </c>
      <c r="D150" s="1707" t="s">
        <v>21</v>
      </c>
      <c r="E150" s="1707" t="s">
        <v>21</v>
      </c>
      <c r="F150" s="1706">
        <v>5</v>
      </c>
      <c r="G150" s="1707">
        <v>1947.6687727922758</v>
      </c>
      <c r="H150" s="1706">
        <v>11</v>
      </c>
      <c r="I150" s="1708">
        <v>218.32576342926734</v>
      </c>
      <c r="J150" s="1706" t="s">
        <v>22</v>
      </c>
      <c r="K150" s="1709">
        <v>0</v>
      </c>
      <c r="L150" s="1710">
        <v>0</v>
      </c>
    </row>
    <row r="151" spans="1:12">
      <c r="A151" s="1711" t="s">
        <v>576</v>
      </c>
      <c r="B151" s="1711" t="s">
        <v>5795</v>
      </c>
      <c r="C151" s="1712">
        <v>1398.4404214152953</v>
      </c>
      <c r="D151" s="1707" t="s">
        <v>21</v>
      </c>
      <c r="E151" s="1707" t="s">
        <v>21</v>
      </c>
      <c r="F151" s="1706">
        <v>5</v>
      </c>
      <c r="G151" s="1707">
        <v>1588.0443741596987</v>
      </c>
      <c r="H151" s="1706">
        <v>9</v>
      </c>
      <c r="I151" s="1708">
        <v>218.32576342926734</v>
      </c>
      <c r="J151" s="1706" t="s">
        <v>22</v>
      </c>
      <c r="K151" s="1709">
        <v>0</v>
      </c>
      <c r="L151" s="1710">
        <v>0</v>
      </c>
    </row>
    <row r="152" spans="1:12">
      <c r="A152" s="1711" t="s">
        <v>577</v>
      </c>
      <c r="B152" s="1711" t="s">
        <v>154</v>
      </c>
      <c r="C152" s="1712">
        <v>1685.0717490382904</v>
      </c>
      <c r="D152" s="1707" t="s">
        <v>21</v>
      </c>
      <c r="E152" s="1707" t="s">
        <v>21</v>
      </c>
      <c r="F152" s="1706">
        <v>5</v>
      </c>
      <c r="G152" s="1707">
        <v>3675.4681731532482</v>
      </c>
      <c r="H152" s="1706">
        <v>16</v>
      </c>
      <c r="I152" s="1708">
        <v>218.32576342926734</v>
      </c>
      <c r="J152" s="1706" t="s">
        <v>22</v>
      </c>
      <c r="K152" s="1709">
        <v>0</v>
      </c>
      <c r="L152" s="1710">
        <v>0</v>
      </c>
    </row>
    <row r="153" spans="1:12">
      <c r="A153" s="1711" t="s">
        <v>578</v>
      </c>
      <c r="B153" s="1711" t="s">
        <v>155</v>
      </c>
      <c r="C153" s="1712">
        <v>1492.7973180862189</v>
      </c>
      <c r="D153" s="1707" t="s">
        <v>21</v>
      </c>
      <c r="E153" s="1707" t="s">
        <v>21</v>
      </c>
      <c r="F153" s="1706">
        <v>5</v>
      </c>
      <c r="G153" s="1707">
        <v>2966.0111293162081</v>
      </c>
      <c r="H153" s="1706">
        <v>12</v>
      </c>
      <c r="I153" s="1708">
        <v>218.32576342926734</v>
      </c>
      <c r="J153" s="1706" t="s">
        <v>22</v>
      </c>
      <c r="K153" s="1709">
        <v>0</v>
      </c>
      <c r="L153" s="1710">
        <v>0</v>
      </c>
    </row>
    <row r="154" spans="1:12">
      <c r="A154" s="1711" t="s">
        <v>579</v>
      </c>
      <c r="B154" s="1711" t="s">
        <v>5796</v>
      </c>
      <c r="C154" s="1712">
        <v>1256.9050764089095</v>
      </c>
      <c r="D154" s="1707" t="s">
        <v>21</v>
      </c>
      <c r="E154" s="1707" t="s">
        <v>21</v>
      </c>
      <c r="F154" s="1706">
        <v>5</v>
      </c>
      <c r="G154" s="1707">
        <v>1566.6805484983572</v>
      </c>
      <c r="H154" s="1706">
        <v>5</v>
      </c>
      <c r="I154" s="1708">
        <v>218.32576342926734</v>
      </c>
      <c r="J154" s="1706" t="s">
        <v>22</v>
      </c>
      <c r="K154" s="1709">
        <v>0</v>
      </c>
      <c r="L154" s="1710">
        <v>0</v>
      </c>
    </row>
    <row r="155" spans="1:12">
      <c r="A155" s="1711" t="s">
        <v>580</v>
      </c>
      <c r="B155" s="1711" t="s">
        <v>5797</v>
      </c>
      <c r="C155" s="1712">
        <v>1094.8960651437383</v>
      </c>
      <c r="D155" s="1707" t="s">
        <v>21</v>
      </c>
      <c r="E155" s="1707" t="s">
        <v>21</v>
      </c>
      <c r="F155" s="1706">
        <v>5</v>
      </c>
      <c r="G155" s="1707">
        <v>1449.1795073609806</v>
      </c>
      <c r="H155" s="1706">
        <v>5</v>
      </c>
      <c r="I155" s="1708">
        <v>218.32576342926734</v>
      </c>
      <c r="J155" s="1706" t="s">
        <v>22</v>
      </c>
      <c r="K155" s="1709">
        <v>0</v>
      </c>
      <c r="L155" s="1710">
        <v>0</v>
      </c>
    </row>
    <row r="156" spans="1:12">
      <c r="A156" s="1711" t="s">
        <v>581</v>
      </c>
      <c r="B156" s="1711" t="s">
        <v>5798</v>
      </c>
      <c r="C156" s="1712">
        <v>1400.2207402204069</v>
      </c>
      <c r="D156" s="1707" t="s">
        <v>21</v>
      </c>
      <c r="E156" s="1707" t="s">
        <v>21</v>
      </c>
      <c r="F156" s="1706">
        <v>5</v>
      </c>
      <c r="G156" s="1707">
        <v>2161.3070294056884</v>
      </c>
      <c r="H156" s="1706">
        <v>5</v>
      </c>
      <c r="I156" s="1708">
        <v>325.7726035246767</v>
      </c>
      <c r="J156" s="1706" t="s">
        <v>22</v>
      </c>
      <c r="K156" s="1709">
        <v>0</v>
      </c>
      <c r="L156" s="1710">
        <v>0</v>
      </c>
    </row>
    <row r="157" spans="1:12">
      <c r="A157" s="1711" t="s">
        <v>582</v>
      </c>
      <c r="B157" s="1711" t="s">
        <v>5799</v>
      </c>
      <c r="C157" s="1712">
        <v>2112.348262265115</v>
      </c>
      <c r="D157" s="1707" t="s">
        <v>21</v>
      </c>
      <c r="E157" s="1707" t="s">
        <v>21</v>
      </c>
      <c r="F157" s="1706">
        <v>5</v>
      </c>
      <c r="G157" s="1707">
        <v>2572.560673386507</v>
      </c>
      <c r="H157" s="1706">
        <v>9</v>
      </c>
      <c r="I157" s="1708">
        <v>218.32576342926734</v>
      </c>
      <c r="J157" s="1706" t="s">
        <v>22</v>
      </c>
      <c r="K157" s="1709">
        <v>0</v>
      </c>
      <c r="L157" s="1710">
        <v>0</v>
      </c>
    </row>
    <row r="158" spans="1:12">
      <c r="A158" s="1711" t="s">
        <v>583</v>
      </c>
      <c r="B158" s="1711" t="s">
        <v>5800</v>
      </c>
      <c r="C158" s="1712">
        <v>1342.3603790542743</v>
      </c>
      <c r="D158" s="1707" t="s">
        <v>21</v>
      </c>
      <c r="E158" s="1707" t="s">
        <v>21</v>
      </c>
      <c r="F158" s="1706">
        <v>5</v>
      </c>
      <c r="G158" s="1707">
        <v>2009.979930971188</v>
      </c>
      <c r="H158" s="1706">
        <v>5</v>
      </c>
      <c r="I158" s="1708">
        <v>218.32576342926734</v>
      </c>
      <c r="J158" s="1706" t="s">
        <v>22</v>
      </c>
      <c r="K158" s="1709">
        <v>0</v>
      </c>
      <c r="L158" s="1710">
        <v>0</v>
      </c>
    </row>
    <row r="159" spans="1:12">
      <c r="A159" s="1711" t="s">
        <v>584</v>
      </c>
      <c r="B159" s="1711" t="s">
        <v>5801</v>
      </c>
      <c r="C159" s="1712">
        <v>3518.800118303413</v>
      </c>
      <c r="D159" s="1707" t="s">
        <v>21</v>
      </c>
      <c r="E159" s="1707" t="s">
        <v>21</v>
      </c>
      <c r="F159" s="1706">
        <v>5</v>
      </c>
      <c r="G159" s="1707">
        <v>3470.7315105653952</v>
      </c>
      <c r="H159" s="1706">
        <v>16</v>
      </c>
      <c r="I159" s="1708">
        <v>218.32576342926734</v>
      </c>
      <c r="J159" s="1706" t="s">
        <v>22</v>
      </c>
      <c r="K159" s="1709">
        <v>0</v>
      </c>
      <c r="L159" s="1710">
        <v>0</v>
      </c>
    </row>
    <row r="160" spans="1:12">
      <c r="A160" s="1711" t="s">
        <v>585</v>
      </c>
      <c r="B160" s="1711" t="s">
        <v>5802</v>
      </c>
      <c r="C160" s="1712">
        <v>3274.8964420031002</v>
      </c>
      <c r="D160" s="1707" t="s">
        <v>21</v>
      </c>
      <c r="E160" s="1707" t="s">
        <v>21</v>
      </c>
      <c r="F160" s="1706">
        <v>5</v>
      </c>
      <c r="G160" s="1707">
        <v>2975.8028827443227</v>
      </c>
      <c r="H160" s="1706">
        <v>10</v>
      </c>
      <c r="I160" s="1708">
        <v>325.7726035246767</v>
      </c>
      <c r="J160" s="1706" t="s">
        <v>22</v>
      </c>
      <c r="K160" s="1709">
        <v>0</v>
      </c>
      <c r="L160" s="1710">
        <v>0</v>
      </c>
    </row>
    <row r="161" spans="1:12">
      <c r="A161" s="1711" t="s">
        <v>586</v>
      </c>
      <c r="B161" s="1711" t="s">
        <v>5803</v>
      </c>
      <c r="C161" s="1712">
        <v>6114.5049361563724</v>
      </c>
      <c r="D161" s="1707" t="s">
        <v>21</v>
      </c>
      <c r="E161" s="1707" t="s">
        <v>21</v>
      </c>
      <c r="F161" s="1706">
        <v>21</v>
      </c>
      <c r="G161" s="1707">
        <v>5981.871185175547</v>
      </c>
      <c r="H161" s="1706">
        <v>35</v>
      </c>
      <c r="I161" s="1708">
        <v>218.32576342926734</v>
      </c>
      <c r="J161" s="1706" t="s">
        <v>22</v>
      </c>
      <c r="K161" s="1709">
        <v>0</v>
      </c>
      <c r="L161" s="1710">
        <v>0</v>
      </c>
    </row>
    <row r="162" spans="1:12">
      <c r="A162" s="1711" t="s">
        <v>587</v>
      </c>
      <c r="B162" s="1711" t="s">
        <v>5804</v>
      </c>
      <c r="C162" s="1712">
        <v>16510.676598606555</v>
      </c>
      <c r="D162" s="1707" t="s">
        <v>21</v>
      </c>
      <c r="E162" s="1707" t="s">
        <v>21</v>
      </c>
      <c r="F162" s="1706">
        <v>46</v>
      </c>
      <c r="G162" s="1707">
        <v>16510.676598606555</v>
      </c>
      <c r="H162" s="1706">
        <v>46</v>
      </c>
      <c r="I162" s="1708">
        <v>218.32576342926734</v>
      </c>
      <c r="J162" s="1706" t="s">
        <v>22</v>
      </c>
      <c r="K162" s="1709">
        <v>0</v>
      </c>
      <c r="L162" s="1710">
        <v>0</v>
      </c>
    </row>
    <row r="163" spans="1:12">
      <c r="A163" s="1711" t="s">
        <v>588</v>
      </c>
      <c r="B163" s="1711" t="s">
        <v>5805</v>
      </c>
      <c r="C163" s="1712">
        <v>915.97402523000551</v>
      </c>
      <c r="D163" s="1707" t="s">
        <v>21</v>
      </c>
      <c r="E163" s="1707" t="s">
        <v>21</v>
      </c>
      <c r="F163" s="1706">
        <v>5</v>
      </c>
      <c r="G163" s="1707">
        <v>681.86210235780788</v>
      </c>
      <c r="H163" s="1706">
        <v>5</v>
      </c>
      <c r="I163" s="1708">
        <v>218.32576342926734</v>
      </c>
      <c r="J163" s="1706" t="s">
        <v>27</v>
      </c>
      <c r="K163" s="1709">
        <v>0.65</v>
      </c>
      <c r="L163" s="1710">
        <v>443.21036653257516</v>
      </c>
    </row>
    <row r="164" spans="1:12">
      <c r="A164" s="1711" t="s">
        <v>589</v>
      </c>
      <c r="B164" s="1711" t="s">
        <v>5806</v>
      </c>
      <c r="C164" s="1712">
        <v>601.74775612777819</v>
      </c>
      <c r="D164" s="1707" t="s">
        <v>21</v>
      </c>
      <c r="E164" s="1707" t="s">
        <v>21</v>
      </c>
      <c r="F164" s="1706">
        <v>5</v>
      </c>
      <c r="G164" s="1707">
        <v>421.93555681148939</v>
      </c>
      <c r="H164" s="1706">
        <v>5</v>
      </c>
      <c r="I164" s="1708">
        <v>218.32576342926734</v>
      </c>
      <c r="J164" s="1706" t="s">
        <v>27</v>
      </c>
      <c r="K164" s="1709">
        <v>1</v>
      </c>
      <c r="L164" s="1710">
        <v>421.93555681148939</v>
      </c>
    </row>
    <row r="165" spans="1:12">
      <c r="A165" s="1711" t="s">
        <v>590</v>
      </c>
      <c r="B165" s="1711" t="s">
        <v>5807</v>
      </c>
      <c r="C165" s="1712">
        <v>1814.1448624088932</v>
      </c>
      <c r="D165" s="1707" t="s">
        <v>21</v>
      </c>
      <c r="E165" s="1707" t="s">
        <v>21</v>
      </c>
      <c r="F165" s="1706">
        <v>17</v>
      </c>
      <c r="G165" s="1707">
        <v>1988.6161053098465</v>
      </c>
      <c r="H165" s="1706">
        <v>15</v>
      </c>
      <c r="I165" s="1708">
        <v>218.32576342926734</v>
      </c>
      <c r="J165" s="1706" t="s">
        <v>27</v>
      </c>
      <c r="K165" s="1709">
        <v>0.30000000000000004</v>
      </c>
      <c r="L165" s="1710">
        <v>596.58483159295406</v>
      </c>
    </row>
    <row r="166" spans="1:12">
      <c r="A166" s="1711" t="s">
        <v>591</v>
      </c>
      <c r="B166" s="1711" t="s">
        <v>5808</v>
      </c>
      <c r="C166" s="1712">
        <v>1176.7907301788798</v>
      </c>
      <c r="D166" s="1707" t="s">
        <v>21</v>
      </c>
      <c r="E166" s="1707" t="s">
        <v>21</v>
      </c>
      <c r="F166" s="1706">
        <v>8</v>
      </c>
      <c r="G166" s="1707">
        <v>874.13653330987893</v>
      </c>
      <c r="H166" s="1706">
        <v>5</v>
      </c>
      <c r="I166" s="1708">
        <v>218.32576342926734</v>
      </c>
      <c r="J166" s="1706" t="s">
        <v>27</v>
      </c>
      <c r="K166" s="1709">
        <v>0.65</v>
      </c>
      <c r="L166" s="1710">
        <v>568.1887466514213</v>
      </c>
    </row>
    <row r="167" spans="1:12">
      <c r="A167" s="1711" t="s">
        <v>592</v>
      </c>
      <c r="B167" s="1711" t="s">
        <v>5809</v>
      </c>
      <c r="C167" s="1712">
        <v>689.87353698081074</v>
      </c>
      <c r="D167" s="1707" t="s">
        <v>21</v>
      </c>
      <c r="E167" s="1707" t="s">
        <v>21</v>
      </c>
      <c r="F167" s="1706">
        <v>5</v>
      </c>
      <c r="G167" s="1707">
        <v>593.73632150477522</v>
      </c>
      <c r="H167" s="1706">
        <v>5</v>
      </c>
      <c r="I167" s="1708">
        <v>218.32576342926734</v>
      </c>
      <c r="J167" s="1706" t="s">
        <v>27</v>
      </c>
      <c r="K167" s="1709">
        <v>1</v>
      </c>
      <c r="L167" s="1710">
        <v>593.73632150477522</v>
      </c>
    </row>
    <row r="168" spans="1:12">
      <c r="A168" s="1711" t="s">
        <v>593</v>
      </c>
      <c r="B168" s="1711" t="s">
        <v>5810</v>
      </c>
      <c r="C168" s="1712">
        <v>2641.9931067858665</v>
      </c>
      <c r="D168" s="1707" t="s">
        <v>21</v>
      </c>
      <c r="E168" s="1707" t="s">
        <v>21</v>
      </c>
      <c r="F168" s="1706">
        <v>29</v>
      </c>
      <c r="G168" s="1707">
        <v>2406.1008651085572</v>
      </c>
      <c r="H168" s="1706">
        <v>21</v>
      </c>
      <c r="I168" s="1708">
        <v>218.32576342926734</v>
      </c>
      <c r="J168" s="1706" t="s">
        <v>27</v>
      </c>
      <c r="K168" s="1709">
        <v>0.30000000000000004</v>
      </c>
      <c r="L168" s="1710">
        <v>721.83025953256731</v>
      </c>
    </row>
    <row r="169" spans="1:12">
      <c r="A169" s="1711" t="s">
        <v>594</v>
      </c>
      <c r="B169" s="1711" t="s">
        <v>5811</v>
      </c>
      <c r="C169" s="1712">
        <v>1182.1316865942151</v>
      </c>
      <c r="D169" s="1707" t="s">
        <v>21</v>
      </c>
      <c r="E169" s="1707" t="s">
        <v>21</v>
      </c>
      <c r="F169" s="1706">
        <v>10</v>
      </c>
      <c r="G169" s="1707">
        <v>1248.8936417859065</v>
      </c>
      <c r="H169" s="1706">
        <v>8</v>
      </c>
      <c r="I169" s="1708">
        <v>218.32576342926734</v>
      </c>
      <c r="J169" s="1706" t="s">
        <v>27</v>
      </c>
      <c r="K169" s="1709">
        <v>0.4</v>
      </c>
      <c r="L169" s="1710">
        <v>499.55745671436262</v>
      </c>
    </row>
    <row r="170" spans="1:12">
      <c r="A170" s="1711" t="s">
        <v>595</v>
      </c>
      <c r="B170" s="1711" t="s">
        <v>5812</v>
      </c>
      <c r="C170" s="1712">
        <v>899.06099658144376</v>
      </c>
      <c r="D170" s="1707" t="s">
        <v>21</v>
      </c>
      <c r="E170" s="1707" t="s">
        <v>21</v>
      </c>
      <c r="F170" s="1706">
        <v>8</v>
      </c>
      <c r="G170" s="1707">
        <v>558.12994540253987</v>
      </c>
      <c r="H170" s="1706">
        <v>5</v>
      </c>
      <c r="I170" s="1708">
        <v>218.32576342926734</v>
      </c>
      <c r="J170" s="1706" t="s">
        <v>27</v>
      </c>
      <c r="K170" s="1709">
        <v>1</v>
      </c>
      <c r="L170" s="1710">
        <v>558.12994540253987</v>
      </c>
    </row>
    <row r="171" spans="1:12">
      <c r="A171" s="1711" t="s">
        <v>596</v>
      </c>
      <c r="B171" s="1711" t="s">
        <v>5813</v>
      </c>
      <c r="C171" s="1712">
        <v>4801.5198173864428</v>
      </c>
      <c r="D171" s="1707" t="s">
        <v>21</v>
      </c>
      <c r="E171" s="1707" t="s">
        <v>21</v>
      </c>
      <c r="F171" s="1706">
        <v>42</v>
      </c>
      <c r="G171" s="1707">
        <v>4606.5749082267048</v>
      </c>
      <c r="H171" s="1706">
        <v>44</v>
      </c>
      <c r="I171" s="1708">
        <v>218.32576342926734</v>
      </c>
      <c r="J171" s="1706" t="s">
        <v>27</v>
      </c>
      <c r="K171" s="1709">
        <v>0.30000000000000004</v>
      </c>
      <c r="L171" s="1710">
        <v>1381.9724724680116</v>
      </c>
    </row>
    <row r="172" spans="1:12">
      <c r="A172" s="1711" t="s">
        <v>597</v>
      </c>
      <c r="B172" s="1711" t="s">
        <v>5814</v>
      </c>
      <c r="C172" s="1712">
        <v>1544.4265634344601</v>
      </c>
      <c r="D172" s="1707" t="s">
        <v>21</v>
      </c>
      <c r="E172" s="1707" t="s">
        <v>21</v>
      </c>
      <c r="F172" s="1706">
        <v>11</v>
      </c>
      <c r="G172" s="1707">
        <v>2684.7207581085486</v>
      </c>
      <c r="H172" s="1706">
        <v>20</v>
      </c>
      <c r="I172" s="1708">
        <v>218.32576342926734</v>
      </c>
      <c r="J172" s="1706" t="s">
        <v>27</v>
      </c>
      <c r="K172" s="1709">
        <v>0.30000000000000004</v>
      </c>
      <c r="L172" s="1710">
        <v>805.41622743256471</v>
      </c>
    </row>
    <row r="173" spans="1:12">
      <c r="A173" s="1711" t="s">
        <v>598</v>
      </c>
      <c r="B173" s="1711" t="s">
        <v>5815</v>
      </c>
      <c r="C173" s="1712">
        <v>1404.6715372331864</v>
      </c>
      <c r="D173" s="1707" t="s">
        <v>21</v>
      </c>
      <c r="E173" s="1707" t="s">
        <v>21</v>
      </c>
      <c r="F173" s="1706">
        <v>13</v>
      </c>
      <c r="G173" s="1707">
        <v>2022.4421626069702</v>
      </c>
      <c r="H173" s="1706">
        <v>14</v>
      </c>
      <c r="I173" s="1708">
        <v>218.32576342926734</v>
      </c>
      <c r="J173" s="1706" t="s">
        <v>27</v>
      </c>
      <c r="K173" s="1709">
        <v>0.30000000000000004</v>
      </c>
      <c r="L173" s="1710">
        <v>606.73264878209113</v>
      </c>
    </row>
    <row r="174" spans="1:12">
      <c r="A174" s="1711" t="s">
        <v>599</v>
      </c>
      <c r="B174" s="1711" t="s">
        <v>1669</v>
      </c>
      <c r="C174" s="1712">
        <v>2293.9407803865151</v>
      </c>
      <c r="D174" s="1707" t="s">
        <v>21</v>
      </c>
      <c r="E174" s="1707" t="s">
        <v>21</v>
      </c>
      <c r="F174" s="1706">
        <v>5</v>
      </c>
      <c r="G174" s="1707">
        <v>2293.9407803865151</v>
      </c>
      <c r="H174" s="1706">
        <v>5</v>
      </c>
      <c r="I174" s="1708">
        <v>218.32576342926734</v>
      </c>
      <c r="J174" s="1706" t="s">
        <v>22</v>
      </c>
      <c r="K174" s="1709">
        <v>0</v>
      </c>
      <c r="L174" s="1710">
        <v>0</v>
      </c>
    </row>
    <row r="175" spans="1:12">
      <c r="A175" s="1711" t="s">
        <v>600</v>
      </c>
      <c r="B175" s="1711" t="s">
        <v>5816</v>
      </c>
      <c r="C175" s="1712">
        <v>422.82571621404531</v>
      </c>
      <c r="D175" s="1707" t="s">
        <v>21</v>
      </c>
      <c r="E175" s="1707" t="s">
        <v>21</v>
      </c>
      <c r="F175" s="1706">
        <v>5</v>
      </c>
      <c r="G175" s="1707">
        <v>787.79107126195811</v>
      </c>
      <c r="H175" s="1706">
        <v>5</v>
      </c>
      <c r="I175" s="1708">
        <v>325.7726035246767</v>
      </c>
      <c r="J175" s="1706" t="s">
        <v>22</v>
      </c>
      <c r="K175" s="1709">
        <v>0</v>
      </c>
      <c r="L175" s="1710">
        <v>0</v>
      </c>
    </row>
    <row r="176" spans="1:12">
      <c r="A176" s="1711" t="s">
        <v>601</v>
      </c>
      <c r="B176" s="1711" t="s">
        <v>5817</v>
      </c>
      <c r="C176" s="1712">
        <v>193.28621981652861</v>
      </c>
      <c r="D176" s="1707" t="s">
        <v>21</v>
      </c>
      <c r="E176" s="1707" t="s">
        <v>21</v>
      </c>
      <c r="F176" s="1706">
        <v>5</v>
      </c>
      <c r="G176" s="1707">
        <v>758.41581097761377</v>
      </c>
      <c r="H176" s="1706">
        <v>5</v>
      </c>
      <c r="I176" s="1708">
        <v>218.32576342926734</v>
      </c>
      <c r="J176" s="1706" t="s">
        <v>22</v>
      </c>
      <c r="K176" s="1709">
        <v>0</v>
      </c>
      <c r="L176" s="1710">
        <v>0</v>
      </c>
    </row>
    <row r="177" spans="1:12">
      <c r="A177" s="1711" t="s">
        <v>602</v>
      </c>
      <c r="B177" s="1711" t="s">
        <v>5818</v>
      </c>
      <c r="C177" s="1712">
        <v>493.14830901596025</v>
      </c>
      <c r="D177" s="1707" t="s">
        <v>21</v>
      </c>
      <c r="E177" s="1707" t="s">
        <v>21</v>
      </c>
      <c r="F177" s="1706">
        <v>5</v>
      </c>
      <c r="G177" s="1707">
        <v>698.77513100636963</v>
      </c>
      <c r="H177" s="1706">
        <v>5</v>
      </c>
      <c r="I177" s="1708">
        <v>325.7726035246767</v>
      </c>
      <c r="J177" s="1706" t="s">
        <v>22</v>
      </c>
      <c r="K177" s="1709">
        <v>0</v>
      </c>
      <c r="L177" s="1710">
        <v>0</v>
      </c>
    </row>
    <row r="178" spans="1:12">
      <c r="A178" s="1711" t="s">
        <v>603</v>
      </c>
      <c r="B178" s="1711" t="s">
        <v>5819</v>
      </c>
      <c r="C178" s="1712">
        <v>226.69545186952746</v>
      </c>
      <c r="D178" s="1707" t="s">
        <v>21</v>
      </c>
      <c r="E178" s="1707" t="s">
        <v>21</v>
      </c>
      <c r="F178" s="1706">
        <v>5</v>
      </c>
      <c r="G178" s="1707">
        <v>578.60361166132498</v>
      </c>
      <c r="H178" s="1706">
        <v>5</v>
      </c>
      <c r="I178" s="1708">
        <v>218.32576342926734</v>
      </c>
      <c r="J178" s="1706" t="s">
        <v>22</v>
      </c>
      <c r="K178" s="1709">
        <v>0</v>
      </c>
      <c r="L178" s="1710">
        <v>0</v>
      </c>
    </row>
    <row r="179" spans="1:12">
      <c r="A179" s="1711" t="s">
        <v>604</v>
      </c>
      <c r="B179" s="1711" t="s">
        <v>5820</v>
      </c>
      <c r="C179" s="1712">
        <v>872.23401227184559</v>
      </c>
      <c r="D179" s="1707" t="s">
        <v>21</v>
      </c>
      <c r="E179" s="1707" t="s">
        <v>21</v>
      </c>
      <c r="F179" s="1706">
        <v>5</v>
      </c>
      <c r="G179" s="1707">
        <v>872.23401227184559</v>
      </c>
      <c r="H179" s="1706">
        <v>5</v>
      </c>
      <c r="I179" s="1708">
        <v>325.7726035246767</v>
      </c>
      <c r="J179" s="1706" t="s">
        <v>22</v>
      </c>
      <c r="K179" s="1709">
        <v>0</v>
      </c>
      <c r="L179" s="1710">
        <v>0</v>
      </c>
    </row>
    <row r="180" spans="1:12">
      <c r="A180" s="1711" t="s">
        <v>605</v>
      </c>
      <c r="B180" s="1711" t="s">
        <v>5821</v>
      </c>
      <c r="C180" s="1712">
        <v>752.75283307298173</v>
      </c>
      <c r="D180" s="1707" t="s">
        <v>21</v>
      </c>
      <c r="E180" s="1707" t="s">
        <v>21</v>
      </c>
      <c r="F180" s="1706">
        <v>5</v>
      </c>
      <c r="G180" s="1707">
        <v>752.75283307298173</v>
      </c>
      <c r="H180" s="1706">
        <v>5</v>
      </c>
      <c r="I180" s="1708">
        <v>218.32576342926734</v>
      </c>
      <c r="J180" s="1706" t="s">
        <v>22</v>
      </c>
      <c r="K180" s="1709">
        <v>0</v>
      </c>
      <c r="L180" s="1710">
        <v>0</v>
      </c>
    </row>
    <row r="181" spans="1:12">
      <c r="A181" s="1711" t="s">
        <v>606</v>
      </c>
      <c r="B181" s="1711" t="s">
        <v>5822</v>
      </c>
      <c r="C181" s="1712">
        <v>519.85309109263665</v>
      </c>
      <c r="D181" s="1707" t="s">
        <v>21</v>
      </c>
      <c r="E181" s="1707" t="s">
        <v>21</v>
      </c>
      <c r="F181" s="1706">
        <v>5</v>
      </c>
      <c r="G181" s="1707">
        <v>668.5097113194696</v>
      </c>
      <c r="H181" s="1706">
        <v>5</v>
      </c>
      <c r="I181" s="1708">
        <v>325.7726035246767</v>
      </c>
      <c r="J181" s="1706" t="s">
        <v>22</v>
      </c>
      <c r="K181" s="1709">
        <v>0</v>
      </c>
      <c r="L181" s="1710">
        <v>0</v>
      </c>
    </row>
    <row r="182" spans="1:12">
      <c r="A182" s="1711" t="s">
        <v>607</v>
      </c>
      <c r="B182" s="1711" t="s">
        <v>5823</v>
      </c>
      <c r="C182" s="1712">
        <v>226.73423872987371</v>
      </c>
      <c r="D182" s="1707" t="s">
        <v>21</v>
      </c>
      <c r="E182" s="1707" t="s">
        <v>21</v>
      </c>
      <c r="F182" s="1706">
        <v>5</v>
      </c>
      <c r="G182" s="1707">
        <v>968.49342998080272</v>
      </c>
      <c r="H182" s="1706">
        <v>5</v>
      </c>
      <c r="I182" s="1708">
        <v>218.32576342926734</v>
      </c>
      <c r="J182" s="1706" t="s">
        <v>22</v>
      </c>
      <c r="K182" s="1709">
        <v>0</v>
      </c>
      <c r="L182" s="1710">
        <v>0</v>
      </c>
    </row>
    <row r="183" spans="1:12">
      <c r="A183" s="1711" t="s">
        <v>608</v>
      </c>
      <c r="B183" s="1711" t="s">
        <v>5824</v>
      </c>
      <c r="C183" s="1712">
        <v>532.31532272841912</v>
      </c>
      <c r="D183" s="1707" t="s">
        <v>21</v>
      </c>
      <c r="E183" s="1707" t="s">
        <v>21</v>
      </c>
      <c r="F183" s="1706">
        <v>5</v>
      </c>
      <c r="G183" s="1707">
        <v>907.96259060700265</v>
      </c>
      <c r="H183" s="1706">
        <v>5</v>
      </c>
      <c r="I183" s="1708">
        <v>325.7726035246767</v>
      </c>
      <c r="J183" s="1706" t="s">
        <v>22</v>
      </c>
      <c r="K183" s="1709">
        <v>0</v>
      </c>
      <c r="L183" s="1710">
        <v>0</v>
      </c>
    </row>
    <row r="184" spans="1:12">
      <c r="A184" s="1711" t="s">
        <v>609</v>
      </c>
      <c r="B184" s="1711" t="s">
        <v>5825</v>
      </c>
      <c r="C184" s="1712">
        <v>118.07296343226542</v>
      </c>
      <c r="D184" s="1707" t="s">
        <v>21</v>
      </c>
      <c r="E184" s="1707" t="s">
        <v>21</v>
      </c>
      <c r="F184" s="1706">
        <v>5</v>
      </c>
      <c r="G184" s="1707">
        <v>1014.7817189137088</v>
      </c>
      <c r="H184" s="1706">
        <v>5</v>
      </c>
      <c r="I184" s="1708">
        <v>218.32576342926734</v>
      </c>
      <c r="J184" s="1706" t="s">
        <v>22</v>
      </c>
      <c r="K184" s="1709">
        <v>0</v>
      </c>
      <c r="L184" s="1710">
        <v>0</v>
      </c>
    </row>
    <row r="185" spans="1:12">
      <c r="A185" s="1711" t="s">
        <v>610</v>
      </c>
      <c r="B185" s="1711" t="s">
        <v>5826</v>
      </c>
      <c r="C185" s="1712">
        <v>104.21436224872997</v>
      </c>
      <c r="D185" s="1707" t="s">
        <v>21</v>
      </c>
      <c r="E185" s="1707" t="s">
        <v>21</v>
      </c>
      <c r="F185" s="1706">
        <v>5</v>
      </c>
      <c r="G185" s="1707">
        <v>213.63825661341235</v>
      </c>
      <c r="H185" s="1706">
        <v>5</v>
      </c>
      <c r="I185" s="1708">
        <v>325.7726035246767</v>
      </c>
      <c r="J185" s="1706" t="s">
        <v>22</v>
      </c>
      <c r="K185" s="1709">
        <v>0</v>
      </c>
      <c r="L185" s="1710">
        <v>0</v>
      </c>
    </row>
    <row r="186" spans="1:12">
      <c r="A186" s="1711" t="s">
        <v>611</v>
      </c>
      <c r="B186" s="1711" t="s">
        <v>5827</v>
      </c>
      <c r="C186" s="1712">
        <v>106.04840278492846</v>
      </c>
      <c r="D186" s="1707" t="s">
        <v>21</v>
      </c>
      <c r="E186" s="1707" t="s">
        <v>21</v>
      </c>
      <c r="F186" s="1706">
        <v>5</v>
      </c>
      <c r="G186" s="1707">
        <v>1431.3763193098628</v>
      </c>
      <c r="H186" s="1706">
        <v>5</v>
      </c>
      <c r="I186" s="1708">
        <v>218.32576342926734</v>
      </c>
      <c r="J186" s="1706" t="s">
        <v>22</v>
      </c>
      <c r="K186" s="1709">
        <v>0</v>
      </c>
      <c r="L186" s="1710">
        <v>0</v>
      </c>
    </row>
    <row r="187" spans="1:12">
      <c r="A187" s="1711" t="s">
        <v>612</v>
      </c>
      <c r="B187" s="1711" t="s">
        <v>5828</v>
      </c>
      <c r="C187" s="1712">
        <v>630.23285700956649</v>
      </c>
      <c r="D187" s="1707" t="s">
        <v>21</v>
      </c>
      <c r="E187" s="1707" t="s">
        <v>21</v>
      </c>
      <c r="F187" s="1706">
        <v>5</v>
      </c>
      <c r="G187" s="1707">
        <v>816.27617214374652</v>
      </c>
      <c r="H187" s="1706">
        <v>5</v>
      </c>
      <c r="I187" s="1708">
        <v>325.7726035246767</v>
      </c>
      <c r="J187" s="1706" t="s">
        <v>22</v>
      </c>
      <c r="K187" s="1709">
        <v>0</v>
      </c>
      <c r="L187" s="1710">
        <v>0</v>
      </c>
    </row>
    <row r="188" spans="1:12">
      <c r="A188" s="1711" t="s">
        <v>613</v>
      </c>
      <c r="B188" s="1711" t="s">
        <v>5829</v>
      </c>
      <c r="C188" s="1712">
        <v>520.74325049519268</v>
      </c>
      <c r="D188" s="1707" t="s">
        <v>21</v>
      </c>
      <c r="E188" s="1707" t="s">
        <v>21</v>
      </c>
      <c r="F188" s="1706">
        <v>5</v>
      </c>
      <c r="G188" s="1707">
        <v>671.18018952713714</v>
      </c>
      <c r="H188" s="1706">
        <v>5</v>
      </c>
      <c r="I188" s="1708">
        <v>218.32576342926734</v>
      </c>
      <c r="J188" s="1706" t="s">
        <v>22</v>
      </c>
      <c r="K188" s="1709">
        <v>0</v>
      </c>
      <c r="L188" s="1710">
        <v>0</v>
      </c>
    </row>
    <row r="189" spans="1:12">
      <c r="A189" s="1711" t="s">
        <v>614</v>
      </c>
      <c r="B189" s="1711" t="s">
        <v>5830</v>
      </c>
      <c r="C189" s="1712">
        <v>727.26023188815805</v>
      </c>
      <c r="D189" s="1707" t="s">
        <v>21</v>
      </c>
      <c r="E189" s="1707" t="s">
        <v>21</v>
      </c>
      <c r="F189" s="1706">
        <v>5</v>
      </c>
      <c r="G189" s="1707">
        <v>935.55753208623491</v>
      </c>
      <c r="H189" s="1706">
        <v>5</v>
      </c>
      <c r="I189" s="1708">
        <v>325.7726035246767</v>
      </c>
      <c r="J189" s="1706" t="s">
        <v>22</v>
      </c>
      <c r="K189" s="1709">
        <v>0</v>
      </c>
      <c r="L189" s="1710">
        <v>0</v>
      </c>
    </row>
    <row r="190" spans="1:12">
      <c r="A190" s="1711" t="s">
        <v>615</v>
      </c>
      <c r="B190" s="1711" t="s">
        <v>5831</v>
      </c>
      <c r="C190" s="1712">
        <v>460.21241112139245</v>
      </c>
      <c r="D190" s="1707" t="s">
        <v>21</v>
      </c>
      <c r="E190" s="1707" t="s">
        <v>21</v>
      </c>
      <c r="F190" s="1706">
        <v>5</v>
      </c>
      <c r="G190" s="1707">
        <v>1012.111240706041</v>
      </c>
      <c r="H190" s="1706">
        <v>5</v>
      </c>
      <c r="I190" s="1708">
        <v>218.32576342926734</v>
      </c>
      <c r="J190" s="1706" t="s">
        <v>22</v>
      </c>
      <c r="K190" s="1709">
        <v>0</v>
      </c>
      <c r="L190" s="1710">
        <v>0</v>
      </c>
    </row>
    <row r="191" spans="1:12">
      <c r="A191" s="1711" t="s">
        <v>616</v>
      </c>
      <c r="B191" s="1711" t="s">
        <v>5832</v>
      </c>
      <c r="C191" s="1712">
        <v>110.41033367400198</v>
      </c>
      <c r="D191" s="1707" t="s">
        <v>21</v>
      </c>
      <c r="E191" s="1707" t="s">
        <v>21</v>
      </c>
      <c r="F191" s="1706">
        <v>5</v>
      </c>
      <c r="G191" s="1707">
        <v>1199.0447152427769</v>
      </c>
      <c r="H191" s="1706">
        <v>5</v>
      </c>
      <c r="I191" s="1708">
        <v>325.7726035246767</v>
      </c>
      <c r="J191" s="1706" t="s">
        <v>22</v>
      </c>
      <c r="K191" s="1709">
        <v>0</v>
      </c>
      <c r="L191" s="1710">
        <v>0</v>
      </c>
    </row>
    <row r="192" spans="1:12">
      <c r="A192" s="1711" t="s">
        <v>617</v>
      </c>
      <c r="B192" s="1711" t="s">
        <v>5833</v>
      </c>
      <c r="C192" s="1712">
        <v>126.40211882917544</v>
      </c>
      <c r="D192" s="1707" t="s">
        <v>21</v>
      </c>
      <c r="E192" s="1707" t="s">
        <v>21</v>
      </c>
      <c r="F192" s="1706">
        <v>5</v>
      </c>
      <c r="G192" s="1707">
        <v>2076.7418861628798</v>
      </c>
      <c r="H192" s="1706">
        <v>5</v>
      </c>
      <c r="I192" s="1708">
        <v>218.32576342926734</v>
      </c>
      <c r="J192" s="1706" t="s">
        <v>22</v>
      </c>
      <c r="K192" s="1709">
        <v>0</v>
      </c>
      <c r="L192" s="1710">
        <v>0</v>
      </c>
    </row>
    <row r="193" spans="1:12">
      <c r="A193" s="1711" t="s">
        <v>618</v>
      </c>
      <c r="B193" s="1711" t="s">
        <v>5834</v>
      </c>
      <c r="C193" s="1712">
        <v>828.73840377952877</v>
      </c>
      <c r="D193" s="1707" t="s">
        <v>21</v>
      </c>
      <c r="E193" s="1707" t="s">
        <v>21</v>
      </c>
      <c r="F193" s="1706">
        <v>5</v>
      </c>
      <c r="G193" s="1707">
        <v>923.98545985300836</v>
      </c>
      <c r="H193" s="1706">
        <v>5</v>
      </c>
      <c r="I193" s="1708">
        <v>325.7726035246767</v>
      </c>
      <c r="J193" s="1706" t="s">
        <v>22</v>
      </c>
      <c r="K193" s="1709">
        <v>0</v>
      </c>
      <c r="L193" s="1710">
        <v>0</v>
      </c>
    </row>
    <row r="194" spans="1:12">
      <c r="A194" s="1711" t="s">
        <v>619</v>
      </c>
      <c r="B194" s="1711" t="s">
        <v>5835</v>
      </c>
      <c r="C194" s="1712">
        <v>748.62405754949918</v>
      </c>
      <c r="D194" s="1707" t="s">
        <v>21</v>
      </c>
      <c r="E194" s="1707" t="s">
        <v>21</v>
      </c>
      <c r="F194" s="1706">
        <v>5</v>
      </c>
      <c r="G194" s="1707">
        <v>869.68573629709942</v>
      </c>
      <c r="H194" s="1706">
        <v>5</v>
      </c>
      <c r="I194" s="1708">
        <v>218.32576342926734</v>
      </c>
      <c r="J194" s="1706" t="s">
        <v>22</v>
      </c>
      <c r="K194" s="1709">
        <v>0</v>
      </c>
      <c r="L194" s="1710">
        <v>0</v>
      </c>
    </row>
    <row r="195" spans="1:12">
      <c r="A195" s="1711" t="s">
        <v>620</v>
      </c>
      <c r="B195" s="1711" t="s">
        <v>5836</v>
      </c>
      <c r="C195" s="1712">
        <v>815.38601274119048</v>
      </c>
      <c r="D195" s="1707" t="s">
        <v>21</v>
      </c>
      <c r="E195" s="1707" t="s">
        <v>21</v>
      </c>
      <c r="F195" s="1706">
        <v>5</v>
      </c>
      <c r="G195" s="1707">
        <v>1126.0516442331943</v>
      </c>
      <c r="H195" s="1706">
        <v>5</v>
      </c>
      <c r="I195" s="1708">
        <v>325.7726035246767</v>
      </c>
      <c r="J195" s="1706" t="s">
        <v>22</v>
      </c>
      <c r="K195" s="1709">
        <v>0</v>
      </c>
      <c r="L195" s="1710">
        <v>0</v>
      </c>
    </row>
    <row r="196" spans="1:12">
      <c r="A196" s="1711" t="s">
        <v>621</v>
      </c>
      <c r="B196" s="1711" t="s">
        <v>5837</v>
      </c>
      <c r="C196" s="1712">
        <v>547.44803257186913</v>
      </c>
      <c r="D196" s="1707" t="s">
        <v>21</v>
      </c>
      <c r="E196" s="1707" t="s">
        <v>21</v>
      </c>
      <c r="F196" s="1706">
        <v>5</v>
      </c>
      <c r="G196" s="1707">
        <v>1190.1431212172181</v>
      </c>
      <c r="H196" s="1706">
        <v>5</v>
      </c>
      <c r="I196" s="1708">
        <v>218.32576342926734</v>
      </c>
      <c r="J196" s="1706" t="s">
        <v>22</v>
      </c>
      <c r="K196" s="1709">
        <v>0</v>
      </c>
      <c r="L196" s="1710">
        <v>0</v>
      </c>
    </row>
    <row r="197" spans="1:12">
      <c r="A197" s="1711" t="s">
        <v>622</v>
      </c>
      <c r="B197" s="1711" t="s">
        <v>5838</v>
      </c>
      <c r="C197" s="1712">
        <v>820.7269691565258</v>
      </c>
      <c r="D197" s="1707" t="s">
        <v>21</v>
      </c>
      <c r="E197" s="1707" t="s">
        <v>21</v>
      </c>
      <c r="F197" s="1706">
        <v>5</v>
      </c>
      <c r="G197" s="1707">
        <v>923.09530045045256</v>
      </c>
      <c r="H197" s="1706">
        <v>5</v>
      </c>
      <c r="I197" s="1708">
        <v>325.7726035246767</v>
      </c>
      <c r="J197" s="1706" t="s">
        <v>22</v>
      </c>
      <c r="K197" s="1709">
        <v>0</v>
      </c>
      <c r="L197" s="1710">
        <v>0</v>
      </c>
    </row>
    <row r="198" spans="1:12">
      <c r="A198" s="1711" t="s">
        <v>623</v>
      </c>
      <c r="B198" s="1711" t="s">
        <v>5839</v>
      </c>
      <c r="C198" s="1712">
        <v>616.8804659712282</v>
      </c>
      <c r="D198" s="1707" t="s">
        <v>21</v>
      </c>
      <c r="E198" s="1707" t="s">
        <v>21</v>
      </c>
      <c r="F198" s="1706">
        <v>5</v>
      </c>
      <c r="G198" s="1707">
        <v>1076.2027176900647</v>
      </c>
      <c r="H198" s="1706">
        <v>5</v>
      </c>
      <c r="I198" s="1708">
        <v>218.32576342926734</v>
      </c>
      <c r="J198" s="1706" t="s">
        <v>22</v>
      </c>
      <c r="K198" s="1709">
        <v>0</v>
      </c>
      <c r="L198" s="1710">
        <v>0</v>
      </c>
    </row>
    <row r="199" spans="1:12">
      <c r="A199" s="1711" t="s">
        <v>624</v>
      </c>
      <c r="B199" s="1711" t="s">
        <v>5840</v>
      </c>
      <c r="C199" s="1712">
        <v>531.4251633258632</v>
      </c>
      <c r="D199" s="1707" t="s">
        <v>21</v>
      </c>
      <c r="E199" s="1707" t="s">
        <v>21</v>
      </c>
      <c r="F199" s="1706">
        <v>5</v>
      </c>
      <c r="G199" s="1707">
        <v>924.87561925556452</v>
      </c>
      <c r="H199" s="1706">
        <v>5</v>
      </c>
      <c r="I199" s="1708">
        <v>325.7726035246767</v>
      </c>
      <c r="J199" s="1706" t="s">
        <v>22</v>
      </c>
      <c r="K199" s="1709">
        <v>0</v>
      </c>
      <c r="L199" s="1710">
        <v>0</v>
      </c>
    </row>
    <row r="200" spans="1:12">
      <c r="A200" s="1711" t="s">
        <v>625</v>
      </c>
      <c r="B200" s="1711" t="s">
        <v>5841</v>
      </c>
      <c r="C200" s="1712">
        <v>617.77062537378413</v>
      </c>
      <c r="D200" s="1707" t="s">
        <v>21</v>
      </c>
      <c r="E200" s="1707" t="s">
        <v>21</v>
      </c>
      <c r="F200" s="1706">
        <v>5</v>
      </c>
      <c r="G200" s="1707">
        <v>1100.2370215590738</v>
      </c>
      <c r="H200" s="1706">
        <v>5</v>
      </c>
      <c r="I200" s="1708">
        <v>218.32576342926734</v>
      </c>
      <c r="J200" s="1706" t="s">
        <v>22</v>
      </c>
      <c r="K200" s="1709">
        <v>0</v>
      </c>
      <c r="L200" s="1710">
        <v>0</v>
      </c>
    </row>
    <row r="201" spans="1:12">
      <c r="A201" s="1711" t="s">
        <v>626</v>
      </c>
      <c r="B201" s="1711" t="s">
        <v>5842</v>
      </c>
      <c r="C201" s="1712">
        <v>7843.3467723022986</v>
      </c>
      <c r="D201" s="1707" t="s">
        <v>21</v>
      </c>
      <c r="E201" s="1707" t="s">
        <v>21</v>
      </c>
      <c r="F201" s="1706">
        <v>28</v>
      </c>
      <c r="G201" s="1707">
        <v>8742.9137904974268</v>
      </c>
      <c r="H201" s="1706">
        <v>48</v>
      </c>
      <c r="I201" s="1708">
        <v>184.22381581281999</v>
      </c>
      <c r="J201" s="1706" t="s">
        <v>22</v>
      </c>
      <c r="K201" s="1709">
        <v>0</v>
      </c>
      <c r="L201" s="1710">
        <v>0</v>
      </c>
    </row>
    <row r="202" spans="1:12">
      <c r="A202" s="1711" t="s">
        <v>627</v>
      </c>
      <c r="B202" s="1711" t="s">
        <v>5843</v>
      </c>
      <c r="C202" s="1712">
        <v>5982.7788907670092</v>
      </c>
      <c r="D202" s="1707" t="s">
        <v>21</v>
      </c>
      <c r="E202" s="1707" t="s">
        <v>21</v>
      </c>
      <c r="F202" s="1706">
        <v>15</v>
      </c>
      <c r="G202" s="1707">
        <v>6183.7553270271892</v>
      </c>
      <c r="H202" s="1706">
        <v>24</v>
      </c>
      <c r="I202" s="1708">
        <v>184.22381581281999</v>
      </c>
      <c r="J202" s="1706" t="s">
        <v>22</v>
      </c>
      <c r="K202" s="1709">
        <v>0</v>
      </c>
      <c r="L202" s="1710">
        <v>0</v>
      </c>
    </row>
    <row r="203" spans="1:12">
      <c r="A203" s="1711" t="s">
        <v>628</v>
      </c>
      <c r="B203" s="1711" t="s">
        <v>156</v>
      </c>
      <c r="C203" s="1712">
        <v>5035.8200491742855</v>
      </c>
      <c r="D203" s="1707" t="s">
        <v>21</v>
      </c>
      <c r="E203" s="1707" t="s">
        <v>21</v>
      </c>
      <c r="F203" s="1706">
        <v>13</v>
      </c>
      <c r="G203" s="1707">
        <v>5070.0474771836607</v>
      </c>
      <c r="H203" s="1706">
        <v>18</v>
      </c>
      <c r="I203" s="1708">
        <v>184.22381581281999</v>
      </c>
      <c r="J203" s="1706" t="s">
        <v>22</v>
      </c>
      <c r="K203" s="1709">
        <v>0</v>
      </c>
      <c r="L203" s="1710">
        <v>0</v>
      </c>
    </row>
    <row r="204" spans="1:12">
      <c r="A204" s="1711" t="s">
        <v>629</v>
      </c>
      <c r="B204" s="1711" t="s">
        <v>157</v>
      </c>
      <c r="C204" s="1712">
        <v>2468.762948471116</v>
      </c>
      <c r="D204" s="1707" t="s">
        <v>21</v>
      </c>
      <c r="E204" s="1707" t="s">
        <v>21</v>
      </c>
      <c r="F204" s="1706">
        <v>10</v>
      </c>
      <c r="G204" s="1707">
        <v>6237.2905349392904</v>
      </c>
      <c r="H204" s="1706">
        <v>45</v>
      </c>
      <c r="I204" s="1708">
        <v>184.22381581281999</v>
      </c>
      <c r="J204" s="1706" t="s">
        <v>22</v>
      </c>
      <c r="K204" s="1709">
        <v>0</v>
      </c>
      <c r="L204" s="1710">
        <v>0</v>
      </c>
    </row>
    <row r="205" spans="1:12">
      <c r="A205" s="1711" t="s">
        <v>630</v>
      </c>
      <c r="B205" s="1711" t="s">
        <v>158</v>
      </c>
      <c r="C205" s="1712">
        <v>1771.049992895383</v>
      </c>
      <c r="D205" s="1707" t="s">
        <v>21</v>
      </c>
      <c r="E205" s="1707" t="s">
        <v>21</v>
      </c>
      <c r="F205" s="1706">
        <v>5</v>
      </c>
      <c r="G205" s="1707">
        <v>2650.4316048285714</v>
      </c>
      <c r="H205" s="1706">
        <v>14</v>
      </c>
      <c r="I205" s="1708">
        <v>184.22381581281999</v>
      </c>
      <c r="J205" s="1706" t="s">
        <v>22</v>
      </c>
      <c r="K205" s="1709">
        <v>0</v>
      </c>
      <c r="L205" s="1710">
        <v>0</v>
      </c>
    </row>
    <row r="206" spans="1:12">
      <c r="A206" s="1711" t="s">
        <v>631</v>
      </c>
      <c r="B206" s="1711" t="s">
        <v>159</v>
      </c>
      <c r="C206" s="1712">
        <v>2287.971918472876</v>
      </c>
      <c r="D206" s="1707" t="s">
        <v>21</v>
      </c>
      <c r="E206" s="1707" t="s">
        <v>21</v>
      </c>
      <c r="F206" s="1706">
        <v>10</v>
      </c>
      <c r="G206" s="1707">
        <v>4838.3541183509651</v>
      </c>
      <c r="H206" s="1706">
        <v>36</v>
      </c>
      <c r="I206" s="1708">
        <v>184.22381581281999</v>
      </c>
      <c r="J206" s="1706" t="s">
        <v>22</v>
      </c>
      <c r="K206" s="1709">
        <v>0</v>
      </c>
      <c r="L206" s="1710">
        <v>0</v>
      </c>
    </row>
    <row r="207" spans="1:12">
      <c r="A207" s="1711" t="s">
        <v>632</v>
      </c>
      <c r="B207" s="1711" t="s">
        <v>160</v>
      </c>
      <c r="C207" s="1712">
        <v>1408.5903065396876</v>
      </c>
      <c r="D207" s="1707" t="s">
        <v>21</v>
      </c>
      <c r="E207" s="1707" t="s">
        <v>21</v>
      </c>
      <c r="F207" s="1706">
        <v>5</v>
      </c>
      <c r="G207" s="1707">
        <v>3046.241092834427</v>
      </c>
      <c r="H207" s="1706">
        <v>20</v>
      </c>
      <c r="I207" s="1708">
        <v>184.22381581281999</v>
      </c>
      <c r="J207" s="1706" t="s">
        <v>22</v>
      </c>
      <c r="K207" s="1709">
        <v>0</v>
      </c>
      <c r="L207" s="1710">
        <v>0</v>
      </c>
    </row>
    <row r="208" spans="1:12">
      <c r="A208" s="1711" t="s">
        <v>633</v>
      </c>
      <c r="B208" s="1711" t="s">
        <v>161</v>
      </c>
      <c r="C208" s="1712">
        <v>527.45344188807007</v>
      </c>
      <c r="D208" s="1707" t="s">
        <v>21</v>
      </c>
      <c r="E208" s="1707" t="s">
        <v>21</v>
      </c>
      <c r="F208" s="1706">
        <v>5</v>
      </c>
      <c r="G208" s="1707">
        <v>517.79955193670753</v>
      </c>
      <c r="H208" s="1706">
        <v>5</v>
      </c>
      <c r="I208" s="1708">
        <v>184.22381581281999</v>
      </c>
      <c r="J208" s="1706" t="s">
        <v>22</v>
      </c>
      <c r="K208" s="1709">
        <v>0</v>
      </c>
      <c r="L208" s="1710">
        <v>0</v>
      </c>
    </row>
    <row r="209" spans="1:12">
      <c r="A209" s="1711" t="s">
        <v>634</v>
      </c>
      <c r="B209" s="1711" t="s">
        <v>5844</v>
      </c>
      <c r="C209" s="1712">
        <v>488.83788208262058</v>
      </c>
      <c r="D209" s="1707" t="s">
        <v>21</v>
      </c>
      <c r="E209" s="1707" t="s">
        <v>21</v>
      </c>
      <c r="F209" s="1706">
        <v>5</v>
      </c>
      <c r="G209" s="1707">
        <v>321.21124747260166</v>
      </c>
      <c r="H209" s="1706">
        <v>5</v>
      </c>
      <c r="I209" s="1708">
        <v>184.22381581281999</v>
      </c>
      <c r="J209" s="1706" t="s">
        <v>22</v>
      </c>
      <c r="K209" s="1709">
        <v>0</v>
      </c>
      <c r="L209" s="1710">
        <v>0</v>
      </c>
    </row>
    <row r="210" spans="1:12">
      <c r="A210" s="1711" t="s">
        <v>635</v>
      </c>
      <c r="B210" s="1711" t="s">
        <v>5845</v>
      </c>
      <c r="C210" s="1712">
        <v>1080.3580481933679</v>
      </c>
      <c r="D210" s="1707" t="s">
        <v>21</v>
      </c>
      <c r="E210" s="1707" t="s">
        <v>21</v>
      </c>
      <c r="F210" s="1706">
        <v>5</v>
      </c>
      <c r="G210" s="1707">
        <v>1783.3367619243897</v>
      </c>
      <c r="H210" s="1706">
        <v>5</v>
      </c>
      <c r="I210" s="1708">
        <v>322.44872980571097</v>
      </c>
      <c r="J210" s="1706" t="s">
        <v>22</v>
      </c>
      <c r="K210" s="1709">
        <v>0</v>
      </c>
      <c r="L210" s="1710">
        <v>0</v>
      </c>
    </row>
    <row r="211" spans="1:12">
      <c r="A211" s="1711" t="s">
        <v>636</v>
      </c>
      <c r="B211" s="1711" t="s">
        <v>162</v>
      </c>
      <c r="C211" s="1712">
        <v>1127.7498715909649</v>
      </c>
      <c r="D211" s="1707" t="s">
        <v>21</v>
      </c>
      <c r="E211" s="1707" t="s">
        <v>21</v>
      </c>
      <c r="F211" s="1706">
        <v>5</v>
      </c>
      <c r="G211" s="1707">
        <v>1158.4667941634814</v>
      </c>
      <c r="H211" s="1706">
        <v>5</v>
      </c>
      <c r="I211" s="1708">
        <v>184.22381581281999</v>
      </c>
      <c r="J211" s="1706" t="s">
        <v>22</v>
      </c>
      <c r="K211" s="1709">
        <v>0</v>
      </c>
      <c r="L211" s="1710">
        <v>0</v>
      </c>
    </row>
    <row r="212" spans="1:12">
      <c r="A212" s="1711" t="s">
        <v>637</v>
      </c>
      <c r="B212" s="1711" t="s">
        <v>163</v>
      </c>
      <c r="C212" s="1712">
        <v>1529.7027441113244</v>
      </c>
      <c r="D212" s="1707" t="s">
        <v>21</v>
      </c>
      <c r="E212" s="1707" t="s">
        <v>21</v>
      </c>
      <c r="F212" s="1706">
        <v>15</v>
      </c>
      <c r="G212" s="1707">
        <v>2813.6701076425165</v>
      </c>
      <c r="H212" s="1706">
        <v>26</v>
      </c>
      <c r="I212" s="1708">
        <v>184.22381581281999</v>
      </c>
      <c r="J212" s="1706" t="s">
        <v>27</v>
      </c>
      <c r="K212" s="1709">
        <v>0.30000000000000004</v>
      </c>
      <c r="L212" s="1710">
        <v>844.10103229275512</v>
      </c>
    </row>
    <row r="213" spans="1:12">
      <c r="A213" s="1711" t="s">
        <v>638</v>
      </c>
      <c r="B213" s="1711" t="s">
        <v>5846</v>
      </c>
      <c r="C213" s="1712">
        <v>946.95884159272453</v>
      </c>
      <c r="D213" s="1707" t="s">
        <v>21</v>
      </c>
      <c r="E213" s="1707" t="s">
        <v>21</v>
      </c>
      <c r="F213" s="1706">
        <v>8</v>
      </c>
      <c r="G213" s="1707">
        <v>1457.6980713874927</v>
      </c>
      <c r="H213" s="1706">
        <v>17</v>
      </c>
      <c r="I213" s="1708">
        <v>184.22381581281999</v>
      </c>
      <c r="J213" s="1706" t="s">
        <v>22</v>
      </c>
      <c r="K213" s="1709">
        <v>0</v>
      </c>
      <c r="L213" s="1710">
        <v>0</v>
      </c>
    </row>
    <row r="214" spans="1:12">
      <c r="A214" s="1711" t="s">
        <v>639</v>
      </c>
      <c r="B214" s="1711" t="s">
        <v>164</v>
      </c>
      <c r="C214" s="1712">
        <v>350.17291732668878</v>
      </c>
      <c r="D214" s="1707" t="s">
        <v>21</v>
      </c>
      <c r="E214" s="1707" t="s">
        <v>21</v>
      </c>
      <c r="F214" s="1706">
        <v>5</v>
      </c>
      <c r="G214" s="1707">
        <v>1457.6980713874927</v>
      </c>
      <c r="H214" s="1706">
        <v>11</v>
      </c>
      <c r="I214" s="1708">
        <v>184.22381581281999</v>
      </c>
      <c r="J214" s="1706" t="s">
        <v>22</v>
      </c>
      <c r="K214" s="1709">
        <v>0</v>
      </c>
      <c r="L214" s="1710">
        <v>0</v>
      </c>
    </row>
    <row r="215" spans="1:12">
      <c r="A215" s="1711" t="s">
        <v>640</v>
      </c>
      <c r="B215" s="1711" t="s">
        <v>165</v>
      </c>
      <c r="C215" s="1712">
        <v>4931.3825124277291</v>
      </c>
      <c r="D215" s="1707" t="s">
        <v>21</v>
      </c>
      <c r="E215" s="1707" t="s">
        <v>21</v>
      </c>
      <c r="F215" s="1706">
        <v>45</v>
      </c>
      <c r="G215" s="1707">
        <v>4861.172403690548</v>
      </c>
      <c r="H215" s="1706">
        <v>43</v>
      </c>
      <c r="I215" s="1708">
        <v>184.22381581281999</v>
      </c>
      <c r="J215" s="1706" t="s">
        <v>27</v>
      </c>
      <c r="K215" s="1709">
        <v>0.30000000000000004</v>
      </c>
      <c r="L215" s="1710">
        <v>1458.3517211071646</v>
      </c>
    </row>
    <row r="216" spans="1:12">
      <c r="A216" s="1711" t="s">
        <v>641</v>
      </c>
      <c r="B216" s="1711" t="s">
        <v>5847</v>
      </c>
      <c r="C216" s="1712">
        <v>2745.2152516237652</v>
      </c>
      <c r="D216" s="1707" t="s">
        <v>21</v>
      </c>
      <c r="E216" s="1707" t="s">
        <v>21</v>
      </c>
      <c r="F216" s="1706">
        <v>21</v>
      </c>
      <c r="G216" s="1707">
        <v>3585.9813037515037</v>
      </c>
      <c r="H216" s="1706">
        <v>30</v>
      </c>
      <c r="I216" s="1708">
        <v>184.22381581281999</v>
      </c>
      <c r="J216" s="1706" t="s">
        <v>27</v>
      </c>
      <c r="K216" s="1709">
        <v>0.30000000000000004</v>
      </c>
      <c r="L216" s="1710">
        <v>1075.7943911254513</v>
      </c>
    </row>
    <row r="217" spans="1:12">
      <c r="A217" s="1711" t="s">
        <v>642</v>
      </c>
      <c r="B217" s="1711" t="s">
        <v>166</v>
      </c>
      <c r="C217" s="1712">
        <v>1613.9548745959412</v>
      </c>
      <c r="D217" s="1707" t="s">
        <v>21</v>
      </c>
      <c r="E217" s="1707" t="s">
        <v>21</v>
      </c>
      <c r="F217" s="1706">
        <v>10</v>
      </c>
      <c r="G217" s="1707">
        <v>2965.4994677866698</v>
      </c>
      <c r="H217" s="1706">
        <v>19</v>
      </c>
      <c r="I217" s="1708">
        <v>184.22381581281999</v>
      </c>
      <c r="J217" s="1706" t="s">
        <v>27</v>
      </c>
      <c r="K217" s="1709">
        <v>0.30000000000000004</v>
      </c>
      <c r="L217" s="1710">
        <v>889.64984033600103</v>
      </c>
    </row>
    <row r="218" spans="1:12">
      <c r="A218" s="1711" t="s">
        <v>117</v>
      </c>
      <c r="B218" s="1711" t="s">
        <v>1670</v>
      </c>
      <c r="C218" s="1712">
        <v>3871.2098704963009</v>
      </c>
      <c r="D218" s="1707" t="s">
        <v>21</v>
      </c>
      <c r="E218" s="1707" t="s">
        <v>21</v>
      </c>
      <c r="F218" s="1706">
        <v>43</v>
      </c>
      <c r="G218" s="1707">
        <v>3040.0977083199241</v>
      </c>
      <c r="H218" s="1706">
        <v>29</v>
      </c>
      <c r="I218" s="1708">
        <v>184.22381581281999</v>
      </c>
      <c r="J218" s="1706" t="s">
        <v>27</v>
      </c>
      <c r="K218" s="1709">
        <v>0.30000000000000004</v>
      </c>
      <c r="L218" s="1710">
        <v>912.02931249597736</v>
      </c>
    </row>
    <row r="219" spans="1:12">
      <c r="A219" s="1711" t="s">
        <v>115</v>
      </c>
      <c r="B219" s="1711" t="s">
        <v>1671</v>
      </c>
      <c r="C219" s="1712">
        <v>2636.3895830811348</v>
      </c>
      <c r="D219" s="1707" t="s">
        <v>21</v>
      </c>
      <c r="E219" s="1707" t="s">
        <v>21</v>
      </c>
      <c r="F219" s="1706">
        <v>25</v>
      </c>
      <c r="G219" s="1707">
        <v>2115.0795257075688</v>
      </c>
      <c r="H219" s="1706">
        <v>20</v>
      </c>
      <c r="I219" s="1708">
        <v>184.22381581281999</v>
      </c>
      <c r="J219" s="1706" t="s">
        <v>27</v>
      </c>
      <c r="K219" s="1709">
        <v>0.30000000000000004</v>
      </c>
      <c r="L219" s="1710">
        <v>634.52385771227068</v>
      </c>
    </row>
    <row r="220" spans="1:12">
      <c r="A220" s="1711" t="s">
        <v>113</v>
      </c>
      <c r="B220" s="1711" t="s">
        <v>1672</v>
      </c>
      <c r="C220" s="1712">
        <v>1943.9423856606904</v>
      </c>
      <c r="D220" s="1707" t="s">
        <v>21</v>
      </c>
      <c r="E220" s="1707" t="s">
        <v>21</v>
      </c>
      <c r="F220" s="1706">
        <v>14</v>
      </c>
      <c r="G220" s="1707">
        <v>880.73238651328188</v>
      </c>
      <c r="H220" s="1706">
        <v>9</v>
      </c>
      <c r="I220" s="1708">
        <v>184.22381581281999</v>
      </c>
      <c r="J220" s="1706" t="s">
        <v>22</v>
      </c>
      <c r="K220" s="1709">
        <v>0</v>
      </c>
      <c r="L220" s="1710">
        <v>0</v>
      </c>
    </row>
    <row r="221" spans="1:12">
      <c r="A221" s="1711" t="s">
        <v>643</v>
      </c>
      <c r="B221" s="1711" t="s">
        <v>167</v>
      </c>
      <c r="C221" s="1712">
        <v>2462.6195639566131</v>
      </c>
      <c r="D221" s="1707" t="s">
        <v>21</v>
      </c>
      <c r="E221" s="1707" t="s">
        <v>21</v>
      </c>
      <c r="F221" s="1706">
        <v>28</v>
      </c>
      <c r="G221" s="1707">
        <v>2766.2782842449192</v>
      </c>
      <c r="H221" s="1706">
        <v>28</v>
      </c>
      <c r="I221" s="1708">
        <v>184.22381581281999</v>
      </c>
      <c r="J221" s="1706" t="s">
        <v>27</v>
      </c>
      <c r="K221" s="1709">
        <v>0.30000000000000004</v>
      </c>
      <c r="L221" s="1710">
        <v>829.88348527347591</v>
      </c>
    </row>
    <row r="222" spans="1:12">
      <c r="A222" s="1711" t="s">
        <v>644</v>
      </c>
      <c r="B222" s="1711" t="s">
        <v>168</v>
      </c>
      <c r="C222" s="1712">
        <v>518.67717829592243</v>
      </c>
      <c r="D222" s="1707" t="s">
        <v>21</v>
      </c>
      <c r="E222" s="1707" t="s">
        <v>21</v>
      </c>
      <c r="F222" s="1706">
        <v>5</v>
      </c>
      <c r="G222" s="1707">
        <v>1573.5840620720621</v>
      </c>
      <c r="H222" s="1706">
        <v>15</v>
      </c>
      <c r="I222" s="1708">
        <v>184.22381581281999</v>
      </c>
      <c r="J222" s="1706" t="s">
        <v>27</v>
      </c>
      <c r="K222" s="1709">
        <v>0.4</v>
      </c>
      <c r="L222" s="1710">
        <v>629.43362482882492</v>
      </c>
    </row>
    <row r="223" spans="1:12">
      <c r="A223" s="1711" t="s">
        <v>645</v>
      </c>
      <c r="B223" s="1711" t="s">
        <v>5848</v>
      </c>
      <c r="C223" s="1712">
        <v>2478.4168384224786</v>
      </c>
      <c r="D223" s="1707" t="s">
        <v>21</v>
      </c>
      <c r="E223" s="1707" t="s">
        <v>21</v>
      </c>
      <c r="F223" s="1706">
        <v>24</v>
      </c>
      <c r="G223" s="1707">
        <v>3428.8861854520619</v>
      </c>
      <c r="H223" s="1706">
        <v>32</v>
      </c>
      <c r="I223" s="1708">
        <v>184.22381581281999</v>
      </c>
      <c r="J223" s="1706" t="s">
        <v>27</v>
      </c>
      <c r="K223" s="1709">
        <v>0.30000000000000004</v>
      </c>
      <c r="L223" s="1710">
        <v>1028.6658556356188</v>
      </c>
    </row>
    <row r="224" spans="1:12">
      <c r="A224" s="1711" t="s">
        <v>646</v>
      </c>
      <c r="B224" s="1711" t="s">
        <v>5849</v>
      </c>
      <c r="C224" s="1712">
        <v>627.5028468385525</v>
      </c>
      <c r="D224" s="1707" t="s">
        <v>21</v>
      </c>
      <c r="E224" s="1707" t="s">
        <v>21</v>
      </c>
      <c r="F224" s="1706">
        <v>5</v>
      </c>
      <c r="G224" s="1707">
        <v>2456.4761794421097</v>
      </c>
      <c r="H224" s="1706">
        <v>20</v>
      </c>
      <c r="I224" s="1708">
        <v>184.22381581281999</v>
      </c>
      <c r="J224" s="1706" t="s">
        <v>27</v>
      </c>
      <c r="K224" s="1709">
        <v>0.30000000000000004</v>
      </c>
      <c r="L224" s="1710">
        <v>736.94285383263298</v>
      </c>
    </row>
    <row r="225" spans="1:12">
      <c r="A225" s="1711" t="s">
        <v>647</v>
      </c>
      <c r="B225" s="1711" t="s">
        <v>5850</v>
      </c>
      <c r="C225" s="1712">
        <v>2947.946940602375</v>
      </c>
      <c r="D225" s="1707" t="s">
        <v>21</v>
      </c>
      <c r="E225" s="1707" t="s">
        <v>21</v>
      </c>
      <c r="F225" s="1706">
        <v>35</v>
      </c>
      <c r="G225" s="1707">
        <v>2947.946940602375</v>
      </c>
      <c r="H225" s="1706">
        <v>35</v>
      </c>
      <c r="I225" s="1708">
        <v>184.22381581281999</v>
      </c>
      <c r="J225" s="1706" t="s">
        <v>27</v>
      </c>
      <c r="K225" s="1709">
        <v>0.30000000000000004</v>
      </c>
      <c r="L225" s="1710">
        <v>884.38408218071265</v>
      </c>
    </row>
    <row r="226" spans="1:12">
      <c r="A226" s="1711" t="s">
        <v>648</v>
      </c>
      <c r="B226" s="1711" t="s">
        <v>5851</v>
      </c>
      <c r="C226" s="1712">
        <v>1978.9349238293814</v>
      </c>
      <c r="D226" s="1707" t="s">
        <v>21</v>
      </c>
      <c r="E226" s="1707" t="s">
        <v>21</v>
      </c>
      <c r="F226" s="1706">
        <v>22</v>
      </c>
      <c r="G226" s="1707">
        <v>1978.9349238293814</v>
      </c>
      <c r="H226" s="1706">
        <v>22</v>
      </c>
      <c r="I226" s="1708">
        <v>184.22381581281999</v>
      </c>
      <c r="J226" s="1706" t="s">
        <v>27</v>
      </c>
      <c r="K226" s="1709">
        <v>0.30000000000000004</v>
      </c>
      <c r="L226" s="1710">
        <v>593.68047714881448</v>
      </c>
    </row>
    <row r="227" spans="1:12">
      <c r="A227" s="1711" t="s">
        <v>649</v>
      </c>
      <c r="B227" s="1711" t="s">
        <v>5852</v>
      </c>
      <c r="C227" s="1712">
        <v>968.02187421387885</v>
      </c>
      <c r="D227" s="1707" t="s">
        <v>21</v>
      </c>
      <c r="E227" s="1707" t="s">
        <v>21</v>
      </c>
      <c r="F227" s="1706">
        <v>11</v>
      </c>
      <c r="G227" s="1707">
        <v>968.02187421387885</v>
      </c>
      <c r="H227" s="1706">
        <v>11</v>
      </c>
      <c r="I227" s="1708">
        <v>184.22381581281999</v>
      </c>
      <c r="J227" s="1706" t="s">
        <v>27</v>
      </c>
      <c r="K227" s="1709">
        <v>0.4</v>
      </c>
      <c r="L227" s="1710">
        <v>387.20874968555154</v>
      </c>
    </row>
    <row r="228" spans="1:12">
      <c r="A228" s="1711" t="s">
        <v>650</v>
      </c>
      <c r="B228" s="1711" t="s">
        <v>5853</v>
      </c>
      <c r="C228" s="1712">
        <v>2008.8867362425824</v>
      </c>
      <c r="D228" s="1707" t="s">
        <v>21</v>
      </c>
      <c r="E228" s="1707" t="s">
        <v>21</v>
      </c>
      <c r="F228" s="1706">
        <v>20</v>
      </c>
      <c r="G228" s="1707">
        <v>1821.9523217298388</v>
      </c>
      <c r="H228" s="1706">
        <v>15</v>
      </c>
      <c r="I228" s="1708">
        <v>184.22381581281999</v>
      </c>
      <c r="J228" s="1706" t="s">
        <v>27</v>
      </c>
      <c r="K228" s="1709">
        <v>0.30000000000000004</v>
      </c>
      <c r="L228" s="1710">
        <v>546.58569651895175</v>
      </c>
    </row>
    <row r="229" spans="1:12">
      <c r="A229" s="1711" t="s">
        <v>651</v>
      </c>
      <c r="B229" s="1711" t="s">
        <v>5854</v>
      </c>
      <c r="C229" s="1712">
        <v>1101.4210808145219</v>
      </c>
      <c r="D229" s="1707" t="s">
        <v>21</v>
      </c>
      <c r="E229" s="1707" t="s">
        <v>21</v>
      </c>
      <c r="F229" s="1706">
        <v>8</v>
      </c>
      <c r="G229" s="1707">
        <v>910.34486371709079</v>
      </c>
      <c r="H229" s="1706">
        <v>11</v>
      </c>
      <c r="I229" s="1708">
        <v>184.22381581281999</v>
      </c>
      <c r="J229" s="1706" t="s">
        <v>22</v>
      </c>
      <c r="K229" s="1709">
        <v>0</v>
      </c>
      <c r="L229" s="1710">
        <v>0</v>
      </c>
    </row>
    <row r="230" spans="1:12">
      <c r="A230" s="1711" t="s">
        <v>652</v>
      </c>
      <c r="B230" s="1711" t="s">
        <v>5855</v>
      </c>
      <c r="C230" s="1712">
        <v>383.52271897684955</v>
      </c>
      <c r="D230" s="1707" t="s">
        <v>21</v>
      </c>
      <c r="E230" s="1707" t="s">
        <v>21</v>
      </c>
      <c r="F230" s="1706">
        <v>5</v>
      </c>
      <c r="G230" s="1707">
        <v>577.92092607433358</v>
      </c>
      <c r="H230" s="1706">
        <v>8</v>
      </c>
      <c r="I230" s="1708">
        <v>184.22381581281999</v>
      </c>
      <c r="J230" s="1706" t="s">
        <v>22</v>
      </c>
      <c r="K230" s="1709">
        <v>0</v>
      </c>
      <c r="L230" s="1710">
        <v>0</v>
      </c>
    </row>
    <row r="231" spans="1:12">
      <c r="A231" s="1711" t="s">
        <v>653</v>
      </c>
      <c r="B231" s="1711" t="s">
        <v>169</v>
      </c>
      <c r="C231" s="1712">
        <v>2000.9880990096501</v>
      </c>
      <c r="D231" s="1707" t="s">
        <v>21</v>
      </c>
      <c r="E231" s="1707" t="s">
        <v>21</v>
      </c>
      <c r="F231" s="1706">
        <v>16</v>
      </c>
      <c r="G231" s="1707">
        <v>3193.6823211825067</v>
      </c>
      <c r="H231" s="1706">
        <v>32</v>
      </c>
      <c r="I231" s="1708">
        <v>184.22381581281999</v>
      </c>
      <c r="J231" s="1706" t="s">
        <v>27</v>
      </c>
      <c r="K231" s="1709">
        <v>0.30000000000000004</v>
      </c>
      <c r="L231" s="1710">
        <v>958.10469635475215</v>
      </c>
    </row>
    <row r="232" spans="1:12">
      <c r="A232" s="1711" t="s">
        <v>654</v>
      </c>
      <c r="B232" s="1711" t="s">
        <v>5856</v>
      </c>
      <c r="C232" s="1712">
        <v>1937.799001146187</v>
      </c>
      <c r="D232" s="1707" t="s">
        <v>21</v>
      </c>
      <c r="E232" s="1707" t="s">
        <v>21</v>
      </c>
      <c r="F232" s="1706">
        <v>11</v>
      </c>
      <c r="G232" s="1707">
        <v>1220</v>
      </c>
      <c r="H232" s="1706">
        <v>20</v>
      </c>
      <c r="I232" s="1708">
        <v>184.22381581281999</v>
      </c>
      <c r="J232" s="1706" t="s">
        <v>27</v>
      </c>
      <c r="K232" s="1709">
        <v>0.30000000000000004</v>
      </c>
      <c r="L232" s="1710">
        <v>366.00000000000006</v>
      </c>
    </row>
    <row r="233" spans="1:12">
      <c r="A233" s="1711" t="s">
        <v>655</v>
      </c>
      <c r="B233" s="1711" t="s">
        <v>170</v>
      </c>
      <c r="C233" s="1712">
        <v>1428.7757128016272</v>
      </c>
      <c r="D233" s="1707" t="s">
        <v>21</v>
      </c>
      <c r="E233" s="1707" t="s">
        <v>21</v>
      </c>
      <c r="F233" s="1706">
        <v>8</v>
      </c>
      <c r="G233" s="1707">
        <v>610</v>
      </c>
      <c r="H233" s="1706">
        <v>11</v>
      </c>
      <c r="I233" s="1708">
        <v>184.22381581281999</v>
      </c>
      <c r="J233" s="1706" t="s">
        <v>27</v>
      </c>
      <c r="K233" s="1709">
        <v>0.4</v>
      </c>
      <c r="L233" s="1710">
        <v>244</v>
      </c>
    </row>
    <row r="234" spans="1:12">
      <c r="A234" s="1711" t="s">
        <v>656</v>
      </c>
      <c r="B234" s="1711" t="s">
        <v>171</v>
      </c>
      <c r="C234" s="1712">
        <v>1091.7671908631598</v>
      </c>
      <c r="D234" s="1707" t="s">
        <v>21</v>
      </c>
      <c r="E234" s="1707" t="s">
        <v>21</v>
      </c>
      <c r="F234" s="1706">
        <v>8</v>
      </c>
      <c r="G234" s="1707">
        <v>3161.2101458915608</v>
      </c>
      <c r="H234" s="1706">
        <v>31</v>
      </c>
      <c r="I234" s="1708">
        <v>184.22381581281999</v>
      </c>
      <c r="J234" s="1706" t="s">
        <v>27</v>
      </c>
      <c r="K234" s="1709">
        <v>0.30000000000000004</v>
      </c>
      <c r="L234" s="1710">
        <v>948.36304376746841</v>
      </c>
    </row>
    <row r="235" spans="1:12">
      <c r="A235" s="1711" t="s">
        <v>657</v>
      </c>
      <c r="B235" s="1711" t="s">
        <v>5857</v>
      </c>
      <c r="C235" s="1712">
        <v>1046.1306201839925</v>
      </c>
      <c r="D235" s="1707" t="s">
        <v>21</v>
      </c>
      <c r="E235" s="1707" t="s">
        <v>21</v>
      </c>
      <c r="F235" s="1706">
        <v>5</v>
      </c>
      <c r="G235" s="1707">
        <v>2305.5244456571713</v>
      </c>
      <c r="H235" s="1706">
        <v>19</v>
      </c>
      <c r="I235" s="1708">
        <v>184.22381581281999</v>
      </c>
      <c r="J235" s="1706" t="s">
        <v>27</v>
      </c>
      <c r="K235" s="1709">
        <v>0.30000000000000004</v>
      </c>
      <c r="L235" s="1710">
        <v>691.65733369715156</v>
      </c>
    </row>
    <row r="236" spans="1:12">
      <c r="A236" s="1711" t="s">
        <v>658</v>
      </c>
      <c r="B236" s="1711" t="s">
        <v>172</v>
      </c>
      <c r="C236" s="1712">
        <v>623.11471504247868</v>
      </c>
      <c r="D236" s="1707" t="s">
        <v>21</v>
      </c>
      <c r="E236" s="1707" t="s">
        <v>21</v>
      </c>
      <c r="F236" s="1706">
        <v>5</v>
      </c>
      <c r="G236" s="1707">
        <v>1572.7064357128475</v>
      </c>
      <c r="H236" s="1706">
        <v>10</v>
      </c>
      <c r="I236" s="1708">
        <v>184.22381581281999</v>
      </c>
      <c r="J236" s="1706" t="s">
        <v>27</v>
      </c>
      <c r="K236" s="1709">
        <v>0.4</v>
      </c>
      <c r="L236" s="1710">
        <v>629.082574285139</v>
      </c>
    </row>
    <row r="237" spans="1:12">
      <c r="A237" s="1711" t="s">
        <v>659</v>
      </c>
      <c r="B237" s="1711" t="s">
        <v>173</v>
      </c>
      <c r="C237" s="1712">
        <v>552.0269799460832</v>
      </c>
      <c r="D237" s="1707" t="s">
        <v>21</v>
      </c>
      <c r="E237" s="1707" t="s">
        <v>21</v>
      </c>
      <c r="F237" s="1706">
        <v>5</v>
      </c>
      <c r="G237" s="1707">
        <v>2825.9568766715229</v>
      </c>
      <c r="H237" s="1706">
        <v>26</v>
      </c>
      <c r="I237" s="1708">
        <v>184.22381581281999</v>
      </c>
      <c r="J237" s="1706" t="s">
        <v>27</v>
      </c>
      <c r="K237" s="1709">
        <v>0.30000000000000004</v>
      </c>
      <c r="L237" s="1710">
        <v>847.787063001457</v>
      </c>
    </row>
    <row r="238" spans="1:12">
      <c r="A238" s="1711" t="s">
        <v>660</v>
      </c>
      <c r="B238" s="1711" t="s">
        <v>174</v>
      </c>
      <c r="C238" s="1712">
        <v>1513.0278432862442</v>
      </c>
      <c r="D238" s="1707" t="s">
        <v>21</v>
      </c>
      <c r="E238" s="1707" t="s">
        <v>21</v>
      </c>
      <c r="F238" s="1706">
        <v>8</v>
      </c>
      <c r="G238" s="1707">
        <v>1807.0326736231882</v>
      </c>
      <c r="H238" s="1706">
        <v>15</v>
      </c>
      <c r="I238" s="1708">
        <v>184.22381581281999</v>
      </c>
      <c r="J238" s="1706" t="s">
        <v>27</v>
      </c>
      <c r="K238" s="1709">
        <v>0.30000000000000004</v>
      </c>
      <c r="L238" s="1710">
        <v>542.10980208695651</v>
      </c>
    </row>
    <row r="239" spans="1:12">
      <c r="A239" s="1711" t="s">
        <v>661</v>
      </c>
      <c r="B239" s="1711" t="s">
        <v>5858</v>
      </c>
      <c r="C239" s="1712">
        <v>1085.6238063486564</v>
      </c>
      <c r="D239" s="1707" t="s">
        <v>21</v>
      </c>
      <c r="E239" s="1707" t="s">
        <v>21</v>
      </c>
      <c r="F239" s="1706">
        <v>5</v>
      </c>
      <c r="G239" s="1707">
        <v>952.22459974801325</v>
      </c>
      <c r="H239" s="1706">
        <v>8</v>
      </c>
      <c r="I239" s="1708">
        <v>184.22381581281999</v>
      </c>
      <c r="J239" s="1706" t="s">
        <v>27</v>
      </c>
      <c r="K239" s="1709">
        <v>0.65</v>
      </c>
      <c r="L239" s="1710">
        <v>618.94598983620858</v>
      </c>
    </row>
    <row r="240" spans="1:12">
      <c r="A240" s="1711" t="s">
        <v>662</v>
      </c>
      <c r="B240" s="1711" t="s">
        <v>175</v>
      </c>
      <c r="C240" s="1712">
        <v>803.90574504071901</v>
      </c>
      <c r="D240" s="1707" t="s">
        <v>21</v>
      </c>
      <c r="E240" s="1707" t="s">
        <v>21</v>
      </c>
      <c r="F240" s="1706">
        <v>5</v>
      </c>
      <c r="G240" s="1707">
        <v>444.95656412188265</v>
      </c>
      <c r="H240" s="1706">
        <v>5</v>
      </c>
      <c r="I240" s="1708">
        <v>184.22381581281999</v>
      </c>
      <c r="J240" s="1706" t="s">
        <v>27</v>
      </c>
      <c r="K240" s="1709">
        <v>1</v>
      </c>
      <c r="L240" s="1710">
        <v>444.95656412188265</v>
      </c>
    </row>
    <row r="241" spans="1:12">
      <c r="A241" s="1711" t="s">
        <v>663</v>
      </c>
      <c r="B241" s="1711" t="s">
        <v>176</v>
      </c>
      <c r="C241" s="1712">
        <v>1855.3021233799998</v>
      </c>
      <c r="D241" s="1707" t="s">
        <v>21</v>
      </c>
      <c r="E241" s="1707" t="s">
        <v>21</v>
      </c>
      <c r="F241" s="1706">
        <v>27</v>
      </c>
      <c r="G241" s="1707">
        <v>2207.2302934251179</v>
      </c>
      <c r="H241" s="1706">
        <v>19</v>
      </c>
      <c r="I241" s="1708">
        <v>184.22381581281999</v>
      </c>
      <c r="J241" s="1706" t="s">
        <v>27</v>
      </c>
      <c r="K241" s="1709">
        <v>0.30000000000000004</v>
      </c>
      <c r="L241" s="1710">
        <v>662.16908802753551</v>
      </c>
    </row>
    <row r="242" spans="1:12">
      <c r="A242" s="1711" t="s">
        <v>664</v>
      </c>
      <c r="B242" s="1711" t="s">
        <v>5859</v>
      </c>
      <c r="C242" s="1712">
        <v>505.51278290770097</v>
      </c>
      <c r="D242" s="1707" t="s">
        <v>21</v>
      </c>
      <c r="E242" s="1707" t="s">
        <v>21</v>
      </c>
      <c r="F242" s="1706">
        <v>5</v>
      </c>
      <c r="G242" s="1707">
        <v>495.85889295633865</v>
      </c>
      <c r="H242" s="1706">
        <v>5</v>
      </c>
      <c r="I242" s="1708">
        <v>184.22381581281999</v>
      </c>
      <c r="J242" s="1706" t="s">
        <v>27</v>
      </c>
      <c r="K242" s="1709">
        <v>1</v>
      </c>
      <c r="L242" s="1710">
        <v>495.85889295633865</v>
      </c>
    </row>
    <row r="243" spans="1:12">
      <c r="A243" s="1711" t="s">
        <v>665</v>
      </c>
      <c r="B243" s="1711" t="s">
        <v>5860</v>
      </c>
      <c r="C243" s="1712">
        <v>3133.1261023966886</v>
      </c>
      <c r="D243" s="1707" t="s">
        <v>21</v>
      </c>
      <c r="E243" s="1707" t="s">
        <v>21</v>
      </c>
      <c r="F243" s="1706">
        <v>30</v>
      </c>
      <c r="G243" s="1707">
        <v>3133.1261023966886</v>
      </c>
      <c r="H243" s="1706">
        <v>30</v>
      </c>
      <c r="I243" s="1708">
        <v>184.22381581281999</v>
      </c>
      <c r="J243" s="1706" t="s">
        <v>27</v>
      </c>
      <c r="K243" s="1709">
        <v>0.30000000000000004</v>
      </c>
      <c r="L243" s="1710">
        <v>939.93783071900668</v>
      </c>
    </row>
    <row r="244" spans="1:12">
      <c r="A244" s="1711" t="s">
        <v>666</v>
      </c>
      <c r="B244" s="1711" t="s">
        <v>5861</v>
      </c>
      <c r="C244" s="1712">
        <v>2374.7733445723547</v>
      </c>
      <c r="D244" s="1707" t="s">
        <v>21</v>
      </c>
      <c r="E244" s="1707" t="s">
        <v>21</v>
      </c>
      <c r="F244" s="1706">
        <v>21</v>
      </c>
      <c r="G244" s="1707">
        <v>2374.7733445723547</v>
      </c>
      <c r="H244" s="1706">
        <v>21</v>
      </c>
      <c r="I244" s="1708">
        <v>184.22381581281999</v>
      </c>
      <c r="J244" s="1706" t="s">
        <v>27</v>
      </c>
      <c r="K244" s="1709">
        <v>0.30000000000000004</v>
      </c>
      <c r="L244" s="1710">
        <v>712.43200337170651</v>
      </c>
    </row>
    <row r="245" spans="1:12">
      <c r="A245" s="1711" t="s">
        <v>667</v>
      </c>
      <c r="B245" s="1711" t="s">
        <v>5862</v>
      </c>
      <c r="C245" s="1712">
        <v>1221.7582102432982</v>
      </c>
      <c r="D245" s="1707" t="s">
        <v>21</v>
      </c>
      <c r="E245" s="1707" t="s">
        <v>21</v>
      </c>
      <c r="F245" s="1706">
        <v>26</v>
      </c>
      <c r="G245" s="1707">
        <v>1530.5754513790453</v>
      </c>
      <c r="H245" s="1706">
        <v>26</v>
      </c>
      <c r="I245" s="1708">
        <v>184.22381581281999</v>
      </c>
      <c r="J245" s="1706" t="s">
        <v>27</v>
      </c>
      <c r="K245" s="1709">
        <v>0.30000000000000004</v>
      </c>
      <c r="L245" s="1710">
        <v>459.17263541371364</v>
      </c>
    </row>
    <row r="246" spans="1:12">
      <c r="A246" s="1711" t="s">
        <v>668</v>
      </c>
      <c r="B246" s="1711" t="s">
        <v>5863</v>
      </c>
      <c r="C246" s="1712">
        <v>3361.3089557925259</v>
      </c>
      <c r="D246" s="1707" t="s">
        <v>21</v>
      </c>
      <c r="E246" s="1707" t="s">
        <v>21</v>
      </c>
      <c r="F246" s="1706">
        <v>15</v>
      </c>
      <c r="G246" s="1707">
        <v>3076.9580154069436</v>
      </c>
      <c r="H246" s="1706">
        <v>28</v>
      </c>
      <c r="I246" s="1708">
        <v>184.22381581281999</v>
      </c>
      <c r="J246" s="1706" t="s">
        <v>27</v>
      </c>
      <c r="K246" s="1709">
        <v>0.30000000000000004</v>
      </c>
      <c r="L246" s="1710">
        <v>923.08740462208323</v>
      </c>
    </row>
    <row r="247" spans="1:12">
      <c r="A247" s="1711" t="s">
        <v>669</v>
      </c>
      <c r="B247" s="1711" t="s">
        <v>5864</v>
      </c>
      <c r="C247" s="1712">
        <v>2589.930932014855</v>
      </c>
      <c r="D247" s="1707" t="s">
        <v>21</v>
      </c>
      <c r="E247" s="1707" t="s">
        <v>21</v>
      </c>
      <c r="F247" s="1706">
        <v>22</v>
      </c>
      <c r="G247" s="1707">
        <v>2589.930932014855</v>
      </c>
      <c r="H247" s="1706">
        <v>22</v>
      </c>
      <c r="I247" s="1708">
        <v>184.22381581281999</v>
      </c>
      <c r="J247" s="1706" t="s">
        <v>27</v>
      </c>
      <c r="K247" s="1709">
        <v>0.30000000000000004</v>
      </c>
      <c r="L247" s="1710">
        <v>776.97927960445656</v>
      </c>
    </row>
    <row r="248" spans="1:12">
      <c r="A248" s="1711" t="s">
        <v>670</v>
      </c>
      <c r="B248" s="1711" t="s">
        <v>5865</v>
      </c>
      <c r="C248" s="1712">
        <v>1498.9858215388078</v>
      </c>
      <c r="D248" s="1707" t="s">
        <v>21</v>
      </c>
      <c r="E248" s="1707" t="s">
        <v>21</v>
      </c>
      <c r="F248" s="1706">
        <v>6</v>
      </c>
      <c r="G248" s="1707">
        <v>2013.2748680386565</v>
      </c>
      <c r="H248" s="1706">
        <v>18</v>
      </c>
      <c r="I248" s="1708">
        <v>184.22381581281999</v>
      </c>
      <c r="J248" s="1706" t="s">
        <v>27</v>
      </c>
      <c r="K248" s="1709">
        <v>0.30000000000000004</v>
      </c>
      <c r="L248" s="1710">
        <v>603.982460411597</v>
      </c>
    </row>
    <row r="249" spans="1:12">
      <c r="A249" s="1711" t="s">
        <v>671</v>
      </c>
      <c r="B249" s="1711" t="s">
        <v>5866</v>
      </c>
      <c r="C249" s="1712">
        <v>3627.2297426345976</v>
      </c>
      <c r="D249" s="1707" t="s">
        <v>21</v>
      </c>
      <c r="E249" s="1707" t="s">
        <v>21</v>
      </c>
      <c r="F249" s="1706">
        <v>29</v>
      </c>
      <c r="G249" s="1707">
        <v>2723.2745926433963</v>
      </c>
      <c r="H249" s="1706">
        <v>23</v>
      </c>
      <c r="I249" s="1708">
        <v>184.22381581281999</v>
      </c>
      <c r="J249" s="1706" t="s">
        <v>27</v>
      </c>
      <c r="K249" s="1709">
        <v>0.30000000000000004</v>
      </c>
      <c r="L249" s="1710">
        <v>816.98237779301905</v>
      </c>
    </row>
    <row r="250" spans="1:12">
      <c r="A250" s="1711" t="s">
        <v>672</v>
      </c>
      <c r="B250" s="1711" t="s">
        <v>5867</v>
      </c>
      <c r="C250" s="1712">
        <v>3201.5809584154395</v>
      </c>
      <c r="D250" s="1707" t="s">
        <v>21</v>
      </c>
      <c r="E250" s="1707" t="s">
        <v>21</v>
      </c>
      <c r="F250" s="1706">
        <v>23</v>
      </c>
      <c r="G250" s="1707">
        <v>2082.607350416622</v>
      </c>
      <c r="H250" s="1706">
        <v>16</v>
      </c>
      <c r="I250" s="1708">
        <v>184.22381581281999</v>
      </c>
      <c r="J250" s="1706" t="s">
        <v>27</v>
      </c>
      <c r="K250" s="1709">
        <v>0.30000000000000004</v>
      </c>
      <c r="L250" s="1710">
        <v>624.78220512498672</v>
      </c>
    </row>
    <row r="251" spans="1:12">
      <c r="A251" s="1711" t="s">
        <v>673</v>
      </c>
      <c r="B251" s="1711" t="s">
        <v>5868</v>
      </c>
      <c r="C251" s="1712">
        <v>2362.5701590061303</v>
      </c>
      <c r="D251" s="1707" t="s">
        <v>21</v>
      </c>
      <c r="E251" s="1707" t="s">
        <v>21</v>
      </c>
      <c r="F251" s="1706">
        <v>16</v>
      </c>
      <c r="G251" s="1707">
        <v>1540.2342604219014</v>
      </c>
      <c r="H251" s="1706">
        <v>12</v>
      </c>
      <c r="I251" s="1708">
        <v>184.22381581281999</v>
      </c>
      <c r="J251" s="1706" t="s">
        <v>27</v>
      </c>
      <c r="K251" s="1709">
        <v>0.30000000000000004</v>
      </c>
      <c r="L251" s="1710">
        <v>462.07027812657049</v>
      </c>
    </row>
    <row r="252" spans="1:12">
      <c r="A252" s="1711" t="s">
        <v>674</v>
      </c>
      <c r="B252" s="1711" t="s">
        <v>177</v>
      </c>
      <c r="C252" s="1712">
        <v>3286.7107152592712</v>
      </c>
      <c r="D252" s="1707" t="s">
        <v>21</v>
      </c>
      <c r="E252" s="1707" t="s">
        <v>21</v>
      </c>
      <c r="F252" s="1706">
        <v>40</v>
      </c>
      <c r="G252" s="1707">
        <v>2538.0954308490818</v>
      </c>
      <c r="H252" s="1706">
        <v>27</v>
      </c>
      <c r="I252" s="1708">
        <v>184.22381581281999</v>
      </c>
      <c r="J252" s="1706" t="s">
        <v>27</v>
      </c>
      <c r="K252" s="1709">
        <v>0.30000000000000004</v>
      </c>
      <c r="L252" s="1710">
        <v>761.42862925472468</v>
      </c>
    </row>
    <row r="253" spans="1:12">
      <c r="A253" s="1711" t="s">
        <v>675</v>
      </c>
      <c r="B253" s="1711" t="s">
        <v>5869</v>
      </c>
      <c r="C253" s="1712">
        <v>2745.2152516237652</v>
      </c>
      <c r="D253" s="1707" t="s">
        <v>21</v>
      </c>
      <c r="E253" s="1707" t="s">
        <v>21</v>
      </c>
      <c r="F253" s="1706">
        <v>26</v>
      </c>
      <c r="G253" s="1707">
        <v>1720.1476640609269</v>
      </c>
      <c r="H253" s="1706">
        <v>14</v>
      </c>
      <c r="I253" s="1708">
        <v>184.22381581281999</v>
      </c>
      <c r="J253" s="1706" t="s">
        <v>27</v>
      </c>
      <c r="K253" s="1709">
        <v>0.30000000000000004</v>
      </c>
      <c r="L253" s="1710">
        <v>516.04429921827818</v>
      </c>
    </row>
    <row r="254" spans="1:12">
      <c r="A254" s="1711" t="s">
        <v>676</v>
      </c>
      <c r="B254" s="1711" t="s">
        <v>178</v>
      </c>
      <c r="C254" s="1712">
        <v>558.85075187796576</v>
      </c>
      <c r="D254" s="1707" t="s">
        <v>21</v>
      </c>
      <c r="E254" s="1707" t="s">
        <v>21</v>
      </c>
      <c r="F254" s="1706">
        <v>5</v>
      </c>
      <c r="G254" s="1707">
        <v>448.96336405774679</v>
      </c>
      <c r="H254" s="1706">
        <v>5</v>
      </c>
      <c r="I254" s="1708">
        <v>184.22381581281999</v>
      </c>
      <c r="J254" s="1706" t="s">
        <v>22</v>
      </c>
      <c r="K254" s="1709">
        <v>0</v>
      </c>
      <c r="L254" s="1710">
        <v>0</v>
      </c>
    </row>
    <row r="255" spans="1:12">
      <c r="A255" s="1711" t="s">
        <v>677</v>
      </c>
      <c r="B255" s="1711" t="s">
        <v>179</v>
      </c>
      <c r="C255" s="1712">
        <v>4120.4557565132927</v>
      </c>
      <c r="D255" s="1707" t="s">
        <v>21</v>
      </c>
      <c r="E255" s="1707" t="s">
        <v>21</v>
      </c>
      <c r="F255" s="1706">
        <v>47</v>
      </c>
      <c r="G255" s="1707">
        <v>3069.0593781740113</v>
      </c>
      <c r="H255" s="1706">
        <v>31</v>
      </c>
      <c r="I255" s="1708">
        <v>184.22381581281999</v>
      </c>
      <c r="J255" s="1706" t="s">
        <v>27</v>
      </c>
      <c r="K255" s="1709">
        <v>0.30000000000000004</v>
      </c>
      <c r="L255" s="1710">
        <v>920.71781345220347</v>
      </c>
    </row>
    <row r="256" spans="1:12">
      <c r="A256" s="1711" t="s">
        <v>678</v>
      </c>
      <c r="B256" s="1711" t="s">
        <v>5870</v>
      </c>
      <c r="C256" s="1712">
        <v>2915.4747653114282</v>
      </c>
      <c r="D256" s="1707" t="s">
        <v>21</v>
      </c>
      <c r="E256" s="1707" t="s">
        <v>21</v>
      </c>
      <c r="F256" s="1706">
        <v>39</v>
      </c>
      <c r="G256" s="1707">
        <v>2154.5727118722325</v>
      </c>
      <c r="H256" s="1706">
        <v>20</v>
      </c>
      <c r="I256" s="1708">
        <v>184.22381581281999</v>
      </c>
      <c r="J256" s="1706" t="s">
        <v>27</v>
      </c>
      <c r="K256" s="1709">
        <v>0.30000000000000004</v>
      </c>
      <c r="L256" s="1710">
        <v>646.3718135616698</v>
      </c>
    </row>
    <row r="257" spans="1:12">
      <c r="A257" s="1711" t="s">
        <v>679</v>
      </c>
      <c r="B257" s="1711" t="s">
        <v>180</v>
      </c>
      <c r="C257" s="1712">
        <v>1589.3813365379281</v>
      </c>
      <c r="D257" s="1707" t="s">
        <v>21</v>
      </c>
      <c r="E257" s="1707" t="s">
        <v>21</v>
      </c>
      <c r="F257" s="1706">
        <v>14</v>
      </c>
      <c r="G257" s="1707">
        <v>1269.9253417837558</v>
      </c>
      <c r="H257" s="1706">
        <v>9</v>
      </c>
      <c r="I257" s="1708">
        <v>184.22381581281999</v>
      </c>
      <c r="J257" s="1706" t="s">
        <v>27</v>
      </c>
      <c r="K257" s="1709">
        <v>0.4</v>
      </c>
      <c r="L257" s="1710">
        <v>507.97013671350237</v>
      </c>
    </row>
    <row r="258" spans="1:12">
      <c r="A258" s="1711" t="s">
        <v>680</v>
      </c>
      <c r="B258" s="1711" t="s">
        <v>5871</v>
      </c>
      <c r="C258" s="1712">
        <v>3920.3992864319989</v>
      </c>
      <c r="D258" s="1707" t="s">
        <v>21</v>
      </c>
      <c r="E258" s="1707" t="s">
        <v>21</v>
      </c>
      <c r="F258" s="1706">
        <v>42</v>
      </c>
      <c r="G258" s="1707">
        <v>3920.3992864319989</v>
      </c>
      <c r="H258" s="1706">
        <v>42</v>
      </c>
      <c r="I258" s="1708">
        <v>184.22381581281999</v>
      </c>
      <c r="J258" s="1706" t="s">
        <v>27</v>
      </c>
      <c r="K258" s="1709">
        <v>0.30000000000000004</v>
      </c>
      <c r="L258" s="1710">
        <v>1176.1197859295999</v>
      </c>
    </row>
    <row r="259" spans="1:12">
      <c r="A259" s="1711" t="s">
        <v>681</v>
      </c>
      <c r="B259" s="1711" t="s">
        <v>5872</v>
      </c>
      <c r="C259" s="1712">
        <v>2781.1979323515702</v>
      </c>
      <c r="D259" s="1707" t="s">
        <v>21</v>
      </c>
      <c r="E259" s="1707" t="s">
        <v>21</v>
      </c>
      <c r="F259" s="1706">
        <v>17</v>
      </c>
      <c r="G259" s="1707">
        <v>2901.4327435639921</v>
      </c>
      <c r="H259" s="1706">
        <v>31</v>
      </c>
      <c r="I259" s="1708">
        <v>184.22381581281999</v>
      </c>
      <c r="J259" s="1706" t="s">
        <v>27</v>
      </c>
      <c r="K259" s="1709">
        <v>0.30000000000000004</v>
      </c>
      <c r="L259" s="1710">
        <v>870.42982306919771</v>
      </c>
    </row>
    <row r="260" spans="1:12">
      <c r="A260" s="1711" t="s">
        <v>682</v>
      </c>
      <c r="B260" s="1711" t="s">
        <v>5873</v>
      </c>
      <c r="C260" s="1712">
        <v>1440.184855471419</v>
      </c>
      <c r="D260" s="1707" t="s">
        <v>21</v>
      </c>
      <c r="E260" s="1707" t="s">
        <v>21</v>
      </c>
      <c r="F260" s="1706">
        <v>14</v>
      </c>
      <c r="G260" s="1707">
        <v>1785.9696410020338</v>
      </c>
      <c r="H260" s="1706">
        <v>11</v>
      </c>
      <c r="I260" s="1708">
        <v>184.22381581281999</v>
      </c>
      <c r="J260" s="1706" t="s">
        <v>27</v>
      </c>
      <c r="K260" s="1709">
        <v>0.30000000000000004</v>
      </c>
      <c r="L260" s="1710">
        <v>535.79089230061015</v>
      </c>
    </row>
    <row r="261" spans="1:12">
      <c r="A261" s="1711" t="s">
        <v>683</v>
      </c>
      <c r="B261" s="1711" t="s">
        <v>5874</v>
      </c>
      <c r="C261" s="1712">
        <v>1260.2714518323935</v>
      </c>
      <c r="D261" s="1707" t="s">
        <v>21</v>
      </c>
      <c r="E261" s="1707" t="s">
        <v>21</v>
      </c>
      <c r="F261" s="1706">
        <v>5</v>
      </c>
      <c r="G261" s="1707">
        <v>2610.0607923046928</v>
      </c>
      <c r="H261" s="1706">
        <v>27</v>
      </c>
      <c r="I261" s="1708">
        <v>184.22381581281999</v>
      </c>
      <c r="J261" s="1706" t="s">
        <v>27</v>
      </c>
      <c r="K261" s="1709">
        <v>0.30000000000000004</v>
      </c>
      <c r="L261" s="1710">
        <v>783.01823769140799</v>
      </c>
    </row>
    <row r="262" spans="1:12">
      <c r="A262" s="1711" t="s">
        <v>684</v>
      </c>
      <c r="B262" s="1711" t="s">
        <v>5875</v>
      </c>
      <c r="C262" s="1712">
        <v>923.26292989392618</v>
      </c>
      <c r="D262" s="1707" t="s">
        <v>21</v>
      </c>
      <c r="E262" s="1707" t="s">
        <v>21</v>
      </c>
      <c r="F262" s="1706">
        <v>5</v>
      </c>
      <c r="G262" s="1707">
        <v>1482.3109207137275</v>
      </c>
      <c r="H262" s="1706">
        <v>12</v>
      </c>
      <c r="I262" s="1708">
        <v>184.22381581281999</v>
      </c>
      <c r="J262" s="1706" t="s">
        <v>27</v>
      </c>
      <c r="K262" s="1709">
        <v>0.4</v>
      </c>
      <c r="L262" s="1710">
        <v>592.92436828549103</v>
      </c>
    </row>
    <row r="263" spans="1:12">
      <c r="A263" s="1711" t="s">
        <v>685</v>
      </c>
      <c r="B263" s="1711" t="s">
        <v>5876</v>
      </c>
      <c r="C263" s="1712">
        <v>1919.3688476026773</v>
      </c>
      <c r="D263" s="1707" t="s">
        <v>21</v>
      </c>
      <c r="E263" s="1707" t="s">
        <v>21</v>
      </c>
      <c r="F263" s="1706">
        <v>14</v>
      </c>
      <c r="G263" s="1707">
        <v>2445.0670367723178</v>
      </c>
      <c r="H263" s="1706">
        <v>22</v>
      </c>
      <c r="I263" s="1708">
        <v>184.22381581281999</v>
      </c>
      <c r="J263" s="1706" t="s">
        <v>27</v>
      </c>
      <c r="K263" s="1709">
        <v>0.30000000000000004</v>
      </c>
      <c r="L263" s="1710">
        <v>733.52011103169548</v>
      </c>
    </row>
    <row r="264" spans="1:12">
      <c r="A264" s="1711" t="s">
        <v>686</v>
      </c>
      <c r="B264" s="1711" t="s">
        <v>5877</v>
      </c>
      <c r="C264" s="1712">
        <v>970.65475329152309</v>
      </c>
      <c r="D264" s="1707" t="s">
        <v>21</v>
      </c>
      <c r="E264" s="1707" t="s">
        <v>21</v>
      </c>
      <c r="F264" s="1706">
        <v>8</v>
      </c>
      <c r="G264" s="1707">
        <v>1393.6706584330366</v>
      </c>
      <c r="H264" s="1706">
        <v>9</v>
      </c>
      <c r="I264" s="1708">
        <v>184.22381581281999</v>
      </c>
      <c r="J264" s="1706" t="s">
        <v>27</v>
      </c>
      <c r="K264" s="1709">
        <v>0.4</v>
      </c>
      <c r="L264" s="1710">
        <v>557.46826337321465</v>
      </c>
    </row>
    <row r="265" spans="1:12">
      <c r="A265" s="1711" t="s">
        <v>687</v>
      </c>
      <c r="B265" s="1711" t="s">
        <v>5878</v>
      </c>
      <c r="C265" s="1712">
        <v>3702.4286399916491</v>
      </c>
      <c r="D265" s="1707" t="s">
        <v>21</v>
      </c>
      <c r="E265" s="1707" t="s">
        <v>21</v>
      </c>
      <c r="F265" s="1706">
        <v>38</v>
      </c>
      <c r="G265" s="1707">
        <v>3702.4286399916491</v>
      </c>
      <c r="H265" s="1706">
        <v>38</v>
      </c>
      <c r="I265" s="1708">
        <v>184.22381581281999</v>
      </c>
      <c r="J265" s="1706" t="s">
        <v>27</v>
      </c>
      <c r="K265" s="1709">
        <v>0.30000000000000004</v>
      </c>
      <c r="L265" s="1710">
        <v>1110.728591997495</v>
      </c>
    </row>
    <row r="266" spans="1:12">
      <c r="A266" s="1711" t="s">
        <v>688</v>
      </c>
      <c r="B266" s="1711" t="s">
        <v>5879</v>
      </c>
      <c r="C266" s="1712">
        <v>2289.8734422511743</v>
      </c>
      <c r="D266" s="1707" t="s">
        <v>21</v>
      </c>
      <c r="E266" s="1707" t="s">
        <v>21</v>
      </c>
      <c r="F266" s="1706">
        <v>18</v>
      </c>
      <c r="G266" s="1707">
        <v>2289.8734422511743</v>
      </c>
      <c r="H266" s="1706">
        <v>18</v>
      </c>
      <c r="I266" s="1708">
        <v>184.22381581281999</v>
      </c>
      <c r="J266" s="1706" t="s">
        <v>27</v>
      </c>
      <c r="K266" s="1709">
        <v>0.30000000000000004</v>
      </c>
      <c r="L266" s="1710">
        <v>686.96203267535236</v>
      </c>
    </row>
    <row r="267" spans="1:12">
      <c r="A267" s="1711" t="s">
        <v>689</v>
      </c>
      <c r="B267" s="1711" t="s">
        <v>5880</v>
      </c>
      <c r="C267" s="1712">
        <v>712.632603682384</v>
      </c>
      <c r="D267" s="1707" t="s">
        <v>21</v>
      </c>
      <c r="E267" s="1707" t="s">
        <v>21</v>
      </c>
      <c r="F267" s="1706">
        <v>26</v>
      </c>
      <c r="G267" s="1707">
        <v>712.632603682384</v>
      </c>
      <c r="H267" s="1706">
        <v>26</v>
      </c>
      <c r="I267" s="1708">
        <v>184.22381581281999</v>
      </c>
      <c r="J267" s="1706" t="s">
        <v>27</v>
      </c>
      <c r="K267" s="1709">
        <v>0.30000000000000004</v>
      </c>
      <c r="L267" s="1710">
        <v>213.78978110471525</v>
      </c>
    </row>
    <row r="268" spans="1:12">
      <c r="A268" s="1711" t="s">
        <v>690</v>
      </c>
      <c r="B268" s="1711" t="s">
        <v>5881</v>
      </c>
      <c r="C268" s="1712">
        <v>878.50398557397341</v>
      </c>
      <c r="D268" s="1707" t="s">
        <v>21</v>
      </c>
      <c r="E268" s="1707" t="s">
        <v>21</v>
      </c>
      <c r="F268" s="1706">
        <v>5</v>
      </c>
      <c r="G268" s="1707">
        <v>3207.7243429299428</v>
      </c>
      <c r="H268" s="1706">
        <v>34</v>
      </c>
      <c r="I268" s="1708">
        <v>184.22381581281999</v>
      </c>
      <c r="J268" s="1706" t="s">
        <v>27</v>
      </c>
      <c r="K268" s="1709">
        <v>0.30000000000000004</v>
      </c>
      <c r="L268" s="1710">
        <v>962.31730287898301</v>
      </c>
    </row>
    <row r="269" spans="1:12">
      <c r="A269" s="1711" t="s">
        <v>691</v>
      </c>
      <c r="B269" s="1711" t="s">
        <v>5882</v>
      </c>
      <c r="C269" s="1712">
        <v>655.58689033342478</v>
      </c>
      <c r="D269" s="1707" t="s">
        <v>21</v>
      </c>
      <c r="E269" s="1707" t="s">
        <v>21</v>
      </c>
      <c r="F269" s="1706">
        <v>5</v>
      </c>
      <c r="G269" s="1707">
        <v>2313.4230828901041</v>
      </c>
      <c r="H269" s="1706">
        <v>22</v>
      </c>
      <c r="I269" s="1708">
        <v>184.22381581281999</v>
      </c>
      <c r="J269" s="1706" t="s">
        <v>27</v>
      </c>
      <c r="K269" s="1709">
        <v>0.30000000000000004</v>
      </c>
      <c r="L269" s="1710">
        <v>694.02692486703131</v>
      </c>
    </row>
    <row r="270" spans="1:12">
      <c r="A270" s="1711" t="s">
        <v>692</v>
      </c>
      <c r="B270" s="1711" t="s">
        <v>5883</v>
      </c>
      <c r="C270" s="1712">
        <v>645.93300038206235</v>
      </c>
      <c r="D270" s="1707" t="s">
        <v>21</v>
      </c>
      <c r="E270" s="1707" t="s">
        <v>21</v>
      </c>
      <c r="F270" s="1706">
        <v>5</v>
      </c>
      <c r="G270" s="1707">
        <v>1531.4579968297542</v>
      </c>
      <c r="H270" s="1706">
        <v>11</v>
      </c>
      <c r="I270" s="1708">
        <v>184.22381581281999</v>
      </c>
      <c r="J270" s="1706" t="s">
        <v>27</v>
      </c>
      <c r="K270" s="1709">
        <v>0.4</v>
      </c>
      <c r="L270" s="1710">
        <v>612.58319873190169</v>
      </c>
    </row>
    <row r="271" spans="1:12">
      <c r="A271" s="1711" t="s">
        <v>693</v>
      </c>
      <c r="B271" s="1711" t="s">
        <v>181</v>
      </c>
      <c r="C271" s="1712">
        <v>447.09543421812242</v>
      </c>
      <c r="D271" s="1707" t="s">
        <v>21</v>
      </c>
      <c r="E271" s="1707" t="s">
        <v>21</v>
      </c>
      <c r="F271" s="1706">
        <v>5</v>
      </c>
      <c r="G271" s="1707">
        <v>447.09543421812242</v>
      </c>
      <c r="H271" s="1706">
        <v>5</v>
      </c>
      <c r="I271" s="1708">
        <v>184.22381581281999</v>
      </c>
      <c r="J271" s="1706" t="s">
        <v>27</v>
      </c>
      <c r="K271" s="1709">
        <v>1</v>
      </c>
      <c r="L271" s="1710">
        <v>447.09543421812242</v>
      </c>
    </row>
    <row r="272" spans="1:12">
      <c r="A272" s="1711" t="s">
        <v>694</v>
      </c>
      <c r="B272" s="1711" t="s">
        <v>5884</v>
      </c>
      <c r="C272" s="1712">
        <v>626.6252204793376</v>
      </c>
      <c r="D272" s="1707" t="s">
        <v>21</v>
      </c>
      <c r="E272" s="1707" t="s">
        <v>21</v>
      </c>
      <c r="F272" s="1706">
        <v>5</v>
      </c>
      <c r="G272" s="1707">
        <v>2907.5761280784959</v>
      </c>
      <c r="H272" s="1706">
        <v>25</v>
      </c>
      <c r="I272" s="1708">
        <v>184.22381581281999</v>
      </c>
      <c r="J272" s="1706" t="s">
        <v>27</v>
      </c>
      <c r="K272" s="1709">
        <v>0.30000000000000004</v>
      </c>
      <c r="L272" s="1710">
        <v>872.27283842354893</v>
      </c>
    </row>
    <row r="273" spans="1:12">
      <c r="A273" s="1711" t="s">
        <v>695</v>
      </c>
      <c r="B273" s="1711" t="s">
        <v>5885</v>
      </c>
      <c r="C273" s="1712">
        <v>478.30636577204353</v>
      </c>
      <c r="D273" s="1707" t="s">
        <v>21</v>
      </c>
      <c r="E273" s="1707" t="s">
        <v>21</v>
      </c>
      <c r="F273" s="1706">
        <v>5</v>
      </c>
      <c r="G273" s="1707">
        <v>1530.580370470539</v>
      </c>
      <c r="H273" s="1706">
        <v>13</v>
      </c>
      <c r="I273" s="1708">
        <v>184.22381581281999</v>
      </c>
      <c r="J273" s="1706" t="s">
        <v>27</v>
      </c>
      <c r="K273" s="1709">
        <v>0.4</v>
      </c>
      <c r="L273" s="1710">
        <v>612.23214818821566</v>
      </c>
    </row>
    <row r="274" spans="1:12">
      <c r="A274" s="1711" t="s">
        <v>696</v>
      </c>
      <c r="B274" s="1711" t="s">
        <v>182</v>
      </c>
      <c r="C274" s="1712">
        <v>306.29159936595079</v>
      </c>
      <c r="D274" s="1707" t="s">
        <v>21</v>
      </c>
      <c r="E274" s="1707" t="s">
        <v>21</v>
      </c>
      <c r="F274" s="1706">
        <v>5</v>
      </c>
      <c r="G274" s="1707">
        <v>361.58205999648055</v>
      </c>
      <c r="H274" s="1706">
        <v>5</v>
      </c>
      <c r="I274" s="1708">
        <v>184.22381581281999</v>
      </c>
      <c r="J274" s="1706" t="s">
        <v>22</v>
      </c>
      <c r="K274" s="1709">
        <v>0</v>
      </c>
      <c r="L274" s="1710">
        <v>0</v>
      </c>
    </row>
    <row r="275" spans="1:12">
      <c r="A275" s="1711" t="s">
        <v>697</v>
      </c>
      <c r="B275" s="1711" t="s">
        <v>183</v>
      </c>
      <c r="C275" s="1712">
        <v>183.67580121403398</v>
      </c>
      <c r="D275" s="1707" t="s">
        <v>21</v>
      </c>
      <c r="E275" s="1707" t="s">
        <v>21</v>
      </c>
      <c r="F275" s="1706">
        <v>5</v>
      </c>
      <c r="G275" s="1707">
        <v>183.67580121403398</v>
      </c>
      <c r="H275" s="1706">
        <v>5</v>
      </c>
      <c r="I275" s="1708">
        <v>184.22381581281999</v>
      </c>
      <c r="J275" s="1706" t="s">
        <v>22</v>
      </c>
      <c r="K275" s="1709">
        <v>0</v>
      </c>
      <c r="L275" s="1710">
        <v>0</v>
      </c>
    </row>
    <row r="276" spans="1:12">
      <c r="A276" s="1711" t="s">
        <v>698</v>
      </c>
      <c r="B276" s="1711" t="s">
        <v>184</v>
      </c>
      <c r="C276" s="1712">
        <v>162.10947867916926</v>
      </c>
      <c r="D276" s="1707" t="s">
        <v>21</v>
      </c>
      <c r="E276" s="1707" t="s">
        <v>21</v>
      </c>
      <c r="F276" s="1706">
        <v>5</v>
      </c>
      <c r="G276" s="1707">
        <v>162.10947867916926</v>
      </c>
      <c r="H276" s="1706">
        <v>5</v>
      </c>
      <c r="I276" s="1708">
        <v>184.22381581281999</v>
      </c>
      <c r="J276" s="1706" t="s">
        <v>22</v>
      </c>
      <c r="K276" s="1709">
        <v>0</v>
      </c>
      <c r="L276" s="1710">
        <v>0</v>
      </c>
    </row>
    <row r="277" spans="1:12">
      <c r="A277" s="1711" t="s">
        <v>699</v>
      </c>
      <c r="B277" s="1711" t="s">
        <v>5886</v>
      </c>
      <c r="C277" s="1712">
        <v>223.46541774611012</v>
      </c>
      <c r="D277" s="1707" t="s">
        <v>21</v>
      </c>
      <c r="E277" s="1707" t="s">
        <v>21</v>
      </c>
      <c r="F277" s="1706">
        <v>5</v>
      </c>
      <c r="G277" s="1707">
        <v>652.07638489656563</v>
      </c>
      <c r="H277" s="1706">
        <v>13</v>
      </c>
      <c r="I277" s="1708">
        <v>184.22381581281999</v>
      </c>
      <c r="J277" s="1706" t="s">
        <v>22</v>
      </c>
      <c r="K277" s="1709">
        <v>0</v>
      </c>
      <c r="L277" s="1710">
        <v>0</v>
      </c>
    </row>
    <row r="278" spans="1:12">
      <c r="A278" s="1711" t="s">
        <v>700</v>
      </c>
      <c r="B278" s="1711" t="s">
        <v>5887</v>
      </c>
      <c r="C278" s="1712">
        <v>1125.7046975108685</v>
      </c>
      <c r="D278" s="1707" t="s">
        <v>21</v>
      </c>
      <c r="E278" s="1707" t="s">
        <v>21</v>
      </c>
      <c r="F278" s="1706">
        <v>5</v>
      </c>
      <c r="G278" s="1707">
        <v>1125.7046975108685</v>
      </c>
      <c r="H278" s="1706">
        <v>5</v>
      </c>
      <c r="I278" s="1708">
        <v>322.44872980571097</v>
      </c>
      <c r="J278" s="1706" t="s">
        <v>22</v>
      </c>
      <c r="K278" s="1709">
        <v>0</v>
      </c>
      <c r="L278" s="1710">
        <v>0</v>
      </c>
    </row>
    <row r="279" spans="1:12">
      <c r="A279" s="1711" t="s">
        <v>701</v>
      </c>
      <c r="B279" s="1711" t="s">
        <v>185</v>
      </c>
      <c r="C279" s="1712">
        <v>144.25886401530988</v>
      </c>
      <c r="D279" s="1707" t="s">
        <v>21</v>
      </c>
      <c r="E279" s="1707" t="s">
        <v>21</v>
      </c>
      <c r="F279" s="1706">
        <v>5</v>
      </c>
      <c r="G279" s="1707">
        <v>295.76008305537374</v>
      </c>
      <c r="H279" s="1706">
        <v>5</v>
      </c>
      <c r="I279" s="1708">
        <v>184.22381581281999</v>
      </c>
      <c r="J279" s="1706" t="s">
        <v>22</v>
      </c>
      <c r="K279" s="1709">
        <v>0</v>
      </c>
      <c r="L279" s="1710">
        <v>0</v>
      </c>
    </row>
    <row r="280" spans="1:12">
      <c r="A280" s="1711" t="s">
        <v>702</v>
      </c>
      <c r="B280" s="1711" t="s">
        <v>186</v>
      </c>
      <c r="C280" s="1712" t="s">
        <v>21</v>
      </c>
      <c r="D280" s="1707">
        <v>459.3948775796045</v>
      </c>
      <c r="E280" s="1707">
        <v>510.58986650987475</v>
      </c>
      <c r="F280" s="1706">
        <v>5</v>
      </c>
      <c r="G280" s="1707">
        <v>510.58986650987475</v>
      </c>
      <c r="H280" s="1706">
        <v>5</v>
      </c>
      <c r="I280" s="1708">
        <v>184.22381581281999</v>
      </c>
      <c r="J280" s="1706" t="s">
        <v>22</v>
      </c>
      <c r="K280" s="1709">
        <v>0</v>
      </c>
      <c r="L280" s="1710">
        <v>0</v>
      </c>
    </row>
    <row r="281" spans="1:12">
      <c r="A281" s="1711" t="s">
        <v>703</v>
      </c>
      <c r="B281" s="1711" t="s">
        <v>187</v>
      </c>
      <c r="C281" s="1712">
        <v>15634.03596305171</v>
      </c>
      <c r="D281" s="1707" t="s">
        <v>21</v>
      </c>
      <c r="E281" s="1707" t="s">
        <v>21</v>
      </c>
      <c r="F281" s="1706">
        <v>126</v>
      </c>
      <c r="G281" s="1707">
        <v>13930.563199815866</v>
      </c>
      <c r="H281" s="1706">
        <v>103</v>
      </c>
      <c r="I281" s="1708">
        <v>184.22381581281999</v>
      </c>
      <c r="J281" s="1706" t="s">
        <v>27</v>
      </c>
      <c r="K281" s="1709">
        <v>0.30000000000000004</v>
      </c>
      <c r="L281" s="1710">
        <v>4179.16895994476</v>
      </c>
    </row>
    <row r="282" spans="1:12">
      <c r="A282" s="1711" t="s">
        <v>5888</v>
      </c>
      <c r="B282" s="1711" t="s">
        <v>5889</v>
      </c>
      <c r="C282" s="1712">
        <v>169.79544156864799</v>
      </c>
      <c r="D282" s="1707" t="s">
        <v>21</v>
      </c>
      <c r="E282" s="1707" t="s">
        <v>21</v>
      </c>
      <c r="F282" s="1706">
        <v>5</v>
      </c>
      <c r="G282" s="1707">
        <v>169.79544156864799</v>
      </c>
      <c r="H282" s="1706">
        <v>5</v>
      </c>
      <c r="I282" s="1708">
        <v>184.22381581281999</v>
      </c>
      <c r="J282" s="1706" t="s">
        <v>22</v>
      </c>
      <c r="K282" s="1709">
        <v>0</v>
      </c>
      <c r="L282" s="1710">
        <v>0</v>
      </c>
    </row>
    <row r="283" spans="1:12">
      <c r="A283" s="1711" t="s">
        <v>1673</v>
      </c>
      <c r="B283" s="1711" t="s">
        <v>5890</v>
      </c>
      <c r="C283" s="1712">
        <v>2151.9757030795581</v>
      </c>
      <c r="D283" s="1707" t="s">
        <v>21</v>
      </c>
      <c r="E283" s="1707" t="s">
        <v>21</v>
      </c>
      <c r="F283" s="1706">
        <v>11</v>
      </c>
      <c r="G283" s="1707">
        <v>3035.9861129682295</v>
      </c>
      <c r="H283" s="1706">
        <v>11</v>
      </c>
      <c r="I283" s="1708">
        <v>175.17549968103066</v>
      </c>
      <c r="J283" s="1706" t="s">
        <v>27</v>
      </c>
      <c r="K283" s="1709">
        <v>0.30000000000000004</v>
      </c>
      <c r="L283" s="1710">
        <v>910.795833890469</v>
      </c>
    </row>
    <row r="284" spans="1:12">
      <c r="A284" s="1711" t="s">
        <v>704</v>
      </c>
      <c r="B284" s="1711" t="s">
        <v>5891</v>
      </c>
      <c r="C284" s="1712">
        <v>2099.1276533917949</v>
      </c>
      <c r="D284" s="1707" t="s">
        <v>21</v>
      </c>
      <c r="E284" s="1707" t="s">
        <v>21</v>
      </c>
      <c r="F284" s="1706">
        <v>5</v>
      </c>
      <c r="G284" s="1707">
        <v>3639.7888527382288</v>
      </c>
      <c r="H284" s="1706">
        <v>26</v>
      </c>
      <c r="I284" s="1708">
        <v>200.96979903904023</v>
      </c>
      <c r="J284" s="1706" t="s">
        <v>22</v>
      </c>
      <c r="K284" s="1709">
        <v>0</v>
      </c>
      <c r="L284" s="1710">
        <v>0</v>
      </c>
    </row>
    <row r="285" spans="1:12">
      <c r="A285" s="1711" t="s">
        <v>705</v>
      </c>
      <c r="B285" s="1711" t="s">
        <v>5892</v>
      </c>
      <c r="C285" s="1712">
        <v>2980.9656981323051</v>
      </c>
      <c r="D285" s="1707" t="s">
        <v>21</v>
      </c>
      <c r="E285" s="1707" t="s">
        <v>21</v>
      </c>
      <c r="F285" s="1706">
        <v>5</v>
      </c>
      <c r="G285" s="1707">
        <v>3906.4774921908383</v>
      </c>
      <c r="H285" s="1706">
        <v>26</v>
      </c>
      <c r="I285" s="1708">
        <v>200.96979903904023</v>
      </c>
      <c r="J285" s="1706" t="s">
        <v>22</v>
      </c>
      <c r="K285" s="1709">
        <v>0</v>
      </c>
      <c r="L285" s="1710">
        <v>0</v>
      </c>
    </row>
    <row r="286" spans="1:12">
      <c r="A286" s="1711" t="s">
        <v>706</v>
      </c>
      <c r="B286" s="1711" t="s">
        <v>5893</v>
      </c>
      <c r="C286" s="1712">
        <v>7454.2727027485498</v>
      </c>
      <c r="D286" s="1707" t="s">
        <v>21</v>
      </c>
      <c r="E286" s="1707" t="s">
        <v>21</v>
      </c>
      <c r="F286" s="1706">
        <v>5</v>
      </c>
      <c r="G286" s="1707">
        <v>11634.87266406315</v>
      </c>
      <c r="H286" s="1706">
        <v>37</v>
      </c>
      <c r="I286" s="1708">
        <v>260.7349134456129</v>
      </c>
      <c r="J286" s="1706" t="s">
        <v>22</v>
      </c>
      <c r="K286" s="1709">
        <v>0</v>
      </c>
      <c r="L286" s="1710">
        <v>0</v>
      </c>
    </row>
    <row r="287" spans="1:12">
      <c r="A287" s="1711" t="s">
        <v>707</v>
      </c>
      <c r="B287" s="1711" t="s">
        <v>5894</v>
      </c>
      <c r="C287" s="1712">
        <v>4556.9375884167157</v>
      </c>
      <c r="D287" s="1707" t="s">
        <v>21</v>
      </c>
      <c r="E287" s="1707" t="s">
        <v>21</v>
      </c>
      <c r="F287" s="1706">
        <v>5</v>
      </c>
      <c r="G287" s="1707">
        <v>8368.6337523003549</v>
      </c>
      <c r="H287" s="1706">
        <v>42</v>
      </c>
      <c r="I287" s="1708">
        <v>200.96979903904023</v>
      </c>
      <c r="J287" s="1706" t="s">
        <v>22</v>
      </c>
      <c r="K287" s="1709">
        <v>0</v>
      </c>
      <c r="L287" s="1710">
        <v>0</v>
      </c>
    </row>
    <row r="288" spans="1:12">
      <c r="A288" s="1711" t="s">
        <v>708</v>
      </c>
      <c r="B288" s="1711" t="s">
        <v>1674</v>
      </c>
      <c r="C288" s="1712">
        <v>3673.2410862584165</v>
      </c>
      <c r="D288" s="1707" t="s">
        <v>21</v>
      </c>
      <c r="E288" s="1707" t="s">
        <v>21</v>
      </c>
      <c r="F288" s="1706">
        <v>9</v>
      </c>
      <c r="G288" s="1707">
        <v>7155.990287193541</v>
      </c>
      <c r="H288" s="1706">
        <v>55</v>
      </c>
      <c r="I288" s="1708">
        <v>200.96979903904023</v>
      </c>
      <c r="J288" s="1706" t="s">
        <v>22</v>
      </c>
      <c r="K288" s="1709">
        <v>0</v>
      </c>
      <c r="L288" s="1710">
        <v>0</v>
      </c>
    </row>
    <row r="289" spans="1:12">
      <c r="A289" s="1711" t="s">
        <v>709</v>
      </c>
      <c r="B289" s="1711" t="s">
        <v>1675</v>
      </c>
      <c r="C289" s="1712">
        <v>1230.2988105758016</v>
      </c>
      <c r="D289" s="1707" t="s">
        <v>21</v>
      </c>
      <c r="E289" s="1707" t="s">
        <v>21</v>
      </c>
      <c r="F289" s="1706">
        <v>5</v>
      </c>
      <c r="G289" s="1707">
        <v>3210.4851892291499</v>
      </c>
      <c r="H289" s="1706">
        <v>26</v>
      </c>
      <c r="I289" s="1708">
        <v>200.96979903904023</v>
      </c>
      <c r="J289" s="1706" t="s">
        <v>22</v>
      </c>
      <c r="K289" s="1709">
        <v>0</v>
      </c>
      <c r="L289" s="1710">
        <v>0</v>
      </c>
    </row>
    <row r="290" spans="1:12">
      <c r="A290" s="1711" t="s">
        <v>710</v>
      </c>
      <c r="B290" s="1711" t="s">
        <v>5895</v>
      </c>
      <c r="C290" s="1712">
        <v>4622.9128267481974</v>
      </c>
      <c r="D290" s="1707" t="s">
        <v>21</v>
      </c>
      <c r="E290" s="1707" t="s">
        <v>21</v>
      </c>
      <c r="F290" s="1706">
        <v>5</v>
      </c>
      <c r="G290" s="1707">
        <v>6157.0694251323721</v>
      </c>
      <c r="H290" s="1706">
        <v>37</v>
      </c>
      <c r="I290" s="1708">
        <v>200.96979903904023</v>
      </c>
      <c r="J290" s="1706" t="s">
        <v>22</v>
      </c>
      <c r="K290" s="1709">
        <v>0</v>
      </c>
      <c r="L290" s="1710">
        <v>0</v>
      </c>
    </row>
    <row r="291" spans="1:12">
      <c r="A291" s="1711" t="s">
        <v>711</v>
      </c>
      <c r="B291" s="1711" t="s">
        <v>188</v>
      </c>
      <c r="C291" s="1712">
        <v>6747.1296552801323</v>
      </c>
      <c r="D291" s="1707" t="s">
        <v>21</v>
      </c>
      <c r="E291" s="1707" t="s">
        <v>21</v>
      </c>
      <c r="F291" s="1706">
        <v>14</v>
      </c>
      <c r="G291" s="1707">
        <v>8075.9267089987097</v>
      </c>
      <c r="H291" s="1706">
        <v>36</v>
      </c>
      <c r="I291" s="1708">
        <v>200.96979903904023</v>
      </c>
      <c r="J291" s="1706" t="s">
        <v>22</v>
      </c>
      <c r="K291" s="1709">
        <v>0</v>
      </c>
      <c r="L291" s="1710">
        <v>0</v>
      </c>
    </row>
    <row r="292" spans="1:12">
      <c r="A292" s="1711" t="s">
        <v>712</v>
      </c>
      <c r="B292" s="1711" t="s">
        <v>189</v>
      </c>
      <c r="C292" s="1712">
        <v>8140.9727186212967</v>
      </c>
      <c r="D292" s="1707" t="s">
        <v>21</v>
      </c>
      <c r="E292" s="1707" t="s">
        <v>21</v>
      </c>
      <c r="F292" s="1706">
        <v>16</v>
      </c>
      <c r="G292" s="1707">
        <v>9507.8681494045341</v>
      </c>
      <c r="H292" s="1706">
        <v>36</v>
      </c>
      <c r="I292" s="1708">
        <v>200.96979903904023</v>
      </c>
      <c r="J292" s="1706" t="s">
        <v>22</v>
      </c>
      <c r="K292" s="1709">
        <v>0</v>
      </c>
      <c r="L292" s="1710">
        <v>0</v>
      </c>
    </row>
    <row r="293" spans="1:12">
      <c r="A293" s="1711" t="s">
        <v>713</v>
      </c>
      <c r="B293" s="1711" t="s">
        <v>190</v>
      </c>
      <c r="C293" s="1712">
        <v>8628.8177907907047</v>
      </c>
      <c r="D293" s="1707" t="s">
        <v>21</v>
      </c>
      <c r="E293" s="1707" t="s">
        <v>21</v>
      </c>
      <c r="F293" s="1706">
        <v>17</v>
      </c>
      <c r="G293" s="1707">
        <v>10642.456402964242</v>
      </c>
      <c r="H293" s="1706">
        <v>55</v>
      </c>
      <c r="I293" s="1708">
        <v>200.96979903904023</v>
      </c>
      <c r="J293" s="1706" t="s">
        <v>22</v>
      </c>
      <c r="K293" s="1709">
        <v>0</v>
      </c>
      <c r="L293" s="1710">
        <v>0</v>
      </c>
    </row>
    <row r="294" spans="1:12">
      <c r="A294" s="1711" t="s">
        <v>714</v>
      </c>
      <c r="B294" s="1711" t="s">
        <v>191</v>
      </c>
      <c r="C294" s="1712">
        <v>9814.5136233395897</v>
      </c>
      <c r="D294" s="1707" t="s">
        <v>21</v>
      </c>
      <c r="E294" s="1707" t="s">
        <v>21</v>
      </c>
      <c r="F294" s="1706">
        <v>20</v>
      </c>
      <c r="G294" s="1707">
        <v>12066.034784990017</v>
      </c>
      <c r="H294" s="1706">
        <v>53</v>
      </c>
      <c r="I294" s="1708">
        <v>200.96979903904023</v>
      </c>
      <c r="J294" s="1706" t="s">
        <v>22</v>
      </c>
      <c r="K294" s="1709">
        <v>0</v>
      </c>
      <c r="L294" s="1710">
        <v>0</v>
      </c>
    </row>
    <row r="295" spans="1:12">
      <c r="A295" s="1711" t="s">
        <v>715</v>
      </c>
      <c r="B295" s="1711" t="s">
        <v>192</v>
      </c>
      <c r="C295" s="1712">
        <v>9064.6260552620424</v>
      </c>
      <c r="D295" s="1707" t="s">
        <v>21</v>
      </c>
      <c r="E295" s="1707" t="s">
        <v>21</v>
      </c>
      <c r="F295" s="1706">
        <v>25</v>
      </c>
      <c r="G295" s="1707">
        <v>10932.375760139204</v>
      </c>
      <c r="H295" s="1706">
        <v>54</v>
      </c>
      <c r="I295" s="1708">
        <v>200.96979903904023</v>
      </c>
      <c r="J295" s="1706" t="s">
        <v>22</v>
      </c>
      <c r="K295" s="1709">
        <v>0</v>
      </c>
      <c r="L295" s="1710">
        <v>0</v>
      </c>
    </row>
    <row r="296" spans="1:12">
      <c r="A296" s="1711" t="s">
        <v>716</v>
      </c>
      <c r="B296" s="1711" t="s">
        <v>193</v>
      </c>
      <c r="C296" s="1712">
        <v>13739.57568970831</v>
      </c>
      <c r="D296" s="1707" t="s">
        <v>21</v>
      </c>
      <c r="E296" s="1707" t="s">
        <v>21</v>
      </c>
      <c r="F296" s="1706">
        <v>25</v>
      </c>
      <c r="G296" s="1707">
        <v>14491.321715203645</v>
      </c>
      <c r="H296" s="1706">
        <v>52</v>
      </c>
      <c r="I296" s="1708">
        <v>200.96979903904023</v>
      </c>
      <c r="J296" s="1706" t="s">
        <v>22</v>
      </c>
      <c r="K296" s="1709">
        <v>0</v>
      </c>
      <c r="L296" s="1710">
        <v>0</v>
      </c>
    </row>
    <row r="297" spans="1:12">
      <c r="A297" s="1711" t="s">
        <v>717</v>
      </c>
      <c r="B297" s="1711" t="s">
        <v>194</v>
      </c>
      <c r="C297" s="1712">
        <v>11957.315026049408</v>
      </c>
      <c r="D297" s="1707" t="s">
        <v>21</v>
      </c>
      <c r="E297" s="1707" t="s">
        <v>21</v>
      </c>
      <c r="F297" s="1706">
        <v>35</v>
      </c>
      <c r="G297" s="1707">
        <v>15792.241907655402</v>
      </c>
      <c r="H297" s="1706">
        <v>77</v>
      </c>
      <c r="I297" s="1708">
        <v>260.7349134456129</v>
      </c>
      <c r="J297" s="1706" t="s">
        <v>22</v>
      </c>
      <c r="K297" s="1709">
        <v>0</v>
      </c>
      <c r="L297" s="1710">
        <v>0</v>
      </c>
    </row>
    <row r="298" spans="1:12">
      <c r="A298" s="1711" t="s">
        <v>718</v>
      </c>
      <c r="B298" s="1711" t="s">
        <v>195</v>
      </c>
      <c r="C298" s="1712">
        <v>8001.5884122871803</v>
      </c>
      <c r="D298" s="1707" t="s">
        <v>21</v>
      </c>
      <c r="E298" s="1707" t="s">
        <v>21</v>
      </c>
      <c r="F298" s="1706">
        <v>19</v>
      </c>
      <c r="G298" s="1707">
        <v>12773.177832458436</v>
      </c>
      <c r="H298" s="1706">
        <v>44</v>
      </c>
      <c r="I298" s="1708">
        <v>260.7349134456129</v>
      </c>
      <c r="J298" s="1706" t="s">
        <v>22</v>
      </c>
      <c r="K298" s="1709">
        <v>0</v>
      </c>
      <c r="L298" s="1710">
        <v>0</v>
      </c>
    </row>
    <row r="299" spans="1:12">
      <c r="A299" s="1711" t="s">
        <v>719</v>
      </c>
      <c r="B299" s="1711" t="s">
        <v>196</v>
      </c>
      <c r="C299" s="1712">
        <v>8001.5884122871803</v>
      </c>
      <c r="D299" s="1707" t="s">
        <v>21</v>
      </c>
      <c r="E299" s="1707" t="s">
        <v>21</v>
      </c>
      <c r="F299" s="1706">
        <v>19</v>
      </c>
      <c r="G299" s="1707">
        <v>11265.968866632189</v>
      </c>
      <c r="H299" s="1706">
        <v>44</v>
      </c>
      <c r="I299" s="1708">
        <v>260.7349134456129</v>
      </c>
      <c r="J299" s="1706" t="s">
        <v>22</v>
      </c>
      <c r="K299" s="1709">
        <v>0</v>
      </c>
      <c r="L299" s="1710">
        <v>0</v>
      </c>
    </row>
    <row r="300" spans="1:12">
      <c r="A300" s="1711" t="s">
        <v>720</v>
      </c>
      <c r="B300" s="1711" t="s">
        <v>197</v>
      </c>
      <c r="C300" s="1712">
        <v>4185.2461048590712</v>
      </c>
      <c r="D300" s="1707" t="s">
        <v>21</v>
      </c>
      <c r="E300" s="1707" t="s">
        <v>21</v>
      </c>
      <c r="F300" s="1706">
        <v>14</v>
      </c>
      <c r="G300" s="1707">
        <v>4185.2461048590712</v>
      </c>
      <c r="H300" s="1706">
        <v>14</v>
      </c>
      <c r="I300" s="1708">
        <v>260.7349134456129</v>
      </c>
      <c r="J300" s="1706" t="s">
        <v>22</v>
      </c>
      <c r="K300" s="1709">
        <v>0</v>
      </c>
      <c r="L300" s="1710">
        <v>0</v>
      </c>
    </row>
    <row r="301" spans="1:12">
      <c r="A301" s="1711" t="s">
        <v>721</v>
      </c>
      <c r="B301" s="1711" t="s">
        <v>5896</v>
      </c>
      <c r="C301" s="1712">
        <v>3210.4851892291499</v>
      </c>
      <c r="D301" s="1707" t="s">
        <v>21</v>
      </c>
      <c r="E301" s="1707" t="s">
        <v>21</v>
      </c>
      <c r="F301" s="1706">
        <v>5</v>
      </c>
      <c r="G301" s="1707">
        <v>6121.7587341943963</v>
      </c>
      <c r="H301" s="1706">
        <v>28</v>
      </c>
      <c r="I301" s="1708">
        <v>200.96979903904023</v>
      </c>
      <c r="J301" s="1706" t="s">
        <v>22</v>
      </c>
      <c r="K301" s="1709">
        <v>0</v>
      </c>
      <c r="L301" s="1710">
        <v>0</v>
      </c>
    </row>
    <row r="302" spans="1:12">
      <c r="A302" s="1711" t="s">
        <v>722</v>
      </c>
      <c r="B302" s="1711" t="s">
        <v>5897</v>
      </c>
      <c r="C302" s="1712">
        <v>2512.6344288496734</v>
      </c>
      <c r="D302" s="1707" t="s">
        <v>21</v>
      </c>
      <c r="E302" s="1707" t="s">
        <v>21</v>
      </c>
      <c r="F302" s="1706">
        <v>5</v>
      </c>
      <c r="G302" s="1707">
        <v>3399.1186171346544</v>
      </c>
      <c r="H302" s="1706">
        <v>10</v>
      </c>
      <c r="I302" s="1708">
        <v>200.96979903904023</v>
      </c>
      <c r="J302" s="1706" t="s">
        <v>22</v>
      </c>
      <c r="K302" s="1709">
        <v>0</v>
      </c>
      <c r="L302" s="1710">
        <v>0</v>
      </c>
    </row>
    <row r="303" spans="1:12">
      <c r="A303" s="1711" t="s">
        <v>723</v>
      </c>
      <c r="B303" s="1711" t="s">
        <v>198</v>
      </c>
      <c r="C303" s="1712">
        <v>1916.0695977396549</v>
      </c>
      <c r="D303" s="1707" t="s">
        <v>21</v>
      </c>
      <c r="E303" s="1707" t="s">
        <v>21</v>
      </c>
      <c r="F303" s="1706">
        <v>5</v>
      </c>
      <c r="G303" s="1707">
        <v>3107.3408025419039</v>
      </c>
      <c r="H303" s="1706">
        <v>17</v>
      </c>
      <c r="I303" s="1708">
        <v>200.96979903904023</v>
      </c>
      <c r="J303" s="1706" t="s">
        <v>22</v>
      </c>
      <c r="K303" s="1709">
        <v>0</v>
      </c>
      <c r="L303" s="1710">
        <v>0</v>
      </c>
    </row>
    <row r="304" spans="1:12">
      <c r="A304" s="1711" t="s">
        <v>724</v>
      </c>
      <c r="B304" s="1711" t="s">
        <v>5898</v>
      </c>
      <c r="C304" s="1712">
        <v>1153.1728277375905</v>
      </c>
      <c r="D304" s="1707" t="s">
        <v>21</v>
      </c>
      <c r="E304" s="1707" t="s">
        <v>21</v>
      </c>
      <c r="F304" s="1706">
        <v>5</v>
      </c>
      <c r="G304" s="1707">
        <v>2789.5445841001183</v>
      </c>
      <c r="H304" s="1706">
        <v>20</v>
      </c>
      <c r="I304" s="1708">
        <v>200.96979903904023</v>
      </c>
      <c r="J304" s="1706" t="s">
        <v>22</v>
      </c>
      <c r="K304" s="1709">
        <v>0</v>
      </c>
      <c r="L304" s="1710">
        <v>0</v>
      </c>
    </row>
    <row r="305" spans="1:12">
      <c r="A305" s="1711" t="s">
        <v>725</v>
      </c>
      <c r="B305" s="1711" t="s">
        <v>5899</v>
      </c>
      <c r="C305" s="1712">
        <v>3080.393169983975</v>
      </c>
      <c r="D305" s="1707" t="s">
        <v>21</v>
      </c>
      <c r="E305" s="1707" t="s">
        <v>21</v>
      </c>
      <c r="F305" s="1706">
        <v>5</v>
      </c>
      <c r="G305" s="1707">
        <v>5952.6391091756686</v>
      </c>
      <c r="H305" s="1706">
        <v>20</v>
      </c>
      <c r="I305" s="1708">
        <v>260.7349134456129</v>
      </c>
      <c r="J305" s="1706" t="s">
        <v>22</v>
      </c>
      <c r="K305" s="1709">
        <v>0</v>
      </c>
      <c r="L305" s="1710">
        <v>0</v>
      </c>
    </row>
    <row r="306" spans="1:12">
      <c r="A306" s="1711" t="s">
        <v>726</v>
      </c>
      <c r="B306" s="1711" t="s">
        <v>5900</v>
      </c>
      <c r="C306" s="1712">
        <v>2317.4963999819101</v>
      </c>
      <c r="D306" s="1707" t="s">
        <v>21</v>
      </c>
      <c r="E306" s="1707" t="s">
        <v>21</v>
      </c>
      <c r="F306" s="1706">
        <v>5</v>
      </c>
      <c r="G306" s="1707">
        <v>4364.5872456756351</v>
      </c>
      <c r="H306" s="1706">
        <v>31</v>
      </c>
      <c r="I306" s="1708">
        <v>200.96979903904023</v>
      </c>
      <c r="J306" s="1706" t="s">
        <v>22</v>
      </c>
      <c r="K306" s="1709">
        <v>0</v>
      </c>
      <c r="L306" s="1710">
        <v>0</v>
      </c>
    </row>
    <row r="307" spans="1:12">
      <c r="A307" s="1711" t="s">
        <v>727</v>
      </c>
      <c r="B307" s="1711" t="s">
        <v>199</v>
      </c>
      <c r="C307" s="1712">
        <v>3938.0712682932381</v>
      </c>
      <c r="D307" s="1707" t="s">
        <v>21</v>
      </c>
      <c r="E307" s="1707" t="s">
        <v>21</v>
      </c>
      <c r="F307" s="1706">
        <v>19</v>
      </c>
      <c r="G307" s="1707">
        <v>7045.412070835142</v>
      </c>
      <c r="H307" s="1706">
        <v>34</v>
      </c>
      <c r="I307" s="1708">
        <v>200.96979903904023</v>
      </c>
      <c r="J307" s="1706" t="s">
        <v>22</v>
      </c>
      <c r="K307" s="1709">
        <v>0</v>
      </c>
      <c r="L307" s="1710">
        <v>0</v>
      </c>
    </row>
    <row r="308" spans="1:12">
      <c r="A308" s="1711" t="s">
        <v>728</v>
      </c>
      <c r="B308" s="1711" t="s">
        <v>200</v>
      </c>
      <c r="C308" s="1712">
        <v>1061.1791855570737</v>
      </c>
      <c r="D308" s="1707" t="s">
        <v>21</v>
      </c>
      <c r="E308" s="1707" t="s">
        <v>21</v>
      </c>
      <c r="F308" s="1706">
        <v>5</v>
      </c>
      <c r="G308" s="1707">
        <v>3077.6054838572923</v>
      </c>
      <c r="H308" s="1706">
        <v>27</v>
      </c>
      <c r="I308" s="1708">
        <v>200.96979903904023</v>
      </c>
      <c r="J308" s="1706" t="s">
        <v>22</v>
      </c>
      <c r="K308" s="1709">
        <v>0</v>
      </c>
      <c r="L308" s="1710">
        <v>0</v>
      </c>
    </row>
    <row r="309" spans="1:12">
      <c r="A309" s="1711" t="s">
        <v>729</v>
      </c>
      <c r="B309" s="1711" t="s">
        <v>5901</v>
      </c>
      <c r="C309" s="1712">
        <v>267.61786816150362</v>
      </c>
      <c r="D309" s="1707" t="s">
        <v>21</v>
      </c>
      <c r="E309" s="1707" t="s">
        <v>21</v>
      </c>
      <c r="F309" s="1706">
        <v>5</v>
      </c>
      <c r="G309" s="1707">
        <v>267.61786816150362</v>
      </c>
      <c r="H309" s="1706">
        <v>5</v>
      </c>
      <c r="I309" s="1708">
        <v>260.7349134456129</v>
      </c>
      <c r="J309" s="1706" t="s">
        <v>22</v>
      </c>
      <c r="K309" s="1709">
        <v>0</v>
      </c>
      <c r="L309" s="1710">
        <v>0</v>
      </c>
    </row>
    <row r="310" spans="1:12">
      <c r="A310" s="1711" t="s">
        <v>730</v>
      </c>
      <c r="B310" s="1711" t="s">
        <v>1676</v>
      </c>
      <c r="C310" s="1712">
        <v>157.96888051199869</v>
      </c>
      <c r="D310" s="1707" t="s">
        <v>21</v>
      </c>
      <c r="E310" s="1707" t="s">
        <v>21</v>
      </c>
      <c r="F310" s="1706">
        <v>5</v>
      </c>
      <c r="G310" s="1707">
        <v>518.50961956291337</v>
      </c>
      <c r="H310" s="1706">
        <v>5</v>
      </c>
      <c r="I310" s="1708">
        <v>200.96979903904023</v>
      </c>
      <c r="J310" s="1706" t="s">
        <v>22</v>
      </c>
      <c r="K310" s="1709">
        <v>0</v>
      </c>
      <c r="L310" s="1710">
        <v>0</v>
      </c>
    </row>
    <row r="311" spans="1:12">
      <c r="A311" s="1711" t="s">
        <v>731</v>
      </c>
      <c r="B311" s="1711" t="s">
        <v>5902</v>
      </c>
      <c r="C311" s="1712">
        <v>2621.3541877902844</v>
      </c>
      <c r="D311" s="1707" t="s">
        <v>21</v>
      </c>
      <c r="E311" s="1707" t="s">
        <v>21</v>
      </c>
      <c r="F311" s="1706">
        <v>5</v>
      </c>
      <c r="G311" s="1707">
        <v>5368.154251281273</v>
      </c>
      <c r="H311" s="1706">
        <v>26</v>
      </c>
      <c r="I311" s="1708">
        <v>200.96979903904023</v>
      </c>
      <c r="J311" s="1706" t="s">
        <v>22</v>
      </c>
      <c r="K311" s="1709">
        <v>0</v>
      </c>
      <c r="L311" s="1710">
        <v>0</v>
      </c>
    </row>
    <row r="312" spans="1:12">
      <c r="A312" s="1711" t="s">
        <v>732</v>
      </c>
      <c r="B312" s="1711" t="s">
        <v>1631</v>
      </c>
      <c r="C312" s="1712">
        <v>2988.3995278034577</v>
      </c>
      <c r="D312" s="1707" t="s">
        <v>21</v>
      </c>
      <c r="E312" s="1707" t="s">
        <v>21</v>
      </c>
      <c r="F312" s="1706">
        <v>5</v>
      </c>
      <c r="G312" s="1707">
        <v>4067.2340588295201</v>
      </c>
      <c r="H312" s="1706">
        <v>12</v>
      </c>
      <c r="I312" s="1708">
        <v>200.96979903904023</v>
      </c>
      <c r="J312" s="1706" t="s">
        <v>22</v>
      </c>
      <c r="K312" s="1709">
        <v>0</v>
      </c>
      <c r="L312" s="1710">
        <v>0</v>
      </c>
    </row>
    <row r="313" spans="1:12">
      <c r="A313" s="1711" t="s">
        <v>733</v>
      </c>
      <c r="B313" s="1711" t="s">
        <v>5903</v>
      </c>
      <c r="C313" s="1712">
        <v>9096.2198313644421</v>
      </c>
      <c r="D313" s="1707" t="s">
        <v>21</v>
      </c>
      <c r="E313" s="1707" t="s">
        <v>21</v>
      </c>
      <c r="F313" s="1706">
        <v>27</v>
      </c>
      <c r="G313" s="1707">
        <v>11187.913655085085</v>
      </c>
      <c r="H313" s="1706">
        <v>52</v>
      </c>
      <c r="I313" s="1708">
        <v>200.96979903904023</v>
      </c>
      <c r="J313" s="1706" t="s">
        <v>22</v>
      </c>
      <c r="K313" s="1709">
        <v>0</v>
      </c>
      <c r="L313" s="1710">
        <v>0</v>
      </c>
    </row>
    <row r="314" spans="1:12">
      <c r="A314" s="1711" t="s">
        <v>734</v>
      </c>
      <c r="B314" s="1711" t="s">
        <v>1677</v>
      </c>
      <c r="C314" s="1712">
        <v>10406.432310905138</v>
      </c>
      <c r="D314" s="1707" t="s">
        <v>21</v>
      </c>
      <c r="E314" s="1707" t="s">
        <v>21</v>
      </c>
      <c r="F314" s="1706">
        <v>33</v>
      </c>
      <c r="G314" s="1707">
        <v>13777.67406677297</v>
      </c>
      <c r="H314" s="1706">
        <v>71</v>
      </c>
      <c r="I314" s="1708">
        <v>200.96979903904023</v>
      </c>
      <c r="J314" s="1706" t="s">
        <v>22</v>
      </c>
      <c r="K314" s="1709">
        <v>0</v>
      </c>
      <c r="L314" s="1710">
        <v>0</v>
      </c>
    </row>
    <row r="315" spans="1:12">
      <c r="A315" s="1711" t="s">
        <v>5904</v>
      </c>
      <c r="B315" s="1711" t="s">
        <v>5905</v>
      </c>
      <c r="C315" s="1712">
        <v>7968.106530127212</v>
      </c>
      <c r="D315" s="1707" t="s">
        <v>21</v>
      </c>
      <c r="E315" s="1707" t="s">
        <v>21</v>
      </c>
      <c r="F315" s="1706">
        <v>17</v>
      </c>
      <c r="G315" s="1707">
        <v>10938.920996638302</v>
      </c>
      <c r="H315" s="1706">
        <v>55</v>
      </c>
      <c r="I315" s="1708">
        <v>200.96979903904023</v>
      </c>
      <c r="J315" s="1706" t="s">
        <v>22</v>
      </c>
      <c r="K315" s="1709">
        <v>0</v>
      </c>
      <c r="L315" s="1710">
        <v>0</v>
      </c>
    </row>
    <row r="316" spans="1:12">
      <c r="A316" s="1711" t="s">
        <v>5906</v>
      </c>
      <c r="B316" s="1711" t="s">
        <v>5907</v>
      </c>
      <c r="C316" s="1712">
        <v>1415.2371704438149</v>
      </c>
      <c r="D316" s="1707" t="s">
        <v>21</v>
      </c>
      <c r="E316" s="1707" t="s">
        <v>21</v>
      </c>
      <c r="F316" s="1706">
        <v>5</v>
      </c>
      <c r="G316" s="1707">
        <v>4272.7650295239191</v>
      </c>
      <c r="H316" s="1706">
        <v>20</v>
      </c>
      <c r="I316" s="1708">
        <v>200.96979903904023</v>
      </c>
      <c r="J316" s="1706" t="s">
        <v>22</v>
      </c>
      <c r="K316" s="1709">
        <v>0</v>
      </c>
      <c r="L316" s="1710">
        <v>0</v>
      </c>
    </row>
    <row r="317" spans="1:12">
      <c r="A317" s="1711" t="s">
        <v>5908</v>
      </c>
      <c r="B317" s="1711" t="s">
        <v>5909</v>
      </c>
      <c r="C317" s="1712">
        <v>837.8136415231902</v>
      </c>
      <c r="D317" s="1707" t="s">
        <v>21</v>
      </c>
      <c r="E317" s="1707" t="s">
        <v>21</v>
      </c>
      <c r="F317" s="1706">
        <v>5</v>
      </c>
      <c r="G317" s="1707">
        <v>3428.1880084526101</v>
      </c>
      <c r="H317" s="1706">
        <v>17</v>
      </c>
      <c r="I317" s="1708">
        <v>200.96979903904023</v>
      </c>
      <c r="J317" s="1706" t="s">
        <v>22</v>
      </c>
      <c r="K317" s="1709">
        <v>0</v>
      </c>
      <c r="L317" s="1710">
        <v>0</v>
      </c>
    </row>
    <row r="318" spans="1:12">
      <c r="A318" s="1711" t="s">
        <v>5910</v>
      </c>
      <c r="B318" s="1711" t="s">
        <v>5911</v>
      </c>
      <c r="C318" s="1712">
        <v>6098.8775075159383</v>
      </c>
      <c r="D318" s="1707" t="s">
        <v>21</v>
      </c>
      <c r="E318" s="1707" t="s">
        <v>21</v>
      </c>
      <c r="F318" s="1706">
        <v>5</v>
      </c>
      <c r="G318" s="1707">
        <v>13732.196750011281</v>
      </c>
      <c r="H318" s="1706">
        <v>35</v>
      </c>
      <c r="I318" s="1708">
        <v>200.96979903904023</v>
      </c>
      <c r="J318" s="1706" t="s">
        <v>22</v>
      </c>
      <c r="K318" s="1709">
        <v>0</v>
      </c>
      <c r="L318" s="1710">
        <v>0</v>
      </c>
    </row>
    <row r="319" spans="1:12">
      <c r="A319" s="1711" t="s">
        <v>735</v>
      </c>
      <c r="B319" s="1711" t="s">
        <v>1678</v>
      </c>
      <c r="C319" s="1712">
        <v>918.11891158199933</v>
      </c>
      <c r="D319" s="1707" t="s">
        <v>21</v>
      </c>
      <c r="E319" s="1707" t="s">
        <v>21</v>
      </c>
      <c r="F319" s="1706">
        <v>5</v>
      </c>
      <c r="G319" s="1707">
        <v>535.64672596846674</v>
      </c>
      <c r="H319" s="1706">
        <v>5</v>
      </c>
      <c r="I319" s="1708">
        <v>200.96979903904023</v>
      </c>
      <c r="J319" s="1706" t="s">
        <v>22</v>
      </c>
      <c r="K319" s="1709">
        <v>0</v>
      </c>
      <c r="L319" s="1710">
        <v>0</v>
      </c>
    </row>
    <row r="320" spans="1:12">
      <c r="A320" s="1711" t="s">
        <v>736</v>
      </c>
      <c r="B320" s="1711" t="s">
        <v>201</v>
      </c>
      <c r="C320" s="1712">
        <v>2513.9191229161311</v>
      </c>
      <c r="D320" s="1707" t="s">
        <v>21</v>
      </c>
      <c r="E320" s="1707" t="s">
        <v>21</v>
      </c>
      <c r="F320" s="1706">
        <v>35</v>
      </c>
      <c r="G320" s="1707">
        <v>6045.2885260080675</v>
      </c>
      <c r="H320" s="1706">
        <v>75</v>
      </c>
      <c r="I320" s="1708">
        <v>200.96979903904023</v>
      </c>
      <c r="J320" s="1706" t="s">
        <v>27</v>
      </c>
      <c r="K320" s="1709">
        <v>0.30000000000000004</v>
      </c>
      <c r="L320" s="1710">
        <v>1813.5865578024204</v>
      </c>
    </row>
    <row r="321" spans="1:12">
      <c r="A321" s="1711" t="s">
        <v>737</v>
      </c>
      <c r="B321" s="1711" t="s">
        <v>5912</v>
      </c>
      <c r="C321" s="1712">
        <v>4000.1763296327958</v>
      </c>
      <c r="D321" s="1707" t="s">
        <v>21</v>
      </c>
      <c r="E321" s="1707" t="s">
        <v>21</v>
      </c>
      <c r="F321" s="1706">
        <v>43</v>
      </c>
      <c r="G321" s="1707">
        <v>3405.1164486175671</v>
      </c>
      <c r="H321" s="1706">
        <v>40</v>
      </c>
      <c r="I321" s="1708">
        <v>200.96979903904023</v>
      </c>
      <c r="J321" s="1706" t="s">
        <v>27</v>
      </c>
      <c r="K321" s="1709">
        <v>0.30000000000000004</v>
      </c>
      <c r="L321" s="1710">
        <v>1021.5349345852703</v>
      </c>
    </row>
    <row r="322" spans="1:12">
      <c r="A322" s="1711" t="s">
        <v>738</v>
      </c>
      <c r="B322" s="1711" t="s">
        <v>5913</v>
      </c>
      <c r="C322" s="1712">
        <v>1548.4553534062434</v>
      </c>
      <c r="D322" s="1707" t="s">
        <v>21</v>
      </c>
      <c r="E322" s="1707" t="s">
        <v>21</v>
      </c>
      <c r="F322" s="1706">
        <v>18</v>
      </c>
      <c r="G322" s="1707">
        <v>2124.0202929217539</v>
      </c>
      <c r="H322" s="1706">
        <v>21</v>
      </c>
      <c r="I322" s="1708">
        <v>200.96979903904023</v>
      </c>
      <c r="J322" s="1706" t="s">
        <v>27</v>
      </c>
      <c r="K322" s="1709">
        <v>0.30000000000000004</v>
      </c>
      <c r="L322" s="1710">
        <v>637.20608787652623</v>
      </c>
    </row>
    <row r="323" spans="1:12">
      <c r="A323" s="1711" t="s">
        <v>739</v>
      </c>
      <c r="B323" s="1711" t="s">
        <v>202</v>
      </c>
      <c r="C323" s="1712">
        <v>986.81537210481838</v>
      </c>
      <c r="D323" s="1707" t="s">
        <v>21</v>
      </c>
      <c r="E323" s="1707" t="s">
        <v>21</v>
      </c>
      <c r="F323" s="1706">
        <v>131</v>
      </c>
      <c r="G323" s="1707">
        <v>2938.1661831719189</v>
      </c>
      <c r="H323" s="1706">
        <v>32</v>
      </c>
      <c r="I323" s="1708">
        <v>200.96979903904023</v>
      </c>
      <c r="J323" s="1706" t="s">
        <v>27</v>
      </c>
      <c r="K323" s="1709">
        <v>0.30000000000000004</v>
      </c>
      <c r="L323" s="1710">
        <v>881.44985495157584</v>
      </c>
    </row>
    <row r="324" spans="1:12">
      <c r="A324" s="1711" t="s">
        <v>740</v>
      </c>
      <c r="B324" s="1711" t="s">
        <v>203</v>
      </c>
      <c r="C324" s="1712">
        <v>541.21670925410069</v>
      </c>
      <c r="D324" s="1707" t="s">
        <v>21</v>
      </c>
      <c r="E324" s="1707" t="s">
        <v>21</v>
      </c>
      <c r="F324" s="1706">
        <v>5</v>
      </c>
      <c r="G324" s="1707">
        <v>1833.4528315211817</v>
      </c>
      <c r="H324" s="1706">
        <v>16</v>
      </c>
      <c r="I324" s="1708">
        <v>200.96979903904023</v>
      </c>
      <c r="J324" s="1706" t="s">
        <v>27</v>
      </c>
      <c r="K324" s="1709">
        <v>0.30000000000000004</v>
      </c>
      <c r="L324" s="1710">
        <v>550.03584945635464</v>
      </c>
    </row>
    <row r="325" spans="1:12">
      <c r="A325" s="1711" t="s">
        <v>741</v>
      </c>
      <c r="B325" s="1711" t="s">
        <v>204</v>
      </c>
      <c r="C325" s="1712">
        <v>2058.1088240417516</v>
      </c>
      <c r="D325" s="1707" t="s">
        <v>21</v>
      </c>
      <c r="E325" s="1707" t="s">
        <v>21</v>
      </c>
      <c r="F325" s="1706">
        <v>28</v>
      </c>
      <c r="G325" s="1707">
        <v>1788.8929652361098</v>
      </c>
      <c r="H325" s="1706">
        <v>13</v>
      </c>
      <c r="I325" s="1708">
        <v>200.96979903904023</v>
      </c>
      <c r="J325" s="1706" t="s">
        <v>27</v>
      </c>
      <c r="K325" s="1709">
        <v>0.30000000000000004</v>
      </c>
      <c r="L325" s="1710">
        <v>536.66788957083304</v>
      </c>
    </row>
    <row r="326" spans="1:12">
      <c r="A326" s="1711" t="s">
        <v>742</v>
      </c>
      <c r="B326" s="1711" t="s">
        <v>205</v>
      </c>
      <c r="C326" s="1712">
        <v>1539.1720479301871</v>
      </c>
      <c r="D326" s="1707" t="s">
        <v>21</v>
      </c>
      <c r="E326" s="1707" t="s">
        <v>21</v>
      </c>
      <c r="F326" s="1706">
        <v>10</v>
      </c>
      <c r="G326" s="1707">
        <v>2720.9368350321938</v>
      </c>
      <c r="H326" s="1706">
        <v>30</v>
      </c>
      <c r="I326" s="1708">
        <v>200.96979903904023</v>
      </c>
      <c r="J326" s="1706" t="s">
        <v>27</v>
      </c>
      <c r="K326" s="1709">
        <v>0.30000000000000004</v>
      </c>
      <c r="L326" s="1710">
        <v>816.28105050965826</v>
      </c>
    </row>
    <row r="327" spans="1:12">
      <c r="A327" s="1711" t="s">
        <v>743</v>
      </c>
      <c r="B327" s="1711" t="s">
        <v>5914</v>
      </c>
      <c r="C327" s="1712">
        <v>1000.7403303189033</v>
      </c>
      <c r="D327" s="1707" t="s">
        <v>21</v>
      </c>
      <c r="E327" s="1707" t="s">
        <v>21</v>
      </c>
      <c r="F327" s="1706">
        <v>5</v>
      </c>
      <c r="G327" s="1707">
        <v>1689.6141718813913</v>
      </c>
      <c r="H327" s="1706">
        <v>21</v>
      </c>
      <c r="I327" s="1708">
        <v>200.96979903904023</v>
      </c>
      <c r="J327" s="1706" t="s">
        <v>22</v>
      </c>
      <c r="K327" s="1709">
        <v>0</v>
      </c>
      <c r="L327" s="1710">
        <v>0</v>
      </c>
    </row>
    <row r="328" spans="1:12">
      <c r="A328" s="1711" t="s">
        <v>744</v>
      </c>
      <c r="B328" s="1711" t="s">
        <v>5915</v>
      </c>
      <c r="C328" s="1712">
        <v>660.97134989523113</v>
      </c>
      <c r="D328" s="1707" t="s">
        <v>21</v>
      </c>
      <c r="E328" s="1707" t="s">
        <v>21</v>
      </c>
      <c r="F328" s="1706">
        <v>5</v>
      </c>
      <c r="G328" s="1707">
        <v>614.67862751530731</v>
      </c>
      <c r="H328" s="1706">
        <v>5</v>
      </c>
      <c r="I328" s="1708">
        <v>200.96979903904023</v>
      </c>
      <c r="J328" s="1706" t="s">
        <v>22</v>
      </c>
      <c r="K328" s="1709">
        <v>0</v>
      </c>
      <c r="L328" s="1710">
        <v>0</v>
      </c>
    </row>
    <row r="329" spans="1:12">
      <c r="A329" s="1711" t="s">
        <v>745</v>
      </c>
      <c r="B329" s="1711" t="s">
        <v>5916</v>
      </c>
      <c r="C329" s="1712">
        <v>1259.7445531008827</v>
      </c>
      <c r="D329" s="1707" t="s">
        <v>21</v>
      </c>
      <c r="E329" s="1707" t="s">
        <v>21</v>
      </c>
      <c r="F329" s="1706">
        <v>23</v>
      </c>
      <c r="G329" s="1707">
        <v>1954.1358027099175</v>
      </c>
      <c r="H329" s="1706">
        <v>21</v>
      </c>
      <c r="I329" s="1708">
        <v>200.96979903904023</v>
      </c>
      <c r="J329" s="1706" t="s">
        <v>27</v>
      </c>
      <c r="K329" s="1709">
        <v>0.30000000000000004</v>
      </c>
      <c r="L329" s="1710">
        <v>586.24074081297533</v>
      </c>
    </row>
    <row r="330" spans="1:12">
      <c r="A330" s="1711" t="s">
        <v>746</v>
      </c>
      <c r="B330" s="1711" t="s">
        <v>5917</v>
      </c>
      <c r="C330" s="1712">
        <v>498.51350406424024</v>
      </c>
      <c r="D330" s="1707" t="s">
        <v>21</v>
      </c>
      <c r="E330" s="1707" t="s">
        <v>21</v>
      </c>
      <c r="F330" s="1706">
        <v>5</v>
      </c>
      <c r="G330" s="1707">
        <v>520.42121970708729</v>
      </c>
      <c r="H330" s="1706">
        <v>5</v>
      </c>
      <c r="I330" s="1708">
        <v>200.96979903904023</v>
      </c>
      <c r="J330" s="1706" t="s">
        <v>22</v>
      </c>
      <c r="K330" s="1709">
        <v>0</v>
      </c>
      <c r="L330" s="1710">
        <v>0</v>
      </c>
    </row>
    <row r="331" spans="1:12">
      <c r="A331" s="1711" t="s">
        <v>747</v>
      </c>
      <c r="B331" s="1711" t="s">
        <v>206</v>
      </c>
      <c r="C331" s="1712">
        <v>937.61385308171828</v>
      </c>
      <c r="D331" s="1707" t="s">
        <v>21</v>
      </c>
      <c r="E331" s="1707" t="s">
        <v>21</v>
      </c>
      <c r="F331" s="1706">
        <v>5</v>
      </c>
      <c r="G331" s="1707">
        <v>2488.854198130779</v>
      </c>
      <c r="H331" s="1706">
        <v>16</v>
      </c>
      <c r="I331" s="1708">
        <v>260.7349134456129</v>
      </c>
      <c r="J331" s="1706" t="s">
        <v>27</v>
      </c>
      <c r="K331" s="1709">
        <v>0.30000000000000004</v>
      </c>
      <c r="L331" s="1710">
        <v>746.65625943923385</v>
      </c>
    </row>
    <row r="332" spans="1:12">
      <c r="A332" s="1711" t="s">
        <v>748</v>
      </c>
      <c r="B332" s="1711" t="s">
        <v>207</v>
      </c>
      <c r="C332" s="1712">
        <v>3662.264010304335</v>
      </c>
      <c r="D332" s="1707" t="s">
        <v>21</v>
      </c>
      <c r="E332" s="1707" t="s">
        <v>21</v>
      </c>
      <c r="F332" s="1706">
        <v>24</v>
      </c>
      <c r="G332" s="1707">
        <v>3129.4022759786853</v>
      </c>
      <c r="H332" s="1706">
        <v>18</v>
      </c>
      <c r="I332" s="1708">
        <v>200.96979903904023</v>
      </c>
      <c r="J332" s="1706" t="s">
        <v>27</v>
      </c>
      <c r="K332" s="1709">
        <v>0.30000000000000004</v>
      </c>
      <c r="L332" s="1710">
        <v>938.82068279360578</v>
      </c>
    </row>
    <row r="333" spans="1:12">
      <c r="A333" s="1711" t="s">
        <v>749</v>
      </c>
      <c r="B333" s="1711" t="s">
        <v>5918</v>
      </c>
      <c r="C333" s="1712">
        <v>4320.0770304580656</v>
      </c>
      <c r="D333" s="1707" t="s">
        <v>21</v>
      </c>
      <c r="E333" s="1707" t="s">
        <v>21</v>
      </c>
      <c r="F333" s="1706">
        <v>24</v>
      </c>
      <c r="G333" s="1707">
        <v>5952.6803773669144</v>
      </c>
      <c r="H333" s="1706">
        <v>47</v>
      </c>
      <c r="I333" s="1708">
        <v>205.77540169692807</v>
      </c>
      <c r="J333" s="1706" t="s">
        <v>22</v>
      </c>
      <c r="K333" s="1709">
        <v>0</v>
      </c>
      <c r="L333" s="1710">
        <v>0</v>
      </c>
    </row>
    <row r="334" spans="1:12">
      <c r="A334" s="1711" t="s">
        <v>750</v>
      </c>
      <c r="B334" s="1711" t="s">
        <v>5919</v>
      </c>
      <c r="C334" s="1712">
        <v>2326.621276177053</v>
      </c>
      <c r="D334" s="1707" t="s">
        <v>21</v>
      </c>
      <c r="E334" s="1707" t="s">
        <v>21</v>
      </c>
      <c r="F334" s="1706">
        <v>10</v>
      </c>
      <c r="G334" s="1707">
        <v>3668.5123255865869</v>
      </c>
      <c r="H334" s="1706">
        <v>27</v>
      </c>
      <c r="I334" s="1708">
        <v>205.77540169692807</v>
      </c>
      <c r="J334" s="1706" t="s">
        <v>22</v>
      </c>
      <c r="K334" s="1709">
        <v>0</v>
      </c>
      <c r="L334" s="1710">
        <v>0</v>
      </c>
    </row>
    <row r="335" spans="1:12">
      <c r="A335" s="1711" t="s">
        <v>751</v>
      </c>
      <c r="B335" s="1711" t="s">
        <v>5920</v>
      </c>
      <c r="C335" s="1712">
        <v>1848.5610536226245</v>
      </c>
      <c r="D335" s="1707" t="s">
        <v>21</v>
      </c>
      <c r="E335" s="1707" t="s">
        <v>21</v>
      </c>
      <c r="F335" s="1706">
        <v>5</v>
      </c>
      <c r="G335" s="1707">
        <v>3003.1041779770449</v>
      </c>
      <c r="H335" s="1706">
        <v>17</v>
      </c>
      <c r="I335" s="1708">
        <v>205.77540169692807</v>
      </c>
      <c r="J335" s="1706" t="s">
        <v>22</v>
      </c>
      <c r="K335" s="1709">
        <v>0</v>
      </c>
      <c r="L335" s="1710">
        <v>0</v>
      </c>
    </row>
    <row r="336" spans="1:12">
      <c r="A336" s="1711" t="s">
        <v>5921</v>
      </c>
      <c r="B336" s="1711" t="s">
        <v>5922</v>
      </c>
      <c r="C336" s="1712">
        <v>5035.0058123424851</v>
      </c>
      <c r="D336" s="1707" t="s">
        <v>21</v>
      </c>
      <c r="E336" s="1707" t="s">
        <v>21</v>
      </c>
      <c r="F336" s="1706">
        <v>17</v>
      </c>
      <c r="G336" s="1707">
        <v>6937.7883976947314</v>
      </c>
      <c r="H336" s="1706">
        <v>25</v>
      </c>
      <c r="I336" s="1708">
        <v>264.80089323021201</v>
      </c>
      <c r="J336" s="1706" t="s">
        <v>22</v>
      </c>
      <c r="K336" s="1709">
        <v>0</v>
      </c>
      <c r="L336" s="1710">
        <v>0</v>
      </c>
    </row>
    <row r="337" spans="1:12">
      <c r="A337" s="1711" t="s">
        <v>5923</v>
      </c>
      <c r="B337" s="1711" t="s">
        <v>5924</v>
      </c>
      <c r="C337" s="1712">
        <v>2610.8733003986044</v>
      </c>
      <c r="D337" s="1707" t="s">
        <v>21</v>
      </c>
      <c r="E337" s="1707" t="s">
        <v>21</v>
      </c>
      <c r="F337" s="1706">
        <v>8</v>
      </c>
      <c r="G337" s="1707">
        <v>3347.3444540635346</v>
      </c>
      <c r="H337" s="1706">
        <v>16</v>
      </c>
      <c r="I337" s="1708">
        <v>264.80089323021201</v>
      </c>
      <c r="J337" s="1706" t="s">
        <v>22</v>
      </c>
      <c r="K337" s="1709">
        <v>0</v>
      </c>
      <c r="L337" s="1710">
        <v>0</v>
      </c>
    </row>
    <row r="338" spans="1:12">
      <c r="A338" s="1711" t="s">
        <v>5925</v>
      </c>
      <c r="B338" s="1711" t="s">
        <v>5926</v>
      </c>
      <c r="C338" s="1712">
        <v>8725.5204256407269</v>
      </c>
      <c r="D338" s="1707" t="s">
        <v>21</v>
      </c>
      <c r="E338" s="1707" t="s">
        <v>21</v>
      </c>
      <c r="F338" s="1706">
        <v>40</v>
      </c>
      <c r="G338" s="1707">
        <v>12022.987982350496</v>
      </c>
      <c r="H338" s="1706">
        <v>73</v>
      </c>
      <c r="I338" s="1708">
        <v>264.80089323021201</v>
      </c>
      <c r="J338" s="1706" t="s">
        <v>22</v>
      </c>
      <c r="K338" s="1709">
        <v>0</v>
      </c>
      <c r="L338" s="1710">
        <v>0</v>
      </c>
    </row>
    <row r="339" spans="1:12">
      <c r="A339" s="1711" t="s">
        <v>5927</v>
      </c>
      <c r="B339" s="1711" t="s">
        <v>5928</v>
      </c>
      <c r="C339" s="1712">
        <v>3062.1695336594453</v>
      </c>
      <c r="D339" s="1707" t="s">
        <v>21</v>
      </c>
      <c r="E339" s="1707" t="s">
        <v>21</v>
      </c>
      <c r="F339" s="1706">
        <v>10</v>
      </c>
      <c r="G339" s="1707">
        <v>7400.7044877682611</v>
      </c>
      <c r="H339" s="1706">
        <v>56</v>
      </c>
      <c r="I339" s="1708">
        <v>264.80089323021201</v>
      </c>
      <c r="J339" s="1706" t="s">
        <v>22</v>
      </c>
      <c r="K339" s="1709">
        <v>0</v>
      </c>
      <c r="L339" s="1710">
        <v>0</v>
      </c>
    </row>
    <row r="340" spans="1:12">
      <c r="A340" s="1711" t="s">
        <v>5929</v>
      </c>
      <c r="B340" s="1711" t="s">
        <v>5930</v>
      </c>
      <c r="C340" s="1712">
        <v>841.68131847420557</v>
      </c>
      <c r="D340" s="1707" t="s">
        <v>21</v>
      </c>
      <c r="E340" s="1707" t="s">
        <v>21</v>
      </c>
      <c r="F340" s="1706">
        <v>5</v>
      </c>
      <c r="G340" s="1707">
        <v>747.54590785537994</v>
      </c>
      <c r="H340" s="1706">
        <v>5</v>
      </c>
      <c r="I340" s="1708">
        <v>205.77540169692807</v>
      </c>
      <c r="J340" s="1706" t="s">
        <v>22</v>
      </c>
      <c r="K340" s="1709">
        <v>0</v>
      </c>
      <c r="L340" s="1710">
        <v>0</v>
      </c>
    </row>
    <row r="341" spans="1:12">
      <c r="A341" s="1711" t="s">
        <v>5931</v>
      </c>
      <c r="B341" s="1711" t="s">
        <v>5932</v>
      </c>
      <c r="C341" s="1712">
        <v>720.78191856179228</v>
      </c>
      <c r="D341" s="1707" t="s">
        <v>21</v>
      </c>
      <c r="E341" s="1707" t="s">
        <v>21</v>
      </c>
      <c r="F341" s="1706">
        <v>5</v>
      </c>
      <c r="G341" s="1707">
        <v>921.05039017243109</v>
      </c>
      <c r="H341" s="1706">
        <v>5</v>
      </c>
      <c r="I341" s="1708">
        <v>264.80089323021201</v>
      </c>
      <c r="J341" s="1706" t="s">
        <v>22</v>
      </c>
      <c r="K341" s="1709">
        <v>0</v>
      </c>
      <c r="L341" s="1710">
        <v>0</v>
      </c>
    </row>
    <row r="342" spans="1:12">
      <c r="A342" s="1711" t="s">
        <v>752</v>
      </c>
      <c r="B342" s="1711" t="s">
        <v>5933</v>
      </c>
      <c r="C342" s="1712">
        <v>3620.5217240946363</v>
      </c>
      <c r="D342" s="1707" t="s">
        <v>21</v>
      </c>
      <c r="E342" s="1707" t="s">
        <v>21</v>
      </c>
      <c r="F342" s="1706">
        <v>19</v>
      </c>
      <c r="G342" s="1707">
        <v>5144.2233214640592</v>
      </c>
      <c r="H342" s="1706">
        <v>33</v>
      </c>
      <c r="I342" s="1708">
        <v>205.77540169692807</v>
      </c>
      <c r="J342" s="1706" t="s">
        <v>22</v>
      </c>
      <c r="K342" s="1709">
        <v>0</v>
      </c>
      <c r="L342" s="1710">
        <v>0</v>
      </c>
    </row>
    <row r="343" spans="1:12">
      <c r="A343" s="1711" t="s">
        <v>753</v>
      </c>
      <c r="B343" s="1711" t="s">
        <v>5934</v>
      </c>
      <c r="C343" s="1712">
        <v>2390.3011127721406</v>
      </c>
      <c r="D343" s="1707" t="s">
        <v>21</v>
      </c>
      <c r="E343" s="1707" t="s">
        <v>21</v>
      </c>
      <c r="F343" s="1706">
        <v>9</v>
      </c>
      <c r="G343" s="1707">
        <v>2882.2047780646317</v>
      </c>
      <c r="H343" s="1706">
        <v>15</v>
      </c>
      <c r="I343" s="1708">
        <v>205.77540169692807</v>
      </c>
      <c r="J343" s="1706" t="s">
        <v>22</v>
      </c>
      <c r="K343" s="1709">
        <v>0</v>
      </c>
      <c r="L343" s="1710">
        <v>0</v>
      </c>
    </row>
    <row r="344" spans="1:12">
      <c r="A344" s="1711" t="s">
        <v>754</v>
      </c>
      <c r="B344" s="1711" t="s">
        <v>5935</v>
      </c>
      <c r="C344" s="1712">
        <v>1778.4209437497743</v>
      </c>
      <c r="D344" s="1707" t="s">
        <v>21</v>
      </c>
      <c r="E344" s="1707" t="s">
        <v>21</v>
      </c>
      <c r="F344" s="1706">
        <v>5</v>
      </c>
      <c r="G344" s="1707">
        <v>2492.7425890338041</v>
      </c>
      <c r="H344" s="1706">
        <v>10</v>
      </c>
      <c r="I344" s="1708">
        <v>205.77540169692807</v>
      </c>
      <c r="J344" s="1706" t="s">
        <v>22</v>
      </c>
      <c r="K344" s="1709">
        <v>0</v>
      </c>
      <c r="L344" s="1710">
        <v>0</v>
      </c>
    </row>
    <row r="345" spans="1:12">
      <c r="A345" s="1711" t="s">
        <v>755</v>
      </c>
      <c r="B345" s="1711" t="s">
        <v>5936</v>
      </c>
      <c r="C345" s="1712">
        <v>1110.2441075926197</v>
      </c>
      <c r="D345" s="1707" t="s">
        <v>21</v>
      </c>
      <c r="E345" s="1707" t="s">
        <v>21</v>
      </c>
      <c r="F345" s="1706">
        <v>5</v>
      </c>
      <c r="G345" s="1707">
        <v>1929.7759176859254</v>
      </c>
      <c r="H345" s="1706">
        <v>6</v>
      </c>
      <c r="I345" s="1708">
        <v>264.80089323021201</v>
      </c>
      <c r="J345" s="1706" t="s">
        <v>22</v>
      </c>
      <c r="K345" s="1709">
        <v>0</v>
      </c>
      <c r="L345" s="1710">
        <v>0</v>
      </c>
    </row>
    <row r="346" spans="1:12">
      <c r="A346" s="1711" t="s">
        <v>756</v>
      </c>
      <c r="B346" s="1711" t="s">
        <v>5937</v>
      </c>
      <c r="C346" s="1712">
        <v>1700.8976644166239</v>
      </c>
      <c r="D346" s="1707" t="s">
        <v>21</v>
      </c>
      <c r="E346" s="1707" t="s">
        <v>21</v>
      </c>
      <c r="F346" s="1706">
        <v>5</v>
      </c>
      <c r="G346" s="1707">
        <v>3898.3134750384261</v>
      </c>
      <c r="H346" s="1706">
        <v>31</v>
      </c>
      <c r="I346" s="1708">
        <v>205.77540169692807</v>
      </c>
      <c r="J346" s="1706" t="s">
        <v>22</v>
      </c>
      <c r="K346" s="1709">
        <v>0</v>
      </c>
      <c r="L346" s="1710">
        <v>0</v>
      </c>
    </row>
    <row r="347" spans="1:12">
      <c r="A347" s="1711" t="s">
        <v>757</v>
      </c>
      <c r="B347" s="1711" t="s">
        <v>5938</v>
      </c>
      <c r="C347" s="1712" t="s">
        <v>21</v>
      </c>
      <c r="D347" s="1707">
        <v>1230</v>
      </c>
      <c r="E347" s="1707">
        <v>930</v>
      </c>
      <c r="F347" s="1706">
        <v>5</v>
      </c>
      <c r="G347" s="1707">
        <v>2228.7942808280768</v>
      </c>
      <c r="H347" s="1706">
        <v>9</v>
      </c>
      <c r="I347" s="1708">
        <v>205.77540169692807</v>
      </c>
      <c r="J347" s="1706" t="s">
        <v>22</v>
      </c>
      <c r="K347" s="1709">
        <v>0</v>
      </c>
      <c r="L347" s="1710">
        <v>0</v>
      </c>
    </row>
    <row r="348" spans="1:12">
      <c r="A348" s="1711" t="s">
        <v>758</v>
      </c>
      <c r="B348" s="1711" t="s">
        <v>5939</v>
      </c>
      <c r="C348" s="1712" t="s">
        <v>21</v>
      </c>
      <c r="D348" s="1707">
        <v>1209</v>
      </c>
      <c r="E348" s="1707">
        <v>909</v>
      </c>
      <c r="F348" s="1706">
        <v>5</v>
      </c>
      <c r="G348" s="1707">
        <v>1971.3062459001133</v>
      </c>
      <c r="H348" s="1706">
        <v>6</v>
      </c>
      <c r="I348" s="1708">
        <v>205.77540169692807</v>
      </c>
      <c r="J348" s="1706" t="s">
        <v>22</v>
      </c>
      <c r="K348" s="1709">
        <v>0</v>
      </c>
      <c r="L348" s="1710">
        <v>0</v>
      </c>
    </row>
    <row r="349" spans="1:12">
      <c r="A349" s="1711" t="s">
        <v>5940</v>
      </c>
      <c r="B349" s="1711" t="s">
        <v>5941</v>
      </c>
      <c r="C349" s="1712">
        <v>1090.8632877593323</v>
      </c>
      <c r="D349" s="1707" t="s">
        <v>21</v>
      </c>
      <c r="E349" s="1707" t="s">
        <v>21</v>
      </c>
      <c r="F349" s="1706">
        <v>5</v>
      </c>
      <c r="G349" s="1707">
        <v>1848.5610536226245</v>
      </c>
      <c r="H349" s="1706">
        <v>5</v>
      </c>
      <c r="I349" s="1708">
        <v>264.80089323021201</v>
      </c>
      <c r="J349" s="1706" t="s">
        <v>22</v>
      </c>
      <c r="K349" s="1709">
        <v>0</v>
      </c>
      <c r="L349" s="1710">
        <v>0</v>
      </c>
    </row>
    <row r="350" spans="1:12">
      <c r="A350" s="1711" t="s">
        <v>5942</v>
      </c>
      <c r="B350" s="1711" t="s">
        <v>5943</v>
      </c>
      <c r="C350" s="1712">
        <v>1486.7857500679224</v>
      </c>
      <c r="D350" s="1707" t="s">
        <v>21</v>
      </c>
      <c r="E350" s="1707" t="s">
        <v>21</v>
      </c>
      <c r="F350" s="1706">
        <v>5</v>
      </c>
      <c r="G350" s="1707">
        <v>2220.4882151852394</v>
      </c>
      <c r="H350" s="1706">
        <v>6</v>
      </c>
      <c r="I350" s="1708">
        <v>264.80089323021201</v>
      </c>
      <c r="J350" s="1706" t="s">
        <v>22</v>
      </c>
      <c r="K350" s="1709">
        <v>0</v>
      </c>
      <c r="L350" s="1710">
        <v>0</v>
      </c>
    </row>
    <row r="351" spans="1:12">
      <c r="A351" s="1711" t="s">
        <v>5944</v>
      </c>
      <c r="B351" s="1711" t="s">
        <v>5945</v>
      </c>
      <c r="C351" s="1712">
        <v>1039.1811015372318</v>
      </c>
      <c r="D351" s="1707" t="s">
        <v>21</v>
      </c>
      <c r="E351" s="1707" t="s">
        <v>21</v>
      </c>
      <c r="F351" s="1706">
        <v>5</v>
      </c>
      <c r="G351" s="1707">
        <v>1662.1360247500486</v>
      </c>
      <c r="H351" s="1706">
        <v>5</v>
      </c>
      <c r="I351" s="1708">
        <v>205.77540169692807</v>
      </c>
      <c r="J351" s="1706" t="s">
        <v>22</v>
      </c>
      <c r="K351" s="1709">
        <v>0</v>
      </c>
      <c r="L351" s="1710">
        <v>0</v>
      </c>
    </row>
    <row r="352" spans="1:12">
      <c r="A352" s="1711" t="s">
        <v>5946</v>
      </c>
      <c r="B352" s="1711" t="s">
        <v>5947</v>
      </c>
      <c r="C352" s="1712">
        <v>1381.5755852586465</v>
      </c>
      <c r="D352" s="1707" t="s">
        <v>21</v>
      </c>
      <c r="E352" s="1707" t="s">
        <v>21</v>
      </c>
      <c r="F352" s="1706">
        <v>5</v>
      </c>
      <c r="G352" s="1707">
        <v>2451.2122608196164</v>
      </c>
      <c r="H352" s="1706">
        <v>6</v>
      </c>
      <c r="I352" s="1708">
        <v>264.80089323021201</v>
      </c>
      <c r="J352" s="1706" t="s">
        <v>22</v>
      </c>
      <c r="K352" s="1709">
        <v>0</v>
      </c>
      <c r="L352" s="1710">
        <v>0</v>
      </c>
    </row>
    <row r="353" spans="1:12">
      <c r="A353" s="1711" t="s">
        <v>759</v>
      </c>
      <c r="B353" s="1711" t="s">
        <v>5948</v>
      </c>
      <c r="C353" s="1712">
        <v>2429.9856486212539</v>
      </c>
      <c r="D353" s="1707" t="s">
        <v>21</v>
      </c>
      <c r="E353" s="1707" t="s">
        <v>21</v>
      </c>
      <c r="F353" s="1706">
        <v>5</v>
      </c>
      <c r="G353" s="1707">
        <v>3427.6364219442971</v>
      </c>
      <c r="H353" s="1706">
        <v>18</v>
      </c>
      <c r="I353" s="1708">
        <v>205.77540169692807</v>
      </c>
      <c r="J353" s="1706" t="s">
        <v>22</v>
      </c>
      <c r="K353" s="1709">
        <v>0</v>
      </c>
      <c r="L353" s="1710">
        <v>0</v>
      </c>
    </row>
    <row r="354" spans="1:12">
      <c r="A354" s="1711" t="s">
        <v>760</v>
      </c>
      <c r="B354" s="1711" t="s">
        <v>5949</v>
      </c>
      <c r="C354" s="1712">
        <v>1913.1637864002503</v>
      </c>
      <c r="D354" s="1707" t="s">
        <v>21</v>
      </c>
      <c r="E354" s="1707" t="s">
        <v>21</v>
      </c>
      <c r="F354" s="1706">
        <v>5</v>
      </c>
      <c r="G354" s="1707">
        <v>2312.77783343899</v>
      </c>
      <c r="H354" s="1706">
        <v>7</v>
      </c>
      <c r="I354" s="1708">
        <v>205.77540169692807</v>
      </c>
      <c r="J354" s="1706" t="s">
        <v>22</v>
      </c>
      <c r="K354" s="1709">
        <v>0</v>
      </c>
      <c r="L354" s="1710">
        <v>0</v>
      </c>
    </row>
    <row r="355" spans="1:12">
      <c r="A355" s="1711" t="s">
        <v>5950</v>
      </c>
      <c r="B355" s="1711" t="s">
        <v>5951</v>
      </c>
      <c r="C355" s="1712">
        <v>3956.4559345382891</v>
      </c>
      <c r="D355" s="1707" t="s">
        <v>21</v>
      </c>
      <c r="E355" s="1707" t="s">
        <v>21</v>
      </c>
      <c r="F355" s="1706">
        <v>7</v>
      </c>
      <c r="G355" s="1707">
        <v>3571.6082264201486</v>
      </c>
      <c r="H355" s="1706">
        <v>15</v>
      </c>
      <c r="I355" s="1708">
        <v>264.80089323021201</v>
      </c>
      <c r="J355" s="1706" t="s">
        <v>22</v>
      </c>
      <c r="K355" s="1709">
        <v>0</v>
      </c>
      <c r="L355" s="1710">
        <v>0</v>
      </c>
    </row>
    <row r="356" spans="1:12">
      <c r="A356" s="1711" t="s">
        <v>5952</v>
      </c>
      <c r="B356" s="1711" t="s">
        <v>5953</v>
      </c>
      <c r="C356" s="1712">
        <v>2357.0768502007909</v>
      </c>
      <c r="D356" s="1707" t="s">
        <v>21</v>
      </c>
      <c r="E356" s="1707" t="s">
        <v>21</v>
      </c>
      <c r="F356" s="1706">
        <v>5</v>
      </c>
      <c r="G356" s="1707">
        <v>2334.004445637353</v>
      </c>
      <c r="H356" s="1706">
        <v>5</v>
      </c>
      <c r="I356" s="1708">
        <v>264.80089323021201</v>
      </c>
      <c r="J356" s="1706" t="s">
        <v>22</v>
      </c>
      <c r="K356" s="1709">
        <v>0</v>
      </c>
      <c r="L356" s="1710">
        <v>0</v>
      </c>
    </row>
    <row r="357" spans="1:12">
      <c r="A357" s="1711" t="s">
        <v>5954</v>
      </c>
      <c r="B357" s="1711" t="s">
        <v>5955</v>
      </c>
      <c r="C357" s="1712">
        <v>1055.7932328229072</v>
      </c>
      <c r="D357" s="1707" t="s">
        <v>21</v>
      </c>
      <c r="E357" s="1707" t="s">
        <v>21</v>
      </c>
      <c r="F357" s="1706">
        <v>5</v>
      </c>
      <c r="G357" s="1707">
        <v>1677.8252598531858</v>
      </c>
      <c r="H357" s="1706">
        <v>6</v>
      </c>
      <c r="I357" s="1708">
        <v>205.77540169692807</v>
      </c>
      <c r="J357" s="1706" t="s">
        <v>22</v>
      </c>
      <c r="K357" s="1709">
        <v>0</v>
      </c>
      <c r="L357" s="1710">
        <v>0</v>
      </c>
    </row>
    <row r="358" spans="1:12">
      <c r="A358" s="1711" t="s">
        <v>5956</v>
      </c>
      <c r="B358" s="1711" t="s">
        <v>5957</v>
      </c>
      <c r="C358" s="1712">
        <v>2272.1704014073403</v>
      </c>
      <c r="D358" s="1707" t="s">
        <v>21</v>
      </c>
      <c r="E358" s="1707" t="s">
        <v>21</v>
      </c>
      <c r="F358" s="1706">
        <v>8</v>
      </c>
      <c r="G358" s="1707">
        <v>2244.4835159312147</v>
      </c>
      <c r="H358" s="1706">
        <v>9</v>
      </c>
      <c r="I358" s="1708">
        <v>264.80089323021201</v>
      </c>
      <c r="J358" s="1706" t="s">
        <v>22</v>
      </c>
      <c r="K358" s="1709">
        <v>0</v>
      </c>
      <c r="L358" s="1710">
        <v>0</v>
      </c>
    </row>
    <row r="359" spans="1:12">
      <c r="A359" s="1711" t="s">
        <v>761</v>
      </c>
      <c r="B359" s="1711" t="s">
        <v>5958</v>
      </c>
      <c r="C359" s="1712">
        <v>909.05273979944354</v>
      </c>
      <c r="D359" s="1707" t="s">
        <v>21</v>
      </c>
      <c r="E359" s="1707" t="s">
        <v>21</v>
      </c>
      <c r="F359" s="1706">
        <v>5</v>
      </c>
      <c r="G359" s="1707">
        <v>1098.2464572196322</v>
      </c>
      <c r="H359" s="1706">
        <v>5</v>
      </c>
      <c r="I359" s="1708">
        <v>205.77540169692807</v>
      </c>
      <c r="J359" s="1706" t="s">
        <v>22</v>
      </c>
      <c r="K359" s="1709">
        <v>0</v>
      </c>
      <c r="L359" s="1710">
        <v>0</v>
      </c>
    </row>
    <row r="360" spans="1:12">
      <c r="A360" s="1711" t="s">
        <v>762</v>
      </c>
      <c r="B360" s="1711" t="s">
        <v>5959</v>
      </c>
      <c r="C360" s="1712">
        <v>1003.1881504182693</v>
      </c>
      <c r="D360" s="1707" t="s">
        <v>21</v>
      </c>
      <c r="E360" s="1707" t="s">
        <v>21</v>
      </c>
      <c r="F360" s="1706">
        <v>5</v>
      </c>
      <c r="G360" s="1707">
        <v>1089.9403915767946</v>
      </c>
      <c r="H360" s="1706">
        <v>5</v>
      </c>
      <c r="I360" s="1708">
        <v>264.80089323021201</v>
      </c>
      <c r="J360" s="1706" t="s">
        <v>22</v>
      </c>
      <c r="K360" s="1709">
        <v>0</v>
      </c>
      <c r="L360" s="1710">
        <v>0</v>
      </c>
    </row>
    <row r="361" spans="1:12">
      <c r="A361" s="1711" t="s">
        <v>5960</v>
      </c>
      <c r="B361" s="1711" t="s">
        <v>5961</v>
      </c>
      <c r="C361" s="1712">
        <v>593.42224537161633</v>
      </c>
      <c r="D361" s="1707" t="s">
        <v>21</v>
      </c>
      <c r="E361" s="1707" t="s">
        <v>21</v>
      </c>
      <c r="F361" s="1706">
        <v>5</v>
      </c>
      <c r="G361" s="1707">
        <v>630.33809267311665</v>
      </c>
      <c r="H361" s="1706">
        <v>5</v>
      </c>
      <c r="I361" s="1708">
        <v>205.77540169692807</v>
      </c>
      <c r="J361" s="1706" t="s">
        <v>22</v>
      </c>
      <c r="K361" s="1709">
        <v>0</v>
      </c>
      <c r="L361" s="1710">
        <v>0</v>
      </c>
    </row>
    <row r="362" spans="1:12">
      <c r="A362" s="1711" t="s">
        <v>5962</v>
      </c>
      <c r="B362" s="1711" t="s">
        <v>5963</v>
      </c>
      <c r="C362" s="1712">
        <v>854.60186502973056</v>
      </c>
      <c r="D362" s="1707" t="s">
        <v>21</v>
      </c>
      <c r="E362" s="1707" t="s">
        <v>21</v>
      </c>
      <c r="F362" s="1706">
        <v>5</v>
      </c>
      <c r="G362" s="1707">
        <v>835.22104519644301</v>
      </c>
      <c r="H362" s="1706">
        <v>5</v>
      </c>
      <c r="I362" s="1708">
        <v>264.80089323021201</v>
      </c>
      <c r="J362" s="1706" t="s">
        <v>22</v>
      </c>
      <c r="K362" s="1709">
        <v>0</v>
      </c>
      <c r="L362" s="1710">
        <v>0</v>
      </c>
    </row>
    <row r="363" spans="1:12">
      <c r="A363" s="1711" t="s">
        <v>763</v>
      </c>
      <c r="B363" s="1711" t="s">
        <v>1679</v>
      </c>
      <c r="C363" s="1712">
        <v>687.56371081286159</v>
      </c>
      <c r="D363" s="1707" t="s">
        <v>21</v>
      </c>
      <c r="E363" s="1707" t="s">
        <v>21</v>
      </c>
      <c r="F363" s="1706">
        <v>5</v>
      </c>
      <c r="G363" s="1707">
        <v>2934.0375961416785</v>
      </c>
      <c r="H363" s="1706">
        <v>41</v>
      </c>
      <c r="I363" s="1708">
        <v>205.77540169692807</v>
      </c>
      <c r="J363" s="1706" t="s">
        <v>22</v>
      </c>
      <c r="K363" s="1709">
        <v>0</v>
      </c>
      <c r="L363" s="1710">
        <v>0</v>
      </c>
    </row>
    <row r="364" spans="1:12">
      <c r="A364" s="1711" t="s">
        <v>764</v>
      </c>
      <c r="B364" s="1711" t="s">
        <v>1680</v>
      </c>
      <c r="C364" s="1712">
        <v>541.97894185667917</v>
      </c>
      <c r="D364" s="1707" t="s">
        <v>21</v>
      </c>
      <c r="E364" s="1707" t="s">
        <v>21</v>
      </c>
      <c r="F364" s="1706">
        <v>5</v>
      </c>
      <c r="G364" s="1707">
        <v>1427.0190224417847</v>
      </c>
      <c r="H364" s="1706">
        <v>11</v>
      </c>
      <c r="I364" s="1708">
        <v>205.77540169692807</v>
      </c>
      <c r="J364" s="1706" t="s">
        <v>22</v>
      </c>
      <c r="K364" s="1709">
        <v>0</v>
      </c>
      <c r="L364" s="1710">
        <v>0</v>
      </c>
    </row>
    <row r="365" spans="1:12">
      <c r="A365" s="1711" t="s">
        <v>765</v>
      </c>
      <c r="B365" s="1711" t="s">
        <v>1681</v>
      </c>
      <c r="C365" s="1712">
        <v>571</v>
      </c>
      <c r="D365" s="1707" t="s">
        <v>21</v>
      </c>
      <c r="E365" s="1707" t="s">
        <v>21</v>
      </c>
      <c r="F365" s="1706">
        <v>5</v>
      </c>
      <c r="G365" s="1707">
        <v>951.34601496119251</v>
      </c>
      <c r="H365" s="1706">
        <v>5</v>
      </c>
      <c r="I365" s="1708">
        <v>205.77540169692807</v>
      </c>
      <c r="J365" s="1706" t="s">
        <v>22</v>
      </c>
      <c r="K365" s="1709">
        <v>0</v>
      </c>
      <c r="L365" s="1710">
        <v>0</v>
      </c>
    </row>
    <row r="366" spans="1:12">
      <c r="A366" s="1711" t="s">
        <v>5964</v>
      </c>
      <c r="B366" s="1711" t="s">
        <v>5965</v>
      </c>
      <c r="C366" s="1712">
        <v>1340.0452570444588</v>
      </c>
      <c r="D366" s="1707" t="s">
        <v>21</v>
      </c>
      <c r="E366" s="1707" t="s">
        <v>21</v>
      </c>
      <c r="F366" s="1706">
        <v>5</v>
      </c>
      <c r="G366" s="1707">
        <v>1154.5431243544203</v>
      </c>
      <c r="H366" s="1706">
        <v>5</v>
      </c>
      <c r="I366" s="1708">
        <v>264.80089323021201</v>
      </c>
      <c r="J366" s="1706" t="s">
        <v>22</v>
      </c>
      <c r="K366" s="1709">
        <v>0</v>
      </c>
      <c r="L366" s="1710">
        <v>0</v>
      </c>
    </row>
    <row r="367" spans="1:12">
      <c r="A367" s="1711" t="s">
        <v>5966</v>
      </c>
      <c r="B367" s="1711" t="s">
        <v>5967</v>
      </c>
      <c r="C367" s="1712">
        <v>1384.3442738062593</v>
      </c>
      <c r="D367" s="1707" t="s">
        <v>21</v>
      </c>
      <c r="E367" s="1707" t="s">
        <v>21</v>
      </c>
      <c r="F367" s="1706">
        <v>5</v>
      </c>
      <c r="G367" s="1707">
        <v>1454.4843836791097</v>
      </c>
      <c r="H367" s="1706">
        <v>5</v>
      </c>
      <c r="I367" s="1708">
        <v>264.80089323021201</v>
      </c>
      <c r="J367" s="1706" t="s">
        <v>22</v>
      </c>
      <c r="K367" s="1709">
        <v>0</v>
      </c>
      <c r="L367" s="1710">
        <v>0</v>
      </c>
    </row>
    <row r="368" spans="1:12">
      <c r="A368" s="1711" t="s">
        <v>766</v>
      </c>
      <c r="B368" s="1711" t="s">
        <v>5968</v>
      </c>
      <c r="C368" s="1712">
        <v>1962.0772840747379</v>
      </c>
      <c r="D368" s="1707" t="s">
        <v>21</v>
      </c>
      <c r="E368" s="1707" t="s">
        <v>21</v>
      </c>
      <c r="F368" s="1706">
        <v>5</v>
      </c>
      <c r="G368" s="1707">
        <v>4294.2359373470154</v>
      </c>
      <c r="H368" s="1706">
        <v>33</v>
      </c>
      <c r="I368" s="1708">
        <v>205.77540169692807</v>
      </c>
      <c r="J368" s="1706" t="s">
        <v>22</v>
      </c>
      <c r="K368" s="1709">
        <v>0</v>
      </c>
      <c r="L368" s="1710">
        <v>0</v>
      </c>
    </row>
    <row r="369" spans="1:12">
      <c r="A369" s="1711" t="s">
        <v>767</v>
      </c>
      <c r="B369" s="1711" t="s">
        <v>5969</v>
      </c>
      <c r="C369" s="1712">
        <v>1673.2107789404984</v>
      </c>
      <c r="D369" s="1707" t="s">
        <v>21</v>
      </c>
      <c r="E369" s="1707" t="s">
        <v>21</v>
      </c>
      <c r="F369" s="1706">
        <v>5</v>
      </c>
      <c r="G369" s="1707">
        <v>3053.8634680166078</v>
      </c>
      <c r="H369" s="1706">
        <v>22</v>
      </c>
      <c r="I369" s="1708">
        <v>205.77540169692807</v>
      </c>
      <c r="J369" s="1706" t="s">
        <v>22</v>
      </c>
      <c r="K369" s="1709">
        <v>0</v>
      </c>
      <c r="L369" s="1710">
        <v>0</v>
      </c>
    </row>
    <row r="370" spans="1:12">
      <c r="A370" s="1711" t="s">
        <v>768</v>
      </c>
      <c r="B370" s="1711" t="s">
        <v>5970</v>
      </c>
      <c r="C370" s="1712">
        <v>1329.893399036546</v>
      </c>
      <c r="D370" s="1707" t="s">
        <v>21</v>
      </c>
      <c r="E370" s="1707" t="s">
        <v>21</v>
      </c>
      <c r="F370" s="1706">
        <v>5</v>
      </c>
      <c r="G370" s="1707">
        <v>2361.6913311134776</v>
      </c>
      <c r="H370" s="1706">
        <v>10</v>
      </c>
      <c r="I370" s="1708">
        <v>205.77540169692807</v>
      </c>
      <c r="J370" s="1706" t="s">
        <v>22</v>
      </c>
      <c r="K370" s="1709">
        <v>0</v>
      </c>
      <c r="L370" s="1710">
        <v>0</v>
      </c>
    </row>
    <row r="371" spans="1:12">
      <c r="A371" s="1711" t="s">
        <v>769</v>
      </c>
      <c r="B371" s="1711" t="s">
        <v>5971</v>
      </c>
      <c r="C371" s="1712">
        <v>1288.3630708223586</v>
      </c>
      <c r="D371" s="1707" t="s">
        <v>21</v>
      </c>
      <c r="E371" s="1707" t="s">
        <v>21</v>
      </c>
      <c r="F371" s="1706">
        <v>5</v>
      </c>
      <c r="G371" s="1707">
        <v>2483.5136272084292</v>
      </c>
      <c r="H371" s="1706">
        <v>11</v>
      </c>
      <c r="I371" s="1708">
        <v>264.80089323021201</v>
      </c>
      <c r="J371" s="1706" t="s">
        <v>22</v>
      </c>
      <c r="K371" s="1709">
        <v>0</v>
      </c>
      <c r="L371" s="1710">
        <v>0</v>
      </c>
    </row>
    <row r="372" spans="1:12">
      <c r="A372" s="1711" t="s">
        <v>770</v>
      </c>
      <c r="B372" s="1711" t="s">
        <v>5972</v>
      </c>
      <c r="C372" s="1712">
        <v>3758.9561514752627</v>
      </c>
      <c r="D372" s="1707" t="s">
        <v>21</v>
      </c>
      <c r="E372" s="1707" t="s">
        <v>21</v>
      </c>
      <c r="F372" s="1706">
        <v>34</v>
      </c>
      <c r="G372" s="1707">
        <v>3760.8019438403371</v>
      </c>
      <c r="H372" s="1706">
        <v>40</v>
      </c>
      <c r="I372" s="1708">
        <v>205.77540169692807</v>
      </c>
      <c r="J372" s="1706" t="s">
        <v>22</v>
      </c>
      <c r="K372" s="1709">
        <v>0</v>
      </c>
      <c r="L372" s="1710">
        <v>0</v>
      </c>
    </row>
    <row r="373" spans="1:12">
      <c r="A373" s="1711" t="s">
        <v>771</v>
      </c>
      <c r="B373" s="1711" t="s">
        <v>5973</v>
      </c>
      <c r="C373" s="1712">
        <v>2012.8365741143011</v>
      </c>
      <c r="D373" s="1707" t="s">
        <v>21</v>
      </c>
      <c r="E373" s="1707" t="s">
        <v>21</v>
      </c>
      <c r="F373" s="1706">
        <v>12</v>
      </c>
      <c r="G373" s="1707">
        <v>2037.7547710428137</v>
      </c>
      <c r="H373" s="1706">
        <v>16</v>
      </c>
      <c r="I373" s="1708">
        <v>205.77540169692807</v>
      </c>
      <c r="J373" s="1706" t="s">
        <v>22</v>
      </c>
      <c r="K373" s="1709">
        <v>0</v>
      </c>
      <c r="L373" s="1710">
        <v>0</v>
      </c>
    </row>
    <row r="374" spans="1:12">
      <c r="A374" s="1711" t="s">
        <v>772</v>
      </c>
      <c r="B374" s="1711" t="s">
        <v>5974</v>
      </c>
      <c r="C374" s="1712">
        <v>378.38743484037752</v>
      </c>
      <c r="D374" s="1707" t="s">
        <v>21</v>
      </c>
      <c r="E374" s="1707" t="s">
        <v>21</v>
      </c>
      <c r="F374" s="1706">
        <v>5</v>
      </c>
      <c r="G374" s="1707">
        <v>387.61639666575257</v>
      </c>
      <c r="H374" s="1706">
        <v>5</v>
      </c>
      <c r="I374" s="1708">
        <v>205.77540169692807</v>
      </c>
      <c r="J374" s="1706" t="s">
        <v>27</v>
      </c>
      <c r="K374" s="1709">
        <v>1</v>
      </c>
      <c r="L374" s="1710">
        <v>387.61639666575257</v>
      </c>
    </row>
    <row r="375" spans="1:12">
      <c r="A375" s="1711" t="s">
        <v>773</v>
      </c>
      <c r="B375" s="1711" t="s">
        <v>5975</v>
      </c>
      <c r="C375" s="1712">
        <v>3078.7816649451206</v>
      </c>
      <c r="D375" s="1707" t="s">
        <v>21</v>
      </c>
      <c r="E375" s="1707" t="s">
        <v>21</v>
      </c>
      <c r="F375" s="1706">
        <v>20</v>
      </c>
      <c r="G375" s="1707">
        <v>3494.0849470869985</v>
      </c>
      <c r="H375" s="1706">
        <v>32</v>
      </c>
      <c r="I375" s="1708">
        <v>205.77540169692807</v>
      </c>
      <c r="J375" s="1706" t="s">
        <v>22</v>
      </c>
      <c r="K375" s="1709">
        <v>0</v>
      </c>
      <c r="L375" s="1710">
        <v>0</v>
      </c>
    </row>
    <row r="376" spans="1:12">
      <c r="A376" s="1711" t="s">
        <v>774</v>
      </c>
      <c r="B376" s="1711" t="s">
        <v>5976</v>
      </c>
      <c r="C376" s="1712">
        <v>2295.2428059707777</v>
      </c>
      <c r="D376" s="1707" t="s">
        <v>21</v>
      </c>
      <c r="E376" s="1707" t="s">
        <v>21</v>
      </c>
      <c r="F376" s="1706">
        <v>15</v>
      </c>
      <c r="G376" s="1707">
        <v>2005.4534046540005</v>
      </c>
      <c r="H376" s="1706">
        <v>16</v>
      </c>
      <c r="I376" s="1708">
        <v>205.77540169692807</v>
      </c>
      <c r="J376" s="1706" t="s">
        <v>22</v>
      </c>
      <c r="K376" s="1709">
        <v>0</v>
      </c>
      <c r="L376" s="1710">
        <v>0</v>
      </c>
    </row>
    <row r="377" spans="1:12">
      <c r="A377" s="1711" t="s">
        <v>775</v>
      </c>
      <c r="B377" s="1711" t="s">
        <v>5977</v>
      </c>
      <c r="C377" s="1712">
        <v>306.40153260245205</v>
      </c>
      <c r="D377" s="1707" t="s">
        <v>21</v>
      </c>
      <c r="E377" s="1707" t="s">
        <v>21</v>
      </c>
      <c r="F377" s="1706">
        <v>5</v>
      </c>
      <c r="G377" s="1707">
        <v>527.89661641145358</v>
      </c>
      <c r="H377" s="1706">
        <v>5</v>
      </c>
      <c r="I377" s="1708">
        <v>205.77540169692807</v>
      </c>
      <c r="J377" s="1706" t="s">
        <v>27</v>
      </c>
      <c r="K377" s="1709">
        <v>1</v>
      </c>
      <c r="L377" s="1710">
        <v>527.89661641145358</v>
      </c>
    </row>
    <row r="378" spans="1:12">
      <c r="A378" s="1711" t="s">
        <v>776</v>
      </c>
      <c r="B378" s="1711" t="s">
        <v>5978</v>
      </c>
      <c r="C378" s="1712">
        <v>3615.5493927815855</v>
      </c>
      <c r="D378" s="1707" t="s">
        <v>21</v>
      </c>
      <c r="E378" s="1707" t="s">
        <v>21</v>
      </c>
      <c r="F378" s="1706">
        <v>39</v>
      </c>
      <c r="G378" s="1707">
        <v>3615.5493927815855</v>
      </c>
      <c r="H378" s="1706">
        <v>39</v>
      </c>
      <c r="I378" s="1708">
        <v>205.77540169692807</v>
      </c>
      <c r="J378" s="1706" t="s">
        <v>22</v>
      </c>
      <c r="K378" s="1709">
        <v>0</v>
      </c>
      <c r="L378" s="1710">
        <v>0</v>
      </c>
    </row>
    <row r="379" spans="1:12">
      <c r="A379" s="1711" t="s">
        <v>777</v>
      </c>
      <c r="B379" s="1711" t="s">
        <v>5979</v>
      </c>
      <c r="C379" s="1712">
        <v>2959.7280573977823</v>
      </c>
      <c r="D379" s="1707" t="s">
        <v>21</v>
      </c>
      <c r="E379" s="1707" t="s">
        <v>21</v>
      </c>
      <c r="F379" s="1706">
        <v>26</v>
      </c>
      <c r="G379" s="1707">
        <v>1731.3532384403616</v>
      </c>
      <c r="H379" s="1706">
        <v>13</v>
      </c>
      <c r="I379" s="1708">
        <v>205.77540169692807</v>
      </c>
      <c r="J379" s="1706" t="s">
        <v>22</v>
      </c>
      <c r="K379" s="1709">
        <v>0</v>
      </c>
      <c r="L379" s="1710">
        <v>0</v>
      </c>
    </row>
    <row r="380" spans="1:12">
      <c r="A380" s="1711" t="s">
        <v>778</v>
      </c>
      <c r="B380" s="1711" t="s">
        <v>5980</v>
      </c>
      <c r="C380" s="1712">
        <v>335.9342104436522</v>
      </c>
      <c r="D380" s="1707" t="s">
        <v>21</v>
      </c>
      <c r="E380" s="1707" t="s">
        <v>21</v>
      </c>
      <c r="F380" s="1706">
        <v>5</v>
      </c>
      <c r="G380" s="1707">
        <v>427.30093251486528</v>
      </c>
      <c r="H380" s="1706">
        <v>5</v>
      </c>
      <c r="I380" s="1708">
        <v>205.77540169692807</v>
      </c>
      <c r="J380" s="1706" t="s">
        <v>27</v>
      </c>
      <c r="K380" s="1709">
        <v>1</v>
      </c>
      <c r="L380" s="1710">
        <v>427.30093251486528</v>
      </c>
    </row>
    <row r="381" spans="1:12">
      <c r="A381" s="1711" t="s">
        <v>779</v>
      </c>
      <c r="B381" s="1711" t="s">
        <v>5981</v>
      </c>
      <c r="C381" s="1712">
        <v>309.17022115006455</v>
      </c>
      <c r="D381" s="1707" t="s">
        <v>21</v>
      </c>
      <c r="E381" s="1707" t="s">
        <v>21</v>
      </c>
      <c r="F381" s="1706">
        <v>5</v>
      </c>
      <c r="G381" s="1707">
        <v>418.07197068949029</v>
      </c>
      <c r="H381" s="1706">
        <v>5</v>
      </c>
      <c r="I381" s="1708">
        <v>205.77540169692807</v>
      </c>
      <c r="J381" s="1706" t="s">
        <v>27</v>
      </c>
      <c r="K381" s="1709">
        <v>1</v>
      </c>
      <c r="L381" s="1710">
        <v>418.07197068949029</v>
      </c>
    </row>
    <row r="382" spans="1:12">
      <c r="A382" s="1711" t="s">
        <v>780</v>
      </c>
      <c r="B382" s="1711" t="s">
        <v>5982</v>
      </c>
      <c r="C382" s="1712">
        <v>3653.7459866659865</v>
      </c>
      <c r="D382" s="1707" t="s">
        <v>21</v>
      </c>
      <c r="E382" s="1707" t="s">
        <v>21</v>
      </c>
      <c r="F382" s="1706">
        <v>22</v>
      </c>
      <c r="G382" s="1707">
        <v>4550.8010760924426</v>
      </c>
      <c r="H382" s="1706">
        <v>45</v>
      </c>
      <c r="I382" s="1708">
        <v>205.77540169692807</v>
      </c>
      <c r="J382" s="1706" t="s">
        <v>22</v>
      </c>
      <c r="K382" s="1709">
        <v>0</v>
      </c>
      <c r="L382" s="1710">
        <v>0</v>
      </c>
    </row>
    <row r="383" spans="1:12">
      <c r="A383" s="1711" t="s">
        <v>781</v>
      </c>
      <c r="B383" s="1711" t="s">
        <v>5983</v>
      </c>
      <c r="C383" s="1712">
        <v>2489.0510043036538</v>
      </c>
      <c r="D383" s="1707" t="s">
        <v>21</v>
      </c>
      <c r="E383" s="1707" t="s">
        <v>21</v>
      </c>
      <c r="F383" s="1706">
        <v>18</v>
      </c>
      <c r="G383" s="1707">
        <v>2132.8130778441769</v>
      </c>
      <c r="H383" s="1706">
        <v>21</v>
      </c>
      <c r="I383" s="1708">
        <v>205.77540169692807</v>
      </c>
      <c r="J383" s="1706" t="s">
        <v>22</v>
      </c>
      <c r="K383" s="1709">
        <v>0</v>
      </c>
      <c r="L383" s="1710">
        <v>0</v>
      </c>
    </row>
    <row r="384" spans="1:12">
      <c r="A384" s="1711" t="s">
        <v>782</v>
      </c>
      <c r="B384" s="1711" t="s">
        <v>5984</v>
      </c>
      <c r="C384" s="1712">
        <v>2315.5465219866023</v>
      </c>
      <c r="D384" s="1707" t="s">
        <v>21</v>
      </c>
      <c r="E384" s="1707" t="s">
        <v>21</v>
      </c>
      <c r="F384" s="1706">
        <v>15</v>
      </c>
      <c r="G384" s="1707">
        <v>2747.461935414156</v>
      </c>
      <c r="H384" s="1706">
        <v>22</v>
      </c>
      <c r="I384" s="1708">
        <v>205.77540169692807</v>
      </c>
      <c r="J384" s="1706" t="s">
        <v>22</v>
      </c>
      <c r="K384" s="1709">
        <v>0</v>
      </c>
      <c r="L384" s="1710">
        <v>0</v>
      </c>
    </row>
    <row r="385" spans="1:12">
      <c r="A385" s="1711" t="s">
        <v>783</v>
      </c>
      <c r="B385" s="1711" t="s">
        <v>5985</v>
      </c>
      <c r="C385" s="1712">
        <v>1768.2690857418615</v>
      </c>
      <c r="D385" s="1707" t="s">
        <v>21</v>
      </c>
      <c r="E385" s="1707" t="s">
        <v>21</v>
      </c>
      <c r="F385" s="1706">
        <v>13</v>
      </c>
      <c r="G385" s="1707">
        <v>1489.5544386155348</v>
      </c>
      <c r="H385" s="1706">
        <v>12</v>
      </c>
      <c r="I385" s="1708">
        <v>205.77540169692807</v>
      </c>
      <c r="J385" s="1706" t="s">
        <v>22</v>
      </c>
      <c r="K385" s="1709">
        <v>0</v>
      </c>
      <c r="L385" s="1710">
        <v>0</v>
      </c>
    </row>
    <row r="386" spans="1:12">
      <c r="A386" s="1711" t="s">
        <v>784</v>
      </c>
      <c r="B386" s="1711" t="s">
        <v>5986</v>
      </c>
      <c r="C386" s="1712">
        <v>2925.9872464149316</v>
      </c>
      <c r="D386" s="1707" t="s">
        <v>21</v>
      </c>
      <c r="E386" s="1707" t="s">
        <v>21</v>
      </c>
      <c r="F386" s="1706">
        <v>27</v>
      </c>
      <c r="G386" s="1707">
        <v>2925.9872464149316</v>
      </c>
      <c r="H386" s="1706">
        <v>27</v>
      </c>
      <c r="I386" s="1708">
        <v>205.77540169692807</v>
      </c>
      <c r="J386" s="1706" t="s">
        <v>22</v>
      </c>
      <c r="K386" s="1709">
        <v>0</v>
      </c>
      <c r="L386" s="1710">
        <v>0</v>
      </c>
    </row>
    <row r="387" spans="1:12">
      <c r="A387" s="1711" t="s">
        <v>785</v>
      </c>
      <c r="B387" s="1711" t="s">
        <v>5987</v>
      </c>
      <c r="C387" s="1712">
        <v>1685.4633852118259</v>
      </c>
      <c r="D387" s="1707" t="s">
        <v>21</v>
      </c>
      <c r="E387" s="1707" t="s">
        <v>21</v>
      </c>
      <c r="F387" s="1706">
        <v>12</v>
      </c>
      <c r="G387" s="1707">
        <v>1685.4633852118259</v>
      </c>
      <c r="H387" s="1706">
        <v>12</v>
      </c>
      <c r="I387" s="1708">
        <v>205.77540169692807</v>
      </c>
      <c r="J387" s="1706" t="s">
        <v>22</v>
      </c>
      <c r="K387" s="1709">
        <v>0</v>
      </c>
      <c r="L387" s="1710">
        <v>0</v>
      </c>
    </row>
    <row r="388" spans="1:12">
      <c r="A388" s="1711" t="s">
        <v>786</v>
      </c>
      <c r="B388" s="1711" t="s">
        <v>5988</v>
      </c>
      <c r="C388" s="1712">
        <v>322.09076770558966</v>
      </c>
      <c r="D388" s="1707" t="s">
        <v>21</v>
      </c>
      <c r="E388" s="1707" t="s">
        <v>21</v>
      </c>
      <c r="F388" s="1706">
        <v>5</v>
      </c>
      <c r="G388" s="1707">
        <v>430.06962106247778</v>
      </c>
      <c r="H388" s="1706">
        <v>5</v>
      </c>
      <c r="I388" s="1708">
        <v>205.77540169692807</v>
      </c>
      <c r="J388" s="1706" t="s">
        <v>27</v>
      </c>
      <c r="K388" s="1709">
        <v>1</v>
      </c>
      <c r="L388" s="1710">
        <v>430.06962106247778</v>
      </c>
    </row>
    <row r="389" spans="1:12">
      <c r="A389" s="1711" t="s">
        <v>787</v>
      </c>
      <c r="B389" s="1711" t="s">
        <v>5989</v>
      </c>
      <c r="C389" s="1712">
        <v>2920.9664177312061</v>
      </c>
      <c r="D389" s="1707" t="s">
        <v>21</v>
      </c>
      <c r="E389" s="1707" t="s">
        <v>21</v>
      </c>
      <c r="F389" s="1706">
        <v>31</v>
      </c>
      <c r="G389" s="1707">
        <v>3192.2978953972333</v>
      </c>
      <c r="H389" s="1706">
        <v>32</v>
      </c>
      <c r="I389" s="1708">
        <v>205.77540169692807</v>
      </c>
      <c r="J389" s="1706" t="s">
        <v>22</v>
      </c>
      <c r="K389" s="1709">
        <v>0</v>
      </c>
      <c r="L389" s="1710">
        <v>0</v>
      </c>
    </row>
    <row r="390" spans="1:12">
      <c r="A390" s="1711" t="s">
        <v>788</v>
      </c>
      <c r="B390" s="1711" t="s">
        <v>5990</v>
      </c>
      <c r="C390" s="1712">
        <v>2034.9860824952013</v>
      </c>
      <c r="D390" s="1707" t="s">
        <v>21</v>
      </c>
      <c r="E390" s="1707" t="s">
        <v>21</v>
      </c>
      <c r="F390" s="1706">
        <v>12</v>
      </c>
      <c r="G390" s="1707">
        <v>1615.9912156231733</v>
      </c>
      <c r="H390" s="1706">
        <v>12</v>
      </c>
      <c r="I390" s="1708">
        <v>205.77540169692807</v>
      </c>
      <c r="J390" s="1706" t="s">
        <v>22</v>
      </c>
      <c r="K390" s="1709">
        <v>0</v>
      </c>
      <c r="L390" s="1710">
        <v>0</v>
      </c>
    </row>
    <row r="391" spans="1:12">
      <c r="A391" s="1711" t="s">
        <v>789</v>
      </c>
      <c r="B391" s="1711" t="s">
        <v>5991</v>
      </c>
      <c r="C391" s="1712">
        <v>548.20033242727857</v>
      </c>
      <c r="D391" s="1707" t="s">
        <v>21</v>
      </c>
      <c r="E391" s="1707" t="s">
        <v>21</v>
      </c>
      <c r="F391" s="1706">
        <v>5</v>
      </c>
      <c r="G391" s="1707">
        <v>416.22617832441523</v>
      </c>
      <c r="H391" s="1706">
        <v>5</v>
      </c>
      <c r="I391" s="1708">
        <v>205.77540169692807</v>
      </c>
      <c r="J391" s="1706" t="s">
        <v>27</v>
      </c>
      <c r="K391" s="1709">
        <v>1</v>
      </c>
      <c r="L391" s="1710">
        <v>416.22617832441523</v>
      </c>
    </row>
    <row r="392" spans="1:12">
      <c r="A392" s="1711" t="s">
        <v>790</v>
      </c>
      <c r="B392" s="1711" t="s">
        <v>5992</v>
      </c>
      <c r="C392" s="1712">
        <v>1707.3579376943862</v>
      </c>
      <c r="D392" s="1707" t="s">
        <v>21</v>
      </c>
      <c r="E392" s="1707" t="s">
        <v>21</v>
      </c>
      <c r="F392" s="1706">
        <v>7</v>
      </c>
      <c r="G392" s="1707">
        <v>1804.2620368608245</v>
      </c>
      <c r="H392" s="1706">
        <v>13</v>
      </c>
      <c r="I392" s="1708">
        <v>205.77540169692807</v>
      </c>
      <c r="J392" s="1706" t="s">
        <v>22</v>
      </c>
      <c r="K392" s="1709">
        <v>0</v>
      </c>
      <c r="L392" s="1710">
        <v>0</v>
      </c>
    </row>
    <row r="393" spans="1:12">
      <c r="A393" s="1711" t="s">
        <v>791</v>
      </c>
      <c r="B393" s="1711" t="s">
        <v>5993</v>
      </c>
      <c r="C393" s="1712">
        <v>365.46688828485242</v>
      </c>
      <c r="D393" s="1707" t="s">
        <v>21</v>
      </c>
      <c r="E393" s="1707" t="s">
        <v>21</v>
      </c>
      <c r="F393" s="1706">
        <v>5</v>
      </c>
      <c r="G393" s="1707">
        <v>591.57645300654144</v>
      </c>
      <c r="H393" s="1706">
        <v>5</v>
      </c>
      <c r="I393" s="1708">
        <v>205.77540169692807</v>
      </c>
      <c r="J393" s="1706" t="s">
        <v>27</v>
      </c>
      <c r="K393" s="1709">
        <v>1</v>
      </c>
      <c r="L393" s="1710">
        <v>591.57645300654144</v>
      </c>
    </row>
    <row r="394" spans="1:12">
      <c r="A394" s="1711" t="s">
        <v>792</v>
      </c>
      <c r="B394" s="1711" t="s">
        <v>5994</v>
      </c>
      <c r="C394" s="1712">
        <v>3041.8658176436197</v>
      </c>
      <c r="D394" s="1707" t="s">
        <v>21</v>
      </c>
      <c r="E394" s="1707" t="s">
        <v>21</v>
      </c>
      <c r="F394" s="1706">
        <v>22</v>
      </c>
      <c r="G394" s="1707">
        <v>2824.9852147473061</v>
      </c>
      <c r="H394" s="1706">
        <v>28</v>
      </c>
      <c r="I394" s="1708">
        <v>205.77540169692807</v>
      </c>
      <c r="J394" s="1706" t="s">
        <v>22</v>
      </c>
      <c r="K394" s="1709">
        <v>0</v>
      </c>
      <c r="L394" s="1710">
        <v>0</v>
      </c>
    </row>
    <row r="395" spans="1:12">
      <c r="A395" s="1711" t="s">
        <v>793</v>
      </c>
      <c r="B395" s="1711" t="s">
        <v>5995</v>
      </c>
      <c r="C395" s="1712">
        <v>1832.8718185194871</v>
      </c>
      <c r="D395" s="1707" t="s">
        <v>21</v>
      </c>
      <c r="E395" s="1707" t="s">
        <v>21</v>
      </c>
      <c r="F395" s="1706">
        <v>10</v>
      </c>
      <c r="G395" s="1707">
        <v>1534.7763515598726</v>
      </c>
      <c r="H395" s="1706">
        <v>10</v>
      </c>
      <c r="I395" s="1708">
        <v>205.77540169692807</v>
      </c>
      <c r="J395" s="1706" t="s">
        <v>22</v>
      </c>
      <c r="K395" s="1709">
        <v>0</v>
      </c>
      <c r="L395" s="1710">
        <v>0</v>
      </c>
    </row>
    <row r="396" spans="1:12">
      <c r="A396" s="1711" t="s">
        <v>794</v>
      </c>
      <c r="B396" s="1711" t="s">
        <v>5996</v>
      </c>
      <c r="C396" s="1712">
        <v>341.47158753887726</v>
      </c>
      <c r="D396" s="1707" t="s">
        <v>21</v>
      </c>
      <c r="E396" s="1707" t="s">
        <v>21</v>
      </c>
      <c r="F396" s="1706">
        <v>5</v>
      </c>
      <c r="G396" s="1707">
        <v>382.07901957052752</v>
      </c>
      <c r="H396" s="1706">
        <v>5</v>
      </c>
      <c r="I396" s="1708">
        <v>205.77540169692807</v>
      </c>
      <c r="J396" s="1706" t="s">
        <v>27</v>
      </c>
      <c r="K396" s="1709">
        <v>1</v>
      </c>
      <c r="L396" s="1710">
        <v>382.07901957052752</v>
      </c>
    </row>
    <row r="397" spans="1:12">
      <c r="A397" s="1711" t="s">
        <v>5997</v>
      </c>
      <c r="B397" s="1711" t="s">
        <v>5998</v>
      </c>
      <c r="C397" s="1712">
        <v>640.4899506810292</v>
      </c>
      <c r="D397" s="1707" t="s">
        <v>21</v>
      </c>
      <c r="E397" s="1707" t="s">
        <v>21</v>
      </c>
      <c r="F397" s="1706">
        <v>5</v>
      </c>
      <c r="G397" s="1707">
        <v>469.7541569115906</v>
      </c>
      <c r="H397" s="1706">
        <v>5</v>
      </c>
      <c r="I397" s="1708">
        <v>205.77540169692807</v>
      </c>
      <c r="J397" s="1706" t="s">
        <v>22</v>
      </c>
      <c r="K397" s="1709">
        <v>0</v>
      </c>
      <c r="L397" s="1710">
        <v>0</v>
      </c>
    </row>
    <row r="398" spans="1:12">
      <c r="A398" s="1711" t="s">
        <v>5999</v>
      </c>
      <c r="B398" s="1711" t="s">
        <v>6000</v>
      </c>
      <c r="C398" s="1712">
        <v>886.90323141854333</v>
      </c>
      <c r="D398" s="1707" t="s">
        <v>21</v>
      </c>
      <c r="E398" s="1707" t="s">
        <v>21</v>
      </c>
      <c r="F398" s="1706">
        <v>5</v>
      </c>
      <c r="G398" s="1707">
        <v>304.55574023737699</v>
      </c>
      <c r="H398" s="1706">
        <v>5</v>
      </c>
      <c r="I398" s="1708">
        <v>264.80089323021201</v>
      </c>
      <c r="J398" s="1706" t="s">
        <v>22</v>
      </c>
      <c r="K398" s="1709">
        <v>0</v>
      </c>
      <c r="L398" s="1710">
        <v>0</v>
      </c>
    </row>
    <row r="399" spans="1:12">
      <c r="A399" s="1711" t="s">
        <v>795</v>
      </c>
      <c r="B399" s="1711" t="s">
        <v>6001</v>
      </c>
      <c r="C399" s="1712">
        <v>3476.5499196187848</v>
      </c>
      <c r="D399" s="1707" t="s">
        <v>21</v>
      </c>
      <c r="E399" s="1707" t="s">
        <v>21</v>
      </c>
      <c r="F399" s="1706">
        <v>26</v>
      </c>
      <c r="G399" s="1707">
        <v>2861.9010620488066</v>
      </c>
      <c r="H399" s="1706">
        <v>28</v>
      </c>
      <c r="I399" s="1708">
        <v>205.77540169692807</v>
      </c>
      <c r="J399" s="1706" t="s">
        <v>22</v>
      </c>
      <c r="K399" s="1709">
        <v>0</v>
      </c>
      <c r="L399" s="1710">
        <v>0</v>
      </c>
    </row>
    <row r="400" spans="1:12">
      <c r="A400" s="1711" t="s">
        <v>796</v>
      </c>
      <c r="B400" s="1711" t="s">
        <v>6002</v>
      </c>
      <c r="C400" s="1712">
        <v>2044.2150443205765</v>
      </c>
      <c r="D400" s="1707" t="s">
        <v>21</v>
      </c>
      <c r="E400" s="1707" t="s">
        <v>21</v>
      </c>
      <c r="F400" s="1706">
        <v>12</v>
      </c>
      <c r="G400" s="1707">
        <v>1700.8976644166239</v>
      </c>
      <c r="H400" s="1706">
        <v>12</v>
      </c>
      <c r="I400" s="1708">
        <v>205.77540169692807</v>
      </c>
      <c r="J400" s="1706" t="s">
        <v>22</v>
      </c>
      <c r="K400" s="1709">
        <v>0</v>
      </c>
      <c r="L400" s="1710">
        <v>0</v>
      </c>
    </row>
    <row r="401" spans="1:12">
      <c r="A401" s="1711" t="s">
        <v>797</v>
      </c>
      <c r="B401" s="1711" t="s">
        <v>6003</v>
      </c>
      <c r="C401" s="1712">
        <v>360.85240737216492</v>
      </c>
      <c r="D401" s="1707" t="s">
        <v>21</v>
      </c>
      <c r="E401" s="1707" t="s">
        <v>21</v>
      </c>
      <c r="F401" s="1706">
        <v>5</v>
      </c>
      <c r="G401" s="1707">
        <v>385.77060430067752</v>
      </c>
      <c r="H401" s="1706">
        <v>5</v>
      </c>
      <c r="I401" s="1708">
        <v>205.77540169692807</v>
      </c>
      <c r="J401" s="1706" t="s">
        <v>27</v>
      </c>
      <c r="K401" s="1709">
        <v>1</v>
      </c>
      <c r="L401" s="1710">
        <v>385.77060430067752</v>
      </c>
    </row>
    <row r="402" spans="1:12">
      <c r="A402" s="1711" t="s">
        <v>798</v>
      </c>
      <c r="B402" s="1711" t="s">
        <v>6004</v>
      </c>
      <c r="C402" s="1712">
        <v>3249.5174587145589</v>
      </c>
      <c r="D402" s="1707" t="s">
        <v>21</v>
      </c>
      <c r="E402" s="1707" t="s">
        <v>21</v>
      </c>
      <c r="F402" s="1706">
        <v>26</v>
      </c>
      <c r="G402" s="1707">
        <v>3568.8395378725363</v>
      </c>
      <c r="H402" s="1706">
        <v>35</v>
      </c>
      <c r="I402" s="1708">
        <v>205.77540169692807</v>
      </c>
      <c r="J402" s="1706" t="s">
        <v>22</v>
      </c>
      <c r="K402" s="1709">
        <v>0</v>
      </c>
      <c r="L402" s="1710">
        <v>0</v>
      </c>
    </row>
    <row r="403" spans="1:12">
      <c r="A403" s="1711" t="s">
        <v>799</v>
      </c>
      <c r="B403" s="1711" t="s">
        <v>6005</v>
      </c>
      <c r="C403" s="1712">
        <v>1847.6381574400873</v>
      </c>
      <c r="D403" s="1707" t="s">
        <v>21</v>
      </c>
      <c r="E403" s="1707" t="s">
        <v>21</v>
      </c>
      <c r="F403" s="1706">
        <v>10</v>
      </c>
      <c r="G403" s="1707">
        <v>2438.2917142640913</v>
      </c>
      <c r="H403" s="1706">
        <v>18</v>
      </c>
      <c r="I403" s="1708">
        <v>205.77540169692807</v>
      </c>
      <c r="J403" s="1706" t="s">
        <v>22</v>
      </c>
      <c r="K403" s="1709">
        <v>0</v>
      </c>
      <c r="L403" s="1710">
        <v>0</v>
      </c>
    </row>
    <row r="404" spans="1:12">
      <c r="A404" s="1711" t="s">
        <v>800</v>
      </c>
      <c r="B404" s="1711" t="s">
        <v>6006</v>
      </c>
      <c r="C404" s="1712">
        <v>430.99251724501539</v>
      </c>
      <c r="D404" s="1707" t="s">
        <v>21</v>
      </c>
      <c r="E404" s="1707" t="s">
        <v>21</v>
      </c>
      <c r="F404" s="1706">
        <v>5</v>
      </c>
      <c r="G404" s="1707">
        <v>517.74475840354103</v>
      </c>
      <c r="H404" s="1706">
        <v>5</v>
      </c>
      <c r="I404" s="1708">
        <v>205.77540169692807</v>
      </c>
      <c r="J404" s="1706" t="s">
        <v>27</v>
      </c>
      <c r="K404" s="1709">
        <v>1</v>
      </c>
      <c r="L404" s="1710">
        <v>517.74475840354103</v>
      </c>
    </row>
    <row r="405" spans="1:12">
      <c r="A405" s="1711" t="s">
        <v>801</v>
      </c>
      <c r="B405" s="1711" t="s">
        <v>6007</v>
      </c>
      <c r="C405" s="1712">
        <v>2781.6090941680432</v>
      </c>
      <c r="D405" s="1707" t="s">
        <v>21</v>
      </c>
      <c r="E405" s="1707" t="s">
        <v>21</v>
      </c>
      <c r="F405" s="1706">
        <v>17</v>
      </c>
      <c r="G405" s="1707">
        <v>2796.3754330886436</v>
      </c>
      <c r="H405" s="1706">
        <v>28</v>
      </c>
      <c r="I405" s="1708">
        <v>205.77540169692807</v>
      </c>
      <c r="J405" s="1706" t="s">
        <v>22</v>
      </c>
      <c r="K405" s="1709">
        <v>0</v>
      </c>
      <c r="L405" s="1710">
        <v>0</v>
      </c>
    </row>
    <row r="406" spans="1:12">
      <c r="A406" s="1711" t="s">
        <v>802</v>
      </c>
      <c r="B406" s="1711" t="s">
        <v>6008</v>
      </c>
      <c r="C406" s="1712">
        <v>2009.1449893841509</v>
      </c>
      <c r="D406" s="1707" t="s">
        <v>21</v>
      </c>
      <c r="E406" s="1707" t="s">
        <v>21</v>
      </c>
      <c r="F406" s="1706">
        <v>7</v>
      </c>
      <c r="G406" s="1707">
        <v>1603.0706690676484</v>
      </c>
      <c r="H406" s="1706">
        <v>12</v>
      </c>
      <c r="I406" s="1708">
        <v>205.77540169692807</v>
      </c>
      <c r="J406" s="1706" t="s">
        <v>22</v>
      </c>
      <c r="K406" s="1709">
        <v>0</v>
      </c>
      <c r="L406" s="1710">
        <v>0</v>
      </c>
    </row>
    <row r="407" spans="1:12">
      <c r="A407" s="1711" t="s">
        <v>803</v>
      </c>
      <c r="B407" s="1711" t="s">
        <v>6009</v>
      </c>
      <c r="C407" s="1712">
        <v>375.61874629276502</v>
      </c>
      <c r="D407" s="1707" t="s">
        <v>21</v>
      </c>
      <c r="E407" s="1707" t="s">
        <v>21</v>
      </c>
      <c r="F407" s="1706">
        <v>5</v>
      </c>
      <c r="G407" s="1707">
        <v>422.68645160217778</v>
      </c>
      <c r="H407" s="1706">
        <v>5</v>
      </c>
      <c r="I407" s="1708">
        <v>205.77540169692807</v>
      </c>
      <c r="J407" s="1706" t="s">
        <v>27</v>
      </c>
      <c r="K407" s="1709">
        <v>1</v>
      </c>
      <c r="L407" s="1710">
        <v>422.68645160217778</v>
      </c>
    </row>
    <row r="408" spans="1:12">
      <c r="A408" s="1711" t="s">
        <v>804</v>
      </c>
      <c r="B408" s="1711" t="s">
        <v>6010</v>
      </c>
      <c r="C408" s="1712">
        <v>3075.0900802149699</v>
      </c>
      <c r="D408" s="1707" t="s">
        <v>21</v>
      </c>
      <c r="E408" s="1707" t="s">
        <v>21</v>
      </c>
      <c r="F408" s="1706">
        <v>27</v>
      </c>
      <c r="G408" s="1707">
        <v>3801.4093758719878</v>
      </c>
      <c r="H408" s="1706">
        <v>38</v>
      </c>
      <c r="I408" s="1708">
        <v>205.77540169692807</v>
      </c>
      <c r="J408" s="1706" t="s">
        <v>22</v>
      </c>
      <c r="K408" s="1709">
        <v>0</v>
      </c>
      <c r="L408" s="1710">
        <v>0</v>
      </c>
    </row>
    <row r="409" spans="1:12">
      <c r="A409" s="1711" t="s">
        <v>805</v>
      </c>
      <c r="B409" s="1711" t="s">
        <v>6011</v>
      </c>
      <c r="C409" s="1712">
        <v>1586.4585377819731</v>
      </c>
      <c r="D409" s="1707" t="s">
        <v>21</v>
      </c>
      <c r="E409" s="1707" t="s">
        <v>21</v>
      </c>
      <c r="F409" s="1706">
        <v>7</v>
      </c>
      <c r="G409" s="1707">
        <v>2477.9762501132041</v>
      </c>
      <c r="H409" s="1706">
        <v>21</v>
      </c>
      <c r="I409" s="1708">
        <v>205.77540169692807</v>
      </c>
      <c r="J409" s="1706" t="s">
        <v>22</v>
      </c>
      <c r="K409" s="1709">
        <v>0</v>
      </c>
      <c r="L409" s="1710">
        <v>0</v>
      </c>
    </row>
    <row r="410" spans="1:12">
      <c r="A410" s="1711" t="s">
        <v>806</v>
      </c>
      <c r="B410" s="1711" t="s">
        <v>6012</v>
      </c>
      <c r="C410" s="1712">
        <v>337.7800028087272</v>
      </c>
      <c r="D410" s="1707" t="s">
        <v>21</v>
      </c>
      <c r="E410" s="1707" t="s">
        <v>21</v>
      </c>
      <c r="F410" s="1706">
        <v>5</v>
      </c>
      <c r="G410" s="1707">
        <v>543.58585151459101</v>
      </c>
      <c r="H410" s="1706">
        <v>5</v>
      </c>
      <c r="I410" s="1708">
        <v>205.77540169692807</v>
      </c>
      <c r="J410" s="1706" t="s">
        <v>27</v>
      </c>
      <c r="K410" s="1709">
        <v>1</v>
      </c>
      <c r="L410" s="1710">
        <v>543.58585151459101</v>
      </c>
    </row>
    <row r="411" spans="1:12">
      <c r="A411" s="1711" t="s">
        <v>807</v>
      </c>
      <c r="B411" s="1711" t="s">
        <v>6013</v>
      </c>
      <c r="C411" s="1712">
        <v>3194.1436877623087</v>
      </c>
      <c r="D411" s="1707" t="s">
        <v>21</v>
      </c>
      <c r="E411" s="1707" t="s">
        <v>21</v>
      </c>
      <c r="F411" s="1706">
        <v>23</v>
      </c>
      <c r="G411" s="1707">
        <v>2734.5413888586309</v>
      </c>
      <c r="H411" s="1706">
        <v>26</v>
      </c>
      <c r="I411" s="1708">
        <v>205.77540169692807</v>
      </c>
      <c r="J411" s="1706" t="s">
        <v>22</v>
      </c>
      <c r="K411" s="1709">
        <v>0</v>
      </c>
      <c r="L411" s="1710">
        <v>0</v>
      </c>
    </row>
    <row r="412" spans="1:12">
      <c r="A412" s="1711" t="s">
        <v>808</v>
      </c>
      <c r="B412" s="1711" t="s">
        <v>6014</v>
      </c>
      <c r="C412" s="1712">
        <v>1828.2573376067996</v>
      </c>
      <c r="D412" s="1707" t="s">
        <v>21</v>
      </c>
      <c r="E412" s="1707" t="s">
        <v>21</v>
      </c>
      <c r="F412" s="1706">
        <v>10</v>
      </c>
      <c r="G412" s="1707">
        <v>674.18155314215551</v>
      </c>
      <c r="H412" s="1706">
        <v>10</v>
      </c>
      <c r="I412" s="1708">
        <v>205.77540169692807</v>
      </c>
      <c r="J412" s="1706" t="s">
        <v>22</v>
      </c>
      <c r="K412" s="1709">
        <v>0</v>
      </c>
      <c r="L412" s="1710">
        <v>0</v>
      </c>
    </row>
    <row r="413" spans="1:12">
      <c r="A413" s="1711" t="s">
        <v>809</v>
      </c>
      <c r="B413" s="1711" t="s">
        <v>6015</v>
      </c>
      <c r="C413" s="1712">
        <v>390.38508521336507</v>
      </c>
      <c r="D413" s="1707" t="s">
        <v>21</v>
      </c>
      <c r="E413" s="1707" t="s">
        <v>21</v>
      </c>
      <c r="F413" s="1706">
        <v>5</v>
      </c>
      <c r="G413" s="1707">
        <v>674.18155314215551</v>
      </c>
      <c r="H413" s="1706">
        <v>5</v>
      </c>
      <c r="I413" s="1708">
        <v>205.77540169692807</v>
      </c>
      <c r="J413" s="1706" t="s">
        <v>22</v>
      </c>
      <c r="K413" s="1709">
        <v>0</v>
      </c>
      <c r="L413" s="1710">
        <v>0</v>
      </c>
    </row>
    <row r="414" spans="1:12">
      <c r="A414" s="1711" t="s">
        <v>810</v>
      </c>
      <c r="B414" s="1711" t="s">
        <v>6016</v>
      </c>
      <c r="C414" s="1712">
        <v>2363.5371234785525</v>
      </c>
      <c r="D414" s="1707" t="s">
        <v>21</v>
      </c>
      <c r="E414" s="1707" t="s">
        <v>21</v>
      </c>
      <c r="F414" s="1706">
        <v>16</v>
      </c>
      <c r="G414" s="1707">
        <v>3396.2579517380227</v>
      </c>
      <c r="H414" s="1706">
        <v>32</v>
      </c>
      <c r="I414" s="1708">
        <v>205.77540169692807</v>
      </c>
      <c r="J414" s="1706" t="s">
        <v>22</v>
      </c>
      <c r="K414" s="1709">
        <v>0</v>
      </c>
      <c r="L414" s="1710">
        <v>0</v>
      </c>
    </row>
    <row r="415" spans="1:12">
      <c r="A415" s="1711" t="s">
        <v>811</v>
      </c>
      <c r="B415" s="1711" t="s">
        <v>6017</v>
      </c>
      <c r="C415" s="1712">
        <v>1575.3837835915231</v>
      </c>
      <c r="D415" s="1707" t="s">
        <v>21</v>
      </c>
      <c r="E415" s="1707" t="s">
        <v>21</v>
      </c>
      <c r="F415" s="1706">
        <v>7</v>
      </c>
      <c r="G415" s="1707">
        <v>2021.1426397571388</v>
      </c>
      <c r="H415" s="1706">
        <v>17</v>
      </c>
      <c r="I415" s="1708">
        <v>205.77540169692807</v>
      </c>
      <c r="J415" s="1706" t="s">
        <v>22</v>
      </c>
      <c r="K415" s="1709">
        <v>0</v>
      </c>
      <c r="L415" s="1710">
        <v>0</v>
      </c>
    </row>
    <row r="416" spans="1:12">
      <c r="A416" s="1711" t="s">
        <v>812</v>
      </c>
      <c r="B416" s="1711" t="s">
        <v>6018</v>
      </c>
      <c r="C416" s="1712">
        <v>359.00661500708981</v>
      </c>
      <c r="D416" s="1707" t="s">
        <v>21</v>
      </c>
      <c r="E416" s="1707" t="s">
        <v>21</v>
      </c>
      <c r="F416" s="1706">
        <v>5</v>
      </c>
      <c r="G416" s="1707">
        <v>467.9083645465156</v>
      </c>
      <c r="H416" s="1706">
        <v>5</v>
      </c>
      <c r="I416" s="1708">
        <v>205.77540169692807</v>
      </c>
      <c r="J416" s="1706" t="s">
        <v>27</v>
      </c>
      <c r="K416" s="1709">
        <v>1</v>
      </c>
      <c r="L416" s="1710">
        <v>467.9083645465156</v>
      </c>
    </row>
    <row r="417" spans="1:12">
      <c r="A417" s="1711" t="s">
        <v>813</v>
      </c>
      <c r="B417" s="1711" t="s">
        <v>6019</v>
      </c>
      <c r="C417" s="1712">
        <v>3736.8066430943618</v>
      </c>
      <c r="D417" s="1707" t="s">
        <v>21</v>
      </c>
      <c r="E417" s="1707" t="s">
        <v>21</v>
      </c>
      <c r="F417" s="1706">
        <v>47</v>
      </c>
      <c r="G417" s="1707">
        <v>3914.9256063241005</v>
      </c>
      <c r="H417" s="1706">
        <v>49</v>
      </c>
      <c r="I417" s="1708">
        <v>205.77540169692807</v>
      </c>
      <c r="J417" s="1706" t="s">
        <v>22</v>
      </c>
      <c r="K417" s="1709">
        <v>0</v>
      </c>
      <c r="L417" s="1710">
        <v>0</v>
      </c>
    </row>
    <row r="418" spans="1:12">
      <c r="A418" s="1711" t="s">
        <v>814</v>
      </c>
      <c r="B418" s="1711" t="s">
        <v>6020</v>
      </c>
      <c r="C418" s="1712">
        <v>2393.9926975022909</v>
      </c>
      <c r="D418" s="1707" t="s">
        <v>21</v>
      </c>
      <c r="E418" s="1707" t="s">
        <v>21</v>
      </c>
      <c r="F418" s="1706">
        <v>20</v>
      </c>
      <c r="G418" s="1707">
        <v>2591.4924805653172</v>
      </c>
      <c r="H418" s="1706">
        <v>27</v>
      </c>
      <c r="I418" s="1708">
        <v>205.77540169692807</v>
      </c>
      <c r="J418" s="1706" t="s">
        <v>22</v>
      </c>
      <c r="K418" s="1709">
        <v>0</v>
      </c>
      <c r="L418" s="1710">
        <v>0</v>
      </c>
    </row>
    <row r="419" spans="1:12">
      <c r="A419" s="1711" t="s">
        <v>815</v>
      </c>
      <c r="B419" s="1711" t="s">
        <v>6021</v>
      </c>
      <c r="C419" s="1712">
        <v>312.86180588021455</v>
      </c>
      <c r="D419" s="1707" t="s">
        <v>21</v>
      </c>
      <c r="E419" s="1707" t="s">
        <v>21</v>
      </c>
      <c r="F419" s="1706">
        <v>5</v>
      </c>
      <c r="G419" s="1707">
        <v>446.68175234815294</v>
      </c>
      <c r="H419" s="1706">
        <v>5</v>
      </c>
      <c r="I419" s="1708">
        <v>205.77540169692807</v>
      </c>
      <c r="J419" s="1706" t="s">
        <v>27</v>
      </c>
      <c r="K419" s="1709">
        <v>1</v>
      </c>
      <c r="L419" s="1710">
        <v>446.68175234815294</v>
      </c>
    </row>
    <row r="420" spans="1:12">
      <c r="A420" s="1711" t="s">
        <v>816</v>
      </c>
      <c r="B420" s="1711" t="s">
        <v>6022</v>
      </c>
      <c r="C420" s="1712">
        <v>392.27577760335663</v>
      </c>
      <c r="D420" s="1707" t="s">
        <v>21</v>
      </c>
      <c r="E420" s="1707" t="s">
        <v>21</v>
      </c>
      <c r="F420" s="1706">
        <v>5</v>
      </c>
      <c r="G420" s="1707">
        <v>690.32634453805463</v>
      </c>
      <c r="H420" s="1706">
        <v>5</v>
      </c>
      <c r="I420" s="1708">
        <v>205.77540169692807</v>
      </c>
      <c r="J420" s="1706" t="s">
        <v>22</v>
      </c>
      <c r="K420" s="1709">
        <v>0</v>
      </c>
      <c r="L420" s="1710">
        <v>0</v>
      </c>
    </row>
    <row r="421" spans="1:12">
      <c r="A421" s="1711" t="s">
        <v>817</v>
      </c>
      <c r="B421" s="1711" t="s">
        <v>6023</v>
      </c>
      <c r="C421" s="1712">
        <v>433</v>
      </c>
      <c r="D421" s="1707" t="s">
        <v>21</v>
      </c>
      <c r="E421" s="1707" t="s">
        <v>21</v>
      </c>
      <c r="F421" s="1706">
        <v>5</v>
      </c>
      <c r="G421" s="1707">
        <v>670.94552470476685</v>
      </c>
      <c r="H421" s="1706">
        <v>5</v>
      </c>
      <c r="I421" s="1708">
        <v>205.77540169692807</v>
      </c>
      <c r="J421" s="1706" t="s">
        <v>22</v>
      </c>
      <c r="K421" s="1709">
        <v>0</v>
      </c>
      <c r="L421" s="1710">
        <v>0</v>
      </c>
    </row>
    <row r="422" spans="1:12">
      <c r="A422" s="1711" t="s">
        <v>818</v>
      </c>
      <c r="B422" s="1711" t="s">
        <v>6024</v>
      </c>
      <c r="C422" s="1712">
        <v>465</v>
      </c>
      <c r="D422" s="1707" t="s">
        <v>21</v>
      </c>
      <c r="E422" s="1707" t="s">
        <v>21</v>
      </c>
      <c r="F422" s="1706">
        <v>5</v>
      </c>
      <c r="G422" s="1707">
        <v>766.3552094104906</v>
      </c>
      <c r="H422" s="1706">
        <v>5</v>
      </c>
      <c r="I422" s="1708">
        <v>205.77540169692807</v>
      </c>
      <c r="J422" s="1706" t="s">
        <v>22</v>
      </c>
      <c r="K422" s="1709">
        <v>0</v>
      </c>
      <c r="L422" s="1710">
        <v>0</v>
      </c>
    </row>
    <row r="423" spans="1:12">
      <c r="A423" s="1711" t="s">
        <v>819</v>
      </c>
      <c r="B423" s="1711" t="s">
        <v>6025</v>
      </c>
      <c r="C423" s="1712">
        <v>469</v>
      </c>
      <c r="D423" s="1707" t="s">
        <v>21</v>
      </c>
      <c r="E423" s="1707" t="s">
        <v>21</v>
      </c>
      <c r="F423" s="1706">
        <v>5</v>
      </c>
      <c r="G423" s="1707">
        <v>802.29596948253027</v>
      </c>
      <c r="H423" s="1706">
        <v>5</v>
      </c>
      <c r="I423" s="1708">
        <v>205.77540169692807</v>
      </c>
      <c r="J423" s="1706" t="s">
        <v>22</v>
      </c>
      <c r="K423" s="1709">
        <v>0</v>
      </c>
      <c r="L423" s="1710">
        <v>0</v>
      </c>
    </row>
    <row r="424" spans="1:12">
      <c r="A424" s="1711" t="s">
        <v>820</v>
      </c>
      <c r="B424" s="1711" t="s">
        <v>6026</v>
      </c>
      <c r="C424" s="1712">
        <v>337</v>
      </c>
      <c r="D424" s="1707" t="s">
        <v>21</v>
      </c>
      <c r="E424" s="1707" t="s">
        <v>21</v>
      </c>
      <c r="F424" s="1706">
        <v>5</v>
      </c>
      <c r="G424" s="1707">
        <v>568.50404844310367</v>
      </c>
      <c r="H424" s="1706">
        <v>5</v>
      </c>
      <c r="I424" s="1708">
        <v>205.77540169692807</v>
      </c>
      <c r="J424" s="1706" t="s">
        <v>22</v>
      </c>
      <c r="K424" s="1709">
        <v>0</v>
      </c>
      <c r="L424" s="1710">
        <v>0</v>
      </c>
    </row>
    <row r="425" spans="1:12">
      <c r="A425" s="1711" t="s">
        <v>821</v>
      </c>
      <c r="B425" s="1711" t="s">
        <v>6027</v>
      </c>
      <c r="C425" s="1712">
        <v>384</v>
      </c>
      <c r="D425" s="1707" t="s">
        <v>21</v>
      </c>
      <c r="E425" s="1707" t="s">
        <v>21</v>
      </c>
      <c r="F425" s="1706">
        <v>5</v>
      </c>
      <c r="G425" s="1707">
        <v>597.11383010176644</v>
      </c>
      <c r="H425" s="1706">
        <v>5</v>
      </c>
      <c r="I425" s="1708">
        <v>205.77540169692807</v>
      </c>
      <c r="J425" s="1706" t="s">
        <v>22</v>
      </c>
      <c r="K425" s="1709">
        <v>0</v>
      </c>
      <c r="L425" s="1710">
        <v>0</v>
      </c>
    </row>
    <row r="426" spans="1:12">
      <c r="A426" s="1711" t="s">
        <v>822</v>
      </c>
      <c r="B426" s="1711" t="s">
        <v>6028</v>
      </c>
      <c r="C426" s="1712">
        <v>423</v>
      </c>
      <c r="D426" s="1707" t="s">
        <v>21</v>
      </c>
      <c r="E426" s="1707" t="s">
        <v>21</v>
      </c>
      <c r="F426" s="1706">
        <v>5</v>
      </c>
      <c r="G426" s="1707">
        <v>670.02262852222941</v>
      </c>
      <c r="H426" s="1706">
        <v>5</v>
      </c>
      <c r="I426" s="1708">
        <v>205.77540169692807</v>
      </c>
      <c r="J426" s="1706" t="s">
        <v>22</v>
      </c>
      <c r="K426" s="1709">
        <v>0</v>
      </c>
      <c r="L426" s="1710">
        <v>0</v>
      </c>
    </row>
    <row r="427" spans="1:12">
      <c r="A427" s="1711" t="s">
        <v>823</v>
      </c>
      <c r="B427" s="1711" t="s">
        <v>6029</v>
      </c>
      <c r="C427" s="1712">
        <v>164.6557509405138</v>
      </c>
      <c r="D427" s="1707" t="s">
        <v>21</v>
      </c>
      <c r="E427" s="1707" t="s">
        <v>21</v>
      </c>
      <c r="F427" s="1706">
        <v>5</v>
      </c>
      <c r="G427" s="1707">
        <v>552.81481333996624</v>
      </c>
      <c r="H427" s="1706">
        <v>5</v>
      </c>
      <c r="I427" s="1708">
        <v>205.77540169692807</v>
      </c>
      <c r="J427" s="1706" t="s">
        <v>22</v>
      </c>
      <c r="K427" s="1709">
        <v>0</v>
      </c>
      <c r="L427" s="1710">
        <v>0</v>
      </c>
    </row>
    <row r="428" spans="1:12">
      <c r="A428" s="1711" t="s">
        <v>6030</v>
      </c>
      <c r="B428" s="1711" t="s">
        <v>6031</v>
      </c>
      <c r="C428" s="1712">
        <v>704.16978727611718</v>
      </c>
      <c r="D428" s="1707" t="s">
        <v>21</v>
      </c>
      <c r="E428" s="1707" t="s">
        <v>21</v>
      </c>
      <c r="F428" s="1706">
        <v>5</v>
      </c>
      <c r="G428" s="1707">
        <v>795.53650934733037</v>
      </c>
      <c r="H428" s="1706">
        <v>5</v>
      </c>
      <c r="I428" s="1708">
        <v>264.80089323021201</v>
      </c>
      <c r="J428" s="1706" t="s">
        <v>22</v>
      </c>
      <c r="K428" s="1709">
        <v>0</v>
      </c>
      <c r="L428" s="1710">
        <v>0</v>
      </c>
    </row>
    <row r="429" spans="1:12">
      <c r="A429" s="1711" t="s">
        <v>6032</v>
      </c>
      <c r="B429" s="1711" t="s">
        <v>6033</v>
      </c>
      <c r="C429" s="1712">
        <v>853.67896884719312</v>
      </c>
      <c r="D429" s="1707" t="s">
        <v>21</v>
      </c>
      <c r="E429" s="1707" t="s">
        <v>21</v>
      </c>
      <c r="F429" s="1706">
        <v>5</v>
      </c>
      <c r="G429" s="1707">
        <v>1263.4448738938459</v>
      </c>
      <c r="H429" s="1706">
        <v>5</v>
      </c>
      <c r="I429" s="1708">
        <v>264.80089323021201</v>
      </c>
      <c r="J429" s="1706" t="s">
        <v>22</v>
      </c>
      <c r="K429" s="1709">
        <v>0</v>
      </c>
      <c r="L429" s="1710">
        <v>0</v>
      </c>
    </row>
    <row r="430" spans="1:12">
      <c r="A430" s="1711" t="s">
        <v>824</v>
      </c>
      <c r="B430" s="1711" t="s">
        <v>6034</v>
      </c>
      <c r="C430" s="1712">
        <v>238.33371313448757</v>
      </c>
      <c r="D430" s="1707" t="s">
        <v>21</v>
      </c>
      <c r="E430" s="1707" t="s">
        <v>21</v>
      </c>
      <c r="F430" s="1706">
        <v>5</v>
      </c>
      <c r="G430" s="1707">
        <v>494.67235384010326</v>
      </c>
      <c r="H430" s="1706">
        <v>5</v>
      </c>
      <c r="I430" s="1708">
        <v>205.77540169692807</v>
      </c>
      <c r="J430" s="1706" t="s">
        <v>22</v>
      </c>
      <c r="K430" s="1709">
        <v>0</v>
      </c>
      <c r="L430" s="1710">
        <v>0</v>
      </c>
    </row>
    <row r="431" spans="1:12">
      <c r="A431" s="1711" t="s">
        <v>825</v>
      </c>
      <c r="B431" s="1711" t="s">
        <v>6035</v>
      </c>
      <c r="C431" s="1712">
        <v>350</v>
      </c>
      <c r="D431" s="1707" t="s">
        <v>21</v>
      </c>
      <c r="E431" s="1707" t="s">
        <v>21</v>
      </c>
      <c r="F431" s="1706">
        <v>5</v>
      </c>
      <c r="G431" s="1707">
        <v>753.08328495060505</v>
      </c>
      <c r="H431" s="1706">
        <v>5</v>
      </c>
      <c r="I431" s="1708">
        <v>205.77540169692807</v>
      </c>
      <c r="J431" s="1706" t="s">
        <v>22</v>
      </c>
      <c r="K431" s="1709">
        <v>0</v>
      </c>
      <c r="L431" s="1710">
        <v>0</v>
      </c>
    </row>
    <row r="432" spans="1:12">
      <c r="A432" s="1711" t="s">
        <v>826</v>
      </c>
      <c r="B432" s="1711" t="s">
        <v>6036</v>
      </c>
      <c r="C432" s="1712">
        <v>368</v>
      </c>
      <c r="D432" s="1707" t="s">
        <v>21</v>
      </c>
      <c r="E432" s="1707" t="s">
        <v>21</v>
      </c>
      <c r="F432" s="1706">
        <v>5</v>
      </c>
      <c r="G432" s="1707">
        <v>763.2351429585176</v>
      </c>
      <c r="H432" s="1706">
        <v>5</v>
      </c>
      <c r="I432" s="1708">
        <v>205.77540169692807</v>
      </c>
      <c r="J432" s="1706" t="s">
        <v>22</v>
      </c>
      <c r="K432" s="1709">
        <v>0</v>
      </c>
      <c r="L432" s="1710">
        <v>0</v>
      </c>
    </row>
    <row r="433" spans="1:12">
      <c r="A433" s="1711" t="s">
        <v>6037</v>
      </c>
      <c r="B433" s="1711" t="s">
        <v>6038</v>
      </c>
      <c r="C433" s="1712">
        <v>847.21869556943057</v>
      </c>
      <c r="D433" s="1707" t="s">
        <v>21</v>
      </c>
      <c r="E433" s="1707" t="s">
        <v>21</v>
      </c>
      <c r="F433" s="1706">
        <v>5</v>
      </c>
      <c r="G433" s="1707">
        <v>875.82847722809333</v>
      </c>
      <c r="H433" s="1706">
        <v>5</v>
      </c>
      <c r="I433" s="1708">
        <v>264.80089323021201</v>
      </c>
      <c r="J433" s="1706" t="s">
        <v>22</v>
      </c>
      <c r="K433" s="1709">
        <v>0</v>
      </c>
      <c r="L433" s="1710">
        <v>0</v>
      </c>
    </row>
    <row r="434" spans="1:12">
      <c r="A434" s="1711" t="s">
        <v>6039</v>
      </c>
      <c r="B434" s="1711" t="s">
        <v>6040</v>
      </c>
      <c r="C434" s="1712">
        <v>966.27230311676885</v>
      </c>
      <c r="D434" s="1707" t="s">
        <v>21</v>
      </c>
      <c r="E434" s="1707" t="s">
        <v>21</v>
      </c>
      <c r="F434" s="1706">
        <v>5</v>
      </c>
      <c r="G434" s="1707">
        <v>826.91497955360535</v>
      </c>
      <c r="H434" s="1706">
        <v>5</v>
      </c>
      <c r="I434" s="1708">
        <v>264.80089323021201</v>
      </c>
      <c r="J434" s="1706" t="s">
        <v>22</v>
      </c>
      <c r="K434" s="1709">
        <v>0</v>
      </c>
      <c r="L434" s="1710">
        <v>0</v>
      </c>
    </row>
    <row r="435" spans="1:12">
      <c r="A435" s="1711" t="s">
        <v>827</v>
      </c>
      <c r="B435" s="1711" t="s">
        <v>208</v>
      </c>
      <c r="C435" s="1712">
        <v>503</v>
      </c>
      <c r="D435" s="1707" t="s">
        <v>21</v>
      </c>
      <c r="E435" s="1707" t="s">
        <v>21</v>
      </c>
      <c r="F435" s="1706">
        <v>5</v>
      </c>
      <c r="G435" s="1707">
        <v>681.0973827126794</v>
      </c>
      <c r="H435" s="1706">
        <v>5</v>
      </c>
      <c r="I435" s="1708">
        <v>205.77540169692807</v>
      </c>
      <c r="J435" s="1706" t="s">
        <v>22</v>
      </c>
      <c r="K435" s="1709">
        <v>0</v>
      </c>
      <c r="L435" s="1710">
        <v>0</v>
      </c>
    </row>
    <row r="436" spans="1:12">
      <c r="A436" s="1711" t="s">
        <v>6041</v>
      </c>
      <c r="B436" s="1711" t="s">
        <v>6042</v>
      </c>
      <c r="C436" s="1712">
        <v>498</v>
      </c>
      <c r="D436" s="1707" t="s">
        <v>21</v>
      </c>
      <c r="E436" s="1707" t="s">
        <v>21</v>
      </c>
      <c r="F436" s="1706">
        <v>5</v>
      </c>
      <c r="G436" s="1707">
        <v>641.41284686356676</v>
      </c>
      <c r="H436" s="1706">
        <v>5</v>
      </c>
      <c r="I436" s="1708">
        <v>205.77540169692807</v>
      </c>
      <c r="J436" s="1706" t="s">
        <v>22</v>
      </c>
      <c r="K436" s="1709">
        <v>0</v>
      </c>
      <c r="L436" s="1710">
        <v>0</v>
      </c>
    </row>
    <row r="437" spans="1:12">
      <c r="A437" s="1711" t="s">
        <v>6043</v>
      </c>
      <c r="B437" s="1711" t="s">
        <v>6044</v>
      </c>
      <c r="C437" s="1712">
        <v>1401.8793012744718</v>
      </c>
      <c r="D437" s="1707" t="s">
        <v>21</v>
      </c>
      <c r="E437" s="1707" t="s">
        <v>21</v>
      </c>
      <c r="F437" s="1706">
        <v>5</v>
      </c>
      <c r="G437" s="1707">
        <v>1392.6503394490967</v>
      </c>
      <c r="H437" s="1706">
        <v>5</v>
      </c>
      <c r="I437" s="1708">
        <v>264.80089323021201</v>
      </c>
      <c r="J437" s="1706" t="s">
        <v>22</v>
      </c>
      <c r="K437" s="1709">
        <v>0</v>
      </c>
      <c r="L437" s="1710">
        <v>0</v>
      </c>
    </row>
    <row r="438" spans="1:12">
      <c r="A438" s="1711" t="s">
        <v>828</v>
      </c>
      <c r="B438" s="1711" t="s">
        <v>209</v>
      </c>
      <c r="C438" s="1712">
        <v>524</v>
      </c>
      <c r="D438" s="1707" t="s">
        <v>21</v>
      </c>
      <c r="E438" s="1707" t="s">
        <v>21</v>
      </c>
      <c r="F438" s="1706">
        <v>5</v>
      </c>
      <c r="G438" s="1707">
        <v>600.80541483191655</v>
      </c>
      <c r="H438" s="1706">
        <v>11</v>
      </c>
      <c r="I438" s="1708">
        <v>205.77540169692807</v>
      </c>
      <c r="J438" s="1706" t="s">
        <v>22</v>
      </c>
      <c r="K438" s="1709">
        <v>0</v>
      </c>
      <c r="L438" s="1710">
        <v>0</v>
      </c>
    </row>
    <row r="439" spans="1:12">
      <c r="A439" s="1711" t="s">
        <v>829</v>
      </c>
      <c r="B439" s="1711" t="s">
        <v>6045</v>
      </c>
      <c r="C439" s="1712">
        <v>6317.2243694692306</v>
      </c>
      <c r="D439" s="1707" t="s">
        <v>21</v>
      </c>
      <c r="E439" s="1707" t="s">
        <v>21</v>
      </c>
      <c r="F439" s="1706">
        <v>30</v>
      </c>
      <c r="G439" s="1707">
        <v>7391.4755259428857</v>
      </c>
      <c r="H439" s="1706">
        <v>54</v>
      </c>
      <c r="I439" s="1708">
        <v>205.77540169692807</v>
      </c>
      <c r="J439" s="1706" t="s">
        <v>22</v>
      </c>
      <c r="K439" s="1709">
        <v>0</v>
      </c>
      <c r="L439" s="1710">
        <v>0</v>
      </c>
    </row>
    <row r="440" spans="1:12">
      <c r="A440" s="1711" t="s">
        <v>830</v>
      </c>
      <c r="B440" s="1711" t="s">
        <v>6046</v>
      </c>
      <c r="C440" s="1712">
        <v>3930.6148414272388</v>
      </c>
      <c r="D440" s="1707" t="s">
        <v>21</v>
      </c>
      <c r="E440" s="1707" t="s">
        <v>21</v>
      </c>
      <c r="F440" s="1706">
        <v>12</v>
      </c>
      <c r="G440" s="1707">
        <v>4417.9040258070409</v>
      </c>
      <c r="H440" s="1706">
        <v>23</v>
      </c>
      <c r="I440" s="1708">
        <v>205.77540169692807</v>
      </c>
      <c r="J440" s="1706" t="s">
        <v>22</v>
      </c>
      <c r="K440" s="1709">
        <v>0</v>
      </c>
      <c r="L440" s="1710">
        <v>0</v>
      </c>
    </row>
    <row r="441" spans="1:12">
      <c r="A441" s="1711" t="s">
        <v>831</v>
      </c>
      <c r="B441" s="1711" t="s">
        <v>6047</v>
      </c>
      <c r="C441" s="1712">
        <v>3722.9632003562997</v>
      </c>
      <c r="D441" s="1707" t="s">
        <v>21</v>
      </c>
      <c r="E441" s="1707" t="s">
        <v>21</v>
      </c>
      <c r="F441" s="1706">
        <v>16</v>
      </c>
      <c r="G441" s="1707">
        <v>6541.4881418258428</v>
      </c>
      <c r="H441" s="1706">
        <v>53</v>
      </c>
      <c r="I441" s="1708">
        <v>205.77540169692807</v>
      </c>
      <c r="J441" s="1706" t="s">
        <v>22</v>
      </c>
      <c r="K441" s="1709">
        <v>0</v>
      </c>
      <c r="L441" s="1710">
        <v>0</v>
      </c>
    </row>
    <row r="442" spans="1:12">
      <c r="A442" s="1711" t="s">
        <v>832</v>
      </c>
      <c r="B442" s="1711" t="s">
        <v>6048</v>
      </c>
      <c r="C442" s="1712">
        <v>2902.5084940804563</v>
      </c>
      <c r="D442" s="1707" t="s">
        <v>21</v>
      </c>
      <c r="E442" s="1707" t="s">
        <v>21</v>
      </c>
      <c r="F442" s="1706">
        <v>12</v>
      </c>
      <c r="G442" s="1707">
        <v>3802.3322720545252</v>
      </c>
      <c r="H442" s="1706">
        <v>22</v>
      </c>
      <c r="I442" s="1708">
        <v>205.77540169692807</v>
      </c>
      <c r="J442" s="1706" t="s">
        <v>22</v>
      </c>
      <c r="K442" s="1709">
        <v>0</v>
      </c>
      <c r="L442" s="1710">
        <v>0</v>
      </c>
    </row>
    <row r="443" spans="1:12">
      <c r="A443" s="1711" t="s">
        <v>6049</v>
      </c>
      <c r="B443" s="1711" t="s">
        <v>6050</v>
      </c>
      <c r="C443" s="1712">
        <v>7193.0528466973228</v>
      </c>
      <c r="D443" s="1707" t="s">
        <v>21</v>
      </c>
      <c r="E443" s="1707" t="s">
        <v>21</v>
      </c>
      <c r="F443" s="1706">
        <v>27</v>
      </c>
      <c r="G443" s="1707">
        <v>7316.7209351573483</v>
      </c>
      <c r="H443" s="1706">
        <v>35</v>
      </c>
      <c r="I443" s="1708">
        <v>264.80089323021201</v>
      </c>
      <c r="J443" s="1706" t="s">
        <v>22</v>
      </c>
      <c r="K443" s="1709">
        <v>0</v>
      </c>
      <c r="L443" s="1710">
        <v>0</v>
      </c>
    </row>
    <row r="444" spans="1:12">
      <c r="A444" s="1711" t="s">
        <v>6051</v>
      </c>
      <c r="B444" s="1711" t="s">
        <v>6052</v>
      </c>
      <c r="C444" s="1712">
        <v>3465.4751654283355</v>
      </c>
      <c r="D444" s="1707" t="s">
        <v>21</v>
      </c>
      <c r="E444" s="1707" t="s">
        <v>21</v>
      </c>
      <c r="F444" s="1706">
        <v>12</v>
      </c>
      <c r="G444" s="1707">
        <v>3998.9091589350141</v>
      </c>
      <c r="H444" s="1706">
        <v>13</v>
      </c>
      <c r="I444" s="1708">
        <v>264.80089323021201</v>
      </c>
      <c r="J444" s="1706" t="s">
        <v>22</v>
      </c>
      <c r="K444" s="1709">
        <v>0</v>
      </c>
      <c r="L444" s="1710">
        <v>0</v>
      </c>
    </row>
    <row r="445" spans="1:12">
      <c r="A445" s="1711" t="s">
        <v>6053</v>
      </c>
      <c r="B445" s="1711" t="s">
        <v>6054</v>
      </c>
      <c r="C445" s="1712">
        <v>10694.520963244622</v>
      </c>
      <c r="D445" s="1707" t="s">
        <v>21</v>
      </c>
      <c r="E445" s="1707" t="s">
        <v>21</v>
      </c>
      <c r="F445" s="1706">
        <v>28</v>
      </c>
      <c r="G445" s="1707">
        <v>12839.331691461784</v>
      </c>
      <c r="H445" s="1706">
        <v>140</v>
      </c>
      <c r="I445" s="1708">
        <v>264.80089323021201</v>
      </c>
      <c r="J445" s="1706" t="s">
        <v>22</v>
      </c>
      <c r="K445" s="1709">
        <v>0</v>
      </c>
      <c r="L445" s="1710">
        <v>0</v>
      </c>
    </row>
    <row r="446" spans="1:12">
      <c r="A446" s="1711" t="s">
        <v>6055</v>
      </c>
      <c r="B446" s="1711" t="s">
        <v>6056</v>
      </c>
      <c r="C446" s="1712">
        <v>5897.3066064146642</v>
      </c>
      <c r="D446" s="1707" t="s">
        <v>21</v>
      </c>
      <c r="E446" s="1707" t="s">
        <v>21</v>
      </c>
      <c r="F446" s="1706">
        <v>14</v>
      </c>
      <c r="G446" s="1707">
        <v>5895.4608140495884</v>
      </c>
      <c r="H446" s="1706">
        <v>32</v>
      </c>
      <c r="I446" s="1708">
        <v>264.80089323021201</v>
      </c>
      <c r="J446" s="1706" t="s">
        <v>22</v>
      </c>
      <c r="K446" s="1709">
        <v>0</v>
      </c>
      <c r="L446" s="1710">
        <v>0</v>
      </c>
    </row>
    <row r="447" spans="1:12">
      <c r="A447" s="1711" t="s">
        <v>6057</v>
      </c>
      <c r="B447" s="1711" t="s">
        <v>6058</v>
      </c>
      <c r="C447" s="1712">
        <v>9759.6271303341273</v>
      </c>
      <c r="D447" s="1707" t="s">
        <v>21</v>
      </c>
      <c r="E447" s="1707" t="s">
        <v>21</v>
      </c>
      <c r="F447" s="1706">
        <v>67</v>
      </c>
      <c r="G447" s="1707">
        <v>12677.824859517723</v>
      </c>
      <c r="H447" s="1706">
        <v>113</v>
      </c>
      <c r="I447" s="1708">
        <v>205.77540169692807</v>
      </c>
      <c r="J447" s="1706" t="s">
        <v>22</v>
      </c>
      <c r="K447" s="1709">
        <v>0</v>
      </c>
      <c r="L447" s="1710">
        <v>0</v>
      </c>
    </row>
    <row r="448" spans="1:12">
      <c r="A448" s="1711" t="s">
        <v>6059</v>
      </c>
      <c r="B448" s="1711" t="s">
        <v>6060</v>
      </c>
      <c r="C448" s="1712">
        <v>17499.957413276188</v>
      </c>
      <c r="D448" s="1707" t="s">
        <v>21</v>
      </c>
      <c r="E448" s="1707" t="s">
        <v>21</v>
      </c>
      <c r="F448" s="1706">
        <v>96</v>
      </c>
      <c r="G448" s="1707">
        <v>20393.236945531269</v>
      </c>
      <c r="H448" s="1706">
        <v>219</v>
      </c>
      <c r="I448" s="1708">
        <v>264.80089323021201</v>
      </c>
      <c r="J448" s="1706" t="s">
        <v>22</v>
      </c>
      <c r="K448" s="1709">
        <v>0</v>
      </c>
      <c r="L448" s="1710">
        <v>0</v>
      </c>
    </row>
    <row r="449" spans="1:12">
      <c r="A449" s="1711" t="s">
        <v>6061</v>
      </c>
      <c r="B449" s="1711" t="s">
        <v>6062</v>
      </c>
      <c r="C449" s="1712">
        <v>441</v>
      </c>
      <c r="D449" s="1707" t="s">
        <v>21</v>
      </c>
      <c r="E449" s="1707" t="s">
        <v>21</v>
      </c>
      <c r="F449" s="1706">
        <v>5</v>
      </c>
      <c r="G449" s="1707">
        <v>694.01792926820463</v>
      </c>
      <c r="H449" s="1706">
        <v>5</v>
      </c>
      <c r="I449" s="1708">
        <v>205.77540169692807</v>
      </c>
      <c r="J449" s="1706" t="s">
        <v>22</v>
      </c>
      <c r="K449" s="1709">
        <v>0</v>
      </c>
      <c r="L449" s="1710">
        <v>0</v>
      </c>
    </row>
    <row r="450" spans="1:12">
      <c r="A450" s="1711" t="s">
        <v>6063</v>
      </c>
      <c r="B450" s="1711" t="s">
        <v>6064</v>
      </c>
      <c r="C450" s="1712">
        <v>4605.2519508621554</v>
      </c>
      <c r="D450" s="1707" t="s">
        <v>21</v>
      </c>
      <c r="E450" s="1707" t="s">
        <v>21</v>
      </c>
      <c r="F450" s="1706">
        <v>32</v>
      </c>
      <c r="G450" s="1707">
        <v>5971.1383010176651</v>
      </c>
      <c r="H450" s="1706">
        <v>53</v>
      </c>
      <c r="I450" s="1708">
        <v>205.77540169692807</v>
      </c>
      <c r="J450" s="1706" t="s">
        <v>22</v>
      </c>
      <c r="K450" s="1709">
        <v>0</v>
      </c>
      <c r="L450" s="1710">
        <v>0</v>
      </c>
    </row>
    <row r="451" spans="1:12">
      <c r="A451" s="1711" t="s">
        <v>6065</v>
      </c>
      <c r="B451" s="1711" t="s">
        <v>6066</v>
      </c>
      <c r="C451" s="1712">
        <v>2490.8967966687287</v>
      </c>
      <c r="D451" s="1707" t="s">
        <v>21</v>
      </c>
      <c r="E451" s="1707" t="s">
        <v>21</v>
      </c>
      <c r="F451" s="1706">
        <v>12</v>
      </c>
      <c r="G451" s="1707">
        <v>3519.0031440155108</v>
      </c>
      <c r="H451" s="1706">
        <v>24</v>
      </c>
      <c r="I451" s="1708">
        <v>205.77540169692807</v>
      </c>
      <c r="J451" s="1706" t="s">
        <v>22</v>
      </c>
      <c r="K451" s="1709">
        <v>0</v>
      </c>
      <c r="L451" s="1710">
        <v>0</v>
      </c>
    </row>
    <row r="452" spans="1:12">
      <c r="A452" s="1711" t="s">
        <v>6067</v>
      </c>
      <c r="B452" s="1711" t="s">
        <v>6068</v>
      </c>
      <c r="C452" s="1712">
        <v>774.30989714896759</v>
      </c>
      <c r="D452" s="1707" t="s">
        <v>21</v>
      </c>
      <c r="E452" s="1707" t="s">
        <v>21</v>
      </c>
      <c r="F452" s="1706">
        <v>5</v>
      </c>
      <c r="G452" s="1707">
        <v>817.68601772823035</v>
      </c>
      <c r="H452" s="1706">
        <v>5</v>
      </c>
      <c r="I452" s="1708">
        <v>205.77540169692807</v>
      </c>
      <c r="J452" s="1706" t="s">
        <v>22</v>
      </c>
      <c r="K452" s="1709">
        <v>0</v>
      </c>
      <c r="L452" s="1710">
        <v>0</v>
      </c>
    </row>
    <row r="453" spans="1:12">
      <c r="A453" s="1711" t="s">
        <v>6069</v>
      </c>
      <c r="B453" s="1711" t="s">
        <v>6070</v>
      </c>
      <c r="C453" s="1712">
        <v>1437.8722523934346</v>
      </c>
      <c r="D453" s="1707" t="s">
        <v>21</v>
      </c>
      <c r="E453" s="1707" t="s">
        <v>21</v>
      </c>
      <c r="F453" s="1706">
        <v>5</v>
      </c>
      <c r="G453" s="1707">
        <v>1437.8722523934346</v>
      </c>
      <c r="H453" s="1706">
        <v>5</v>
      </c>
      <c r="I453" s="1708">
        <v>205.77540169692807</v>
      </c>
      <c r="J453" s="1706" t="s">
        <v>22</v>
      </c>
      <c r="K453" s="1709">
        <v>0</v>
      </c>
      <c r="L453" s="1710">
        <v>0</v>
      </c>
    </row>
    <row r="454" spans="1:12">
      <c r="A454" s="1711" t="s">
        <v>6071</v>
      </c>
      <c r="B454" s="1711" t="s">
        <v>6072</v>
      </c>
      <c r="C454" s="1712">
        <v>11121.821895759487</v>
      </c>
      <c r="D454" s="1707" t="s">
        <v>21</v>
      </c>
      <c r="E454" s="1707" t="s">
        <v>21</v>
      </c>
      <c r="F454" s="1706">
        <v>66</v>
      </c>
      <c r="G454" s="1707">
        <v>12044.718078296992</v>
      </c>
      <c r="H454" s="1706">
        <v>94</v>
      </c>
      <c r="I454" s="1708">
        <v>205.77540169692807</v>
      </c>
      <c r="J454" s="1706" t="s">
        <v>22</v>
      </c>
      <c r="K454" s="1709">
        <v>0</v>
      </c>
      <c r="L454" s="1710">
        <v>0</v>
      </c>
    </row>
    <row r="455" spans="1:12">
      <c r="A455" s="1711" t="s">
        <v>6073</v>
      </c>
      <c r="B455" s="1711" t="s">
        <v>6074</v>
      </c>
      <c r="C455" s="1712">
        <v>6761.1374332697696</v>
      </c>
      <c r="D455" s="1707" t="s">
        <v>21</v>
      </c>
      <c r="E455" s="1707" t="s">
        <v>21</v>
      </c>
      <c r="F455" s="1706">
        <v>24</v>
      </c>
      <c r="G455" s="1707">
        <v>7486.5338327442496</v>
      </c>
      <c r="H455" s="1706">
        <v>38</v>
      </c>
      <c r="I455" s="1708">
        <v>205.77540169692807</v>
      </c>
      <c r="J455" s="1706" t="s">
        <v>22</v>
      </c>
      <c r="K455" s="1709">
        <v>0</v>
      </c>
      <c r="L455" s="1710">
        <v>0</v>
      </c>
    </row>
    <row r="456" spans="1:12">
      <c r="A456" s="1711" t="s">
        <v>6075</v>
      </c>
      <c r="B456" s="1711" t="s">
        <v>6076</v>
      </c>
      <c r="C456" s="1712">
        <v>7571.4402815377007</v>
      </c>
      <c r="D456" s="1707" t="s">
        <v>21</v>
      </c>
      <c r="E456" s="1707" t="s">
        <v>21</v>
      </c>
      <c r="F456" s="1706">
        <v>37</v>
      </c>
      <c r="G456" s="1707">
        <v>8271.9184840836679</v>
      </c>
      <c r="H456" s="1706">
        <v>62</v>
      </c>
      <c r="I456" s="1708">
        <v>205.77540169692807</v>
      </c>
      <c r="J456" s="1706" t="s">
        <v>22</v>
      </c>
      <c r="K456" s="1709">
        <v>0</v>
      </c>
      <c r="L456" s="1710">
        <v>0</v>
      </c>
    </row>
    <row r="457" spans="1:12">
      <c r="A457" s="1711" t="s">
        <v>6077</v>
      </c>
      <c r="B457" s="1711" t="s">
        <v>6078</v>
      </c>
      <c r="C457" s="1712">
        <v>5282.6577488446856</v>
      </c>
      <c r="D457" s="1707" t="s">
        <v>21</v>
      </c>
      <c r="E457" s="1707" t="s">
        <v>21</v>
      </c>
      <c r="F457" s="1706">
        <v>15</v>
      </c>
      <c r="G457" s="1707">
        <v>5751.4890095737383</v>
      </c>
      <c r="H457" s="1706">
        <v>33</v>
      </c>
      <c r="I457" s="1708">
        <v>205.77540169692807</v>
      </c>
      <c r="J457" s="1706" t="s">
        <v>22</v>
      </c>
      <c r="K457" s="1709">
        <v>0</v>
      </c>
      <c r="L457" s="1710">
        <v>0</v>
      </c>
    </row>
    <row r="458" spans="1:12">
      <c r="A458" s="1711" t="s">
        <v>6079</v>
      </c>
      <c r="B458" s="1711" t="s">
        <v>6080</v>
      </c>
      <c r="C458" s="1712">
        <v>5649.9704294946123</v>
      </c>
      <c r="D458" s="1707" t="s">
        <v>21</v>
      </c>
      <c r="E458" s="1707" t="s">
        <v>21</v>
      </c>
      <c r="F458" s="1706">
        <v>24</v>
      </c>
      <c r="G458" s="1707">
        <v>6944.7937735947335</v>
      </c>
      <c r="H458" s="1706">
        <v>47</v>
      </c>
      <c r="I458" s="1708">
        <v>205.77540169692807</v>
      </c>
      <c r="J458" s="1706" t="s">
        <v>22</v>
      </c>
      <c r="K458" s="1709">
        <v>0</v>
      </c>
      <c r="L458" s="1710">
        <v>0</v>
      </c>
    </row>
    <row r="459" spans="1:12">
      <c r="A459" s="1711" t="s">
        <v>6081</v>
      </c>
      <c r="B459" s="1711" t="s">
        <v>6082</v>
      </c>
      <c r="C459" s="1712">
        <v>4364.3760472198665</v>
      </c>
      <c r="D459" s="1707" t="s">
        <v>21</v>
      </c>
      <c r="E459" s="1707" t="s">
        <v>21</v>
      </c>
      <c r="F459" s="1706">
        <v>14</v>
      </c>
      <c r="G459" s="1707">
        <v>5044.550533750009</v>
      </c>
      <c r="H459" s="1706">
        <v>22</v>
      </c>
      <c r="I459" s="1708">
        <v>205.77540169692807</v>
      </c>
      <c r="J459" s="1706" t="s">
        <v>22</v>
      </c>
      <c r="K459" s="1709">
        <v>0</v>
      </c>
      <c r="L459" s="1710">
        <v>0</v>
      </c>
    </row>
    <row r="460" spans="1:12">
      <c r="A460" s="1711" t="s">
        <v>6083</v>
      </c>
      <c r="B460" s="1711" t="s">
        <v>6084</v>
      </c>
      <c r="C460" s="1712">
        <v>5674.8886264231242</v>
      </c>
      <c r="D460" s="1707" t="s">
        <v>21</v>
      </c>
      <c r="E460" s="1707" t="s">
        <v>21</v>
      </c>
      <c r="F460" s="1706">
        <v>23</v>
      </c>
      <c r="G460" s="1707">
        <v>7468.0759090934998</v>
      </c>
      <c r="H460" s="1706">
        <v>48</v>
      </c>
      <c r="I460" s="1708">
        <v>205.77540169692807</v>
      </c>
      <c r="J460" s="1706" t="s">
        <v>22</v>
      </c>
      <c r="K460" s="1709">
        <v>0</v>
      </c>
      <c r="L460" s="1710">
        <v>0</v>
      </c>
    </row>
    <row r="461" spans="1:12">
      <c r="A461" s="1711" t="s">
        <v>6085</v>
      </c>
      <c r="B461" s="1711" t="s">
        <v>6086</v>
      </c>
      <c r="C461" s="1712">
        <v>4097.6590504665273</v>
      </c>
      <c r="D461" s="1707" t="s">
        <v>21</v>
      </c>
      <c r="E461" s="1707" t="s">
        <v>21</v>
      </c>
      <c r="F461" s="1706">
        <v>13</v>
      </c>
      <c r="G461" s="1707">
        <v>5206.0573656940724</v>
      </c>
      <c r="H461" s="1706">
        <v>25</v>
      </c>
      <c r="I461" s="1708">
        <v>205.77540169692807</v>
      </c>
      <c r="J461" s="1706" t="s">
        <v>22</v>
      </c>
      <c r="K461" s="1709">
        <v>0</v>
      </c>
      <c r="L461" s="1710">
        <v>0</v>
      </c>
    </row>
    <row r="462" spans="1:12">
      <c r="A462" s="1711" t="s">
        <v>6087</v>
      </c>
      <c r="B462" s="1711" t="s">
        <v>6088</v>
      </c>
      <c r="C462" s="1712">
        <v>3951.8414536256009</v>
      </c>
      <c r="D462" s="1707" t="s">
        <v>21</v>
      </c>
      <c r="E462" s="1707" t="s">
        <v>21</v>
      </c>
      <c r="F462" s="1706">
        <v>17</v>
      </c>
      <c r="G462" s="1707">
        <v>5836.3954583671884</v>
      </c>
      <c r="H462" s="1706">
        <v>47</v>
      </c>
      <c r="I462" s="1708">
        <v>205.77540169692807</v>
      </c>
      <c r="J462" s="1706" t="s">
        <v>22</v>
      </c>
      <c r="K462" s="1709">
        <v>0</v>
      </c>
      <c r="L462" s="1710">
        <v>0</v>
      </c>
    </row>
    <row r="463" spans="1:12">
      <c r="A463" s="1711" t="s">
        <v>6089</v>
      </c>
      <c r="B463" s="1711" t="s">
        <v>6090</v>
      </c>
      <c r="C463" s="1712">
        <v>2545.3476714384419</v>
      </c>
      <c r="D463" s="1707" t="s">
        <v>21</v>
      </c>
      <c r="E463" s="1707" t="s">
        <v>21</v>
      </c>
      <c r="F463" s="1706">
        <v>9</v>
      </c>
      <c r="G463" s="1707">
        <v>3973.9909620065014</v>
      </c>
      <c r="H463" s="1706">
        <v>26</v>
      </c>
      <c r="I463" s="1708">
        <v>205.77540169692807</v>
      </c>
      <c r="J463" s="1706" t="s">
        <v>22</v>
      </c>
      <c r="K463" s="1709">
        <v>0</v>
      </c>
      <c r="L463" s="1710">
        <v>0</v>
      </c>
    </row>
    <row r="464" spans="1:12">
      <c r="A464" s="1711" t="s">
        <v>6091</v>
      </c>
      <c r="B464" s="1711" t="s">
        <v>6092</v>
      </c>
      <c r="C464" s="1712">
        <v>6532.2591800004684</v>
      </c>
      <c r="D464" s="1707" t="s">
        <v>21</v>
      </c>
      <c r="E464" s="1707" t="s">
        <v>21</v>
      </c>
      <c r="F464" s="1706">
        <v>18</v>
      </c>
      <c r="G464" s="1707">
        <v>9403.389203874649</v>
      </c>
      <c r="H464" s="1706">
        <v>51</v>
      </c>
      <c r="I464" s="1708">
        <v>264.80089323021201</v>
      </c>
      <c r="J464" s="1706" t="s">
        <v>22</v>
      </c>
      <c r="K464" s="1709">
        <v>0</v>
      </c>
      <c r="L464" s="1710">
        <v>0</v>
      </c>
    </row>
    <row r="465" spans="1:12">
      <c r="A465" s="1711" t="s">
        <v>6093</v>
      </c>
      <c r="B465" s="1711" t="s">
        <v>6094</v>
      </c>
      <c r="C465" s="1712">
        <v>4516.6539173385554</v>
      </c>
      <c r="D465" s="1707" t="s">
        <v>21</v>
      </c>
      <c r="E465" s="1707" t="s">
        <v>21</v>
      </c>
      <c r="F465" s="1706">
        <v>13</v>
      </c>
      <c r="G465" s="1707">
        <v>5312.1904266858846</v>
      </c>
      <c r="H465" s="1706">
        <v>22</v>
      </c>
      <c r="I465" s="1708">
        <v>264.80089323021201</v>
      </c>
      <c r="J465" s="1706" t="s">
        <v>22</v>
      </c>
      <c r="K465" s="1709">
        <v>0</v>
      </c>
      <c r="L465" s="1710">
        <v>0</v>
      </c>
    </row>
    <row r="466" spans="1:12">
      <c r="A466" s="1711" t="s">
        <v>6095</v>
      </c>
      <c r="B466" s="1711" t="s">
        <v>6096</v>
      </c>
      <c r="C466" s="1712">
        <v>6319.0701618343046</v>
      </c>
      <c r="D466" s="1707" t="s">
        <v>21</v>
      </c>
      <c r="E466" s="1707" t="s">
        <v>21</v>
      </c>
      <c r="F466" s="1706">
        <v>13</v>
      </c>
      <c r="G466" s="1707">
        <v>11878.596765440241</v>
      </c>
      <c r="H466" s="1706">
        <v>83</v>
      </c>
      <c r="I466" s="1708">
        <v>264.80089323021201</v>
      </c>
      <c r="J466" s="1706" t="s">
        <v>22</v>
      </c>
      <c r="K466" s="1709">
        <v>0</v>
      </c>
      <c r="L466" s="1710">
        <v>0</v>
      </c>
    </row>
    <row r="467" spans="1:12">
      <c r="A467" s="1711" t="s">
        <v>6097</v>
      </c>
      <c r="B467" s="1711" t="s">
        <v>6098</v>
      </c>
      <c r="C467" s="1712">
        <v>4165.0304717917661</v>
      </c>
      <c r="D467" s="1707" t="s">
        <v>21</v>
      </c>
      <c r="E467" s="1707" t="s">
        <v>21</v>
      </c>
      <c r="F467" s="1706">
        <v>11</v>
      </c>
      <c r="G467" s="1707">
        <v>5338.0315197969348</v>
      </c>
      <c r="H467" s="1706">
        <v>23</v>
      </c>
      <c r="I467" s="1708">
        <v>264.80089323021201</v>
      </c>
      <c r="J467" s="1706" t="s">
        <v>22</v>
      </c>
      <c r="K467" s="1709">
        <v>0</v>
      </c>
      <c r="L467" s="1710">
        <v>0</v>
      </c>
    </row>
    <row r="468" spans="1:12">
      <c r="A468" s="1711" t="s">
        <v>6099</v>
      </c>
      <c r="B468" s="1711" t="s">
        <v>6100</v>
      </c>
      <c r="C468" s="1712">
        <v>9885.1410111592268</v>
      </c>
      <c r="D468" s="1707" t="s">
        <v>21</v>
      </c>
      <c r="E468" s="1707" t="s">
        <v>21</v>
      </c>
      <c r="F468" s="1706">
        <v>67</v>
      </c>
      <c r="G468" s="1707">
        <v>10158.31828119033</v>
      </c>
      <c r="H468" s="1706">
        <v>79</v>
      </c>
      <c r="I468" s="1708">
        <v>205.77540169692807</v>
      </c>
      <c r="J468" s="1706" t="s">
        <v>22</v>
      </c>
      <c r="K468" s="1709">
        <v>0</v>
      </c>
      <c r="L468" s="1710">
        <v>0</v>
      </c>
    </row>
    <row r="469" spans="1:12">
      <c r="A469" s="1711" t="s">
        <v>6101</v>
      </c>
      <c r="B469" s="1711" t="s">
        <v>6102</v>
      </c>
      <c r="C469" s="1712">
        <v>4284.0840793391044</v>
      </c>
      <c r="D469" s="1707" t="s">
        <v>21</v>
      </c>
      <c r="E469" s="1707" t="s">
        <v>21</v>
      </c>
      <c r="F469" s="1706">
        <v>12</v>
      </c>
      <c r="G469" s="1707">
        <v>5953.6032735494509</v>
      </c>
      <c r="H469" s="1706">
        <v>42</v>
      </c>
      <c r="I469" s="1708">
        <v>205.77540169692807</v>
      </c>
      <c r="J469" s="1706" t="s">
        <v>22</v>
      </c>
      <c r="K469" s="1709">
        <v>0</v>
      </c>
      <c r="L469" s="1710">
        <v>0</v>
      </c>
    </row>
    <row r="470" spans="1:12">
      <c r="A470" s="1711" t="s">
        <v>6103</v>
      </c>
      <c r="B470" s="1711" t="s">
        <v>6104</v>
      </c>
      <c r="C470" s="1712">
        <v>11989.344307344742</v>
      </c>
      <c r="D470" s="1707" t="s">
        <v>21</v>
      </c>
      <c r="E470" s="1707" t="s">
        <v>21</v>
      </c>
      <c r="F470" s="1706">
        <v>60</v>
      </c>
      <c r="G470" s="1707">
        <v>12594.764203089346</v>
      </c>
      <c r="H470" s="1706">
        <v>101</v>
      </c>
      <c r="I470" s="1708">
        <v>205.77540169692807</v>
      </c>
      <c r="J470" s="1706" t="s">
        <v>22</v>
      </c>
      <c r="K470" s="1709">
        <v>0</v>
      </c>
      <c r="L470" s="1710">
        <v>0</v>
      </c>
    </row>
    <row r="471" spans="1:12">
      <c r="A471" s="1711" t="s">
        <v>6105</v>
      </c>
      <c r="B471" s="1711" t="s">
        <v>6106</v>
      </c>
      <c r="C471" s="1712">
        <v>7731.1013211166883</v>
      </c>
      <c r="D471" s="1707" t="s">
        <v>21</v>
      </c>
      <c r="E471" s="1707" t="s">
        <v>21</v>
      </c>
      <c r="F471" s="1706">
        <v>23</v>
      </c>
      <c r="G471" s="1707">
        <v>7875.9960217750768</v>
      </c>
      <c r="H471" s="1706">
        <v>54</v>
      </c>
      <c r="I471" s="1708">
        <v>205.77540169692807</v>
      </c>
      <c r="J471" s="1706" t="s">
        <v>22</v>
      </c>
      <c r="K471" s="1709">
        <v>0</v>
      </c>
      <c r="L471" s="1710">
        <v>0</v>
      </c>
    </row>
    <row r="472" spans="1:12">
      <c r="A472" s="1711" t="s">
        <v>6107</v>
      </c>
      <c r="B472" s="1711" t="s">
        <v>6108</v>
      </c>
      <c r="C472" s="1712">
        <v>8435.2711083928061</v>
      </c>
      <c r="D472" s="1707" t="s">
        <v>21</v>
      </c>
      <c r="E472" s="1707" t="s">
        <v>21</v>
      </c>
      <c r="F472" s="1706">
        <v>41</v>
      </c>
      <c r="G472" s="1707">
        <v>8815.504335598258</v>
      </c>
      <c r="H472" s="1706">
        <v>68</v>
      </c>
      <c r="I472" s="1708">
        <v>205.77540169692807</v>
      </c>
      <c r="J472" s="1706" t="s">
        <v>22</v>
      </c>
      <c r="K472" s="1709">
        <v>0</v>
      </c>
      <c r="L472" s="1710">
        <v>0</v>
      </c>
    </row>
    <row r="473" spans="1:12">
      <c r="A473" s="1711" t="s">
        <v>6109</v>
      </c>
      <c r="B473" s="1711" t="s">
        <v>6110</v>
      </c>
      <c r="C473" s="1712">
        <v>4854.4339201472822</v>
      </c>
      <c r="D473" s="1707" t="s">
        <v>21</v>
      </c>
      <c r="E473" s="1707" t="s">
        <v>21</v>
      </c>
      <c r="F473" s="1706">
        <v>22</v>
      </c>
      <c r="G473" s="1707">
        <v>5685.9633806135753</v>
      </c>
      <c r="H473" s="1706">
        <v>36</v>
      </c>
      <c r="I473" s="1708">
        <v>205.77540169692807</v>
      </c>
      <c r="J473" s="1706" t="s">
        <v>22</v>
      </c>
      <c r="K473" s="1709">
        <v>0</v>
      </c>
      <c r="L473" s="1710">
        <v>0</v>
      </c>
    </row>
    <row r="474" spans="1:12">
      <c r="A474" s="1711" t="s">
        <v>6111</v>
      </c>
      <c r="B474" s="1711" t="s">
        <v>6112</v>
      </c>
      <c r="C474" s="1712">
        <v>13470.592680317439</v>
      </c>
      <c r="D474" s="1707" t="s">
        <v>21</v>
      </c>
      <c r="E474" s="1707" t="s">
        <v>21</v>
      </c>
      <c r="F474" s="1706">
        <v>45</v>
      </c>
      <c r="G474" s="1707">
        <v>18833.542397042886</v>
      </c>
      <c r="H474" s="1706">
        <v>135</v>
      </c>
      <c r="I474" s="1708">
        <v>264.80089323021201</v>
      </c>
      <c r="J474" s="1706" t="s">
        <v>22</v>
      </c>
      <c r="K474" s="1709">
        <v>0</v>
      </c>
      <c r="L474" s="1710">
        <v>0</v>
      </c>
    </row>
    <row r="475" spans="1:12">
      <c r="A475" s="1711" t="s">
        <v>6113</v>
      </c>
      <c r="B475" s="1711" t="s">
        <v>6114</v>
      </c>
      <c r="C475" s="1712">
        <v>4661.5486179969439</v>
      </c>
      <c r="D475" s="1707" t="s">
        <v>21</v>
      </c>
      <c r="E475" s="1707" t="s">
        <v>21</v>
      </c>
      <c r="F475" s="1706">
        <v>11</v>
      </c>
      <c r="G475" s="1707">
        <v>8233.1568444170916</v>
      </c>
      <c r="H475" s="1706">
        <v>41</v>
      </c>
      <c r="I475" s="1708">
        <v>264.80089323021201</v>
      </c>
      <c r="J475" s="1706" t="s">
        <v>22</v>
      </c>
      <c r="K475" s="1709">
        <v>0</v>
      </c>
      <c r="L475" s="1710">
        <v>0</v>
      </c>
    </row>
    <row r="476" spans="1:12">
      <c r="A476" s="1711" t="s">
        <v>6115</v>
      </c>
      <c r="B476" s="1711" t="s">
        <v>6116</v>
      </c>
      <c r="C476" s="1712">
        <v>4193.6402534504277</v>
      </c>
      <c r="D476" s="1707" t="s">
        <v>21</v>
      </c>
      <c r="E476" s="1707" t="s">
        <v>21</v>
      </c>
      <c r="F476" s="1706">
        <v>17</v>
      </c>
      <c r="G476" s="1707">
        <v>5202.3657809639226</v>
      </c>
      <c r="H476" s="1706">
        <v>36</v>
      </c>
      <c r="I476" s="1708">
        <v>205.77540169692807</v>
      </c>
      <c r="J476" s="1706" t="s">
        <v>22</v>
      </c>
      <c r="K476" s="1709">
        <v>0</v>
      </c>
      <c r="L476" s="1710">
        <v>0</v>
      </c>
    </row>
    <row r="477" spans="1:12">
      <c r="A477" s="1711" t="s">
        <v>6117</v>
      </c>
      <c r="B477" s="1711" t="s">
        <v>6118</v>
      </c>
      <c r="C477" s="1712">
        <v>2543.501879073367</v>
      </c>
      <c r="D477" s="1707" t="s">
        <v>21</v>
      </c>
      <c r="E477" s="1707" t="s">
        <v>21</v>
      </c>
      <c r="F477" s="1706">
        <v>6</v>
      </c>
      <c r="G477" s="1707">
        <v>2657.0181095254798</v>
      </c>
      <c r="H477" s="1706">
        <v>16</v>
      </c>
      <c r="I477" s="1708">
        <v>205.77540169692807</v>
      </c>
      <c r="J477" s="1706" t="s">
        <v>22</v>
      </c>
      <c r="K477" s="1709">
        <v>0</v>
      </c>
      <c r="L477" s="1710">
        <v>0</v>
      </c>
    </row>
    <row r="478" spans="1:12">
      <c r="A478" s="1711" t="s">
        <v>6119</v>
      </c>
      <c r="B478" s="1711" t="s">
        <v>6120</v>
      </c>
      <c r="C478" s="1712">
        <v>5603.8256203677365</v>
      </c>
      <c r="D478" s="1707" t="s">
        <v>21</v>
      </c>
      <c r="E478" s="1707" t="s">
        <v>21</v>
      </c>
      <c r="F478" s="1706">
        <v>16</v>
      </c>
      <c r="G478" s="1707">
        <v>7480.0735594664875</v>
      </c>
      <c r="H478" s="1706">
        <v>76</v>
      </c>
      <c r="I478" s="1708">
        <v>264.80089323021201</v>
      </c>
      <c r="J478" s="1706" t="s">
        <v>22</v>
      </c>
      <c r="K478" s="1709">
        <v>0</v>
      </c>
      <c r="L478" s="1710">
        <v>0</v>
      </c>
    </row>
    <row r="479" spans="1:12">
      <c r="A479" s="1711" t="s">
        <v>6121</v>
      </c>
      <c r="B479" s="1711" t="s">
        <v>6122</v>
      </c>
      <c r="C479" s="1712">
        <v>3820.790195705275</v>
      </c>
      <c r="D479" s="1707" t="s">
        <v>21</v>
      </c>
      <c r="E479" s="1707" t="s">
        <v>21</v>
      </c>
      <c r="F479" s="1706">
        <v>10</v>
      </c>
      <c r="G479" s="1707">
        <v>4530.497360076617</v>
      </c>
      <c r="H479" s="1706">
        <v>16</v>
      </c>
      <c r="I479" s="1708">
        <v>264.80089323021201</v>
      </c>
      <c r="J479" s="1706" t="s">
        <v>22</v>
      </c>
      <c r="K479" s="1709">
        <v>0</v>
      </c>
      <c r="L479" s="1710">
        <v>0</v>
      </c>
    </row>
    <row r="480" spans="1:12">
      <c r="A480" s="1711" t="s">
        <v>6123</v>
      </c>
      <c r="B480" s="1711" t="s">
        <v>6124</v>
      </c>
      <c r="C480" s="1712">
        <v>7049.0810422214709</v>
      </c>
      <c r="D480" s="1707" t="s">
        <v>21</v>
      </c>
      <c r="E480" s="1707" t="s">
        <v>21</v>
      </c>
      <c r="F480" s="1706">
        <v>22</v>
      </c>
      <c r="G480" s="1707">
        <v>10006.96330725418</v>
      </c>
      <c r="H480" s="1706">
        <v>67</v>
      </c>
      <c r="I480" s="1708">
        <v>264.80089323021201</v>
      </c>
      <c r="J480" s="1706" t="s">
        <v>22</v>
      </c>
      <c r="K480" s="1709">
        <v>0</v>
      </c>
      <c r="L480" s="1710">
        <v>0</v>
      </c>
    </row>
    <row r="481" spans="1:12">
      <c r="A481" s="1711" t="s">
        <v>6125</v>
      </c>
      <c r="B481" s="1711" t="s">
        <v>6126</v>
      </c>
      <c r="C481" s="1712">
        <v>4385.6026594182285</v>
      </c>
      <c r="D481" s="1707" t="s">
        <v>21</v>
      </c>
      <c r="E481" s="1707" t="s">
        <v>21</v>
      </c>
      <c r="F481" s="1706">
        <v>11</v>
      </c>
      <c r="G481" s="1707">
        <v>3445.1714494125104</v>
      </c>
      <c r="H481" s="1706">
        <v>8</v>
      </c>
      <c r="I481" s="1708">
        <v>264.80089323021201</v>
      </c>
      <c r="J481" s="1706" t="s">
        <v>22</v>
      </c>
      <c r="K481" s="1709">
        <v>0</v>
      </c>
      <c r="L481" s="1710">
        <v>0</v>
      </c>
    </row>
    <row r="482" spans="1:12">
      <c r="A482" s="1711" t="s">
        <v>6127</v>
      </c>
      <c r="B482" s="1711" t="s">
        <v>6128</v>
      </c>
      <c r="C482" s="1712">
        <v>4406.8292716165925</v>
      </c>
      <c r="D482" s="1707" t="s">
        <v>21</v>
      </c>
      <c r="E482" s="1707" t="s">
        <v>21</v>
      </c>
      <c r="F482" s="1706">
        <v>5</v>
      </c>
      <c r="G482" s="1707">
        <v>2709.6231919301181</v>
      </c>
      <c r="H482" s="1706">
        <v>10</v>
      </c>
      <c r="I482" s="1708">
        <v>205.77540169692807</v>
      </c>
      <c r="J482" s="1706" t="s">
        <v>22</v>
      </c>
      <c r="K482" s="1709">
        <v>0</v>
      </c>
      <c r="L482" s="1710">
        <v>0</v>
      </c>
    </row>
    <row r="483" spans="1:12">
      <c r="A483" s="1711" t="s">
        <v>6129</v>
      </c>
      <c r="B483" s="1711" t="s">
        <v>6130</v>
      </c>
      <c r="C483" s="1712">
        <v>2645.0204591524925</v>
      </c>
      <c r="D483" s="1707" t="s">
        <v>21</v>
      </c>
      <c r="E483" s="1707" t="s">
        <v>21</v>
      </c>
      <c r="F483" s="1706">
        <v>5</v>
      </c>
      <c r="G483" s="1707">
        <v>3117.5433046116955</v>
      </c>
      <c r="H483" s="1706">
        <v>6</v>
      </c>
      <c r="I483" s="1708">
        <v>205.77540169692807</v>
      </c>
      <c r="J483" s="1706" t="s">
        <v>22</v>
      </c>
      <c r="K483" s="1709">
        <v>0</v>
      </c>
      <c r="L483" s="1710">
        <v>0</v>
      </c>
    </row>
    <row r="484" spans="1:12">
      <c r="A484" s="1711" t="s">
        <v>6131</v>
      </c>
      <c r="B484" s="1711" t="s">
        <v>6132</v>
      </c>
      <c r="C484" s="1712">
        <v>1322.5102295762463</v>
      </c>
      <c r="D484" s="1707" t="s">
        <v>21</v>
      </c>
      <c r="E484" s="1707" t="s">
        <v>21</v>
      </c>
      <c r="F484" s="1706">
        <v>5</v>
      </c>
      <c r="G484" s="1707">
        <v>2679.1676179063797</v>
      </c>
      <c r="H484" s="1706">
        <v>16</v>
      </c>
      <c r="I484" s="1708">
        <v>205.77540169692807</v>
      </c>
      <c r="J484" s="1706" t="s">
        <v>22</v>
      </c>
      <c r="K484" s="1709">
        <v>0</v>
      </c>
      <c r="L484" s="1710">
        <v>0</v>
      </c>
    </row>
    <row r="485" spans="1:12">
      <c r="A485" s="1711" t="s">
        <v>6133</v>
      </c>
      <c r="B485" s="1711" t="s">
        <v>6134</v>
      </c>
      <c r="C485" s="1712">
        <v>3320.580464769947</v>
      </c>
      <c r="D485" s="1707" t="s">
        <v>21</v>
      </c>
      <c r="E485" s="1707" t="s">
        <v>21</v>
      </c>
      <c r="F485" s="1706">
        <v>14</v>
      </c>
      <c r="G485" s="1707">
        <v>4981.7935933374574</v>
      </c>
      <c r="H485" s="1706">
        <v>35</v>
      </c>
      <c r="I485" s="1708">
        <v>205.77540169692807</v>
      </c>
      <c r="J485" s="1706" t="s">
        <v>22</v>
      </c>
      <c r="K485" s="1709">
        <v>0</v>
      </c>
      <c r="L485" s="1710">
        <v>0</v>
      </c>
    </row>
    <row r="486" spans="1:12">
      <c r="A486" s="1711" t="s">
        <v>6135</v>
      </c>
      <c r="B486" s="1711" t="s">
        <v>6136</v>
      </c>
      <c r="C486" s="1712">
        <v>2593.3382729303921</v>
      </c>
      <c r="D486" s="1707" t="s">
        <v>21</v>
      </c>
      <c r="E486" s="1707" t="s">
        <v>21</v>
      </c>
      <c r="F486" s="1706">
        <v>10</v>
      </c>
      <c r="G486" s="1707">
        <v>3275.3585518256091</v>
      </c>
      <c r="H486" s="1706">
        <v>17</v>
      </c>
      <c r="I486" s="1708">
        <v>205.77540169692807</v>
      </c>
      <c r="J486" s="1706" t="s">
        <v>22</v>
      </c>
      <c r="K486" s="1709">
        <v>0</v>
      </c>
      <c r="L486" s="1710">
        <v>0</v>
      </c>
    </row>
    <row r="487" spans="1:12">
      <c r="A487" s="1711" t="s">
        <v>6137</v>
      </c>
      <c r="B487" s="1711" t="s">
        <v>6138</v>
      </c>
      <c r="C487" s="1712">
        <v>1620.6056965358607</v>
      </c>
      <c r="D487" s="1707" t="s">
        <v>21</v>
      </c>
      <c r="E487" s="1707" t="s">
        <v>21</v>
      </c>
      <c r="F487" s="1706">
        <v>5</v>
      </c>
      <c r="G487" s="1707">
        <v>3185.8376221194708</v>
      </c>
      <c r="H487" s="1706">
        <v>17</v>
      </c>
      <c r="I487" s="1708">
        <v>205.77540169692807</v>
      </c>
      <c r="J487" s="1706" t="s">
        <v>22</v>
      </c>
      <c r="K487" s="1709">
        <v>0</v>
      </c>
      <c r="L487" s="1710">
        <v>0</v>
      </c>
    </row>
    <row r="488" spans="1:12">
      <c r="A488" s="1711" t="s">
        <v>6139</v>
      </c>
      <c r="B488" s="1711" t="s">
        <v>6140</v>
      </c>
      <c r="C488" s="1712">
        <v>878</v>
      </c>
      <c r="D488" s="1707" t="s">
        <v>21</v>
      </c>
      <c r="E488" s="1707" t="s">
        <v>21</v>
      </c>
      <c r="F488" s="1706">
        <v>5</v>
      </c>
      <c r="G488" s="1707">
        <v>907.20694743436854</v>
      </c>
      <c r="H488" s="1706">
        <v>5</v>
      </c>
      <c r="I488" s="1708">
        <v>205.77540169692807</v>
      </c>
      <c r="J488" s="1706" t="s">
        <v>22</v>
      </c>
      <c r="K488" s="1709">
        <v>0</v>
      </c>
      <c r="L488" s="1710">
        <v>0</v>
      </c>
    </row>
    <row r="489" spans="1:12">
      <c r="A489" s="1711" t="s">
        <v>6141</v>
      </c>
      <c r="B489" s="1711" t="s">
        <v>6142</v>
      </c>
      <c r="C489" s="1712">
        <v>1454.4843836791097</v>
      </c>
      <c r="D489" s="1707" t="s">
        <v>21</v>
      </c>
      <c r="E489" s="1707" t="s">
        <v>21</v>
      </c>
      <c r="F489" s="1706">
        <v>5</v>
      </c>
      <c r="G489" s="1707">
        <v>945.04569091840631</v>
      </c>
      <c r="H489" s="1706">
        <v>5</v>
      </c>
      <c r="I489" s="1708">
        <v>264.80089323021201</v>
      </c>
      <c r="J489" s="1706" t="s">
        <v>22</v>
      </c>
      <c r="K489" s="1709">
        <v>0</v>
      </c>
      <c r="L489" s="1710">
        <v>0</v>
      </c>
    </row>
    <row r="490" spans="1:12">
      <c r="A490" s="1711" t="s">
        <v>833</v>
      </c>
      <c r="B490" s="1711" t="s">
        <v>6143</v>
      </c>
      <c r="C490" s="1712">
        <v>10972.390695307682</v>
      </c>
      <c r="D490" s="1707" t="s">
        <v>21</v>
      </c>
      <c r="E490" s="1707" t="s">
        <v>21</v>
      </c>
      <c r="F490" s="1706">
        <v>46</v>
      </c>
      <c r="G490" s="1707">
        <v>15503.75564942213</v>
      </c>
      <c r="H490" s="1706">
        <v>79</v>
      </c>
      <c r="I490" s="1708">
        <v>199.93508654208875</v>
      </c>
      <c r="J490" s="1706" t="s">
        <v>22</v>
      </c>
      <c r="K490" s="1709">
        <v>0</v>
      </c>
      <c r="L490" s="1710">
        <v>0</v>
      </c>
    </row>
    <row r="491" spans="1:12">
      <c r="A491" s="1711" t="s">
        <v>834</v>
      </c>
      <c r="B491" s="1711" t="s">
        <v>6144</v>
      </c>
      <c r="C491" s="1712">
        <v>7636.6652500374867</v>
      </c>
      <c r="D491" s="1707" t="s">
        <v>21</v>
      </c>
      <c r="E491" s="1707" t="s">
        <v>21</v>
      </c>
      <c r="F491" s="1706">
        <v>24</v>
      </c>
      <c r="G491" s="1707">
        <v>11947.494546193069</v>
      </c>
      <c r="H491" s="1706">
        <v>54</v>
      </c>
      <c r="I491" s="1708">
        <v>199.93508654208875</v>
      </c>
      <c r="J491" s="1706" t="s">
        <v>22</v>
      </c>
      <c r="K491" s="1709">
        <v>0</v>
      </c>
      <c r="L491" s="1710">
        <v>0</v>
      </c>
    </row>
    <row r="492" spans="1:12">
      <c r="A492" s="1711" t="s">
        <v>835</v>
      </c>
      <c r="B492" s="1711" t="s">
        <v>6145</v>
      </c>
      <c r="C492" s="1712">
        <v>8155.7244852663689</v>
      </c>
      <c r="D492" s="1707" t="s">
        <v>21</v>
      </c>
      <c r="E492" s="1707" t="s">
        <v>21</v>
      </c>
      <c r="F492" s="1706">
        <v>25</v>
      </c>
      <c r="G492" s="1707">
        <v>12255.860192383896</v>
      </c>
      <c r="H492" s="1706">
        <v>69</v>
      </c>
      <c r="I492" s="1708">
        <v>199.93508654208875</v>
      </c>
      <c r="J492" s="1706" t="s">
        <v>22</v>
      </c>
      <c r="K492" s="1709">
        <v>0</v>
      </c>
      <c r="L492" s="1710">
        <v>0</v>
      </c>
    </row>
    <row r="493" spans="1:12">
      <c r="A493" s="1711" t="s">
        <v>836</v>
      </c>
      <c r="B493" s="1711" t="s">
        <v>6146</v>
      </c>
      <c r="C493" s="1712">
        <v>6732.9501212666064</v>
      </c>
      <c r="D493" s="1707" t="s">
        <v>21</v>
      </c>
      <c r="E493" s="1707" t="s">
        <v>21</v>
      </c>
      <c r="F493" s="1706">
        <v>14</v>
      </c>
      <c r="G493" s="1707">
        <v>7686.6180495961607</v>
      </c>
      <c r="H493" s="1706">
        <v>37</v>
      </c>
      <c r="I493" s="1708">
        <v>199.93508654208875</v>
      </c>
      <c r="J493" s="1706" t="s">
        <v>22</v>
      </c>
      <c r="K493" s="1709">
        <v>0</v>
      </c>
      <c r="L493" s="1710">
        <v>0</v>
      </c>
    </row>
    <row r="494" spans="1:12">
      <c r="A494" s="1711" t="s">
        <v>837</v>
      </c>
      <c r="B494" s="1711" t="s">
        <v>6147</v>
      </c>
      <c r="C494" s="1712">
        <v>6502.0333874289472</v>
      </c>
      <c r="D494" s="1707" t="s">
        <v>21</v>
      </c>
      <c r="E494" s="1707" t="s">
        <v>21</v>
      </c>
      <c r="F494" s="1706">
        <v>19</v>
      </c>
      <c r="G494" s="1707">
        <v>8409.3692440880532</v>
      </c>
      <c r="H494" s="1706">
        <v>49</v>
      </c>
      <c r="I494" s="1708">
        <v>199.93508654208875</v>
      </c>
      <c r="J494" s="1706" t="s">
        <v>22</v>
      </c>
      <c r="K494" s="1709">
        <v>0</v>
      </c>
      <c r="L494" s="1710">
        <v>0</v>
      </c>
    </row>
    <row r="495" spans="1:12">
      <c r="A495" s="1711" t="s">
        <v>838</v>
      </c>
      <c r="B495" s="1711" t="s">
        <v>6148</v>
      </c>
      <c r="C495" s="1712">
        <v>5471.0901741537191</v>
      </c>
      <c r="D495" s="1707" t="s">
        <v>21</v>
      </c>
      <c r="E495" s="1707" t="s">
        <v>21</v>
      </c>
      <c r="F495" s="1706">
        <v>14</v>
      </c>
      <c r="G495" s="1707">
        <v>5609.276566056571</v>
      </c>
      <c r="H495" s="1706">
        <v>26</v>
      </c>
      <c r="I495" s="1708">
        <v>199.93508654208875</v>
      </c>
      <c r="J495" s="1706" t="s">
        <v>22</v>
      </c>
      <c r="K495" s="1709">
        <v>0</v>
      </c>
      <c r="L495" s="1710">
        <v>0</v>
      </c>
    </row>
    <row r="496" spans="1:12">
      <c r="A496" s="1711" t="s">
        <v>839</v>
      </c>
      <c r="B496" s="1711" t="s">
        <v>6149</v>
      </c>
      <c r="C496" s="1712">
        <v>4395.6000319098093</v>
      </c>
      <c r="D496" s="1707" t="s">
        <v>21</v>
      </c>
      <c r="E496" s="1707" t="s">
        <v>21</v>
      </c>
      <c r="F496" s="1706">
        <v>20</v>
      </c>
      <c r="G496" s="1707">
        <v>6883.8642071605118</v>
      </c>
      <c r="H496" s="1706">
        <v>48</v>
      </c>
      <c r="I496" s="1708">
        <v>199.93508654208875</v>
      </c>
      <c r="J496" s="1706" t="s">
        <v>22</v>
      </c>
      <c r="K496" s="1709">
        <v>0</v>
      </c>
      <c r="L496" s="1710">
        <v>0</v>
      </c>
    </row>
    <row r="497" spans="1:12">
      <c r="A497" s="1711" t="s">
        <v>840</v>
      </c>
      <c r="B497" s="1711" t="s">
        <v>6150</v>
      </c>
      <c r="C497" s="1712">
        <v>2742.8180550717466</v>
      </c>
      <c r="D497" s="1707" t="s">
        <v>21</v>
      </c>
      <c r="E497" s="1707" t="s">
        <v>21</v>
      </c>
      <c r="F497" s="1706">
        <v>15</v>
      </c>
      <c r="G497" s="1707">
        <v>3779.2159943431388</v>
      </c>
      <c r="H497" s="1706">
        <v>20</v>
      </c>
      <c r="I497" s="1708">
        <v>199.93508654208875</v>
      </c>
      <c r="J497" s="1706" t="s">
        <v>22</v>
      </c>
      <c r="K497" s="1709">
        <v>0</v>
      </c>
      <c r="L497" s="1710">
        <v>0</v>
      </c>
    </row>
    <row r="498" spans="1:12">
      <c r="A498" s="1711" t="s">
        <v>841</v>
      </c>
      <c r="B498" s="1711" t="s">
        <v>6151</v>
      </c>
      <c r="C498" s="1712">
        <v>3760.1244533565605</v>
      </c>
      <c r="D498" s="1707" t="s">
        <v>21</v>
      </c>
      <c r="E498" s="1707" t="s">
        <v>21</v>
      </c>
      <c r="F498" s="1706">
        <v>16</v>
      </c>
      <c r="G498" s="1707">
        <v>5355.6318072348877</v>
      </c>
      <c r="H498" s="1706">
        <v>33</v>
      </c>
      <c r="I498" s="1708">
        <v>199.93508654208875</v>
      </c>
      <c r="J498" s="1706" t="s">
        <v>22</v>
      </c>
      <c r="K498" s="1709">
        <v>0</v>
      </c>
      <c r="L498" s="1710">
        <v>0</v>
      </c>
    </row>
    <row r="499" spans="1:12">
      <c r="A499" s="1711" t="s">
        <v>842</v>
      </c>
      <c r="B499" s="1711" t="s">
        <v>6152</v>
      </c>
      <c r="C499" s="1712">
        <v>2660.9971651292676</v>
      </c>
      <c r="D499" s="1707" t="s">
        <v>21</v>
      </c>
      <c r="E499" s="1707" t="s">
        <v>21</v>
      </c>
      <c r="F499" s="1706">
        <v>9</v>
      </c>
      <c r="G499" s="1707">
        <v>3651.939054432617</v>
      </c>
      <c r="H499" s="1706">
        <v>17</v>
      </c>
      <c r="I499" s="1708">
        <v>199.93508654208875</v>
      </c>
      <c r="J499" s="1706" t="s">
        <v>22</v>
      </c>
      <c r="K499" s="1709">
        <v>0</v>
      </c>
      <c r="L499" s="1710">
        <v>0</v>
      </c>
    </row>
    <row r="500" spans="1:12">
      <c r="A500" s="1711" t="s">
        <v>843</v>
      </c>
      <c r="B500" s="1711" t="s">
        <v>6153</v>
      </c>
      <c r="C500" s="1712">
        <v>2540.9931932136333</v>
      </c>
      <c r="D500" s="1707" t="s">
        <v>21</v>
      </c>
      <c r="E500" s="1707" t="s">
        <v>21</v>
      </c>
      <c r="F500" s="1706">
        <v>9</v>
      </c>
      <c r="G500" s="1707">
        <v>3741.0329123699826</v>
      </c>
      <c r="H500" s="1706">
        <v>15</v>
      </c>
      <c r="I500" s="1708">
        <v>199.93508654208875</v>
      </c>
      <c r="J500" s="1706" t="s">
        <v>22</v>
      </c>
      <c r="K500" s="1709">
        <v>0</v>
      </c>
      <c r="L500" s="1710">
        <v>0</v>
      </c>
    </row>
    <row r="501" spans="1:12">
      <c r="A501" s="1711" t="s">
        <v>844</v>
      </c>
      <c r="B501" s="1711" t="s">
        <v>6154</v>
      </c>
      <c r="C501" s="1712" t="s">
        <v>21</v>
      </c>
      <c r="D501" s="1707">
        <v>1899.1537676648584</v>
      </c>
      <c r="E501" s="1707">
        <v>1365.2796782843966</v>
      </c>
      <c r="F501" s="1706">
        <v>5</v>
      </c>
      <c r="G501" s="1707">
        <v>2997.3719348927907</v>
      </c>
      <c r="H501" s="1706">
        <v>11</v>
      </c>
      <c r="I501" s="1708">
        <v>199.93508654208875</v>
      </c>
      <c r="J501" s="1706" t="s">
        <v>22</v>
      </c>
      <c r="K501" s="1709">
        <v>0</v>
      </c>
      <c r="L501" s="1710">
        <v>0</v>
      </c>
    </row>
    <row r="502" spans="1:12">
      <c r="A502" s="1711" t="s">
        <v>845</v>
      </c>
      <c r="B502" s="1711" t="s">
        <v>6155</v>
      </c>
      <c r="C502" s="1712" t="s">
        <v>21</v>
      </c>
      <c r="D502" s="1707">
        <v>1690.2796782843966</v>
      </c>
      <c r="E502" s="1707">
        <v>1365.2796782843966</v>
      </c>
      <c r="F502" s="1706">
        <v>5</v>
      </c>
      <c r="G502" s="1707">
        <v>877.30176438324008</v>
      </c>
      <c r="H502" s="1706">
        <v>5</v>
      </c>
      <c r="I502" s="1708">
        <v>199.93508654208875</v>
      </c>
      <c r="J502" s="1706" t="s">
        <v>22</v>
      </c>
      <c r="K502" s="1709">
        <v>0</v>
      </c>
      <c r="L502" s="1710">
        <v>0</v>
      </c>
    </row>
    <row r="503" spans="1:12">
      <c r="A503" s="1711" t="s">
        <v>846</v>
      </c>
      <c r="B503" s="1711" t="s">
        <v>6156</v>
      </c>
      <c r="C503" s="1712">
        <v>2160.9806154807893</v>
      </c>
      <c r="D503" s="1707" t="s">
        <v>21</v>
      </c>
      <c r="E503" s="1707" t="s">
        <v>21</v>
      </c>
      <c r="F503" s="1706">
        <v>5</v>
      </c>
      <c r="G503" s="1707">
        <v>4138.318789090682</v>
      </c>
      <c r="H503" s="1706">
        <v>22</v>
      </c>
      <c r="I503" s="1708">
        <v>199.93508654208875</v>
      </c>
      <c r="J503" s="1706" t="s">
        <v>22</v>
      </c>
      <c r="K503" s="1709">
        <v>0</v>
      </c>
      <c r="L503" s="1710">
        <v>0</v>
      </c>
    </row>
    <row r="504" spans="1:12">
      <c r="A504" s="1711" t="s">
        <v>6157</v>
      </c>
      <c r="B504" s="1711" t="s">
        <v>6158</v>
      </c>
      <c r="C504" s="1712">
        <v>2070.977636544063</v>
      </c>
      <c r="D504" s="1707" t="s">
        <v>21</v>
      </c>
      <c r="E504" s="1707" t="s">
        <v>21</v>
      </c>
      <c r="F504" s="1706">
        <v>5</v>
      </c>
      <c r="G504" s="1707">
        <v>3621.9380614537081</v>
      </c>
      <c r="H504" s="1706">
        <v>13</v>
      </c>
      <c r="I504" s="1708">
        <v>313.19899065261603</v>
      </c>
      <c r="J504" s="1706" t="s">
        <v>22</v>
      </c>
      <c r="K504" s="1709">
        <v>0</v>
      </c>
      <c r="L504" s="1710">
        <v>0</v>
      </c>
    </row>
    <row r="505" spans="1:12">
      <c r="A505" s="1711" t="s">
        <v>847</v>
      </c>
      <c r="B505" s="1711" t="s">
        <v>210</v>
      </c>
      <c r="C505" s="1712">
        <v>6630.2194483388284</v>
      </c>
      <c r="D505" s="1707" t="s">
        <v>21</v>
      </c>
      <c r="E505" s="1707" t="s">
        <v>21</v>
      </c>
      <c r="F505" s="1706">
        <v>110</v>
      </c>
      <c r="G505" s="1707">
        <v>19974.297476957687</v>
      </c>
      <c r="H505" s="1706">
        <v>175</v>
      </c>
      <c r="I505" s="1708">
        <v>199.93508654208875</v>
      </c>
      <c r="J505" s="1706" t="s">
        <v>22</v>
      </c>
      <c r="K505" s="1709">
        <v>0</v>
      </c>
      <c r="L505" s="1710">
        <v>0</v>
      </c>
    </row>
    <row r="506" spans="1:12">
      <c r="A506" s="1711" t="s">
        <v>848</v>
      </c>
      <c r="B506" s="1711" t="s">
        <v>6159</v>
      </c>
      <c r="C506" s="1712">
        <v>2138.2525904967674</v>
      </c>
      <c r="D506" s="1707" t="s">
        <v>21</v>
      </c>
      <c r="E506" s="1707" t="s">
        <v>21</v>
      </c>
      <c r="F506" s="1706">
        <v>8</v>
      </c>
      <c r="G506" s="1707">
        <v>3691.9403784044948</v>
      </c>
      <c r="H506" s="1706">
        <v>28</v>
      </c>
      <c r="I506" s="1708">
        <v>199.93508654208875</v>
      </c>
      <c r="J506" s="1706" t="s">
        <v>22</v>
      </c>
      <c r="K506" s="1709">
        <v>0</v>
      </c>
      <c r="L506" s="1710">
        <v>0</v>
      </c>
    </row>
    <row r="507" spans="1:12">
      <c r="A507" s="1711" t="s">
        <v>849</v>
      </c>
      <c r="B507" s="1711" t="s">
        <v>6160</v>
      </c>
      <c r="C507" s="1712">
        <v>1655.5093398361453</v>
      </c>
      <c r="D507" s="1707" t="s">
        <v>21</v>
      </c>
      <c r="E507" s="1707" t="s">
        <v>21</v>
      </c>
      <c r="F507" s="1706">
        <v>5</v>
      </c>
      <c r="G507" s="1707">
        <v>2072.7958785427854</v>
      </c>
      <c r="H507" s="1706">
        <v>19</v>
      </c>
      <c r="I507" s="1708">
        <v>199.93508654208875</v>
      </c>
      <c r="J507" s="1706" t="s">
        <v>22</v>
      </c>
      <c r="K507" s="1709">
        <v>0</v>
      </c>
      <c r="L507" s="1710">
        <v>0</v>
      </c>
    </row>
    <row r="508" spans="1:12">
      <c r="A508" s="1711" t="s">
        <v>6161</v>
      </c>
      <c r="B508" s="1711" t="s">
        <v>6162</v>
      </c>
      <c r="C508" s="1712">
        <v>5231.5891553244173</v>
      </c>
      <c r="D508" s="1707" t="s">
        <v>21</v>
      </c>
      <c r="E508" s="1707" t="s">
        <v>21</v>
      </c>
      <c r="F508" s="1706">
        <v>37</v>
      </c>
      <c r="G508" s="1707">
        <v>8135.834412704824</v>
      </c>
      <c r="H508" s="1706">
        <v>66</v>
      </c>
      <c r="I508" s="1708">
        <v>199.93508654208875</v>
      </c>
      <c r="J508" s="1706" t="s">
        <v>22</v>
      </c>
      <c r="K508" s="1709">
        <v>0</v>
      </c>
      <c r="L508" s="1710">
        <v>0</v>
      </c>
    </row>
    <row r="509" spans="1:12">
      <c r="A509" s="1711" t="s">
        <v>6163</v>
      </c>
      <c r="B509" s="1711" t="s">
        <v>6164</v>
      </c>
      <c r="C509" s="1712">
        <v>2178.4082437193774</v>
      </c>
      <c r="D509" s="1707" t="s">
        <v>21</v>
      </c>
      <c r="E509" s="1707" t="s">
        <v>21</v>
      </c>
      <c r="F509" s="1706">
        <v>6</v>
      </c>
      <c r="G509" s="1707">
        <v>4669.0430396687152</v>
      </c>
      <c r="H509" s="1706">
        <v>33</v>
      </c>
      <c r="I509" s="1708">
        <v>199.93508654208875</v>
      </c>
      <c r="J509" s="1706" t="s">
        <v>22</v>
      </c>
      <c r="K509" s="1709">
        <v>0</v>
      </c>
      <c r="L509" s="1710">
        <v>0</v>
      </c>
    </row>
    <row r="510" spans="1:12">
      <c r="A510" s="1711" t="s">
        <v>850</v>
      </c>
      <c r="B510" s="1711" t="s">
        <v>6165</v>
      </c>
      <c r="C510" s="1712">
        <v>3230.8270533910531</v>
      </c>
      <c r="D510" s="1707" t="s">
        <v>21</v>
      </c>
      <c r="E510" s="1707" t="s">
        <v>21</v>
      </c>
      <c r="F510" s="1706">
        <v>15</v>
      </c>
      <c r="G510" s="1707">
        <v>6592.6457062808822</v>
      </c>
      <c r="H510" s="1706">
        <v>54</v>
      </c>
      <c r="I510" s="1708">
        <v>199.93508654208875</v>
      </c>
      <c r="J510" s="1706" t="s">
        <v>22</v>
      </c>
      <c r="K510" s="1709">
        <v>0</v>
      </c>
      <c r="L510" s="1710">
        <v>0</v>
      </c>
    </row>
    <row r="511" spans="1:12">
      <c r="A511" s="1711" t="s">
        <v>851</v>
      </c>
      <c r="B511" s="1711" t="s">
        <v>6166</v>
      </c>
      <c r="C511" s="1712">
        <v>1871.564907907175</v>
      </c>
      <c r="D511" s="1707" t="s">
        <v>21</v>
      </c>
      <c r="E511" s="1707" t="s">
        <v>21</v>
      </c>
      <c r="F511" s="1706">
        <v>8</v>
      </c>
      <c r="G511" s="1707">
        <v>4235.6941180392014</v>
      </c>
      <c r="H511" s="1706">
        <v>35</v>
      </c>
      <c r="I511" s="1708">
        <v>199.93508654208875</v>
      </c>
      <c r="J511" s="1706" t="s">
        <v>22</v>
      </c>
      <c r="K511" s="1709">
        <v>0</v>
      </c>
      <c r="L511" s="1710">
        <v>0</v>
      </c>
    </row>
    <row r="512" spans="1:12">
      <c r="A512" s="1711" t="s">
        <v>852</v>
      </c>
      <c r="B512" s="1711" t="s">
        <v>6167</v>
      </c>
      <c r="C512" s="1712">
        <v>1701.9935907477998</v>
      </c>
      <c r="D512" s="1707" t="s">
        <v>21</v>
      </c>
      <c r="E512" s="1707" t="s">
        <v>21</v>
      </c>
      <c r="F512" s="1706">
        <v>5</v>
      </c>
      <c r="G512" s="1707">
        <v>3055.8725198139196</v>
      </c>
      <c r="H512" s="1706">
        <v>24</v>
      </c>
      <c r="I512" s="1708">
        <v>199.93508654208875</v>
      </c>
      <c r="J512" s="1706" t="s">
        <v>22</v>
      </c>
      <c r="K512" s="1709">
        <v>0</v>
      </c>
      <c r="L512" s="1710">
        <v>0</v>
      </c>
    </row>
    <row r="513" spans="1:12">
      <c r="A513" s="1711" t="s">
        <v>853</v>
      </c>
      <c r="B513" s="1711" t="s">
        <v>6168</v>
      </c>
      <c r="C513" s="1712">
        <v>663.03282212051886</v>
      </c>
      <c r="D513" s="1707" t="s">
        <v>21</v>
      </c>
      <c r="E513" s="1707" t="s">
        <v>21</v>
      </c>
      <c r="F513" s="1706">
        <v>5</v>
      </c>
      <c r="G513" s="1707">
        <v>3491.0158469160201</v>
      </c>
      <c r="H513" s="1706">
        <v>24</v>
      </c>
      <c r="I513" s="1708">
        <v>199.93508654208875</v>
      </c>
      <c r="J513" s="1706" t="s">
        <v>22</v>
      </c>
      <c r="K513" s="1709">
        <v>0</v>
      </c>
      <c r="L513" s="1710">
        <v>0</v>
      </c>
    </row>
    <row r="514" spans="1:12">
      <c r="A514" s="1711" t="s">
        <v>854</v>
      </c>
      <c r="B514" s="1711" t="s">
        <v>6169</v>
      </c>
      <c r="C514" s="1712">
        <v>485.82812848886181</v>
      </c>
      <c r="D514" s="1707" t="s">
        <v>21</v>
      </c>
      <c r="E514" s="1707" t="s">
        <v>21</v>
      </c>
      <c r="F514" s="1706">
        <v>5</v>
      </c>
      <c r="G514" s="1707">
        <v>1701.0963880115071</v>
      </c>
      <c r="H514" s="1706">
        <v>11</v>
      </c>
      <c r="I514" s="1708">
        <v>199.93508654208875</v>
      </c>
      <c r="J514" s="1706" t="s">
        <v>22</v>
      </c>
      <c r="K514" s="1709">
        <v>0</v>
      </c>
      <c r="L514" s="1710">
        <v>0</v>
      </c>
    </row>
    <row r="515" spans="1:12">
      <c r="A515" s="1711" t="s">
        <v>6170</v>
      </c>
      <c r="B515" s="1711" t="s">
        <v>6171</v>
      </c>
      <c r="C515" s="1712">
        <v>485.82812848886181</v>
      </c>
      <c r="D515" s="1707" t="s">
        <v>21</v>
      </c>
      <c r="E515" s="1707" t="s">
        <v>21</v>
      </c>
      <c r="F515" s="1706">
        <v>5</v>
      </c>
      <c r="G515" s="1707">
        <v>556.26569650165311</v>
      </c>
      <c r="H515" s="1706">
        <v>5</v>
      </c>
      <c r="I515" s="1708">
        <v>199.93508654208875</v>
      </c>
      <c r="J515" s="1706" t="s">
        <v>22</v>
      </c>
      <c r="K515" s="1709">
        <v>0</v>
      </c>
      <c r="L515" s="1710">
        <v>0</v>
      </c>
    </row>
    <row r="516" spans="1:12">
      <c r="A516" s="1711" t="s">
        <v>6172</v>
      </c>
      <c r="B516" s="1711" t="s">
        <v>6173</v>
      </c>
      <c r="C516" s="1712">
        <v>1756.2680379643971</v>
      </c>
      <c r="D516" s="1707" t="s">
        <v>21</v>
      </c>
      <c r="E516" s="1707" t="s">
        <v>21</v>
      </c>
      <c r="F516" s="1706">
        <v>5</v>
      </c>
      <c r="G516" s="1707">
        <v>1756.2680379643971</v>
      </c>
      <c r="H516" s="1706">
        <v>5</v>
      </c>
      <c r="I516" s="1708">
        <v>313.19899065261603</v>
      </c>
      <c r="J516" s="1706" t="s">
        <v>22</v>
      </c>
      <c r="K516" s="1709">
        <v>0</v>
      </c>
      <c r="L516" s="1710">
        <v>0</v>
      </c>
    </row>
    <row r="517" spans="1:12">
      <c r="A517" s="1711" t="s">
        <v>6174</v>
      </c>
      <c r="B517" s="1711" t="s">
        <v>6175</v>
      </c>
      <c r="C517" s="1712">
        <v>6058.8100781865542</v>
      </c>
      <c r="D517" s="1707" t="s">
        <v>21</v>
      </c>
      <c r="E517" s="1707" t="s">
        <v>21</v>
      </c>
      <c r="F517" s="1706">
        <v>44</v>
      </c>
      <c r="G517" s="1707">
        <v>7191.9771341245987</v>
      </c>
      <c r="H517" s="1706">
        <v>57</v>
      </c>
      <c r="I517" s="1708">
        <v>199.93508654208875</v>
      </c>
      <c r="J517" s="1706" t="s">
        <v>22</v>
      </c>
      <c r="K517" s="1709">
        <v>0</v>
      </c>
      <c r="L517" s="1710">
        <v>0</v>
      </c>
    </row>
    <row r="518" spans="1:12">
      <c r="A518" s="1711" t="s">
        <v>6176</v>
      </c>
      <c r="B518" s="1711" t="s">
        <v>6177</v>
      </c>
      <c r="C518" s="1712">
        <v>4034.7207051095711</v>
      </c>
      <c r="D518" s="1707" t="s">
        <v>21</v>
      </c>
      <c r="E518" s="1707" t="s">
        <v>21</v>
      </c>
      <c r="F518" s="1706">
        <v>22</v>
      </c>
      <c r="G518" s="1707">
        <v>4374.760542164614</v>
      </c>
      <c r="H518" s="1706">
        <v>27</v>
      </c>
      <c r="I518" s="1708">
        <v>199.93508654208875</v>
      </c>
      <c r="J518" s="1706" t="s">
        <v>22</v>
      </c>
      <c r="K518" s="1709">
        <v>0</v>
      </c>
      <c r="L518" s="1710">
        <v>0</v>
      </c>
    </row>
    <row r="519" spans="1:12">
      <c r="A519" s="1711" t="s">
        <v>6178</v>
      </c>
      <c r="B519" s="1711" t="s">
        <v>6179</v>
      </c>
      <c r="C519" s="1712">
        <v>927.7076293269505</v>
      </c>
      <c r="D519" s="1707" t="s">
        <v>21</v>
      </c>
      <c r="E519" s="1707" t="s">
        <v>21</v>
      </c>
      <c r="F519" s="1706">
        <v>5</v>
      </c>
      <c r="G519" s="1707">
        <v>1070.362864397536</v>
      </c>
      <c r="H519" s="1706">
        <v>5</v>
      </c>
      <c r="I519" s="1708">
        <v>199.93508654208875</v>
      </c>
      <c r="J519" s="1706" t="s">
        <v>22</v>
      </c>
      <c r="K519" s="1709">
        <v>0</v>
      </c>
      <c r="L519" s="1710">
        <v>0</v>
      </c>
    </row>
    <row r="520" spans="1:12">
      <c r="A520" s="1711" t="s">
        <v>855</v>
      </c>
      <c r="B520" s="1711" t="s">
        <v>6180</v>
      </c>
      <c r="C520" s="1712">
        <v>4486.013681464945</v>
      </c>
      <c r="D520" s="1707" t="s">
        <v>21</v>
      </c>
      <c r="E520" s="1707" t="s">
        <v>21</v>
      </c>
      <c r="F520" s="1706">
        <v>30</v>
      </c>
      <c r="G520" s="1707">
        <v>5454.0954339250802</v>
      </c>
      <c r="H520" s="1706">
        <v>44</v>
      </c>
      <c r="I520" s="1708">
        <v>199.93508654208875</v>
      </c>
      <c r="J520" s="1706" t="s">
        <v>22</v>
      </c>
      <c r="K520" s="1709">
        <v>0</v>
      </c>
      <c r="L520" s="1710">
        <v>0</v>
      </c>
    </row>
    <row r="521" spans="1:12">
      <c r="A521" s="1711" t="s">
        <v>856</v>
      </c>
      <c r="B521" s="1711" t="s">
        <v>6181</v>
      </c>
      <c r="C521" s="1712">
        <v>2958.0774215579845</v>
      </c>
      <c r="D521" s="1707" t="s">
        <v>21</v>
      </c>
      <c r="E521" s="1707" t="s">
        <v>21</v>
      </c>
      <c r="F521" s="1706">
        <v>16</v>
      </c>
      <c r="G521" s="1707">
        <v>3485.6326304982622</v>
      </c>
      <c r="H521" s="1706">
        <v>21</v>
      </c>
      <c r="I521" s="1708">
        <v>199.93508654208875</v>
      </c>
      <c r="J521" s="1706" t="s">
        <v>22</v>
      </c>
      <c r="K521" s="1709">
        <v>0</v>
      </c>
      <c r="L521" s="1710">
        <v>0</v>
      </c>
    </row>
    <row r="522" spans="1:12">
      <c r="A522" s="1711" t="s">
        <v>857</v>
      </c>
      <c r="B522" s="1711" t="s">
        <v>6182</v>
      </c>
      <c r="C522" s="1712">
        <v>2513.0648643566619</v>
      </c>
      <c r="D522" s="1707" t="s">
        <v>21</v>
      </c>
      <c r="E522" s="1707" t="s">
        <v>21</v>
      </c>
      <c r="F522" s="1706">
        <v>11</v>
      </c>
      <c r="G522" s="1707">
        <v>2835.1606466858452</v>
      </c>
      <c r="H522" s="1706">
        <v>18</v>
      </c>
      <c r="I522" s="1708">
        <v>199.93508654208875</v>
      </c>
      <c r="J522" s="1706" t="s">
        <v>22</v>
      </c>
      <c r="K522" s="1709">
        <v>0</v>
      </c>
      <c r="L522" s="1710">
        <v>0</v>
      </c>
    </row>
    <row r="523" spans="1:12">
      <c r="A523" s="1711" t="s">
        <v>858</v>
      </c>
      <c r="B523" s="1711" t="s">
        <v>6183</v>
      </c>
      <c r="C523" s="1712">
        <v>833.50134201618664</v>
      </c>
      <c r="D523" s="1707" t="s">
        <v>21</v>
      </c>
      <c r="E523" s="1707" t="s">
        <v>21</v>
      </c>
      <c r="F523" s="1706">
        <v>5</v>
      </c>
      <c r="G523" s="1707">
        <v>1037.1663631546951</v>
      </c>
      <c r="H523" s="1706">
        <v>5</v>
      </c>
      <c r="I523" s="1708">
        <v>199.93508654208875</v>
      </c>
      <c r="J523" s="1706" t="s">
        <v>22</v>
      </c>
      <c r="K523" s="1709">
        <v>0</v>
      </c>
      <c r="L523" s="1710">
        <v>0</v>
      </c>
    </row>
    <row r="524" spans="1:12">
      <c r="A524" s="1711" t="s">
        <v>6184</v>
      </c>
      <c r="B524" s="1711" t="s">
        <v>6185</v>
      </c>
      <c r="C524" s="1712">
        <v>720.45379724327006</v>
      </c>
      <c r="D524" s="1707" t="s">
        <v>21</v>
      </c>
      <c r="E524" s="1707" t="s">
        <v>21</v>
      </c>
      <c r="F524" s="1706">
        <v>5</v>
      </c>
      <c r="G524" s="1707">
        <v>929.50203479953655</v>
      </c>
      <c r="H524" s="1706">
        <v>5</v>
      </c>
      <c r="I524" s="1708">
        <v>199.93508654208875</v>
      </c>
      <c r="J524" s="1706" t="s">
        <v>22</v>
      </c>
      <c r="K524" s="1709">
        <v>0</v>
      </c>
      <c r="L524" s="1710">
        <v>0</v>
      </c>
    </row>
    <row r="525" spans="1:12">
      <c r="A525" s="1711" t="s">
        <v>6186</v>
      </c>
      <c r="B525" s="1711" t="s">
        <v>6187</v>
      </c>
      <c r="C525" s="1712">
        <v>10233.494410157831</v>
      </c>
      <c r="D525" s="1707" t="s">
        <v>21</v>
      </c>
      <c r="E525" s="1707" t="s">
        <v>21</v>
      </c>
      <c r="F525" s="1706">
        <v>57</v>
      </c>
      <c r="G525" s="1707">
        <v>12030.591490952689</v>
      </c>
      <c r="H525" s="1706">
        <v>92</v>
      </c>
      <c r="I525" s="1708">
        <v>199.93508654208875</v>
      </c>
      <c r="J525" s="1706" t="s">
        <v>22</v>
      </c>
      <c r="K525" s="1709">
        <v>0</v>
      </c>
      <c r="L525" s="1710">
        <v>0</v>
      </c>
    </row>
    <row r="526" spans="1:12">
      <c r="A526" s="1711" t="s">
        <v>6188</v>
      </c>
      <c r="B526" s="1711" t="s">
        <v>6189</v>
      </c>
      <c r="C526" s="1712">
        <v>5044.9709861754764</v>
      </c>
      <c r="D526" s="1707" t="s">
        <v>21</v>
      </c>
      <c r="E526" s="1707" t="s">
        <v>21</v>
      </c>
      <c r="F526" s="1706">
        <v>41</v>
      </c>
      <c r="G526" s="1707">
        <v>7994.0763803705304</v>
      </c>
      <c r="H526" s="1706">
        <v>57</v>
      </c>
      <c r="I526" s="1708">
        <v>199.93508654208875</v>
      </c>
      <c r="J526" s="1706" t="s">
        <v>22</v>
      </c>
      <c r="K526" s="1709">
        <v>0</v>
      </c>
      <c r="L526" s="1710">
        <v>0</v>
      </c>
    </row>
    <row r="527" spans="1:12">
      <c r="A527" s="1711" t="s">
        <v>6190</v>
      </c>
      <c r="B527" s="1711" t="s">
        <v>6191</v>
      </c>
      <c r="C527" s="1712">
        <v>1880.3633207146402</v>
      </c>
      <c r="D527" s="1707" t="s">
        <v>21</v>
      </c>
      <c r="E527" s="1707" t="s">
        <v>21</v>
      </c>
      <c r="F527" s="1706">
        <v>5</v>
      </c>
      <c r="G527" s="1707">
        <v>5131.7875677246811</v>
      </c>
      <c r="H527" s="1706">
        <v>40</v>
      </c>
      <c r="I527" s="1708">
        <v>199.93508654208875</v>
      </c>
      <c r="J527" s="1706" t="s">
        <v>22</v>
      </c>
      <c r="K527" s="1709">
        <v>0</v>
      </c>
      <c r="L527" s="1710">
        <v>0</v>
      </c>
    </row>
    <row r="528" spans="1:12">
      <c r="A528" s="1711" t="s">
        <v>6192</v>
      </c>
      <c r="B528" s="1711" t="s">
        <v>6193</v>
      </c>
      <c r="C528" s="1712">
        <v>1880.3633207146402</v>
      </c>
      <c r="D528" s="1707" t="s">
        <v>21</v>
      </c>
      <c r="E528" s="1707" t="s">
        <v>21</v>
      </c>
      <c r="F528" s="1706">
        <v>5</v>
      </c>
      <c r="G528" s="1707">
        <v>5131.7875677246811</v>
      </c>
      <c r="H528" s="1706">
        <v>40</v>
      </c>
      <c r="I528" s="1708">
        <v>199.93508654208875</v>
      </c>
      <c r="J528" s="1706" t="s">
        <v>22</v>
      </c>
      <c r="K528" s="1709">
        <v>0</v>
      </c>
      <c r="L528" s="1710">
        <v>0</v>
      </c>
    </row>
    <row r="529" spans="1:12">
      <c r="A529" s="1711" t="s">
        <v>6194</v>
      </c>
      <c r="B529" s="1711" t="s">
        <v>6195</v>
      </c>
      <c r="C529" s="1712">
        <v>1880.3633207146402</v>
      </c>
      <c r="D529" s="1707" t="s">
        <v>21</v>
      </c>
      <c r="E529" s="1707" t="s">
        <v>21</v>
      </c>
      <c r="F529" s="1706">
        <v>5</v>
      </c>
      <c r="G529" s="1707">
        <v>5131.7875677246811</v>
      </c>
      <c r="H529" s="1706">
        <v>40</v>
      </c>
      <c r="I529" s="1708">
        <v>199.93508654208875</v>
      </c>
      <c r="J529" s="1706" t="s">
        <v>22</v>
      </c>
      <c r="K529" s="1709">
        <v>0</v>
      </c>
      <c r="L529" s="1710">
        <v>0</v>
      </c>
    </row>
    <row r="530" spans="1:12">
      <c r="A530" s="1711" t="s">
        <v>859</v>
      </c>
      <c r="B530" s="1711" t="s">
        <v>211</v>
      </c>
      <c r="C530" s="1712">
        <v>3777.6981592319685</v>
      </c>
      <c r="D530" s="1707" t="s">
        <v>21</v>
      </c>
      <c r="E530" s="1707" t="s">
        <v>21</v>
      </c>
      <c r="F530" s="1706">
        <v>31</v>
      </c>
      <c r="G530" s="1707">
        <v>4282.7766741830983</v>
      </c>
      <c r="H530" s="1706">
        <v>44</v>
      </c>
      <c r="I530" s="1708">
        <v>199.93508654208875</v>
      </c>
      <c r="J530" s="1706" t="s">
        <v>27</v>
      </c>
      <c r="K530" s="1709">
        <v>0.30000000000000004</v>
      </c>
      <c r="L530" s="1710">
        <v>1284.8330022549296</v>
      </c>
    </row>
    <row r="531" spans="1:12">
      <c r="A531" s="1711" t="s">
        <v>860</v>
      </c>
      <c r="B531" s="1711" t="s">
        <v>212</v>
      </c>
      <c r="C531" s="1712">
        <v>1322.7816563299691</v>
      </c>
      <c r="D531" s="1707" t="s">
        <v>21</v>
      </c>
      <c r="E531" s="1707" t="s">
        <v>21</v>
      </c>
      <c r="F531" s="1706">
        <v>16</v>
      </c>
      <c r="G531" s="1707">
        <v>2388.0545885793094</v>
      </c>
      <c r="H531" s="1706">
        <v>20</v>
      </c>
      <c r="I531" s="1708">
        <v>199.93508654208875</v>
      </c>
      <c r="J531" s="1706" t="s">
        <v>27</v>
      </c>
      <c r="K531" s="1709">
        <v>0.30000000000000004</v>
      </c>
      <c r="L531" s="1710">
        <v>716.41637657379295</v>
      </c>
    </row>
    <row r="532" spans="1:12">
      <c r="A532" s="1711" t="s">
        <v>861</v>
      </c>
      <c r="B532" s="1711" t="s">
        <v>6196</v>
      </c>
      <c r="C532" s="1712">
        <v>2257.9449174648862</v>
      </c>
      <c r="D532" s="1707" t="s">
        <v>21</v>
      </c>
      <c r="E532" s="1707" t="s">
        <v>21</v>
      </c>
      <c r="F532" s="1706">
        <v>15</v>
      </c>
      <c r="G532" s="1707">
        <v>2954.573781556694</v>
      </c>
      <c r="H532" s="1706">
        <v>29</v>
      </c>
      <c r="I532" s="1708">
        <v>199.93508654208875</v>
      </c>
      <c r="J532" s="1706" t="s">
        <v>22</v>
      </c>
      <c r="K532" s="1709">
        <v>0</v>
      </c>
      <c r="L532" s="1710">
        <v>0</v>
      </c>
    </row>
    <row r="533" spans="1:12">
      <c r="A533" s="1711" t="s">
        <v>862</v>
      </c>
      <c r="B533" s="1711" t="s">
        <v>6197</v>
      </c>
      <c r="C533" s="1712">
        <v>390.32901334326965</v>
      </c>
      <c r="D533" s="1707" t="s">
        <v>21</v>
      </c>
      <c r="E533" s="1707" t="s">
        <v>21</v>
      </c>
      <c r="F533" s="1706">
        <v>5</v>
      </c>
      <c r="G533" s="1707">
        <v>572.84396865655776</v>
      </c>
      <c r="H533" s="1706">
        <v>5</v>
      </c>
      <c r="I533" s="1708">
        <v>199.93508654208875</v>
      </c>
      <c r="J533" s="1706" t="s">
        <v>27</v>
      </c>
      <c r="K533" s="1709">
        <v>1</v>
      </c>
      <c r="L533" s="1710">
        <v>572.84396865655776</v>
      </c>
    </row>
    <row r="534" spans="1:12">
      <c r="A534" s="1711" t="s">
        <v>863</v>
      </c>
      <c r="B534" s="1711" t="s">
        <v>213</v>
      </c>
      <c r="C534" s="1712">
        <v>5926.3148113854295</v>
      </c>
      <c r="D534" s="1707" t="s">
        <v>21</v>
      </c>
      <c r="E534" s="1707" t="s">
        <v>21</v>
      </c>
      <c r="F534" s="1706">
        <v>54</v>
      </c>
      <c r="G534" s="1707">
        <v>5614.5937243404578</v>
      </c>
      <c r="H534" s="1706">
        <v>62</v>
      </c>
      <c r="I534" s="1708">
        <v>199.93508654208875</v>
      </c>
      <c r="J534" s="1706" t="s">
        <v>27</v>
      </c>
      <c r="K534" s="1709">
        <v>0.30000000000000004</v>
      </c>
      <c r="L534" s="1710">
        <v>1684.3781173021375</v>
      </c>
    </row>
    <row r="535" spans="1:12">
      <c r="A535" s="1711" t="s">
        <v>864</v>
      </c>
      <c r="B535" s="1711" t="s">
        <v>214</v>
      </c>
      <c r="C535" s="1712">
        <v>3040.4100229169035</v>
      </c>
      <c r="D535" s="1707" t="s">
        <v>21</v>
      </c>
      <c r="E535" s="1707" t="s">
        <v>21</v>
      </c>
      <c r="F535" s="1706">
        <v>29</v>
      </c>
      <c r="G535" s="1707">
        <v>4035.2068833125977</v>
      </c>
      <c r="H535" s="1706">
        <v>41</v>
      </c>
      <c r="I535" s="1708">
        <v>199.93508654208875</v>
      </c>
      <c r="J535" s="1706" t="s">
        <v>27</v>
      </c>
      <c r="K535" s="1709">
        <v>0.30000000000000004</v>
      </c>
      <c r="L535" s="1710">
        <v>1210.5620649937796</v>
      </c>
    </row>
    <row r="536" spans="1:12">
      <c r="A536" s="1711" t="s">
        <v>865</v>
      </c>
      <c r="B536" s="1711" t="s">
        <v>215</v>
      </c>
      <c r="C536" s="1712">
        <v>1827.8601712810985</v>
      </c>
      <c r="D536" s="1707" t="s">
        <v>21</v>
      </c>
      <c r="E536" s="1707" t="s">
        <v>21</v>
      </c>
      <c r="F536" s="1706">
        <v>15</v>
      </c>
      <c r="G536" s="1707">
        <v>3083.7799132883783</v>
      </c>
      <c r="H536" s="1706">
        <v>29</v>
      </c>
      <c r="I536" s="1708">
        <v>199.93508654208875</v>
      </c>
      <c r="J536" s="1706" t="s">
        <v>27</v>
      </c>
      <c r="K536" s="1709">
        <v>0.30000000000000004</v>
      </c>
      <c r="L536" s="1710">
        <v>925.13397398651364</v>
      </c>
    </row>
    <row r="537" spans="1:12">
      <c r="A537" s="1711" t="s">
        <v>866</v>
      </c>
      <c r="B537" s="1711" t="s">
        <v>216</v>
      </c>
      <c r="C537" s="1712">
        <v>757.16600273532401</v>
      </c>
      <c r="D537" s="1707" t="s">
        <v>21</v>
      </c>
      <c r="E537" s="1707" t="s">
        <v>21</v>
      </c>
      <c r="F537" s="1706">
        <v>5</v>
      </c>
      <c r="G537" s="1707">
        <v>2104.3432223992477</v>
      </c>
      <c r="H537" s="1706">
        <v>17</v>
      </c>
      <c r="I537" s="1708">
        <v>199.93508654208875</v>
      </c>
      <c r="J537" s="1706" t="s">
        <v>27</v>
      </c>
      <c r="K537" s="1709">
        <v>0.30000000000000004</v>
      </c>
      <c r="L537" s="1710">
        <v>631.30296671977442</v>
      </c>
    </row>
    <row r="538" spans="1:12">
      <c r="A538" s="1711" t="s">
        <v>867</v>
      </c>
      <c r="B538" s="1711" t="s">
        <v>6198</v>
      </c>
      <c r="C538" s="1712">
        <v>4833.0321582711786</v>
      </c>
      <c r="D538" s="1707" t="s">
        <v>21</v>
      </c>
      <c r="E538" s="1707" t="s">
        <v>21</v>
      </c>
      <c r="F538" s="1706">
        <v>78</v>
      </c>
      <c r="G538" s="1707">
        <v>5114.936445685762</v>
      </c>
      <c r="H538" s="1706">
        <v>56</v>
      </c>
      <c r="I538" s="1708">
        <v>199.93508654208875</v>
      </c>
      <c r="J538" s="1706" t="s">
        <v>27</v>
      </c>
      <c r="K538" s="1709">
        <v>0.30000000000000004</v>
      </c>
      <c r="L538" s="1710">
        <v>1534.4809337057288</v>
      </c>
    </row>
    <row r="539" spans="1:12">
      <c r="A539" s="1711" t="s">
        <v>868</v>
      </c>
      <c r="B539" s="1711" t="s">
        <v>6199</v>
      </c>
      <c r="C539" s="1712">
        <v>2707.9075300689328</v>
      </c>
      <c r="D539" s="1707" t="s">
        <v>21</v>
      </c>
      <c r="E539" s="1707" t="s">
        <v>21</v>
      </c>
      <c r="F539" s="1706">
        <v>31</v>
      </c>
      <c r="G539" s="1707">
        <v>3266.2948686016662</v>
      </c>
      <c r="H539" s="1706">
        <v>33</v>
      </c>
      <c r="I539" s="1708">
        <v>199.93508654208875</v>
      </c>
      <c r="J539" s="1706" t="s">
        <v>27</v>
      </c>
      <c r="K539" s="1709">
        <v>0.30000000000000004</v>
      </c>
      <c r="L539" s="1710">
        <v>979.88846058050001</v>
      </c>
    </row>
    <row r="540" spans="1:12">
      <c r="A540" s="1711" t="s">
        <v>869</v>
      </c>
      <c r="B540" s="1711" t="s">
        <v>6200</v>
      </c>
      <c r="C540" s="1712">
        <v>1304.7108686751883</v>
      </c>
      <c r="D540" s="1707" t="s">
        <v>21</v>
      </c>
      <c r="E540" s="1707" t="s">
        <v>21</v>
      </c>
      <c r="F540" s="1706">
        <v>15</v>
      </c>
      <c r="G540" s="1707">
        <v>2028.4459142491678</v>
      </c>
      <c r="H540" s="1706">
        <v>16</v>
      </c>
      <c r="I540" s="1708">
        <v>199.93508654208875</v>
      </c>
      <c r="J540" s="1706" t="s">
        <v>27</v>
      </c>
      <c r="K540" s="1709">
        <v>0.30000000000000004</v>
      </c>
      <c r="L540" s="1710">
        <v>608.53377427475039</v>
      </c>
    </row>
    <row r="541" spans="1:12">
      <c r="A541" s="1711" t="s">
        <v>870</v>
      </c>
      <c r="B541" s="1711" t="s">
        <v>6201</v>
      </c>
      <c r="C541" s="1712">
        <v>777.04386915558314</v>
      </c>
      <c r="D541" s="1707" t="s">
        <v>21</v>
      </c>
      <c r="E541" s="1707" t="s">
        <v>21</v>
      </c>
      <c r="F541" s="1706">
        <v>5</v>
      </c>
      <c r="G541" s="1707">
        <v>1458.3125637408268</v>
      </c>
      <c r="H541" s="1706">
        <v>11</v>
      </c>
      <c r="I541" s="1708">
        <v>199.93508654208875</v>
      </c>
      <c r="J541" s="1706" t="s">
        <v>27</v>
      </c>
      <c r="K541" s="1709">
        <v>0.4</v>
      </c>
      <c r="L541" s="1710">
        <v>583.3250254963308</v>
      </c>
    </row>
    <row r="542" spans="1:12">
      <c r="A542" s="1711" t="s">
        <v>871</v>
      </c>
      <c r="B542" s="1711" t="s">
        <v>6202</v>
      </c>
      <c r="C542" s="1712">
        <v>8328.6509381351625</v>
      </c>
      <c r="D542" s="1707" t="s">
        <v>21</v>
      </c>
      <c r="E542" s="1707" t="s">
        <v>21</v>
      </c>
      <c r="F542" s="1706">
        <v>86</v>
      </c>
      <c r="G542" s="1707">
        <v>8328.6509381351625</v>
      </c>
      <c r="H542" s="1706">
        <v>86</v>
      </c>
      <c r="I542" s="1708">
        <v>206.94236363534915</v>
      </c>
      <c r="J542" s="1706" t="s">
        <v>22</v>
      </c>
      <c r="K542" s="1709">
        <v>0</v>
      </c>
      <c r="L542" s="1710">
        <v>0</v>
      </c>
    </row>
    <row r="543" spans="1:12">
      <c r="A543" s="1711" t="s">
        <v>872</v>
      </c>
      <c r="B543" s="1711" t="s">
        <v>6203</v>
      </c>
      <c r="C543" s="1712">
        <v>7533.5208323908664</v>
      </c>
      <c r="D543" s="1707" t="s">
        <v>21</v>
      </c>
      <c r="E543" s="1707" t="s">
        <v>21</v>
      </c>
      <c r="F543" s="1706">
        <v>38</v>
      </c>
      <c r="G543" s="1707">
        <v>7533.5208323908664</v>
      </c>
      <c r="H543" s="1706">
        <v>38</v>
      </c>
      <c r="I543" s="1708">
        <v>206.94236363534915</v>
      </c>
      <c r="J543" s="1706" t="s">
        <v>22</v>
      </c>
      <c r="K543" s="1709">
        <v>0</v>
      </c>
      <c r="L543" s="1710">
        <v>0</v>
      </c>
    </row>
    <row r="544" spans="1:12">
      <c r="A544" s="1711" t="s">
        <v>873</v>
      </c>
      <c r="B544" s="1711" t="s">
        <v>6204</v>
      </c>
      <c r="C544" s="1712">
        <v>6345.638810007742</v>
      </c>
      <c r="D544" s="1707" t="s">
        <v>21</v>
      </c>
      <c r="E544" s="1707" t="s">
        <v>21</v>
      </c>
      <c r="F544" s="1706">
        <v>30</v>
      </c>
      <c r="G544" s="1707">
        <v>6345.638810007742</v>
      </c>
      <c r="H544" s="1706">
        <v>30</v>
      </c>
      <c r="I544" s="1708">
        <v>206.94236363534915</v>
      </c>
      <c r="J544" s="1706" t="s">
        <v>22</v>
      </c>
      <c r="K544" s="1709">
        <v>0</v>
      </c>
      <c r="L544" s="1710">
        <v>0</v>
      </c>
    </row>
    <row r="545" spans="1:12">
      <c r="A545" s="1711" t="s">
        <v>111</v>
      </c>
      <c r="B545" s="1711" t="s">
        <v>1682</v>
      </c>
      <c r="C545" s="1712">
        <v>8099.5456534291779</v>
      </c>
      <c r="D545" s="1707" t="s">
        <v>21</v>
      </c>
      <c r="E545" s="1707" t="s">
        <v>21</v>
      </c>
      <c r="F545" s="1706">
        <v>52</v>
      </c>
      <c r="G545" s="1707">
        <v>8099.5456534291779</v>
      </c>
      <c r="H545" s="1706">
        <v>52</v>
      </c>
      <c r="I545" s="1708">
        <v>206.94236363534915</v>
      </c>
      <c r="J545" s="1706" t="s">
        <v>22</v>
      </c>
      <c r="K545" s="1709">
        <v>0</v>
      </c>
      <c r="L545" s="1710">
        <v>0</v>
      </c>
    </row>
    <row r="546" spans="1:12">
      <c r="A546" s="1711" t="s">
        <v>109</v>
      </c>
      <c r="B546" s="1711" t="s">
        <v>1683</v>
      </c>
      <c r="C546" s="1712">
        <v>6084.7668261618537</v>
      </c>
      <c r="D546" s="1707" t="s">
        <v>21</v>
      </c>
      <c r="E546" s="1707" t="s">
        <v>21</v>
      </c>
      <c r="F546" s="1706">
        <v>29</v>
      </c>
      <c r="G546" s="1707">
        <v>6084.7668261618537</v>
      </c>
      <c r="H546" s="1706">
        <v>29</v>
      </c>
      <c r="I546" s="1708">
        <v>206.94236363534915</v>
      </c>
      <c r="J546" s="1706" t="s">
        <v>22</v>
      </c>
      <c r="K546" s="1709">
        <v>0</v>
      </c>
      <c r="L546" s="1710">
        <v>0</v>
      </c>
    </row>
    <row r="547" spans="1:12">
      <c r="A547" s="1711" t="s">
        <v>107</v>
      </c>
      <c r="B547" s="1711" t="s">
        <v>1684</v>
      </c>
      <c r="C547" s="1712">
        <v>6754.7553898398564</v>
      </c>
      <c r="D547" s="1707" t="s">
        <v>21</v>
      </c>
      <c r="E547" s="1707" t="s">
        <v>21</v>
      </c>
      <c r="F547" s="1706">
        <v>60</v>
      </c>
      <c r="G547" s="1707">
        <v>6754.7553898398564</v>
      </c>
      <c r="H547" s="1706">
        <v>60</v>
      </c>
      <c r="I547" s="1708">
        <v>206.94236363534915</v>
      </c>
      <c r="J547" s="1706" t="s">
        <v>22</v>
      </c>
      <c r="K547" s="1709">
        <v>0</v>
      </c>
      <c r="L547" s="1710">
        <v>0</v>
      </c>
    </row>
    <row r="548" spans="1:12">
      <c r="A548" s="1711" t="s">
        <v>105</v>
      </c>
      <c r="B548" s="1711" t="s">
        <v>1685</v>
      </c>
      <c r="C548" s="1712">
        <v>5421.5166532104977</v>
      </c>
      <c r="D548" s="1707" t="s">
        <v>21</v>
      </c>
      <c r="E548" s="1707" t="s">
        <v>21</v>
      </c>
      <c r="F548" s="1706">
        <v>35</v>
      </c>
      <c r="G548" s="1707">
        <v>5421.5166532104977</v>
      </c>
      <c r="H548" s="1706">
        <v>35</v>
      </c>
      <c r="I548" s="1708">
        <v>206.94236363534915</v>
      </c>
      <c r="J548" s="1706" t="s">
        <v>22</v>
      </c>
      <c r="K548" s="1709">
        <v>0</v>
      </c>
      <c r="L548" s="1710">
        <v>0</v>
      </c>
    </row>
    <row r="549" spans="1:12">
      <c r="A549" s="1711" t="s">
        <v>103</v>
      </c>
      <c r="B549" s="1711" t="s">
        <v>1686</v>
      </c>
      <c r="C549" s="1712">
        <v>5420.5540259638356</v>
      </c>
      <c r="D549" s="1707" t="s">
        <v>21</v>
      </c>
      <c r="E549" s="1707" t="s">
        <v>21</v>
      </c>
      <c r="F549" s="1706">
        <v>29</v>
      </c>
      <c r="G549" s="1707">
        <v>5420.5540259638356</v>
      </c>
      <c r="H549" s="1706">
        <v>29</v>
      </c>
      <c r="I549" s="1708">
        <v>206.94236363534915</v>
      </c>
      <c r="J549" s="1706" t="s">
        <v>22</v>
      </c>
      <c r="K549" s="1709">
        <v>0</v>
      </c>
      <c r="L549" s="1710">
        <v>0</v>
      </c>
    </row>
    <row r="550" spans="1:12">
      <c r="A550" s="1711" t="s">
        <v>874</v>
      </c>
      <c r="B550" s="1711" t="s">
        <v>6205</v>
      </c>
      <c r="C550" s="1712">
        <v>2643.3744193387834</v>
      </c>
      <c r="D550" s="1707" t="s">
        <v>21</v>
      </c>
      <c r="E550" s="1707" t="s">
        <v>21</v>
      </c>
      <c r="F550" s="1706">
        <v>60</v>
      </c>
      <c r="G550" s="1707">
        <v>2643.3744193387834</v>
      </c>
      <c r="H550" s="1706">
        <v>60</v>
      </c>
      <c r="I550" s="1708">
        <v>206.94236363534915</v>
      </c>
      <c r="J550" s="1706" t="s">
        <v>22</v>
      </c>
      <c r="K550" s="1709">
        <v>0</v>
      </c>
      <c r="L550" s="1710">
        <v>0</v>
      </c>
    </row>
    <row r="551" spans="1:12">
      <c r="A551" s="1711" t="s">
        <v>875</v>
      </c>
      <c r="B551" s="1711" t="s">
        <v>6206</v>
      </c>
      <c r="C551" s="1712">
        <v>2056.1717988738678</v>
      </c>
      <c r="D551" s="1707" t="s">
        <v>21</v>
      </c>
      <c r="E551" s="1707" t="s">
        <v>21</v>
      </c>
      <c r="F551" s="1706">
        <v>33</v>
      </c>
      <c r="G551" s="1707">
        <v>2056.1717988738678</v>
      </c>
      <c r="H551" s="1706">
        <v>33</v>
      </c>
      <c r="I551" s="1708">
        <v>206.94236363534915</v>
      </c>
      <c r="J551" s="1706" t="s">
        <v>22</v>
      </c>
      <c r="K551" s="1709">
        <v>0</v>
      </c>
      <c r="L551" s="1710">
        <v>0</v>
      </c>
    </row>
    <row r="552" spans="1:12">
      <c r="A552" s="1711" t="s">
        <v>876</v>
      </c>
      <c r="B552" s="1711" t="s">
        <v>6207</v>
      </c>
      <c r="C552" s="1712">
        <v>1456.4550242023233</v>
      </c>
      <c r="D552" s="1707" t="s">
        <v>21</v>
      </c>
      <c r="E552" s="1707" t="s">
        <v>21</v>
      </c>
      <c r="F552" s="1706">
        <v>24</v>
      </c>
      <c r="G552" s="1707">
        <v>1456.4550242023233</v>
      </c>
      <c r="H552" s="1706">
        <v>24</v>
      </c>
      <c r="I552" s="1708">
        <v>206.94236363534915</v>
      </c>
      <c r="J552" s="1706" t="s">
        <v>22</v>
      </c>
      <c r="K552" s="1709">
        <v>0</v>
      </c>
      <c r="L552" s="1710">
        <v>0</v>
      </c>
    </row>
    <row r="553" spans="1:12">
      <c r="A553" s="1711" t="s">
        <v>6208</v>
      </c>
      <c r="B553" s="1711" t="s">
        <v>6209</v>
      </c>
      <c r="C553" s="1712">
        <v>627.73212862582488</v>
      </c>
      <c r="D553" s="1707" t="s">
        <v>21</v>
      </c>
      <c r="E553" s="1707" t="s">
        <v>21</v>
      </c>
      <c r="F553" s="1706">
        <v>5</v>
      </c>
      <c r="G553" s="1707">
        <v>883.63997083550066</v>
      </c>
      <c r="H553" s="1706">
        <v>5</v>
      </c>
      <c r="I553" s="1708">
        <v>206.94236363534915</v>
      </c>
      <c r="J553" s="1706" t="s">
        <v>22</v>
      </c>
      <c r="K553" s="1709">
        <v>0</v>
      </c>
      <c r="L553" s="1710">
        <v>0</v>
      </c>
    </row>
    <row r="554" spans="1:12">
      <c r="A554" s="1711" t="s">
        <v>877</v>
      </c>
      <c r="B554" s="1711" t="s">
        <v>6210</v>
      </c>
      <c r="C554" s="1712">
        <v>6695.0725005467002</v>
      </c>
      <c r="D554" s="1707" t="s">
        <v>21</v>
      </c>
      <c r="E554" s="1707" t="s">
        <v>21</v>
      </c>
      <c r="F554" s="1706">
        <v>57</v>
      </c>
      <c r="G554" s="1707">
        <v>6695.0725005467002</v>
      </c>
      <c r="H554" s="1706">
        <v>57</v>
      </c>
      <c r="I554" s="1708">
        <v>206.94236363534915</v>
      </c>
      <c r="J554" s="1706" t="s">
        <v>22</v>
      </c>
      <c r="K554" s="1709">
        <v>0</v>
      </c>
      <c r="L554" s="1710">
        <v>0</v>
      </c>
    </row>
    <row r="555" spans="1:12">
      <c r="A555" s="1711" t="s">
        <v>878</v>
      </c>
      <c r="B555" s="1711" t="s">
        <v>6211</v>
      </c>
      <c r="C555" s="1712">
        <v>5686.2391460430426</v>
      </c>
      <c r="D555" s="1707" t="s">
        <v>21</v>
      </c>
      <c r="E555" s="1707" t="s">
        <v>21</v>
      </c>
      <c r="F555" s="1706">
        <v>15</v>
      </c>
      <c r="G555" s="1707">
        <v>5686.2391460430426</v>
      </c>
      <c r="H555" s="1706">
        <v>15</v>
      </c>
      <c r="I555" s="1708">
        <v>206.94236363534915</v>
      </c>
      <c r="J555" s="1706" t="s">
        <v>22</v>
      </c>
      <c r="K555" s="1709">
        <v>0</v>
      </c>
      <c r="L555" s="1710">
        <v>0</v>
      </c>
    </row>
    <row r="556" spans="1:12">
      <c r="A556" s="1711" t="s">
        <v>879</v>
      </c>
      <c r="B556" s="1711" t="s">
        <v>6212</v>
      </c>
      <c r="C556" s="1712">
        <v>5568.798621950059</v>
      </c>
      <c r="D556" s="1707" t="s">
        <v>21</v>
      </c>
      <c r="E556" s="1707" t="s">
        <v>21</v>
      </c>
      <c r="F556" s="1706">
        <v>62</v>
      </c>
      <c r="G556" s="1707">
        <v>5568.798621950059</v>
      </c>
      <c r="H556" s="1706">
        <v>62</v>
      </c>
      <c r="I556" s="1708">
        <v>206.94236363534915</v>
      </c>
      <c r="J556" s="1706" t="s">
        <v>22</v>
      </c>
      <c r="K556" s="1709">
        <v>0</v>
      </c>
      <c r="L556" s="1710">
        <v>0</v>
      </c>
    </row>
    <row r="557" spans="1:12">
      <c r="A557" s="1711" t="s">
        <v>880</v>
      </c>
      <c r="B557" s="1711" t="s">
        <v>6213</v>
      </c>
      <c r="C557" s="1712">
        <v>3487.5985146629323</v>
      </c>
      <c r="D557" s="1707" t="s">
        <v>21</v>
      </c>
      <c r="E557" s="1707" t="s">
        <v>21</v>
      </c>
      <c r="F557" s="1706">
        <v>13</v>
      </c>
      <c r="G557" s="1707">
        <v>3487.5985146629323</v>
      </c>
      <c r="H557" s="1706">
        <v>13</v>
      </c>
      <c r="I557" s="1708">
        <v>206.94236363534915</v>
      </c>
      <c r="J557" s="1706" t="s">
        <v>22</v>
      </c>
      <c r="K557" s="1709">
        <v>0</v>
      </c>
      <c r="L557" s="1710">
        <v>0</v>
      </c>
    </row>
    <row r="558" spans="1:12">
      <c r="A558" s="1711" t="s">
        <v>881</v>
      </c>
      <c r="B558" s="1711" t="s">
        <v>6214</v>
      </c>
      <c r="C558" s="1712">
        <v>4334.7104917270735</v>
      </c>
      <c r="D558" s="1707" t="s">
        <v>21</v>
      </c>
      <c r="E558" s="1707" t="s">
        <v>21</v>
      </c>
      <c r="F558" s="1706">
        <v>47</v>
      </c>
      <c r="G558" s="1707">
        <v>4334.7104917270735</v>
      </c>
      <c r="H558" s="1706">
        <v>47</v>
      </c>
      <c r="I558" s="1708">
        <v>206.94236363534915</v>
      </c>
      <c r="J558" s="1706" t="s">
        <v>22</v>
      </c>
      <c r="K558" s="1709">
        <v>0</v>
      </c>
      <c r="L558" s="1710">
        <v>0</v>
      </c>
    </row>
    <row r="559" spans="1:12">
      <c r="A559" s="1711" t="s">
        <v>882</v>
      </c>
      <c r="B559" s="1711" t="s">
        <v>6215</v>
      </c>
      <c r="C559" s="1712">
        <v>2883.0686037580685</v>
      </c>
      <c r="D559" s="1707" t="s">
        <v>21</v>
      </c>
      <c r="E559" s="1707" t="s">
        <v>21</v>
      </c>
      <c r="F559" s="1706">
        <v>7</v>
      </c>
      <c r="G559" s="1707">
        <v>2883.0686037580685</v>
      </c>
      <c r="H559" s="1706">
        <v>7</v>
      </c>
      <c r="I559" s="1708">
        <v>206.94236363534915</v>
      </c>
      <c r="J559" s="1706" t="s">
        <v>22</v>
      </c>
      <c r="K559" s="1709">
        <v>0</v>
      </c>
      <c r="L559" s="1710">
        <v>0</v>
      </c>
    </row>
    <row r="560" spans="1:12">
      <c r="A560" s="1711" t="s">
        <v>883</v>
      </c>
      <c r="B560" s="1711" t="s">
        <v>6216</v>
      </c>
      <c r="C560" s="1712">
        <v>2879.2180947714132</v>
      </c>
      <c r="D560" s="1707" t="s">
        <v>21</v>
      </c>
      <c r="E560" s="1707" t="s">
        <v>21</v>
      </c>
      <c r="F560" s="1706">
        <v>25</v>
      </c>
      <c r="G560" s="1707">
        <v>2879.2180947714132</v>
      </c>
      <c r="H560" s="1706">
        <v>25</v>
      </c>
      <c r="I560" s="1708">
        <v>206.94236363534915</v>
      </c>
      <c r="J560" s="1706" t="s">
        <v>22</v>
      </c>
      <c r="K560" s="1709">
        <v>0</v>
      </c>
      <c r="L560" s="1710">
        <v>0</v>
      </c>
    </row>
    <row r="561" spans="1:12">
      <c r="A561" s="1711" t="s">
        <v>884</v>
      </c>
      <c r="B561" s="1711" t="s">
        <v>6217</v>
      </c>
      <c r="C561" s="1712">
        <v>2604.8693294722316</v>
      </c>
      <c r="D561" s="1707" t="s">
        <v>21</v>
      </c>
      <c r="E561" s="1707" t="s">
        <v>21</v>
      </c>
      <c r="F561" s="1706">
        <v>54</v>
      </c>
      <c r="G561" s="1707">
        <v>2604.8693294722316</v>
      </c>
      <c r="H561" s="1706">
        <v>54</v>
      </c>
      <c r="I561" s="1708">
        <v>206.94236363534915</v>
      </c>
      <c r="J561" s="1706" t="s">
        <v>22</v>
      </c>
      <c r="K561" s="1709">
        <v>0</v>
      </c>
      <c r="L561" s="1710">
        <v>0</v>
      </c>
    </row>
    <row r="562" spans="1:12">
      <c r="A562" s="1711" t="s">
        <v>885</v>
      </c>
      <c r="B562" s="1711" t="s">
        <v>6218</v>
      </c>
      <c r="C562" s="1712">
        <v>2461.437869719326</v>
      </c>
      <c r="D562" s="1707" t="s">
        <v>21</v>
      </c>
      <c r="E562" s="1707" t="s">
        <v>21</v>
      </c>
      <c r="F562" s="1706">
        <v>10</v>
      </c>
      <c r="G562" s="1707">
        <v>2461.437869719326</v>
      </c>
      <c r="H562" s="1706">
        <v>10</v>
      </c>
      <c r="I562" s="1708">
        <v>206.94236363534915</v>
      </c>
      <c r="J562" s="1706" t="s">
        <v>22</v>
      </c>
      <c r="K562" s="1709">
        <v>0</v>
      </c>
      <c r="L562" s="1710">
        <v>0</v>
      </c>
    </row>
    <row r="563" spans="1:12">
      <c r="A563" s="1711" t="s">
        <v>886</v>
      </c>
      <c r="B563" s="1711" t="s">
        <v>6219</v>
      </c>
      <c r="C563" s="1712">
        <v>1410.2489163624609</v>
      </c>
      <c r="D563" s="1707" t="s">
        <v>21</v>
      </c>
      <c r="E563" s="1707" t="s">
        <v>21</v>
      </c>
      <c r="F563" s="1706">
        <v>40</v>
      </c>
      <c r="G563" s="1707">
        <v>1410.2489163624609</v>
      </c>
      <c r="H563" s="1706">
        <v>40</v>
      </c>
      <c r="I563" s="1708">
        <v>206.94236363534915</v>
      </c>
      <c r="J563" s="1706" t="s">
        <v>22</v>
      </c>
      <c r="K563" s="1709">
        <v>0</v>
      </c>
      <c r="L563" s="1710">
        <v>0</v>
      </c>
    </row>
    <row r="564" spans="1:12">
      <c r="A564" s="1711" t="s">
        <v>887</v>
      </c>
      <c r="B564" s="1711" t="s">
        <v>6220</v>
      </c>
      <c r="C564" s="1712">
        <v>1362.1175540292713</v>
      </c>
      <c r="D564" s="1707" t="s">
        <v>21</v>
      </c>
      <c r="E564" s="1707" t="s">
        <v>21</v>
      </c>
      <c r="F564" s="1706">
        <v>6</v>
      </c>
      <c r="G564" s="1707">
        <v>1362.1175540292713</v>
      </c>
      <c r="H564" s="1706">
        <v>6</v>
      </c>
      <c r="I564" s="1708">
        <v>206.94236363534915</v>
      </c>
      <c r="J564" s="1706" t="s">
        <v>22</v>
      </c>
      <c r="K564" s="1709">
        <v>0</v>
      </c>
      <c r="L564" s="1710">
        <v>0</v>
      </c>
    </row>
    <row r="565" spans="1:12">
      <c r="A565" s="1711" t="s">
        <v>6221</v>
      </c>
      <c r="B565" s="1711" t="s">
        <v>6222</v>
      </c>
      <c r="C565" s="1712">
        <v>705.30697974861857</v>
      </c>
      <c r="D565" s="1707" t="s">
        <v>21</v>
      </c>
      <c r="E565" s="1707" t="s">
        <v>21</v>
      </c>
      <c r="F565" s="1706">
        <v>5</v>
      </c>
      <c r="G565" s="1707">
        <v>609.89882951713662</v>
      </c>
      <c r="H565" s="1706">
        <v>5</v>
      </c>
      <c r="I565" s="1708">
        <v>206.94236363534915</v>
      </c>
      <c r="J565" s="1706" t="s">
        <v>22</v>
      </c>
      <c r="K565" s="1709">
        <v>0</v>
      </c>
      <c r="L565" s="1710">
        <v>0</v>
      </c>
    </row>
    <row r="566" spans="1:12">
      <c r="A566" s="1711" t="s">
        <v>888</v>
      </c>
      <c r="B566" s="1711" t="s">
        <v>6223</v>
      </c>
      <c r="C566" s="1712">
        <v>4216.3073403874268</v>
      </c>
      <c r="D566" s="1707" t="s">
        <v>21</v>
      </c>
      <c r="E566" s="1707" t="s">
        <v>21</v>
      </c>
      <c r="F566" s="1706">
        <v>43</v>
      </c>
      <c r="G566" s="1707">
        <v>4216.3073403874268</v>
      </c>
      <c r="H566" s="1706">
        <v>43</v>
      </c>
      <c r="I566" s="1708">
        <v>206.94236363534915</v>
      </c>
      <c r="J566" s="1706" t="s">
        <v>22</v>
      </c>
      <c r="K566" s="1709">
        <v>0</v>
      </c>
      <c r="L566" s="1710">
        <v>0</v>
      </c>
    </row>
    <row r="567" spans="1:12">
      <c r="A567" s="1711" t="s">
        <v>889</v>
      </c>
      <c r="B567" s="1711" t="s">
        <v>6224</v>
      </c>
      <c r="C567" s="1712">
        <v>2969.7050559578106</v>
      </c>
      <c r="D567" s="1707" t="s">
        <v>21</v>
      </c>
      <c r="E567" s="1707" t="s">
        <v>21</v>
      </c>
      <c r="F567" s="1706">
        <v>11</v>
      </c>
      <c r="G567" s="1707">
        <v>2969.7050559578106</v>
      </c>
      <c r="H567" s="1706">
        <v>11</v>
      </c>
      <c r="I567" s="1708">
        <v>206.94236363534915</v>
      </c>
      <c r="J567" s="1706" t="s">
        <v>22</v>
      </c>
      <c r="K567" s="1709">
        <v>0</v>
      </c>
      <c r="L567" s="1710">
        <v>0</v>
      </c>
    </row>
    <row r="568" spans="1:12">
      <c r="A568" s="1711" t="s">
        <v>890</v>
      </c>
      <c r="B568" s="1711" t="s">
        <v>6225</v>
      </c>
      <c r="C568" s="1712">
        <v>2884.9938582513964</v>
      </c>
      <c r="D568" s="1707" t="s">
        <v>21</v>
      </c>
      <c r="E568" s="1707" t="s">
        <v>21</v>
      </c>
      <c r="F568" s="1706">
        <v>18</v>
      </c>
      <c r="G568" s="1707">
        <v>2884.9938582513964</v>
      </c>
      <c r="H568" s="1706">
        <v>18</v>
      </c>
      <c r="I568" s="1708">
        <v>206.94236363534915</v>
      </c>
      <c r="J568" s="1706" t="s">
        <v>22</v>
      </c>
      <c r="K568" s="1709">
        <v>0</v>
      </c>
      <c r="L568" s="1710">
        <v>0</v>
      </c>
    </row>
    <row r="569" spans="1:12">
      <c r="A569" s="1711" t="s">
        <v>891</v>
      </c>
      <c r="B569" s="1711" t="s">
        <v>6226</v>
      </c>
      <c r="C569" s="1712">
        <v>1928.1423750675831</v>
      </c>
      <c r="D569" s="1707" t="s">
        <v>21</v>
      </c>
      <c r="E569" s="1707" t="s">
        <v>21</v>
      </c>
      <c r="F569" s="1706">
        <v>11</v>
      </c>
      <c r="G569" s="1707">
        <v>1928.1423750675831</v>
      </c>
      <c r="H569" s="1706">
        <v>11</v>
      </c>
      <c r="I569" s="1708">
        <v>206.94236363534915</v>
      </c>
      <c r="J569" s="1706" t="s">
        <v>22</v>
      </c>
      <c r="K569" s="1709">
        <v>0</v>
      </c>
      <c r="L569" s="1710">
        <v>0</v>
      </c>
    </row>
    <row r="570" spans="1:12">
      <c r="A570" s="1711" t="s">
        <v>892</v>
      </c>
      <c r="B570" s="1711" t="s">
        <v>6227</v>
      </c>
      <c r="C570" s="1712">
        <v>1890.5999124476953</v>
      </c>
      <c r="D570" s="1707" t="s">
        <v>21</v>
      </c>
      <c r="E570" s="1707" t="s">
        <v>21</v>
      </c>
      <c r="F570" s="1706">
        <v>10</v>
      </c>
      <c r="G570" s="1707">
        <v>1890.5999124476953</v>
      </c>
      <c r="H570" s="1706">
        <v>10</v>
      </c>
      <c r="I570" s="1708">
        <v>206.94236363534915</v>
      </c>
      <c r="J570" s="1706" t="s">
        <v>22</v>
      </c>
      <c r="K570" s="1709">
        <v>0</v>
      </c>
      <c r="L570" s="1710">
        <v>0</v>
      </c>
    </row>
    <row r="571" spans="1:12">
      <c r="A571" s="1711" t="s">
        <v>893</v>
      </c>
      <c r="B571" s="1711" t="s">
        <v>6228</v>
      </c>
      <c r="C571" s="1712">
        <v>1780.8604063280222</v>
      </c>
      <c r="D571" s="1707" t="s">
        <v>21</v>
      </c>
      <c r="E571" s="1707" t="s">
        <v>21</v>
      </c>
      <c r="F571" s="1706">
        <v>7</v>
      </c>
      <c r="G571" s="1707">
        <v>1780.8604063280222</v>
      </c>
      <c r="H571" s="1706">
        <v>7</v>
      </c>
      <c r="I571" s="1708">
        <v>206.94236363534915</v>
      </c>
      <c r="J571" s="1706" t="s">
        <v>22</v>
      </c>
      <c r="K571" s="1709">
        <v>0</v>
      </c>
      <c r="L571" s="1710">
        <v>0</v>
      </c>
    </row>
    <row r="572" spans="1:12">
      <c r="A572" s="1711" t="s">
        <v>6229</v>
      </c>
      <c r="B572" s="1711" t="s">
        <v>6230</v>
      </c>
      <c r="C572" s="1712">
        <v>658.04873711059486</v>
      </c>
      <c r="D572" s="1707" t="s">
        <v>21</v>
      </c>
      <c r="E572" s="1707" t="s">
        <v>21</v>
      </c>
      <c r="F572" s="1706">
        <v>5</v>
      </c>
      <c r="G572" s="1707">
        <v>545.69895272585916</v>
      </c>
      <c r="H572" s="1706">
        <v>5</v>
      </c>
      <c r="I572" s="1708">
        <v>206.94236363534915</v>
      </c>
      <c r="J572" s="1706" t="s">
        <v>22</v>
      </c>
      <c r="K572" s="1709">
        <v>0</v>
      </c>
      <c r="L572" s="1710">
        <v>0</v>
      </c>
    </row>
    <row r="573" spans="1:12">
      <c r="A573" s="1711" t="s">
        <v>894</v>
      </c>
      <c r="B573" s="1711" t="s">
        <v>6231</v>
      </c>
      <c r="C573" s="1712">
        <v>4072.8758806345199</v>
      </c>
      <c r="D573" s="1707" t="s">
        <v>21</v>
      </c>
      <c r="E573" s="1707" t="s">
        <v>21</v>
      </c>
      <c r="F573" s="1706">
        <v>5</v>
      </c>
      <c r="G573" s="1707">
        <v>4072.8758806345199</v>
      </c>
      <c r="H573" s="1706">
        <v>5</v>
      </c>
      <c r="I573" s="1708">
        <v>206.94236363534915</v>
      </c>
      <c r="J573" s="1706" t="s">
        <v>22</v>
      </c>
      <c r="K573" s="1709">
        <v>0</v>
      </c>
      <c r="L573" s="1710">
        <v>0</v>
      </c>
    </row>
    <row r="574" spans="1:12">
      <c r="A574" s="1711" t="s">
        <v>895</v>
      </c>
      <c r="B574" s="1711" t="s">
        <v>6232</v>
      </c>
      <c r="C574" s="1712">
        <v>3263.3063661902684</v>
      </c>
      <c r="D574" s="1707" t="s">
        <v>21</v>
      </c>
      <c r="E574" s="1707" t="s">
        <v>21</v>
      </c>
      <c r="F574" s="1706">
        <v>5</v>
      </c>
      <c r="G574" s="1707">
        <v>3263.3063661902684</v>
      </c>
      <c r="H574" s="1706">
        <v>5</v>
      </c>
      <c r="I574" s="1708">
        <v>206.94236363534915</v>
      </c>
      <c r="J574" s="1706" t="s">
        <v>22</v>
      </c>
      <c r="K574" s="1709">
        <v>0</v>
      </c>
      <c r="L574" s="1710">
        <v>0</v>
      </c>
    </row>
    <row r="575" spans="1:12">
      <c r="A575" s="1711" t="s">
        <v>896</v>
      </c>
      <c r="B575" s="1711" t="s">
        <v>6233</v>
      </c>
      <c r="C575" s="1712">
        <v>2805.0957967783011</v>
      </c>
      <c r="D575" s="1707" t="s">
        <v>21</v>
      </c>
      <c r="E575" s="1707" t="s">
        <v>21</v>
      </c>
      <c r="F575" s="1706">
        <v>5</v>
      </c>
      <c r="G575" s="1707">
        <v>2805.0957967783011</v>
      </c>
      <c r="H575" s="1706">
        <v>5</v>
      </c>
      <c r="I575" s="1708">
        <v>206.94236363534915</v>
      </c>
      <c r="J575" s="1706" t="s">
        <v>22</v>
      </c>
      <c r="K575" s="1709">
        <v>0</v>
      </c>
      <c r="L575" s="1710">
        <v>0</v>
      </c>
    </row>
    <row r="576" spans="1:12">
      <c r="A576" s="1711" t="s">
        <v>897</v>
      </c>
      <c r="B576" s="1711" t="s">
        <v>6234</v>
      </c>
      <c r="C576" s="1712">
        <v>1303.3972919827795</v>
      </c>
      <c r="D576" s="1707" t="s">
        <v>21</v>
      </c>
      <c r="E576" s="1707" t="s">
        <v>21</v>
      </c>
      <c r="F576" s="1706">
        <v>5</v>
      </c>
      <c r="G576" s="1707">
        <v>1303.3972919827795</v>
      </c>
      <c r="H576" s="1706">
        <v>5</v>
      </c>
      <c r="I576" s="1708">
        <v>206.94236363534915</v>
      </c>
      <c r="J576" s="1706" t="s">
        <v>22</v>
      </c>
      <c r="K576" s="1709">
        <v>0</v>
      </c>
      <c r="L576" s="1710">
        <v>0</v>
      </c>
    </row>
    <row r="577" spans="1:12">
      <c r="A577" s="1711" t="s">
        <v>898</v>
      </c>
      <c r="B577" s="1711" t="s">
        <v>6235</v>
      </c>
      <c r="C577" s="1712">
        <v>1293.7710195161417</v>
      </c>
      <c r="D577" s="1707" t="s">
        <v>21</v>
      </c>
      <c r="E577" s="1707" t="s">
        <v>21</v>
      </c>
      <c r="F577" s="1706">
        <v>5</v>
      </c>
      <c r="G577" s="1707">
        <v>1293.7710195161417</v>
      </c>
      <c r="H577" s="1706">
        <v>5</v>
      </c>
      <c r="I577" s="1708">
        <v>206.94236363534915</v>
      </c>
      <c r="J577" s="1706" t="s">
        <v>22</v>
      </c>
      <c r="K577" s="1709">
        <v>0</v>
      </c>
      <c r="L577" s="1710">
        <v>0</v>
      </c>
    </row>
    <row r="578" spans="1:12">
      <c r="A578" s="1711" t="s">
        <v>899</v>
      </c>
      <c r="B578" s="1711" t="s">
        <v>6236</v>
      </c>
      <c r="C578" s="1712">
        <v>1008.8333545036581</v>
      </c>
      <c r="D578" s="1707" t="s">
        <v>21</v>
      </c>
      <c r="E578" s="1707" t="s">
        <v>21</v>
      </c>
      <c r="F578" s="1706">
        <v>5</v>
      </c>
      <c r="G578" s="1707">
        <v>1008.8333545036581</v>
      </c>
      <c r="H578" s="1706">
        <v>5</v>
      </c>
      <c r="I578" s="1708">
        <v>206.94236363534915</v>
      </c>
      <c r="J578" s="1706" t="s">
        <v>22</v>
      </c>
      <c r="K578" s="1709">
        <v>0</v>
      </c>
      <c r="L578" s="1710">
        <v>0</v>
      </c>
    </row>
    <row r="579" spans="1:12">
      <c r="A579" s="1711" t="s">
        <v>900</v>
      </c>
      <c r="B579" s="1711" t="s">
        <v>6237</v>
      </c>
      <c r="C579" s="1712">
        <v>930.86054752389055</v>
      </c>
      <c r="D579" s="1707" t="s">
        <v>21</v>
      </c>
      <c r="E579" s="1707" t="s">
        <v>21</v>
      </c>
      <c r="F579" s="1706">
        <v>5</v>
      </c>
      <c r="G579" s="1707">
        <v>930.86054752389055</v>
      </c>
      <c r="H579" s="1706">
        <v>5</v>
      </c>
      <c r="I579" s="1708">
        <v>312.84468179692556</v>
      </c>
      <c r="J579" s="1706" t="s">
        <v>22</v>
      </c>
      <c r="K579" s="1709">
        <v>0</v>
      </c>
      <c r="L579" s="1710">
        <v>0</v>
      </c>
    </row>
    <row r="580" spans="1:12">
      <c r="A580" s="1711" t="s">
        <v>6238</v>
      </c>
      <c r="B580" s="1711" t="s">
        <v>6239</v>
      </c>
      <c r="C580" s="1712">
        <v>497.7614574647165</v>
      </c>
      <c r="D580" s="1707" t="s">
        <v>21</v>
      </c>
      <c r="E580" s="1707" t="s">
        <v>21</v>
      </c>
      <c r="F580" s="1706">
        <v>5</v>
      </c>
      <c r="G580" s="1707">
        <v>497.7614574647165</v>
      </c>
      <c r="H580" s="1706">
        <v>5</v>
      </c>
      <c r="I580" s="1708">
        <v>206.94236363534915</v>
      </c>
      <c r="J580" s="1706" t="s">
        <v>22</v>
      </c>
      <c r="K580" s="1709">
        <v>0</v>
      </c>
      <c r="L580" s="1710">
        <v>0</v>
      </c>
    </row>
    <row r="581" spans="1:12">
      <c r="A581" s="1711" t="s">
        <v>901</v>
      </c>
      <c r="B581" s="1711" t="s">
        <v>6240</v>
      </c>
      <c r="C581" s="1712">
        <v>4168.1759780542352</v>
      </c>
      <c r="D581" s="1707" t="s">
        <v>21</v>
      </c>
      <c r="E581" s="1707" t="s">
        <v>21</v>
      </c>
      <c r="F581" s="1706">
        <v>37</v>
      </c>
      <c r="G581" s="1707">
        <v>4168.1759780542352</v>
      </c>
      <c r="H581" s="1706">
        <v>37</v>
      </c>
      <c r="I581" s="1708">
        <v>206.94236363534915</v>
      </c>
      <c r="J581" s="1706" t="s">
        <v>22</v>
      </c>
      <c r="K581" s="1709">
        <v>0</v>
      </c>
      <c r="L581" s="1710">
        <v>0</v>
      </c>
    </row>
    <row r="582" spans="1:12">
      <c r="A582" s="1711" t="s">
        <v>902</v>
      </c>
      <c r="B582" s="1711" t="s">
        <v>6241</v>
      </c>
      <c r="C582" s="1712">
        <v>3285.4467928635354</v>
      </c>
      <c r="D582" s="1707" t="s">
        <v>21</v>
      </c>
      <c r="E582" s="1707" t="s">
        <v>21</v>
      </c>
      <c r="F582" s="1706">
        <v>6</v>
      </c>
      <c r="G582" s="1707">
        <v>3285.4467928635354</v>
      </c>
      <c r="H582" s="1706">
        <v>6</v>
      </c>
      <c r="I582" s="1708">
        <v>206.94236363534915</v>
      </c>
      <c r="J582" s="1706" t="s">
        <v>22</v>
      </c>
      <c r="K582" s="1709">
        <v>0</v>
      </c>
      <c r="L582" s="1710">
        <v>0</v>
      </c>
    </row>
    <row r="583" spans="1:12">
      <c r="A583" s="1711" t="s">
        <v>903</v>
      </c>
      <c r="B583" s="1711" t="s">
        <v>217</v>
      </c>
      <c r="C583" s="1712">
        <v>3038.05159047094</v>
      </c>
      <c r="D583" s="1707" t="s">
        <v>21</v>
      </c>
      <c r="E583" s="1707" t="s">
        <v>21</v>
      </c>
      <c r="F583" s="1706">
        <v>5</v>
      </c>
      <c r="G583" s="1707">
        <v>3038.05159047094</v>
      </c>
      <c r="H583" s="1706">
        <v>5</v>
      </c>
      <c r="I583" s="1708">
        <v>206.94236363534915</v>
      </c>
      <c r="J583" s="1706" t="s">
        <v>22</v>
      </c>
      <c r="K583" s="1709">
        <v>0</v>
      </c>
      <c r="L583" s="1710">
        <v>0</v>
      </c>
    </row>
    <row r="584" spans="1:12">
      <c r="A584" s="1711" t="s">
        <v>904</v>
      </c>
      <c r="B584" s="1711" t="s">
        <v>218</v>
      </c>
      <c r="C584" s="1712">
        <v>1799.1503240146344</v>
      </c>
      <c r="D584" s="1707" t="s">
        <v>21</v>
      </c>
      <c r="E584" s="1707" t="s">
        <v>21</v>
      </c>
      <c r="F584" s="1706">
        <v>5</v>
      </c>
      <c r="G584" s="1707">
        <v>1799.1503240146344</v>
      </c>
      <c r="H584" s="1706">
        <v>5</v>
      </c>
      <c r="I584" s="1708">
        <v>206.94236363534915</v>
      </c>
      <c r="J584" s="1706" t="s">
        <v>22</v>
      </c>
      <c r="K584" s="1709">
        <v>0</v>
      </c>
      <c r="L584" s="1710">
        <v>0</v>
      </c>
    </row>
    <row r="585" spans="1:12">
      <c r="A585" s="1711" t="s">
        <v>6242</v>
      </c>
      <c r="B585" s="1711" t="s">
        <v>6243</v>
      </c>
      <c r="C585" s="1712">
        <v>524.29899379543338</v>
      </c>
      <c r="D585" s="1707" t="s">
        <v>21</v>
      </c>
      <c r="E585" s="1707" t="s">
        <v>21</v>
      </c>
      <c r="F585" s="1706">
        <v>5</v>
      </c>
      <c r="G585" s="1707">
        <v>500.22403999870426</v>
      </c>
      <c r="H585" s="1706">
        <v>5</v>
      </c>
      <c r="I585" s="1708">
        <v>206.94236363534915</v>
      </c>
      <c r="J585" s="1706" t="s">
        <v>22</v>
      </c>
      <c r="K585" s="1709">
        <v>0</v>
      </c>
      <c r="L585" s="1710">
        <v>0</v>
      </c>
    </row>
    <row r="586" spans="1:12">
      <c r="A586" s="1711" t="s">
        <v>905</v>
      </c>
      <c r="B586" s="1711" t="s">
        <v>6244</v>
      </c>
      <c r="C586" s="1712">
        <v>4191.2790319741662</v>
      </c>
      <c r="D586" s="1707" t="s">
        <v>21</v>
      </c>
      <c r="E586" s="1707" t="s">
        <v>21</v>
      </c>
      <c r="F586" s="1706">
        <v>25</v>
      </c>
      <c r="G586" s="1707">
        <v>4191.2790319741662</v>
      </c>
      <c r="H586" s="1706">
        <v>25</v>
      </c>
      <c r="I586" s="1708">
        <v>206.94236363534915</v>
      </c>
      <c r="J586" s="1706" t="s">
        <v>22</v>
      </c>
      <c r="K586" s="1709">
        <v>0</v>
      </c>
      <c r="L586" s="1710">
        <v>0</v>
      </c>
    </row>
    <row r="587" spans="1:12">
      <c r="A587" s="1711" t="s">
        <v>906</v>
      </c>
      <c r="B587" s="1711" t="s">
        <v>6245</v>
      </c>
      <c r="C587" s="1712">
        <v>2963.9292924778279</v>
      </c>
      <c r="D587" s="1707" t="s">
        <v>21</v>
      </c>
      <c r="E587" s="1707" t="s">
        <v>21</v>
      </c>
      <c r="F587" s="1706">
        <v>5</v>
      </c>
      <c r="G587" s="1707">
        <v>2963.9292924778279</v>
      </c>
      <c r="H587" s="1706">
        <v>5</v>
      </c>
      <c r="I587" s="1708">
        <v>206.94236363534915</v>
      </c>
      <c r="J587" s="1706" t="s">
        <v>22</v>
      </c>
      <c r="K587" s="1709">
        <v>0</v>
      </c>
      <c r="L587" s="1710">
        <v>0</v>
      </c>
    </row>
    <row r="588" spans="1:12">
      <c r="A588" s="1711" t="s">
        <v>907</v>
      </c>
      <c r="B588" s="1711" t="s">
        <v>219</v>
      </c>
      <c r="C588" s="1712">
        <v>2251.5851299466181</v>
      </c>
      <c r="D588" s="1707" t="s">
        <v>21</v>
      </c>
      <c r="E588" s="1707" t="s">
        <v>21</v>
      </c>
      <c r="F588" s="1706">
        <v>5</v>
      </c>
      <c r="G588" s="1707">
        <v>2251.5851299466181</v>
      </c>
      <c r="H588" s="1706">
        <v>5</v>
      </c>
      <c r="I588" s="1708">
        <v>206.94236363534915</v>
      </c>
      <c r="J588" s="1706" t="s">
        <v>22</v>
      </c>
      <c r="K588" s="1709">
        <v>0</v>
      </c>
      <c r="L588" s="1710">
        <v>0</v>
      </c>
    </row>
    <row r="589" spans="1:12">
      <c r="A589" s="1711" t="s">
        <v>908</v>
      </c>
      <c r="B589" s="1711" t="s">
        <v>6246</v>
      </c>
      <c r="C589" s="1712">
        <v>1167.6668502031844</v>
      </c>
      <c r="D589" s="1707" t="s">
        <v>21</v>
      </c>
      <c r="E589" s="1707" t="s">
        <v>21</v>
      </c>
      <c r="F589" s="1706">
        <v>5</v>
      </c>
      <c r="G589" s="1707">
        <v>1167.6668502031844</v>
      </c>
      <c r="H589" s="1706">
        <v>5</v>
      </c>
      <c r="I589" s="1708">
        <v>312.84468179692556</v>
      </c>
      <c r="J589" s="1706" t="s">
        <v>22</v>
      </c>
      <c r="K589" s="1709">
        <v>0</v>
      </c>
      <c r="L589" s="1710">
        <v>0</v>
      </c>
    </row>
    <row r="590" spans="1:12">
      <c r="A590" s="1711" t="s">
        <v>909</v>
      </c>
      <c r="B590" s="1711" t="s">
        <v>6247</v>
      </c>
      <c r="C590" s="1712">
        <v>1163.8163412165293</v>
      </c>
      <c r="D590" s="1707" t="s">
        <v>21</v>
      </c>
      <c r="E590" s="1707" t="s">
        <v>21</v>
      </c>
      <c r="F590" s="1706">
        <v>5</v>
      </c>
      <c r="G590" s="1707">
        <v>1163.8163412165293</v>
      </c>
      <c r="H590" s="1706">
        <v>5</v>
      </c>
      <c r="I590" s="1708">
        <v>206.94236363534915</v>
      </c>
      <c r="J590" s="1706" t="s">
        <v>22</v>
      </c>
      <c r="K590" s="1709">
        <v>0</v>
      </c>
      <c r="L590" s="1710">
        <v>0</v>
      </c>
    </row>
    <row r="591" spans="1:12">
      <c r="A591" s="1711" t="s">
        <v>6248</v>
      </c>
      <c r="B591" s="1711" t="s">
        <v>6249</v>
      </c>
      <c r="C591" s="1712">
        <v>531.6475011066035</v>
      </c>
      <c r="D591" s="1707" t="s">
        <v>21</v>
      </c>
      <c r="E591" s="1707" t="s">
        <v>21</v>
      </c>
      <c r="F591" s="1706">
        <v>5</v>
      </c>
      <c r="G591" s="1707">
        <v>531.6475011066035</v>
      </c>
      <c r="H591" s="1706">
        <v>5</v>
      </c>
      <c r="I591" s="1708">
        <v>206.94236363534915</v>
      </c>
      <c r="J591" s="1706" t="s">
        <v>22</v>
      </c>
      <c r="K591" s="1709">
        <v>0</v>
      </c>
      <c r="L591" s="1710">
        <v>0</v>
      </c>
    </row>
    <row r="592" spans="1:12">
      <c r="A592" s="1711" t="s">
        <v>910</v>
      </c>
      <c r="B592" s="1711" t="s">
        <v>6250</v>
      </c>
      <c r="C592" s="1712">
        <v>1457.417651448987</v>
      </c>
      <c r="D592" s="1707" t="s">
        <v>21</v>
      </c>
      <c r="E592" s="1707" t="s">
        <v>21</v>
      </c>
      <c r="F592" s="1706">
        <v>47</v>
      </c>
      <c r="G592" s="1707">
        <v>2324.7448006930672</v>
      </c>
      <c r="H592" s="1706">
        <v>34</v>
      </c>
      <c r="I592" s="1708">
        <v>206.94236363534915</v>
      </c>
      <c r="J592" s="1706" t="s">
        <v>27</v>
      </c>
      <c r="K592" s="1709">
        <v>0.30000000000000004</v>
      </c>
      <c r="L592" s="1710">
        <v>697.42344020792029</v>
      </c>
    </row>
    <row r="593" spans="1:12">
      <c r="A593" s="1711" t="s">
        <v>911</v>
      </c>
      <c r="B593" s="1711" t="s">
        <v>6251</v>
      </c>
      <c r="C593" s="1712">
        <v>920.27164781058889</v>
      </c>
      <c r="D593" s="1707" t="s">
        <v>21</v>
      </c>
      <c r="E593" s="1707" t="s">
        <v>21</v>
      </c>
      <c r="F593" s="1706">
        <v>26</v>
      </c>
      <c r="G593" s="1707">
        <v>1468.0065511622888</v>
      </c>
      <c r="H593" s="1706">
        <v>13</v>
      </c>
      <c r="I593" s="1708">
        <v>206.94236363534915</v>
      </c>
      <c r="J593" s="1706" t="s">
        <v>27</v>
      </c>
      <c r="K593" s="1709">
        <v>0.4</v>
      </c>
      <c r="L593" s="1710">
        <v>587.20262046491553</v>
      </c>
    </row>
    <row r="594" spans="1:12">
      <c r="A594" s="1711" t="s">
        <v>912</v>
      </c>
      <c r="B594" s="1711" t="s">
        <v>6252</v>
      </c>
      <c r="C594" s="1712">
        <v>608.38041989151895</v>
      </c>
      <c r="D594" s="1707" t="s">
        <v>21</v>
      </c>
      <c r="E594" s="1707" t="s">
        <v>21</v>
      </c>
      <c r="F594" s="1706">
        <v>5</v>
      </c>
      <c r="G594" s="1707">
        <v>608.38041989151895</v>
      </c>
      <c r="H594" s="1706">
        <v>5</v>
      </c>
      <c r="I594" s="1708">
        <v>206.94236363534915</v>
      </c>
      <c r="J594" s="1706" t="s">
        <v>27</v>
      </c>
      <c r="K594" s="1709">
        <v>0.65</v>
      </c>
      <c r="L594" s="1710">
        <v>395.44727292948733</v>
      </c>
    </row>
    <row r="595" spans="1:12">
      <c r="A595" s="1711" t="s">
        <v>913</v>
      </c>
      <c r="B595" s="1711" t="s">
        <v>220</v>
      </c>
      <c r="C595" s="1712">
        <v>1822.2533779345656</v>
      </c>
      <c r="D595" s="1707" t="s">
        <v>21</v>
      </c>
      <c r="E595" s="1707" t="s">
        <v>21</v>
      </c>
      <c r="F595" s="1706">
        <v>35</v>
      </c>
      <c r="G595" s="1707">
        <v>2907.134284924663</v>
      </c>
      <c r="H595" s="1706">
        <v>20</v>
      </c>
      <c r="I595" s="1708">
        <v>206.94236363534915</v>
      </c>
      <c r="J595" s="1706" t="s">
        <v>27</v>
      </c>
      <c r="K595" s="1709">
        <v>0.30000000000000004</v>
      </c>
      <c r="L595" s="1710">
        <v>872.14028547739906</v>
      </c>
    </row>
    <row r="596" spans="1:12">
      <c r="A596" s="1711" t="s">
        <v>914</v>
      </c>
      <c r="B596" s="1711" t="s">
        <v>6253</v>
      </c>
      <c r="C596" s="1712">
        <v>637.25923729143278</v>
      </c>
      <c r="D596" s="1707" t="s">
        <v>21</v>
      </c>
      <c r="E596" s="1707" t="s">
        <v>21</v>
      </c>
      <c r="F596" s="1706">
        <v>64</v>
      </c>
      <c r="G596" s="1707">
        <v>623.90133712519935</v>
      </c>
      <c r="H596" s="1706">
        <v>5</v>
      </c>
      <c r="I596" s="1708">
        <v>206.94236363534915</v>
      </c>
      <c r="J596" s="1706" t="s">
        <v>22</v>
      </c>
      <c r="K596" s="1709">
        <v>0</v>
      </c>
      <c r="L596" s="1710">
        <v>0</v>
      </c>
    </row>
    <row r="597" spans="1:12">
      <c r="A597" s="1711" t="s">
        <v>915</v>
      </c>
      <c r="B597" s="1711" t="s">
        <v>221</v>
      </c>
      <c r="C597" s="1712">
        <v>330.18114560568199</v>
      </c>
      <c r="D597" s="1707" t="s">
        <v>21</v>
      </c>
      <c r="E597" s="1707" t="s">
        <v>21</v>
      </c>
      <c r="F597" s="1706">
        <v>15</v>
      </c>
      <c r="G597" s="1707">
        <v>363.86158852558282</v>
      </c>
      <c r="H597" s="1706">
        <v>5</v>
      </c>
      <c r="I597" s="1708">
        <v>206.94236363534915</v>
      </c>
      <c r="J597" s="1706" t="s">
        <v>22</v>
      </c>
      <c r="K597" s="1709">
        <v>0</v>
      </c>
      <c r="L597" s="1710">
        <v>0</v>
      </c>
    </row>
    <row r="598" spans="1:12">
      <c r="A598" s="1711" t="s">
        <v>916</v>
      </c>
      <c r="B598" s="1711" t="s">
        <v>222</v>
      </c>
      <c r="C598" s="1712">
        <v>1299.5467829961244</v>
      </c>
      <c r="D598" s="1707" t="s">
        <v>21</v>
      </c>
      <c r="E598" s="1707" t="s">
        <v>21</v>
      </c>
      <c r="F598" s="1706">
        <v>48</v>
      </c>
      <c r="G598" s="1707">
        <v>1148.4143052699085</v>
      </c>
      <c r="H598" s="1706">
        <v>48</v>
      </c>
      <c r="I598" s="1708">
        <v>206.94236363534915</v>
      </c>
      <c r="J598" s="1706" t="s">
        <v>22</v>
      </c>
      <c r="K598" s="1709">
        <v>0</v>
      </c>
      <c r="L598" s="1710">
        <v>0</v>
      </c>
    </row>
    <row r="599" spans="1:12">
      <c r="A599" s="1711" t="s">
        <v>917</v>
      </c>
      <c r="B599" s="1711" t="s">
        <v>223</v>
      </c>
      <c r="C599" s="1712">
        <v>1073.3293800301326</v>
      </c>
      <c r="D599" s="1707" t="s">
        <v>21</v>
      </c>
      <c r="E599" s="1707" t="s">
        <v>21</v>
      </c>
      <c r="F599" s="1706">
        <v>86</v>
      </c>
      <c r="G599" s="1707">
        <v>995.35657305036489</v>
      </c>
      <c r="H599" s="1706">
        <v>39</v>
      </c>
      <c r="I599" s="1708">
        <v>206.94236363534915</v>
      </c>
      <c r="J599" s="1706" t="s">
        <v>22</v>
      </c>
      <c r="K599" s="1709">
        <v>0</v>
      </c>
      <c r="L599" s="1710">
        <v>0</v>
      </c>
    </row>
    <row r="600" spans="1:12">
      <c r="A600" s="1711" t="s">
        <v>918</v>
      </c>
      <c r="B600" s="1711" t="s">
        <v>224</v>
      </c>
      <c r="C600" s="1712">
        <v>890.43020316401112</v>
      </c>
      <c r="D600" s="1707" t="s">
        <v>21</v>
      </c>
      <c r="E600" s="1707" t="s">
        <v>21</v>
      </c>
      <c r="F600" s="1706">
        <v>55</v>
      </c>
      <c r="G600" s="1707">
        <v>613.19355612483798</v>
      </c>
      <c r="H600" s="1706">
        <v>16</v>
      </c>
      <c r="I600" s="1708">
        <v>206.94236363534915</v>
      </c>
      <c r="J600" s="1706" t="s">
        <v>22</v>
      </c>
      <c r="K600" s="1709">
        <v>0</v>
      </c>
      <c r="L600" s="1710">
        <v>0</v>
      </c>
    </row>
    <row r="601" spans="1:12">
      <c r="A601" s="1711" t="s">
        <v>919</v>
      </c>
      <c r="B601" s="1711" t="s">
        <v>225</v>
      </c>
      <c r="C601" s="1712">
        <v>863.47664025742495</v>
      </c>
      <c r="D601" s="1707" t="s">
        <v>21</v>
      </c>
      <c r="E601" s="1707" t="s">
        <v>21</v>
      </c>
      <c r="F601" s="1706">
        <v>45</v>
      </c>
      <c r="G601" s="1707">
        <v>448.58429694532884</v>
      </c>
      <c r="H601" s="1706">
        <v>18</v>
      </c>
      <c r="I601" s="1708">
        <v>206.94236363534915</v>
      </c>
      <c r="J601" s="1706" t="s">
        <v>22</v>
      </c>
      <c r="K601" s="1709">
        <v>0</v>
      </c>
      <c r="L601" s="1710">
        <v>0</v>
      </c>
    </row>
    <row r="602" spans="1:12">
      <c r="A602" s="1711" t="s">
        <v>920</v>
      </c>
      <c r="B602" s="1711" t="s">
        <v>226</v>
      </c>
      <c r="C602" s="1712">
        <v>347.50843604563033</v>
      </c>
      <c r="D602" s="1707" t="s">
        <v>21</v>
      </c>
      <c r="E602" s="1707" t="s">
        <v>21</v>
      </c>
      <c r="F602" s="1706">
        <v>5</v>
      </c>
      <c r="G602" s="1707">
        <v>558.32380306500158</v>
      </c>
      <c r="H602" s="1706">
        <v>5</v>
      </c>
      <c r="I602" s="1708">
        <v>206.94236363534915</v>
      </c>
      <c r="J602" s="1706" t="s">
        <v>22</v>
      </c>
      <c r="K602" s="1709">
        <v>0</v>
      </c>
      <c r="L602" s="1710">
        <v>0</v>
      </c>
    </row>
    <row r="603" spans="1:12">
      <c r="A603" s="1711" t="s">
        <v>921</v>
      </c>
      <c r="B603" s="1711" t="s">
        <v>227</v>
      </c>
      <c r="C603" s="1712">
        <v>1419.8751888290988</v>
      </c>
      <c r="D603" s="1707" t="s">
        <v>21</v>
      </c>
      <c r="E603" s="1707" t="s">
        <v>21</v>
      </c>
      <c r="F603" s="1706">
        <v>35</v>
      </c>
      <c r="G603" s="1707">
        <v>1419.8751888290988</v>
      </c>
      <c r="H603" s="1706">
        <v>35</v>
      </c>
      <c r="I603" s="1708">
        <v>206.94236363534915</v>
      </c>
      <c r="J603" s="1706" t="s">
        <v>27</v>
      </c>
      <c r="K603" s="1709">
        <v>0.30000000000000004</v>
      </c>
      <c r="L603" s="1710">
        <v>425.96255664872967</v>
      </c>
    </row>
    <row r="604" spans="1:12">
      <c r="A604" s="1711" t="s">
        <v>922</v>
      </c>
      <c r="B604" s="1711" t="s">
        <v>228</v>
      </c>
      <c r="C604" s="1712">
        <v>646.88550975807084</v>
      </c>
      <c r="D604" s="1707" t="s">
        <v>21</v>
      </c>
      <c r="E604" s="1707" t="s">
        <v>21</v>
      </c>
      <c r="F604" s="1706">
        <v>15</v>
      </c>
      <c r="G604" s="1707">
        <v>646.88550975807084</v>
      </c>
      <c r="H604" s="1706">
        <v>15</v>
      </c>
      <c r="I604" s="1708">
        <v>206.94236363534915</v>
      </c>
      <c r="J604" s="1706" t="s">
        <v>27</v>
      </c>
      <c r="K604" s="1709">
        <v>0.30000000000000004</v>
      </c>
      <c r="L604" s="1710">
        <v>194.06565292742127</v>
      </c>
    </row>
    <row r="605" spans="1:12">
      <c r="A605" s="1711" t="s">
        <v>923</v>
      </c>
      <c r="B605" s="1711" t="s">
        <v>229</v>
      </c>
      <c r="C605" s="1712">
        <v>415.85497055875982</v>
      </c>
      <c r="D605" s="1707" t="s">
        <v>21</v>
      </c>
      <c r="E605" s="1707" t="s">
        <v>21</v>
      </c>
      <c r="F605" s="1706">
        <v>26</v>
      </c>
      <c r="G605" s="1707">
        <v>415.85497055875982</v>
      </c>
      <c r="H605" s="1706">
        <v>26</v>
      </c>
      <c r="I605" s="1708">
        <v>206.94236363534915</v>
      </c>
      <c r="J605" s="1706" t="s">
        <v>22</v>
      </c>
      <c r="K605" s="1709">
        <v>0</v>
      </c>
      <c r="L605" s="1710">
        <v>0</v>
      </c>
    </row>
    <row r="606" spans="1:12">
      <c r="A606" s="1711" t="s">
        <v>924</v>
      </c>
      <c r="B606" s="1711" t="s">
        <v>6254</v>
      </c>
      <c r="C606" s="1712">
        <v>8273.3563748411725</v>
      </c>
      <c r="D606" s="1707" t="s">
        <v>21</v>
      </c>
      <c r="E606" s="1707" t="s">
        <v>21</v>
      </c>
      <c r="F606" s="1706">
        <v>68</v>
      </c>
      <c r="G606" s="1707">
        <v>8273.3563748411725</v>
      </c>
      <c r="H606" s="1706">
        <v>68</v>
      </c>
      <c r="I606" s="1708">
        <v>206.94236363534915</v>
      </c>
      <c r="J606" s="1706" t="s">
        <v>22</v>
      </c>
      <c r="K606" s="1709">
        <v>0</v>
      </c>
      <c r="L606" s="1710">
        <v>0</v>
      </c>
    </row>
    <row r="607" spans="1:12">
      <c r="A607" s="1711" t="s">
        <v>925</v>
      </c>
      <c r="B607" s="1711" t="s">
        <v>6255</v>
      </c>
      <c r="C607" s="1712">
        <v>5922.6312395388595</v>
      </c>
      <c r="D607" s="1707" t="s">
        <v>21</v>
      </c>
      <c r="E607" s="1707" t="s">
        <v>21</v>
      </c>
      <c r="F607" s="1706">
        <v>15</v>
      </c>
      <c r="G607" s="1707">
        <v>5922.6312395388595</v>
      </c>
      <c r="H607" s="1706">
        <v>15</v>
      </c>
      <c r="I607" s="1708">
        <v>206.94236363534915</v>
      </c>
      <c r="J607" s="1706" t="s">
        <v>22</v>
      </c>
      <c r="K607" s="1709">
        <v>0</v>
      </c>
      <c r="L607" s="1710">
        <v>0</v>
      </c>
    </row>
    <row r="608" spans="1:12">
      <c r="A608" s="1711" t="s">
        <v>926</v>
      </c>
      <c r="B608" s="1711" t="s">
        <v>6256</v>
      </c>
      <c r="C608" s="1712">
        <v>5632.287265092411</v>
      </c>
      <c r="D608" s="1707" t="s">
        <v>21</v>
      </c>
      <c r="E608" s="1707" t="s">
        <v>21</v>
      </c>
      <c r="F608" s="1706">
        <v>10</v>
      </c>
      <c r="G608" s="1707">
        <v>5632.287265092411</v>
      </c>
      <c r="H608" s="1706">
        <v>10</v>
      </c>
      <c r="I608" s="1708">
        <v>206.94236363534915</v>
      </c>
      <c r="J608" s="1706" t="s">
        <v>22</v>
      </c>
      <c r="K608" s="1709">
        <v>0</v>
      </c>
      <c r="L608" s="1710">
        <v>0</v>
      </c>
    </row>
    <row r="609" spans="1:12">
      <c r="A609" s="1711" t="s">
        <v>101</v>
      </c>
      <c r="B609" s="1711" t="s">
        <v>1688</v>
      </c>
      <c r="C609" s="1712">
        <v>6990.4411389150027</v>
      </c>
      <c r="D609" s="1707" t="s">
        <v>21</v>
      </c>
      <c r="E609" s="1707" t="s">
        <v>21</v>
      </c>
      <c r="F609" s="1706">
        <v>31</v>
      </c>
      <c r="G609" s="1707">
        <v>6990.4411389150027</v>
      </c>
      <c r="H609" s="1706">
        <v>31</v>
      </c>
      <c r="I609" s="1708">
        <v>206.94236363534915</v>
      </c>
      <c r="J609" s="1706" t="s">
        <v>22</v>
      </c>
      <c r="K609" s="1709">
        <v>0</v>
      </c>
      <c r="L609" s="1710">
        <v>0</v>
      </c>
    </row>
    <row r="610" spans="1:12">
      <c r="A610" s="1711" t="s">
        <v>99</v>
      </c>
      <c r="B610" s="1711" t="s">
        <v>1689</v>
      </c>
      <c r="C610" s="1712">
        <v>5751.8974073892859</v>
      </c>
      <c r="D610" s="1707" t="s">
        <v>21</v>
      </c>
      <c r="E610" s="1707" t="s">
        <v>21</v>
      </c>
      <c r="F610" s="1706">
        <v>14</v>
      </c>
      <c r="G610" s="1707">
        <v>5751.8974073892859</v>
      </c>
      <c r="H610" s="1706">
        <v>14</v>
      </c>
      <c r="I610" s="1708">
        <v>206.94236363534915</v>
      </c>
      <c r="J610" s="1706" t="s">
        <v>22</v>
      </c>
      <c r="K610" s="1709">
        <v>0</v>
      </c>
      <c r="L610" s="1710">
        <v>0</v>
      </c>
    </row>
    <row r="611" spans="1:12">
      <c r="A611" s="1711" t="s">
        <v>97</v>
      </c>
      <c r="B611" s="1711" t="s">
        <v>1690</v>
      </c>
      <c r="C611" s="1712">
        <v>5035.2011515297791</v>
      </c>
      <c r="D611" s="1707" t="s">
        <v>21</v>
      </c>
      <c r="E611" s="1707" t="s">
        <v>21</v>
      </c>
      <c r="F611" s="1706">
        <v>9</v>
      </c>
      <c r="G611" s="1707">
        <v>5035.2011515297791</v>
      </c>
      <c r="H611" s="1706">
        <v>9</v>
      </c>
      <c r="I611" s="1708">
        <v>206.94236363534915</v>
      </c>
      <c r="J611" s="1706" t="s">
        <v>22</v>
      </c>
      <c r="K611" s="1709">
        <v>0</v>
      </c>
      <c r="L611" s="1710">
        <v>0</v>
      </c>
    </row>
    <row r="612" spans="1:12">
      <c r="A612" s="1711" t="s">
        <v>927</v>
      </c>
      <c r="B612" s="1711" t="s">
        <v>6257</v>
      </c>
      <c r="C612" s="1712">
        <v>4372.5223792882161</v>
      </c>
      <c r="D612" s="1707" t="s">
        <v>21</v>
      </c>
      <c r="E612" s="1707" t="s">
        <v>21</v>
      </c>
      <c r="F612" s="1706">
        <v>16</v>
      </c>
      <c r="G612" s="1707">
        <v>4372.5223792882161</v>
      </c>
      <c r="H612" s="1706">
        <v>16</v>
      </c>
      <c r="I612" s="1708">
        <v>206.94236363534915</v>
      </c>
      <c r="J612" s="1706" t="s">
        <v>22</v>
      </c>
      <c r="K612" s="1709">
        <v>0</v>
      </c>
      <c r="L612" s="1710">
        <v>0</v>
      </c>
    </row>
    <row r="613" spans="1:12">
      <c r="A613" s="1711" t="s">
        <v>928</v>
      </c>
      <c r="B613" s="1711" t="s">
        <v>6258</v>
      </c>
      <c r="C613" s="1712">
        <v>2953.598836395438</v>
      </c>
      <c r="D613" s="1707" t="s">
        <v>21</v>
      </c>
      <c r="E613" s="1707" t="s">
        <v>21</v>
      </c>
      <c r="F613" s="1706">
        <v>35</v>
      </c>
      <c r="G613" s="1707">
        <v>2953.598836395438</v>
      </c>
      <c r="H613" s="1706">
        <v>35</v>
      </c>
      <c r="I613" s="1708">
        <v>206.94236363534915</v>
      </c>
      <c r="J613" s="1706" t="s">
        <v>22</v>
      </c>
      <c r="K613" s="1709">
        <v>0</v>
      </c>
      <c r="L613" s="1710">
        <v>0</v>
      </c>
    </row>
    <row r="614" spans="1:12">
      <c r="A614" s="1711" t="s">
        <v>929</v>
      </c>
      <c r="B614" s="1711" t="s">
        <v>6259</v>
      </c>
      <c r="C614" s="1712">
        <v>1809.5857012011238</v>
      </c>
      <c r="D614" s="1707" t="s">
        <v>21</v>
      </c>
      <c r="E614" s="1707" t="s">
        <v>21</v>
      </c>
      <c r="F614" s="1706">
        <v>6</v>
      </c>
      <c r="G614" s="1707">
        <v>1809.5857012011238</v>
      </c>
      <c r="H614" s="1706">
        <v>6</v>
      </c>
      <c r="I614" s="1708">
        <v>206.94236363534915</v>
      </c>
      <c r="J614" s="1706" t="s">
        <v>22</v>
      </c>
      <c r="K614" s="1709">
        <v>0</v>
      </c>
      <c r="L614" s="1710">
        <v>0</v>
      </c>
    </row>
    <row r="615" spans="1:12">
      <c r="A615" s="1711" t="s">
        <v>930</v>
      </c>
      <c r="B615" s="1711" t="s">
        <v>6260</v>
      </c>
      <c r="C615" s="1712">
        <v>1445.9322847017511</v>
      </c>
      <c r="D615" s="1707" t="s">
        <v>21</v>
      </c>
      <c r="E615" s="1707" t="s">
        <v>21</v>
      </c>
      <c r="F615" s="1706">
        <v>40</v>
      </c>
      <c r="G615" s="1707">
        <v>1445.9322847017511</v>
      </c>
      <c r="H615" s="1706">
        <v>40</v>
      </c>
      <c r="I615" s="1708">
        <v>206.94236363534915</v>
      </c>
      <c r="J615" s="1706" t="s">
        <v>22</v>
      </c>
      <c r="K615" s="1709">
        <v>0</v>
      </c>
      <c r="L615" s="1710">
        <v>0</v>
      </c>
    </row>
    <row r="616" spans="1:12">
      <c r="A616" s="1711" t="s">
        <v>931</v>
      </c>
      <c r="B616" s="1711" t="s">
        <v>6261</v>
      </c>
      <c r="C616" s="1712">
        <v>1230.8269481517239</v>
      </c>
      <c r="D616" s="1707" t="s">
        <v>21</v>
      </c>
      <c r="E616" s="1707" t="s">
        <v>21</v>
      </c>
      <c r="F616" s="1706">
        <v>5</v>
      </c>
      <c r="G616" s="1707">
        <v>1230.8269481517239</v>
      </c>
      <c r="H616" s="1706">
        <v>5</v>
      </c>
      <c r="I616" s="1708">
        <v>206.94236363534915</v>
      </c>
      <c r="J616" s="1706" t="s">
        <v>22</v>
      </c>
      <c r="K616" s="1709">
        <v>0</v>
      </c>
      <c r="L616" s="1710">
        <v>0</v>
      </c>
    </row>
    <row r="617" spans="1:12">
      <c r="A617" s="1711" t="s">
        <v>932</v>
      </c>
      <c r="B617" s="1711" t="s">
        <v>6262</v>
      </c>
      <c r="C617" s="1712">
        <v>1451.7198722322448</v>
      </c>
      <c r="D617" s="1707" t="s">
        <v>21</v>
      </c>
      <c r="E617" s="1707" t="s">
        <v>21</v>
      </c>
      <c r="F617" s="1706">
        <v>19</v>
      </c>
      <c r="G617" s="1707">
        <v>1451.7198722322448</v>
      </c>
      <c r="H617" s="1706">
        <v>19</v>
      </c>
      <c r="I617" s="1708">
        <v>312.84468179692556</v>
      </c>
      <c r="J617" s="1706" t="s">
        <v>22</v>
      </c>
      <c r="K617" s="1709">
        <v>0</v>
      </c>
      <c r="L617" s="1710">
        <v>0</v>
      </c>
    </row>
    <row r="618" spans="1:12">
      <c r="A618" s="1711" t="s">
        <v>933</v>
      </c>
      <c r="B618" s="1711" t="s">
        <v>6263</v>
      </c>
      <c r="C618" s="1712">
        <v>1353.3308842138467</v>
      </c>
      <c r="D618" s="1707" t="s">
        <v>21</v>
      </c>
      <c r="E618" s="1707" t="s">
        <v>21</v>
      </c>
      <c r="F618" s="1706">
        <v>5</v>
      </c>
      <c r="G618" s="1707">
        <v>1353.3308842138467</v>
      </c>
      <c r="H618" s="1706">
        <v>5</v>
      </c>
      <c r="I618" s="1708">
        <v>312.84468179692556</v>
      </c>
      <c r="J618" s="1706" t="s">
        <v>22</v>
      </c>
      <c r="K618" s="1709">
        <v>0</v>
      </c>
      <c r="L618" s="1710">
        <v>0</v>
      </c>
    </row>
    <row r="619" spans="1:12">
      <c r="A619" s="1711" t="s">
        <v>934</v>
      </c>
      <c r="B619" s="1711" t="s">
        <v>6264</v>
      </c>
      <c r="C619" s="1712">
        <v>1001.2526427754619</v>
      </c>
      <c r="D619" s="1707" t="s">
        <v>21</v>
      </c>
      <c r="E619" s="1707" t="s">
        <v>21</v>
      </c>
      <c r="F619" s="1706">
        <v>25</v>
      </c>
      <c r="G619" s="1707">
        <v>1001.2526427754619</v>
      </c>
      <c r="H619" s="1706">
        <v>25</v>
      </c>
      <c r="I619" s="1708">
        <v>206.94236363534915</v>
      </c>
      <c r="J619" s="1706" t="s">
        <v>22</v>
      </c>
      <c r="K619" s="1709">
        <v>0</v>
      </c>
      <c r="L619" s="1710">
        <v>0</v>
      </c>
    </row>
    <row r="620" spans="1:12">
      <c r="A620" s="1711" t="s">
        <v>935</v>
      </c>
      <c r="B620" s="1711" t="s">
        <v>6265</v>
      </c>
      <c r="C620" s="1712">
        <v>765.89074986870594</v>
      </c>
      <c r="D620" s="1707" t="s">
        <v>21</v>
      </c>
      <c r="E620" s="1707" t="s">
        <v>21</v>
      </c>
      <c r="F620" s="1706">
        <v>5</v>
      </c>
      <c r="G620" s="1707">
        <v>765.89074986870594</v>
      </c>
      <c r="H620" s="1706">
        <v>5</v>
      </c>
      <c r="I620" s="1708">
        <v>206.94236363534915</v>
      </c>
      <c r="J620" s="1706" t="s">
        <v>22</v>
      </c>
      <c r="K620" s="1709">
        <v>0</v>
      </c>
      <c r="L620" s="1710">
        <v>0</v>
      </c>
    </row>
    <row r="621" spans="1:12">
      <c r="A621" s="1711" t="s">
        <v>6266</v>
      </c>
      <c r="B621" s="1711" t="s">
        <v>6267</v>
      </c>
      <c r="C621" s="1712">
        <v>639.23278181725721</v>
      </c>
      <c r="D621" s="1707" t="s">
        <v>21</v>
      </c>
      <c r="E621" s="1707" t="s">
        <v>21</v>
      </c>
      <c r="F621" s="1706">
        <v>5</v>
      </c>
      <c r="G621" s="1707">
        <v>639.23278181725721</v>
      </c>
      <c r="H621" s="1706">
        <v>5</v>
      </c>
      <c r="I621" s="1708">
        <v>206.94236363534915</v>
      </c>
      <c r="J621" s="1706" t="s">
        <v>22</v>
      </c>
      <c r="K621" s="1709">
        <v>0</v>
      </c>
      <c r="L621" s="1710">
        <v>0</v>
      </c>
    </row>
    <row r="622" spans="1:12">
      <c r="A622" s="1711" t="s">
        <v>936</v>
      </c>
      <c r="B622" s="1711" t="s">
        <v>6268</v>
      </c>
      <c r="C622" s="1712">
        <v>7350.2361637273789</v>
      </c>
      <c r="D622" s="1707" t="s">
        <v>21</v>
      </c>
      <c r="E622" s="1707" t="s">
        <v>21</v>
      </c>
      <c r="F622" s="1706">
        <v>24</v>
      </c>
      <c r="G622" s="1707">
        <v>7350.2361637273789</v>
      </c>
      <c r="H622" s="1706">
        <v>24</v>
      </c>
      <c r="I622" s="1708">
        <v>206.94236363534915</v>
      </c>
      <c r="J622" s="1706" t="s">
        <v>22</v>
      </c>
      <c r="K622" s="1709">
        <v>0</v>
      </c>
      <c r="L622" s="1710">
        <v>0</v>
      </c>
    </row>
    <row r="623" spans="1:12">
      <c r="A623" s="1711" t="s">
        <v>937</v>
      </c>
      <c r="B623" s="1711" t="s">
        <v>6269</v>
      </c>
      <c r="C623" s="1712">
        <v>6107.8340405146682</v>
      </c>
      <c r="D623" s="1707" t="s">
        <v>21</v>
      </c>
      <c r="E623" s="1707" t="s">
        <v>21</v>
      </c>
      <c r="F623" s="1706">
        <v>11</v>
      </c>
      <c r="G623" s="1707">
        <v>6107.8340405146682</v>
      </c>
      <c r="H623" s="1706">
        <v>11</v>
      </c>
      <c r="I623" s="1708">
        <v>206.94236363534915</v>
      </c>
      <c r="J623" s="1706" t="s">
        <v>22</v>
      </c>
      <c r="K623" s="1709">
        <v>0</v>
      </c>
      <c r="L623" s="1710">
        <v>0</v>
      </c>
    </row>
    <row r="624" spans="1:12">
      <c r="A624" s="1711" t="s">
        <v>938</v>
      </c>
      <c r="B624" s="1711" t="s">
        <v>6270</v>
      </c>
      <c r="C624" s="1712">
        <v>5442.2614745078581</v>
      </c>
      <c r="D624" s="1707" t="s">
        <v>21</v>
      </c>
      <c r="E624" s="1707" t="s">
        <v>21</v>
      </c>
      <c r="F624" s="1706">
        <v>9</v>
      </c>
      <c r="G624" s="1707">
        <v>5442.2614745078581</v>
      </c>
      <c r="H624" s="1706">
        <v>9</v>
      </c>
      <c r="I624" s="1708">
        <v>206.94236363534915</v>
      </c>
      <c r="J624" s="1706" t="s">
        <v>22</v>
      </c>
      <c r="K624" s="1709">
        <v>0</v>
      </c>
      <c r="L624" s="1710">
        <v>0</v>
      </c>
    </row>
    <row r="625" spans="1:12">
      <c r="A625" s="1711" t="s">
        <v>939</v>
      </c>
      <c r="B625" s="1711" t="s">
        <v>6271</v>
      </c>
      <c r="C625" s="1712">
        <v>3243.942810841887</v>
      </c>
      <c r="D625" s="1707" t="s">
        <v>21</v>
      </c>
      <c r="E625" s="1707" t="s">
        <v>21</v>
      </c>
      <c r="F625" s="1706">
        <v>42</v>
      </c>
      <c r="G625" s="1707">
        <v>3243.942810841887</v>
      </c>
      <c r="H625" s="1706">
        <v>42</v>
      </c>
      <c r="I625" s="1708">
        <v>206.94236363534915</v>
      </c>
      <c r="J625" s="1706" t="s">
        <v>22</v>
      </c>
      <c r="K625" s="1709">
        <v>0</v>
      </c>
      <c r="L625" s="1710">
        <v>0</v>
      </c>
    </row>
    <row r="626" spans="1:12">
      <c r="A626" s="1711" t="s">
        <v>940</v>
      </c>
      <c r="B626" s="1711" t="s">
        <v>6272</v>
      </c>
      <c r="C626" s="1712">
        <v>2311.1766205106037</v>
      </c>
      <c r="D626" s="1707" t="s">
        <v>21</v>
      </c>
      <c r="E626" s="1707" t="s">
        <v>21</v>
      </c>
      <c r="F626" s="1706">
        <v>5</v>
      </c>
      <c r="G626" s="1707">
        <v>2311.1766205106037</v>
      </c>
      <c r="H626" s="1706">
        <v>5</v>
      </c>
      <c r="I626" s="1708">
        <v>206.94236363534915</v>
      </c>
      <c r="J626" s="1706" t="s">
        <v>22</v>
      </c>
      <c r="K626" s="1709">
        <v>0</v>
      </c>
      <c r="L626" s="1710">
        <v>0</v>
      </c>
    </row>
    <row r="627" spans="1:12">
      <c r="A627" s="1711" t="s">
        <v>941</v>
      </c>
      <c r="B627" s="1711" t="s">
        <v>6273</v>
      </c>
      <c r="C627" s="1712">
        <v>2215.6814262574526</v>
      </c>
      <c r="D627" s="1707" t="s">
        <v>21</v>
      </c>
      <c r="E627" s="1707" t="s">
        <v>21</v>
      </c>
      <c r="F627" s="1706">
        <v>26</v>
      </c>
      <c r="G627" s="1707">
        <v>2215.6814262574526</v>
      </c>
      <c r="H627" s="1706">
        <v>26</v>
      </c>
      <c r="I627" s="1708">
        <v>206.94236363534915</v>
      </c>
      <c r="J627" s="1706" t="s">
        <v>22</v>
      </c>
      <c r="K627" s="1709">
        <v>0</v>
      </c>
      <c r="L627" s="1710">
        <v>0</v>
      </c>
    </row>
    <row r="628" spans="1:12">
      <c r="A628" s="1711" t="s">
        <v>942</v>
      </c>
      <c r="B628" s="1711" t="s">
        <v>6274</v>
      </c>
      <c r="C628" s="1712">
        <v>1595.4449625728457</v>
      </c>
      <c r="D628" s="1707" t="s">
        <v>21</v>
      </c>
      <c r="E628" s="1707" t="s">
        <v>21</v>
      </c>
      <c r="F628" s="1706">
        <v>5</v>
      </c>
      <c r="G628" s="1707">
        <v>1595.4449625728457</v>
      </c>
      <c r="H628" s="1706">
        <v>5</v>
      </c>
      <c r="I628" s="1708">
        <v>206.94236363534915</v>
      </c>
      <c r="J628" s="1706" t="s">
        <v>22</v>
      </c>
      <c r="K628" s="1709">
        <v>0</v>
      </c>
      <c r="L628" s="1710">
        <v>0</v>
      </c>
    </row>
    <row r="629" spans="1:12">
      <c r="A629" s="1711" t="s">
        <v>943</v>
      </c>
      <c r="B629" s="1711" t="s">
        <v>6275</v>
      </c>
      <c r="C629" s="1712">
        <v>1514.41873714593</v>
      </c>
      <c r="D629" s="1707" t="s">
        <v>21</v>
      </c>
      <c r="E629" s="1707" t="s">
        <v>21</v>
      </c>
      <c r="F629" s="1706">
        <v>35</v>
      </c>
      <c r="G629" s="1707">
        <v>1514.41873714593</v>
      </c>
      <c r="H629" s="1706">
        <v>35</v>
      </c>
      <c r="I629" s="1708">
        <v>206.94236363534915</v>
      </c>
      <c r="J629" s="1706" t="s">
        <v>22</v>
      </c>
      <c r="K629" s="1709">
        <v>0</v>
      </c>
      <c r="L629" s="1710">
        <v>0</v>
      </c>
    </row>
    <row r="630" spans="1:12">
      <c r="A630" s="1711" t="s">
        <v>944</v>
      </c>
      <c r="B630" s="1711" t="s">
        <v>6276</v>
      </c>
      <c r="C630" s="1712">
        <v>1053.3409305499081</v>
      </c>
      <c r="D630" s="1707" t="s">
        <v>21</v>
      </c>
      <c r="E630" s="1707" t="s">
        <v>21</v>
      </c>
      <c r="F630" s="1706">
        <v>5</v>
      </c>
      <c r="G630" s="1707">
        <v>1053.3409305499081</v>
      </c>
      <c r="H630" s="1706">
        <v>5</v>
      </c>
      <c r="I630" s="1708">
        <v>206.94236363534915</v>
      </c>
      <c r="J630" s="1706" t="s">
        <v>22</v>
      </c>
      <c r="K630" s="1709">
        <v>0</v>
      </c>
      <c r="L630" s="1710">
        <v>0</v>
      </c>
    </row>
    <row r="631" spans="1:12">
      <c r="A631" s="1711" t="s">
        <v>945</v>
      </c>
      <c r="B631" s="1711" t="s">
        <v>6277</v>
      </c>
      <c r="C631" s="1712">
        <v>984.85447810572896</v>
      </c>
      <c r="D631" s="1707" t="s">
        <v>21</v>
      </c>
      <c r="E631" s="1707" t="s">
        <v>21</v>
      </c>
      <c r="F631" s="1706">
        <v>42</v>
      </c>
      <c r="G631" s="1707">
        <v>984.85447810572896</v>
      </c>
      <c r="H631" s="1706">
        <v>42</v>
      </c>
      <c r="I631" s="1708">
        <v>206.94236363534915</v>
      </c>
      <c r="J631" s="1706" t="s">
        <v>22</v>
      </c>
      <c r="K631" s="1709">
        <v>0</v>
      </c>
      <c r="L631" s="1710">
        <v>0</v>
      </c>
    </row>
    <row r="632" spans="1:12">
      <c r="A632" s="1711" t="s">
        <v>946</v>
      </c>
      <c r="B632" s="1711" t="s">
        <v>6278</v>
      </c>
      <c r="C632" s="1712">
        <v>901.89905683531492</v>
      </c>
      <c r="D632" s="1707" t="s">
        <v>21</v>
      </c>
      <c r="E632" s="1707" t="s">
        <v>21</v>
      </c>
      <c r="F632" s="1706">
        <v>5</v>
      </c>
      <c r="G632" s="1707">
        <v>901.89905683531492</v>
      </c>
      <c r="H632" s="1706">
        <v>5</v>
      </c>
      <c r="I632" s="1708">
        <v>206.94236363534915</v>
      </c>
      <c r="J632" s="1706" t="s">
        <v>22</v>
      </c>
      <c r="K632" s="1709">
        <v>0</v>
      </c>
      <c r="L632" s="1710">
        <v>0</v>
      </c>
    </row>
    <row r="633" spans="1:12">
      <c r="A633" s="1711" t="s">
        <v>947</v>
      </c>
      <c r="B633" s="1711" t="s">
        <v>6279</v>
      </c>
      <c r="C633" s="1712">
        <v>839.20019192162988</v>
      </c>
      <c r="D633" s="1707" t="s">
        <v>21</v>
      </c>
      <c r="E633" s="1707" t="s">
        <v>21</v>
      </c>
      <c r="F633" s="1706">
        <v>5</v>
      </c>
      <c r="G633" s="1707">
        <v>839.20019192162988</v>
      </c>
      <c r="H633" s="1706">
        <v>5</v>
      </c>
      <c r="I633" s="1708">
        <v>206.94236363534915</v>
      </c>
      <c r="J633" s="1706" t="s">
        <v>22</v>
      </c>
      <c r="K633" s="1709">
        <v>0</v>
      </c>
      <c r="L633" s="1710">
        <v>0</v>
      </c>
    </row>
    <row r="634" spans="1:12">
      <c r="A634" s="1711" t="s">
        <v>948</v>
      </c>
      <c r="B634" s="1711" t="s">
        <v>6280</v>
      </c>
      <c r="C634" s="1712">
        <v>1167.1634853162898</v>
      </c>
      <c r="D634" s="1707" t="s">
        <v>21</v>
      </c>
      <c r="E634" s="1707" t="s">
        <v>21</v>
      </c>
      <c r="F634" s="1706">
        <v>18</v>
      </c>
      <c r="G634" s="1707">
        <v>1167.1634853162898</v>
      </c>
      <c r="H634" s="1706">
        <v>18</v>
      </c>
      <c r="I634" s="1708">
        <v>312.84468179692556</v>
      </c>
      <c r="J634" s="1706" t="s">
        <v>22</v>
      </c>
      <c r="K634" s="1709">
        <v>0</v>
      </c>
      <c r="L634" s="1710">
        <v>0</v>
      </c>
    </row>
    <row r="635" spans="1:12">
      <c r="A635" s="1711" t="s">
        <v>949</v>
      </c>
      <c r="B635" s="1711" t="s">
        <v>6281</v>
      </c>
      <c r="C635" s="1712">
        <v>986.78367394922691</v>
      </c>
      <c r="D635" s="1707" t="s">
        <v>21</v>
      </c>
      <c r="E635" s="1707" t="s">
        <v>21</v>
      </c>
      <c r="F635" s="1706">
        <v>5</v>
      </c>
      <c r="G635" s="1707">
        <v>986.78367394922691</v>
      </c>
      <c r="H635" s="1706">
        <v>5</v>
      </c>
      <c r="I635" s="1708">
        <v>312.84468179692556</v>
      </c>
      <c r="J635" s="1706" t="s">
        <v>22</v>
      </c>
      <c r="K635" s="1709">
        <v>0</v>
      </c>
      <c r="L635" s="1710">
        <v>0</v>
      </c>
    </row>
    <row r="636" spans="1:12">
      <c r="A636" s="1711" t="s">
        <v>950</v>
      </c>
      <c r="B636" s="1711" t="s">
        <v>6282</v>
      </c>
      <c r="C636" s="1712">
        <v>926.01400487904004</v>
      </c>
      <c r="D636" s="1707" t="s">
        <v>21</v>
      </c>
      <c r="E636" s="1707" t="s">
        <v>21</v>
      </c>
      <c r="F636" s="1706">
        <v>5</v>
      </c>
      <c r="G636" s="1707">
        <v>926.01400487904004</v>
      </c>
      <c r="H636" s="1706">
        <v>5</v>
      </c>
      <c r="I636" s="1708">
        <v>312.84468179692556</v>
      </c>
      <c r="J636" s="1706" t="s">
        <v>22</v>
      </c>
      <c r="K636" s="1709">
        <v>0</v>
      </c>
      <c r="L636" s="1710">
        <v>0</v>
      </c>
    </row>
    <row r="637" spans="1:12">
      <c r="A637" s="1711" t="s">
        <v>6283</v>
      </c>
      <c r="B637" s="1711" t="s">
        <v>6284</v>
      </c>
      <c r="C637" s="1712">
        <v>347.69954827289911</v>
      </c>
      <c r="D637" s="1707" t="s">
        <v>21</v>
      </c>
      <c r="E637" s="1707" t="s">
        <v>21</v>
      </c>
      <c r="F637" s="1706">
        <v>5</v>
      </c>
      <c r="G637" s="1707">
        <v>347.69954827289911</v>
      </c>
      <c r="H637" s="1706">
        <v>5</v>
      </c>
      <c r="I637" s="1708">
        <v>206.94236363534915</v>
      </c>
      <c r="J637" s="1706" t="s">
        <v>22</v>
      </c>
      <c r="K637" s="1709">
        <v>0</v>
      </c>
      <c r="L637" s="1710">
        <v>0</v>
      </c>
    </row>
    <row r="638" spans="1:12">
      <c r="A638" s="1711" t="s">
        <v>951</v>
      </c>
      <c r="B638" s="1711" t="s">
        <v>1687</v>
      </c>
      <c r="C638" s="1712" t="s">
        <v>21</v>
      </c>
      <c r="D638" s="1707">
        <v>3003.7579283263858</v>
      </c>
      <c r="E638" s="1707">
        <v>4792.1224752490325</v>
      </c>
      <c r="F638" s="1706">
        <v>6</v>
      </c>
      <c r="G638" s="1707">
        <v>4792.1224752490325</v>
      </c>
      <c r="H638" s="1706">
        <v>6</v>
      </c>
      <c r="I638" s="1708">
        <v>206.94236363534915</v>
      </c>
      <c r="J638" s="1706" t="s">
        <v>22</v>
      </c>
      <c r="K638" s="1709">
        <v>0</v>
      </c>
      <c r="L638" s="1710">
        <v>0</v>
      </c>
    </row>
    <row r="639" spans="1:12">
      <c r="A639" s="1711" t="s">
        <v>952</v>
      </c>
      <c r="B639" s="1711" t="s">
        <v>6285</v>
      </c>
      <c r="C639" s="1712">
        <v>2845.56386915955</v>
      </c>
      <c r="D639" s="1707" t="s">
        <v>21</v>
      </c>
      <c r="E639" s="1707" t="s">
        <v>21</v>
      </c>
      <c r="F639" s="1706">
        <v>5</v>
      </c>
      <c r="G639" s="1707">
        <v>2845.56386915955</v>
      </c>
      <c r="H639" s="1706">
        <v>5</v>
      </c>
      <c r="I639" s="1708">
        <v>206.94236363534915</v>
      </c>
      <c r="J639" s="1706" t="s">
        <v>22</v>
      </c>
      <c r="K639" s="1709">
        <v>0</v>
      </c>
      <c r="L639" s="1710">
        <v>0</v>
      </c>
    </row>
    <row r="640" spans="1:12">
      <c r="A640" s="1711" t="s">
        <v>953</v>
      </c>
      <c r="B640" s="1711" t="s">
        <v>6286</v>
      </c>
      <c r="C640" s="1712">
        <v>2465.5122879904438</v>
      </c>
      <c r="D640" s="1707" t="s">
        <v>21</v>
      </c>
      <c r="E640" s="1707" t="s">
        <v>21</v>
      </c>
      <c r="F640" s="1706">
        <v>5</v>
      </c>
      <c r="G640" s="1707">
        <v>2465.5122879904438</v>
      </c>
      <c r="H640" s="1706">
        <v>5</v>
      </c>
      <c r="I640" s="1708">
        <v>312.84468179692556</v>
      </c>
      <c r="J640" s="1706" t="s">
        <v>22</v>
      </c>
      <c r="K640" s="1709">
        <v>0</v>
      </c>
      <c r="L640" s="1710">
        <v>0</v>
      </c>
    </row>
    <row r="641" spans="1:12">
      <c r="A641" s="1711" t="s">
        <v>954</v>
      </c>
      <c r="B641" s="1711" t="s">
        <v>6287</v>
      </c>
      <c r="C641" s="1712">
        <v>2424.9991752769861</v>
      </c>
      <c r="D641" s="1707" t="s">
        <v>21</v>
      </c>
      <c r="E641" s="1707" t="s">
        <v>21</v>
      </c>
      <c r="F641" s="1706">
        <v>20</v>
      </c>
      <c r="G641" s="1707">
        <v>2424.9991752769861</v>
      </c>
      <c r="H641" s="1706">
        <v>20</v>
      </c>
      <c r="I641" s="1708">
        <v>206.94236363534915</v>
      </c>
      <c r="J641" s="1706" t="s">
        <v>22</v>
      </c>
      <c r="K641" s="1709">
        <v>0</v>
      </c>
      <c r="L641" s="1710">
        <v>0</v>
      </c>
    </row>
    <row r="642" spans="1:12">
      <c r="A642" s="1711" t="s">
        <v>955</v>
      </c>
      <c r="B642" s="1711" t="s">
        <v>6288</v>
      </c>
      <c r="C642" s="1712">
        <v>1628.2412919123119</v>
      </c>
      <c r="D642" s="1707" t="s">
        <v>21</v>
      </c>
      <c r="E642" s="1707" t="s">
        <v>21</v>
      </c>
      <c r="F642" s="1706">
        <v>5</v>
      </c>
      <c r="G642" s="1707">
        <v>1628.2412919123119</v>
      </c>
      <c r="H642" s="1706">
        <v>5</v>
      </c>
      <c r="I642" s="1708">
        <v>206.94236363534915</v>
      </c>
      <c r="J642" s="1706" t="s">
        <v>22</v>
      </c>
      <c r="K642" s="1709">
        <v>0</v>
      </c>
      <c r="L642" s="1710">
        <v>0</v>
      </c>
    </row>
    <row r="643" spans="1:12">
      <c r="A643" s="1711" t="s">
        <v>956</v>
      </c>
      <c r="B643" s="1711" t="s">
        <v>6289</v>
      </c>
      <c r="C643" s="1712">
        <v>2345.9021456935684</v>
      </c>
      <c r="D643" s="1707" t="s">
        <v>21</v>
      </c>
      <c r="E643" s="1707" t="s">
        <v>21</v>
      </c>
      <c r="F643" s="1706">
        <v>20</v>
      </c>
      <c r="G643" s="1707">
        <v>2345.9021456935684</v>
      </c>
      <c r="H643" s="1706">
        <v>20</v>
      </c>
      <c r="I643" s="1708">
        <v>312.84468179692556</v>
      </c>
      <c r="J643" s="1706" t="s">
        <v>22</v>
      </c>
      <c r="K643" s="1709">
        <v>0</v>
      </c>
      <c r="L643" s="1710">
        <v>0</v>
      </c>
    </row>
    <row r="644" spans="1:12">
      <c r="A644" s="1711" t="s">
        <v>957</v>
      </c>
      <c r="B644" s="1711" t="s">
        <v>6290</v>
      </c>
      <c r="C644" s="1712">
        <v>1461.3658514497349</v>
      </c>
      <c r="D644" s="1707" t="s">
        <v>21</v>
      </c>
      <c r="E644" s="1707" t="s">
        <v>21</v>
      </c>
      <c r="F644" s="1706">
        <v>5</v>
      </c>
      <c r="G644" s="1707">
        <v>1461.3658514497349</v>
      </c>
      <c r="H644" s="1706">
        <v>5</v>
      </c>
      <c r="I644" s="1708">
        <v>312.84468179692556</v>
      </c>
      <c r="J644" s="1706" t="s">
        <v>22</v>
      </c>
      <c r="K644" s="1709">
        <v>0</v>
      </c>
      <c r="L644" s="1710">
        <v>0</v>
      </c>
    </row>
    <row r="645" spans="1:12">
      <c r="A645" s="1711" t="s">
        <v>958</v>
      </c>
      <c r="B645" s="1711" t="s">
        <v>6291</v>
      </c>
      <c r="C645" s="1712">
        <v>1790.2937427661439</v>
      </c>
      <c r="D645" s="1707" t="s">
        <v>21</v>
      </c>
      <c r="E645" s="1707" t="s">
        <v>21</v>
      </c>
      <c r="F645" s="1706">
        <v>17</v>
      </c>
      <c r="G645" s="1707">
        <v>1790.2937427661439</v>
      </c>
      <c r="H645" s="1706">
        <v>17</v>
      </c>
      <c r="I645" s="1708">
        <v>206.94236363534915</v>
      </c>
      <c r="J645" s="1706" t="s">
        <v>22</v>
      </c>
      <c r="K645" s="1709">
        <v>0</v>
      </c>
      <c r="L645" s="1710">
        <v>0</v>
      </c>
    </row>
    <row r="646" spans="1:12">
      <c r="A646" s="1711" t="s">
        <v>959</v>
      </c>
      <c r="B646" s="1711" t="s">
        <v>6292</v>
      </c>
      <c r="C646" s="1712">
        <v>1154.6237123335529</v>
      </c>
      <c r="D646" s="1707" t="s">
        <v>21</v>
      </c>
      <c r="E646" s="1707" t="s">
        <v>21</v>
      </c>
      <c r="F646" s="1706">
        <v>5</v>
      </c>
      <c r="G646" s="1707">
        <v>1154.6237123335529</v>
      </c>
      <c r="H646" s="1706">
        <v>5</v>
      </c>
      <c r="I646" s="1708">
        <v>206.94236363534915</v>
      </c>
      <c r="J646" s="1706" t="s">
        <v>22</v>
      </c>
      <c r="K646" s="1709">
        <v>0</v>
      </c>
      <c r="L646" s="1710">
        <v>0</v>
      </c>
    </row>
    <row r="647" spans="1:12">
      <c r="A647" s="1711" t="s">
        <v>960</v>
      </c>
      <c r="B647" s="1711" t="s">
        <v>6293</v>
      </c>
      <c r="C647" s="1712">
        <v>1576.1530041378658</v>
      </c>
      <c r="D647" s="1707" t="s">
        <v>21</v>
      </c>
      <c r="E647" s="1707" t="s">
        <v>21</v>
      </c>
      <c r="F647" s="1706">
        <v>8</v>
      </c>
      <c r="G647" s="1707">
        <v>1576.1530041378658</v>
      </c>
      <c r="H647" s="1706">
        <v>8</v>
      </c>
      <c r="I647" s="1708">
        <v>312.84468179692556</v>
      </c>
      <c r="J647" s="1706" t="s">
        <v>22</v>
      </c>
      <c r="K647" s="1709">
        <v>0</v>
      </c>
      <c r="L647" s="1710">
        <v>0</v>
      </c>
    </row>
    <row r="648" spans="1:12">
      <c r="A648" s="1711" t="s">
        <v>961</v>
      </c>
      <c r="B648" s="1711" t="s">
        <v>6294</v>
      </c>
      <c r="C648" s="1712">
        <v>1082.2788682023779</v>
      </c>
      <c r="D648" s="1707" t="s">
        <v>21</v>
      </c>
      <c r="E648" s="1707" t="s">
        <v>21</v>
      </c>
      <c r="F648" s="1706">
        <v>5</v>
      </c>
      <c r="G648" s="1707">
        <v>1082.2788682023779</v>
      </c>
      <c r="H648" s="1706">
        <v>5</v>
      </c>
      <c r="I648" s="1708">
        <v>312.84468179692556</v>
      </c>
      <c r="J648" s="1706" t="s">
        <v>22</v>
      </c>
      <c r="K648" s="1709">
        <v>0</v>
      </c>
      <c r="L648" s="1710">
        <v>0</v>
      </c>
    </row>
    <row r="649" spans="1:12">
      <c r="A649" s="1711" t="s">
        <v>962</v>
      </c>
      <c r="B649" s="1711" t="s">
        <v>6295</v>
      </c>
      <c r="C649" s="1712">
        <v>1176.8094645337799</v>
      </c>
      <c r="D649" s="1707" t="s">
        <v>21</v>
      </c>
      <c r="E649" s="1707" t="s">
        <v>21</v>
      </c>
      <c r="F649" s="1706">
        <v>28</v>
      </c>
      <c r="G649" s="1707">
        <v>1176.8094645337799</v>
      </c>
      <c r="H649" s="1706">
        <v>28</v>
      </c>
      <c r="I649" s="1708">
        <v>206.94236363534915</v>
      </c>
      <c r="J649" s="1706" t="s">
        <v>22</v>
      </c>
      <c r="K649" s="1709">
        <v>0</v>
      </c>
      <c r="L649" s="1710">
        <v>0</v>
      </c>
    </row>
    <row r="650" spans="1:12">
      <c r="A650" s="1711" t="s">
        <v>963</v>
      </c>
      <c r="B650" s="1711" t="s">
        <v>6296</v>
      </c>
      <c r="C650" s="1712">
        <v>793.86408959942696</v>
      </c>
      <c r="D650" s="1707" t="s">
        <v>21</v>
      </c>
      <c r="E650" s="1707" t="s">
        <v>21</v>
      </c>
      <c r="F650" s="1706">
        <v>5</v>
      </c>
      <c r="G650" s="1707">
        <v>793.86408959942696</v>
      </c>
      <c r="H650" s="1706">
        <v>5</v>
      </c>
      <c r="I650" s="1708">
        <v>206.94236363534915</v>
      </c>
      <c r="J650" s="1706" t="s">
        <v>22</v>
      </c>
      <c r="K650" s="1709">
        <v>0</v>
      </c>
      <c r="L650" s="1710">
        <v>0</v>
      </c>
    </row>
    <row r="651" spans="1:12">
      <c r="A651" s="1711" t="s">
        <v>6297</v>
      </c>
      <c r="B651" s="1711" t="s">
        <v>6298</v>
      </c>
      <c r="C651" s="1712">
        <v>656.64722038381467</v>
      </c>
      <c r="D651" s="1707" t="s">
        <v>21</v>
      </c>
      <c r="E651" s="1707" t="s">
        <v>21</v>
      </c>
      <c r="F651" s="1706">
        <v>5</v>
      </c>
      <c r="G651" s="1707">
        <v>656.64722038381467</v>
      </c>
      <c r="H651" s="1706">
        <v>5</v>
      </c>
      <c r="I651" s="1708">
        <v>206.94236363534915</v>
      </c>
      <c r="J651" s="1706" t="s">
        <v>22</v>
      </c>
      <c r="K651" s="1709">
        <v>0</v>
      </c>
      <c r="L651" s="1710">
        <v>0</v>
      </c>
    </row>
    <row r="652" spans="1:12">
      <c r="A652" s="1711" t="s">
        <v>964</v>
      </c>
      <c r="B652" s="1711" t="s">
        <v>6299</v>
      </c>
      <c r="C652" s="1712">
        <v>4636.8222098474425</v>
      </c>
      <c r="D652" s="1707" t="s">
        <v>21</v>
      </c>
      <c r="E652" s="1707" t="s">
        <v>21</v>
      </c>
      <c r="F652" s="1706">
        <v>5</v>
      </c>
      <c r="G652" s="1707">
        <v>4636.8222098474425</v>
      </c>
      <c r="H652" s="1706">
        <v>5</v>
      </c>
      <c r="I652" s="1708">
        <v>206.94236363534915</v>
      </c>
      <c r="J652" s="1706" t="s">
        <v>22</v>
      </c>
      <c r="K652" s="1709">
        <v>0</v>
      </c>
      <c r="L652" s="1710">
        <v>0</v>
      </c>
    </row>
    <row r="653" spans="1:12">
      <c r="A653" s="1711" t="s">
        <v>965</v>
      </c>
      <c r="B653" s="1711" t="s">
        <v>6300</v>
      </c>
      <c r="C653" s="1712">
        <v>4057.0988588762943</v>
      </c>
      <c r="D653" s="1707" t="s">
        <v>21</v>
      </c>
      <c r="E653" s="1707" t="s">
        <v>21</v>
      </c>
      <c r="F653" s="1706">
        <v>11</v>
      </c>
      <c r="G653" s="1707">
        <v>4057.0988588762943</v>
      </c>
      <c r="H653" s="1706">
        <v>11</v>
      </c>
      <c r="I653" s="1708">
        <v>206.94236363534915</v>
      </c>
      <c r="J653" s="1706" t="s">
        <v>22</v>
      </c>
      <c r="K653" s="1709">
        <v>0</v>
      </c>
      <c r="L653" s="1710">
        <v>0</v>
      </c>
    </row>
    <row r="654" spans="1:12">
      <c r="A654" s="1711" t="s">
        <v>966</v>
      </c>
      <c r="B654" s="1711" t="s">
        <v>6301</v>
      </c>
      <c r="C654" s="1712">
        <v>3341.3672009385355</v>
      </c>
      <c r="D654" s="1707" t="s">
        <v>21</v>
      </c>
      <c r="E654" s="1707" t="s">
        <v>21</v>
      </c>
      <c r="F654" s="1706">
        <v>5</v>
      </c>
      <c r="G654" s="1707">
        <v>3341.3672009385355</v>
      </c>
      <c r="H654" s="1706">
        <v>5</v>
      </c>
      <c r="I654" s="1708">
        <v>206.94236363534915</v>
      </c>
      <c r="J654" s="1706" t="s">
        <v>22</v>
      </c>
      <c r="K654" s="1709">
        <v>0</v>
      </c>
      <c r="L654" s="1710">
        <v>0</v>
      </c>
    </row>
    <row r="655" spans="1:12">
      <c r="A655" s="1711" t="s">
        <v>967</v>
      </c>
      <c r="B655" s="1711" t="s">
        <v>6302</v>
      </c>
      <c r="C655" s="1712">
        <v>2364.2295062067988</v>
      </c>
      <c r="D655" s="1707" t="s">
        <v>21</v>
      </c>
      <c r="E655" s="1707" t="s">
        <v>21</v>
      </c>
      <c r="F655" s="1706">
        <v>5</v>
      </c>
      <c r="G655" s="1707">
        <v>2364.2295062067988</v>
      </c>
      <c r="H655" s="1706">
        <v>5</v>
      </c>
      <c r="I655" s="1708">
        <v>206.94236363534915</v>
      </c>
      <c r="J655" s="1706" t="s">
        <v>22</v>
      </c>
      <c r="K655" s="1709">
        <v>0</v>
      </c>
      <c r="L655" s="1710">
        <v>0</v>
      </c>
    </row>
    <row r="656" spans="1:12">
      <c r="A656" s="1711" t="s">
        <v>968</v>
      </c>
      <c r="B656" s="1711" t="s">
        <v>6303</v>
      </c>
      <c r="C656" s="1712">
        <v>1384.1980177098148</v>
      </c>
      <c r="D656" s="1707" t="s">
        <v>21</v>
      </c>
      <c r="E656" s="1707" t="s">
        <v>21</v>
      </c>
      <c r="F656" s="1706">
        <v>14</v>
      </c>
      <c r="G656" s="1707">
        <v>1384.1980177098148</v>
      </c>
      <c r="H656" s="1706">
        <v>14</v>
      </c>
      <c r="I656" s="1708">
        <v>206.94236363534915</v>
      </c>
      <c r="J656" s="1706" t="s">
        <v>22</v>
      </c>
      <c r="K656" s="1709">
        <v>0</v>
      </c>
      <c r="L656" s="1710">
        <v>0</v>
      </c>
    </row>
    <row r="657" spans="1:12">
      <c r="A657" s="1711" t="s">
        <v>969</v>
      </c>
      <c r="B657" s="1711" t="s">
        <v>6304</v>
      </c>
      <c r="C657" s="1712">
        <v>1079.3850744371309</v>
      </c>
      <c r="D657" s="1707" t="s">
        <v>21</v>
      </c>
      <c r="E657" s="1707" t="s">
        <v>21</v>
      </c>
      <c r="F657" s="1706">
        <v>5</v>
      </c>
      <c r="G657" s="1707">
        <v>1079.3850744371309</v>
      </c>
      <c r="H657" s="1706">
        <v>5</v>
      </c>
      <c r="I657" s="1708">
        <v>206.94236363534915</v>
      </c>
      <c r="J657" s="1706" t="s">
        <v>22</v>
      </c>
      <c r="K657" s="1709">
        <v>0</v>
      </c>
      <c r="L657" s="1710">
        <v>0</v>
      </c>
    </row>
    <row r="658" spans="1:12">
      <c r="A658" s="1711" t="s">
        <v>970</v>
      </c>
      <c r="B658" s="1711" t="s">
        <v>6305</v>
      </c>
      <c r="C658" s="1712">
        <v>869.10272749584897</v>
      </c>
      <c r="D658" s="1707" t="s">
        <v>21</v>
      </c>
      <c r="E658" s="1707" t="s">
        <v>21</v>
      </c>
      <c r="F658" s="1706">
        <v>5</v>
      </c>
      <c r="G658" s="1707">
        <v>869.10272749584897</v>
      </c>
      <c r="H658" s="1706">
        <v>5</v>
      </c>
      <c r="I658" s="1708">
        <v>206.94236363534915</v>
      </c>
      <c r="J658" s="1706" t="s">
        <v>22</v>
      </c>
      <c r="K658" s="1709">
        <v>0</v>
      </c>
      <c r="L658" s="1710">
        <v>0</v>
      </c>
    </row>
    <row r="659" spans="1:12">
      <c r="A659" s="1711" t="s">
        <v>971</v>
      </c>
      <c r="B659" s="1711" t="s">
        <v>6306</v>
      </c>
      <c r="C659" s="1712">
        <v>797.72248128642286</v>
      </c>
      <c r="D659" s="1707" t="s">
        <v>21</v>
      </c>
      <c r="E659" s="1707" t="s">
        <v>21</v>
      </c>
      <c r="F659" s="1706">
        <v>5</v>
      </c>
      <c r="G659" s="1707">
        <v>797.72248128642286</v>
      </c>
      <c r="H659" s="1706">
        <v>5</v>
      </c>
      <c r="I659" s="1708">
        <v>206.94236363534915</v>
      </c>
      <c r="J659" s="1706" t="s">
        <v>22</v>
      </c>
      <c r="K659" s="1709">
        <v>0</v>
      </c>
      <c r="L659" s="1710">
        <v>0</v>
      </c>
    </row>
    <row r="660" spans="1:12">
      <c r="A660" s="1711" t="s">
        <v>972</v>
      </c>
      <c r="B660" s="1711" t="s">
        <v>6307</v>
      </c>
      <c r="C660" s="1712">
        <v>709.94407040726389</v>
      </c>
      <c r="D660" s="1707" t="s">
        <v>21</v>
      </c>
      <c r="E660" s="1707" t="s">
        <v>21</v>
      </c>
      <c r="F660" s="1706">
        <v>15</v>
      </c>
      <c r="G660" s="1707">
        <v>709.94407040726389</v>
      </c>
      <c r="H660" s="1706">
        <v>15</v>
      </c>
      <c r="I660" s="1708">
        <v>206.94236363534915</v>
      </c>
      <c r="J660" s="1706" t="s">
        <v>22</v>
      </c>
      <c r="K660" s="1709">
        <v>0</v>
      </c>
      <c r="L660" s="1710">
        <v>0</v>
      </c>
    </row>
    <row r="661" spans="1:12">
      <c r="A661" s="1711" t="s">
        <v>973</v>
      </c>
      <c r="B661" s="1711" t="s">
        <v>6308</v>
      </c>
      <c r="C661" s="1712">
        <v>694.51050365927995</v>
      </c>
      <c r="D661" s="1707" t="s">
        <v>21</v>
      </c>
      <c r="E661" s="1707" t="s">
        <v>21</v>
      </c>
      <c r="F661" s="1706">
        <v>5</v>
      </c>
      <c r="G661" s="1707">
        <v>694.51050365927995</v>
      </c>
      <c r="H661" s="1706">
        <v>5</v>
      </c>
      <c r="I661" s="1708">
        <v>206.94236363534915</v>
      </c>
      <c r="J661" s="1706" t="s">
        <v>22</v>
      </c>
      <c r="K661" s="1709">
        <v>0</v>
      </c>
      <c r="L661" s="1710">
        <v>0</v>
      </c>
    </row>
    <row r="662" spans="1:12">
      <c r="A662" s="1711" t="s">
        <v>6309</v>
      </c>
      <c r="B662" s="1711" t="s">
        <v>6310</v>
      </c>
      <c r="C662" s="1712">
        <v>544.23019007739936</v>
      </c>
      <c r="D662" s="1707" t="s">
        <v>21</v>
      </c>
      <c r="E662" s="1707" t="s">
        <v>21</v>
      </c>
      <c r="F662" s="1706">
        <v>5</v>
      </c>
      <c r="G662" s="1707">
        <v>544.23019007739936</v>
      </c>
      <c r="H662" s="1706">
        <v>5</v>
      </c>
      <c r="I662" s="1708">
        <v>206.94236363534915</v>
      </c>
      <c r="J662" s="1706" t="s">
        <v>22</v>
      </c>
      <c r="K662" s="1709">
        <v>0</v>
      </c>
      <c r="L662" s="1710">
        <v>0</v>
      </c>
    </row>
    <row r="663" spans="1:12">
      <c r="A663" s="1711" t="s">
        <v>974</v>
      </c>
      <c r="B663" s="1711" t="s">
        <v>6311</v>
      </c>
      <c r="C663" s="1712">
        <v>5295.6425904020107</v>
      </c>
      <c r="D663" s="1707" t="s">
        <v>21</v>
      </c>
      <c r="E663" s="1707" t="s">
        <v>21</v>
      </c>
      <c r="F663" s="1706">
        <v>13</v>
      </c>
      <c r="G663" s="1707">
        <v>5295.6425904020107</v>
      </c>
      <c r="H663" s="1706">
        <v>13</v>
      </c>
      <c r="I663" s="1708">
        <v>206.94236363534915</v>
      </c>
      <c r="J663" s="1706" t="s">
        <v>22</v>
      </c>
      <c r="K663" s="1709">
        <v>0</v>
      </c>
      <c r="L663" s="1710">
        <v>0</v>
      </c>
    </row>
    <row r="664" spans="1:12">
      <c r="A664" s="1711" t="s">
        <v>975</v>
      </c>
      <c r="B664" s="1711" t="s">
        <v>6312</v>
      </c>
      <c r="C664" s="1712" t="s">
        <v>21</v>
      </c>
      <c r="D664" s="1707">
        <v>3529.4637956795909</v>
      </c>
      <c r="E664" s="1707">
        <v>4934.8829676678833</v>
      </c>
      <c r="F664" s="1706">
        <v>5</v>
      </c>
      <c r="G664" s="1707">
        <v>4934.8829676678833</v>
      </c>
      <c r="H664" s="1706">
        <v>5</v>
      </c>
      <c r="I664" s="1708">
        <v>206.94236363534915</v>
      </c>
      <c r="J664" s="1706" t="s">
        <v>22</v>
      </c>
      <c r="K664" s="1709">
        <v>0</v>
      </c>
      <c r="L664" s="1710">
        <v>0</v>
      </c>
    </row>
    <row r="665" spans="1:12">
      <c r="A665" s="1711" t="s">
        <v>976</v>
      </c>
      <c r="B665" s="1711" t="s">
        <v>6313</v>
      </c>
      <c r="C665" s="1712">
        <v>3024.9790826048643</v>
      </c>
      <c r="D665" s="1707" t="s">
        <v>21</v>
      </c>
      <c r="E665" s="1707" t="s">
        <v>21</v>
      </c>
      <c r="F665" s="1706">
        <v>16</v>
      </c>
      <c r="G665" s="1707">
        <v>3024.9790826048643</v>
      </c>
      <c r="H665" s="1706">
        <v>16</v>
      </c>
      <c r="I665" s="1708">
        <v>206.94236363534915</v>
      </c>
      <c r="J665" s="1706" t="s">
        <v>22</v>
      </c>
      <c r="K665" s="1709">
        <v>0</v>
      </c>
      <c r="L665" s="1710">
        <v>0</v>
      </c>
    </row>
    <row r="666" spans="1:12">
      <c r="A666" s="1711" t="s">
        <v>977</v>
      </c>
      <c r="B666" s="1711" t="s">
        <v>6314</v>
      </c>
      <c r="C666" s="1712">
        <v>2474.193669286185</v>
      </c>
      <c r="D666" s="1707" t="s">
        <v>21</v>
      </c>
      <c r="E666" s="1707" t="s">
        <v>21</v>
      </c>
      <c r="F666" s="1706">
        <v>5</v>
      </c>
      <c r="G666" s="1707">
        <v>2474.193669286185</v>
      </c>
      <c r="H666" s="1706">
        <v>5</v>
      </c>
      <c r="I666" s="1708">
        <v>206.94236363534915</v>
      </c>
      <c r="J666" s="1706" t="s">
        <v>22</v>
      </c>
      <c r="K666" s="1709">
        <v>0</v>
      </c>
      <c r="L666" s="1710">
        <v>0</v>
      </c>
    </row>
    <row r="667" spans="1:12">
      <c r="A667" s="1711" t="s">
        <v>978</v>
      </c>
      <c r="B667" s="1711" t="s">
        <v>1691</v>
      </c>
      <c r="C667" s="1712">
        <v>991.60666355797196</v>
      </c>
      <c r="D667" s="1707" t="s">
        <v>21</v>
      </c>
      <c r="E667" s="1707" t="s">
        <v>21</v>
      </c>
      <c r="F667" s="1706">
        <v>5</v>
      </c>
      <c r="G667" s="1707">
        <v>991.60666355797196</v>
      </c>
      <c r="H667" s="1706">
        <v>5</v>
      </c>
      <c r="I667" s="1708">
        <v>206.94236363534915</v>
      </c>
      <c r="J667" s="1706" t="s">
        <v>22</v>
      </c>
      <c r="K667" s="1709">
        <v>0</v>
      </c>
      <c r="L667" s="1710">
        <v>0</v>
      </c>
    </row>
    <row r="668" spans="1:12">
      <c r="A668" s="1711" t="s">
        <v>6315</v>
      </c>
      <c r="B668" s="1711" t="s">
        <v>6316</v>
      </c>
      <c r="C668" s="1712">
        <v>276.26142400020535</v>
      </c>
      <c r="D668" s="1707" t="s">
        <v>21</v>
      </c>
      <c r="E668" s="1707" t="s">
        <v>21</v>
      </c>
      <c r="F668" s="1706">
        <v>5</v>
      </c>
      <c r="G668" s="1707">
        <v>276.26142400020535</v>
      </c>
      <c r="H668" s="1706">
        <v>5</v>
      </c>
      <c r="I668" s="1708">
        <v>206.94236363534915</v>
      </c>
      <c r="J668" s="1706" t="s">
        <v>22</v>
      </c>
      <c r="K668" s="1709">
        <v>0</v>
      </c>
      <c r="L668" s="1710">
        <v>0</v>
      </c>
    </row>
    <row r="669" spans="1:12">
      <c r="A669" s="1711" t="s">
        <v>979</v>
      </c>
      <c r="B669" s="1711" t="s">
        <v>6317</v>
      </c>
      <c r="C669" s="1712">
        <v>5167.3510668093932</v>
      </c>
      <c r="D669" s="1707" t="s">
        <v>21</v>
      </c>
      <c r="E669" s="1707" t="s">
        <v>21</v>
      </c>
      <c r="F669" s="1706">
        <v>18</v>
      </c>
      <c r="G669" s="1707">
        <v>5167.3510668093932</v>
      </c>
      <c r="H669" s="1706">
        <v>18</v>
      </c>
      <c r="I669" s="1708">
        <v>206.94236363534915</v>
      </c>
      <c r="J669" s="1706" t="s">
        <v>22</v>
      </c>
      <c r="K669" s="1709">
        <v>0</v>
      </c>
      <c r="L669" s="1710">
        <v>0</v>
      </c>
    </row>
    <row r="670" spans="1:12">
      <c r="A670" s="1711" t="s">
        <v>980</v>
      </c>
      <c r="B670" s="1711" t="s">
        <v>6318</v>
      </c>
      <c r="C670" s="1712" t="s">
        <v>21</v>
      </c>
      <c r="D670" s="1707">
        <v>2608.272780409296</v>
      </c>
      <c r="E670" s="1707">
        <v>4853.8567422409678</v>
      </c>
      <c r="F670" s="1706">
        <v>5</v>
      </c>
      <c r="G670" s="1707">
        <v>4853.8567422409678</v>
      </c>
      <c r="H670" s="1706">
        <v>5</v>
      </c>
      <c r="I670" s="1708">
        <v>206.94236363534915</v>
      </c>
      <c r="J670" s="1706" t="s">
        <v>22</v>
      </c>
      <c r="K670" s="1709">
        <v>0</v>
      </c>
      <c r="L670" s="1710">
        <v>0</v>
      </c>
    </row>
    <row r="671" spans="1:12">
      <c r="A671" s="1711" t="s">
        <v>981</v>
      </c>
      <c r="B671" s="1711" t="s">
        <v>1692</v>
      </c>
      <c r="C671" s="1712">
        <v>2333.3623727108306</v>
      </c>
      <c r="D671" s="1707" t="s">
        <v>21</v>
      </c>
      <c r="E671" s="1707" t="s">
        <v>21</v>
      </c>
      <c r="F671" s="1706">
        <v>5</v>
      </c>
      <c r="G671" s="1707">
        <v>2333.3623727108306</v>
      </c>
      <c r="H671" s="1706">
        <v>5</v>
      </c>
      <c r="I671" s="1708">
        <v>206.94236363534915</v>
      </c>
      <c r="J671" s="1706" t="s">
        <v>22</v>
      </c>
      <c r="K671" s="1709">
        <v>0</v>
      </c>
      <c r="L671" s="1710">
        <v>0</v>
      </c>
    </row>
    <row r="672" spans="1:12">
      <c r="A672" s="1711" t="s">
        <v>982</v>
      </c>
      <c r="B672" s="1711" t="s">
        <v>1693</v>
      </c>
      <c r="C672" s="1712">
        <v>1080.3496723588798</v>
      </c>
      <c r="D672" s="1707" t="s">
        <v>21</v>
      </c>
      <c r="E672" s="1707" t="s">
        <v>21</v>
      </c>
      <c r="F672" s="1706">
        <v>5</v>
      </c>
      <c r="G672" s="1707">
        <v>1080.3496723588798</v>
      </c>
      <c r="H672" s="1706">
        <v>5</v>
      </c>
      <c r="I672" s="1708">
        <v>206.94236363534915</v>
      </c>
      <c r="J672" s="1706" t="s">
        <v>22</v>
      </c>
      <c r="K672" s="1709">
        <v>0</v>
      </c>
      <c r="L672" s="1710">
        <v>0</v>
      </c>
    </row>
    <row r="673" spans="1:12">
      <c r="A673" s="1711" t="s">
        <v>6319</v>
      </c>
      <c r="B673" s="1711" t="s">
        <v>6320</v>
      </c>
      <c r="C673" s="1712">
        <v>262.06364906977632</v>
      </c>
      <c r="D673" s="1707" t="s">
        <v>21</v>
      </c>
      <c r="E673" s="1707" t="s">
        <v>21</v>
      </c>
      <c r="F673" s="1706">
        <v>5</v>
      </c>
      <c r="G673" s="1707">
        <v>262.06364906977632</v>
      </c>
      <c r="H673" s="1706">
        <v>5</v>
      </c>
      <c r="I673" s="1708">
        <v>206.94236363534915</v>
      </c>
      <c r="J673" s="1706" t="s">
        <v>22</v>
      </c>
      <c r="K673" s="1709">
        <v>0</v>
      </c>
      <c r="L673" s="1710">
        <v>0</v>
      </c>
    </row>
    <row r="674" spans="1:12">
      <c r="A674" s="1711" t="s">
        <v>983</v>
      </c>
      <c r="B674" s="1711" t="s">
        <v>1694</v>
      </c>
      <c r="C674" s="1712">
        <v>749.49258519897296</v>
      </c>
      <c r="D674" s="1707" t="s">
        <v>21</v>
      </c>
      <c r="E674" s="1707" t="s">
        <v>21</v>
      </c>
      <c r="F674" s="1706">
        <v>22</v>
      </c>
      <c r="G674" s="1707">
        <v>749.49258519897296</v>
      </c>
      <c r="H674" s="1706">
        <v>22</v>
      </c>
      <c r="I674" s="1708">
        <v>206.94236363534915</v>
      </c>
      <c r="J674" s="1706" t="s">
        <v>27</v>
      </c>
      <c r="K674" s="1709">
        <v>0.30000000000000004</v>
      </c>
      <c r="L674" s="1710">
        <v>224.84777555969191</v>
      </c>
    </row>
    <row r="675" spans="1:12">
      <c r="A675" s="1711" t="s">
        <v>984</v>
      </c>
      <c r="B675" s="1711" t="s">
        <v>1695</v>
      </c>
      <c r="C675" s="1712">
        <v>278.76879938546102</v>
      </c>
      <c r="D675" s="1707" t="s">
        <v>21</v>
      </c>
      <c r="E675" s="1707" t="s">
        <v>21</v>
      </c>
      <c r="F675" s="1706">
        <v>5</v>
      </c>
      <c r="G675" s="1707">
        <v>278.76879938546102</v>
      </c>
      <c r="H675" s="1706">
        <v>5</v>
      </c>
      <c r="I675" s="1708">
        <v>206.94236363534915</v>
      </c>
      <c r="J675" s="1706" t="s">
        <v>22</v>
      </c>
      <c r="K675" s="1709">
        <v>0</v>
      </c>
      <c r="L675" s="1710">
        <v>0</v>
      </c>
    </row>
    <row r="676" spans="1:12">
      <c r="A676" s="1711" t="s">
        <v>985</v>
      </c>
      <c r="B676" s="1711" t="s">
        <v>230</v>
      </c>
      <c r="C676" s="1712">
        <v>8211.1209693549736</v>
      </c>
      <c r="D676" s="1707" t="s">
        <v>21</v>
      </c>
      <c r="E676" s="1707" t="s">
        <v>21</v>
      </c>
      <c r="F676" s="1706">
        <v>14</v>
      </c>
      <c r="G676" s="1707">
        <v>8211.1209693549736</v>
      </c>
      <c r="H676" s="1706">
        <v>14</v>
      </c>
      <c r="I676" s="1708">
        <v>206.94236363534915</v>
      </c>
      <c r="J676" s="1706" t="s">
        <v>22</v>
      </c>
      <c r="K676" s="1709">
        <v>0</v>
      </c>
      <c r="L676" s="1710">
        <v>0</v>
      </c>
    </row>
    <row r="677" spans="1:12">
      <c r="A677" s="1711" t="s">
        <v>986</v>
      </c>
      <c r="B677" s="1711" t="s">
        <v>231</v>
      </c>
      <c r="C677" s="1712">
        <v>8430.2257607083957</v>
      </c>
      <c r="D677" s="1707" t="s">
        <v>21</v>
      </c>
      <c r="E677" s="1707" t="s">
        <v>21</v>
      </c>
      <c r="F677" s="1706">
        <v>38</v>
      </c>
      <c r="G677" s="1707">
        <v>8430.2257607083957</v>
      </c>
      <c r="H677" s="1706">
        <v>38</v>
      </c>
      <c r="I677" s="1708">
        <v>206.94236363534915</v>
      </c>
      <c r="J677" s="1706" t="s">
        <v>22</v>
      </c>
      <c r="K677" s="1709">
        <v>0</v>
      </c>
      <c r="L677" s="1710">
        <v>0</v>
      </c>
    </row>
    <row r="678" spans="1:12">
      <c r="A678" s="1711" t="s">
        <v>987</v>
      </c>
      <c r="B678" s="1711" t="s">
        <v>232</v>
      </c>
      <c r="C678" s="1712">
        <v>5617.5765888851465</v>
      </c>
      <c r="D678" s="1707" t="s">
        <v>21</v>
      </c>
      <c r="E678" s="1707" t="s">
        <v>21</v>
      </c>
      <c r="F678" s="1706">
        <v>11</v>
      </c>
      <c r="G678" s="1707">
        <v>5617.5765888851465</v>
      </c>
      <c r="H678" s="1706">
        <v>11</v>
      </c>
      <c r="I678" s="1708">
        <v>206.94236363534915</v>
      </c>
      <c r="J678" s="1706" t="s">
        <v>22</v>
      </c>
      <c r="K678" s="1709">
        <v>0</v>
      </c>
      <c r="L678" s="1710">
        <v>0</v>
      </c>
    </row>
    <row r="679" spans="1:12">
      <c r="A679" s="1711" t="s">
        <v>988</v>
      </c>
      <c r="B679" s="1711" t="s">
        <v>233</v>
      </c>
      <c r="C679" s="1712">
        <v>6021.0382751659008</v>
      </c>
      <c r="D679" s="1707" t="s">
        <v>21</v>
      </c>
      <c r="E679" s="1707" t="s">
        <v>21</v>
      </c>
      <c r="F679" s="1706">
        <v>29</v>
      </c>
      <c r="G679" s="1707">
        <v>6021.0382751659008</v>
      </c>
      <c r="H679" s="1706">
        <v>29</v>
      </c>
      <c r="I679" s="1708">
        <v>206.94236363534915</v>
      </c>
      <c r="J679" s="1706" t="s">
        <v>22</v>
      </c>
      <c r="K679" s="1709">
        <v>0</v>
      </c>
      <c r="L679" s="1710">
        <v>0</v>
      </c>
    </row>
    <row r="680" spans="1:12">
      <c r="A680" s="1711" t="s">
        <v>989</v>
      </c>
      <c r="B680" s="1711" t="s">
        <v>234</v>
      </c>
      <c r="C680" s="1712">
        <v>4419.739381530082</v>
      </c>
      <c r="D680" s="1707" t="s">
        <v>21</v>
      </c>
      <c r="E680" s="1707" t="s">
        <v>21</v>
      </c>
      <c r="F680" s="1706">
        <v>8</v>
      </c>
      <c r="G680" s="1707">
        <v>4419.739381530082</v>
      </c>
      <c r="H680" s="1706">
        <v>8</v>
      </c>
      <c r="I680" s="1708">
        <v>206.94236363534915</v>
      </c>
      <c r="J680" s="1706" t="s">
        <v>22</v>
      </c>
      <c r="K680" s="1709">
        <v>0</v>
      </c>
      <c r="L680" s="1710">
        <v>0</v>
      </c>
    </row>
    <row r="681" spans="1:12">
      <c r="A681" s="1711" t="s">
        <v>990</v>
      </c>
      <c r="B681" s="1711" t="s">
        <v>235</v>
      </c>
      <c r="C681" s="1712">
        <v>5212.1844639140527</v>
      </c>
      <c r="D681" s="1707" t="s">
        <v>21</v>
      </c>
      <c r="E681" s="1707" t="s">
        <v>21</v>
      </c>
      <c r="F681" s="1706">
        <v>17</v>
      </c>
      <c r="G681" s="1707">
        <v>5212.1844639140527</v>
      </c>
      <c r="H681" s="1706">
        <v>17</v>
      </c>
      <c r="I681" s="1708">
        <v>206.94236363534915</v>
      </c>
      <c r="J681" s="1706" t="s">
        <v>22</v>
      </c>
      <c r="K681" s="1709">
        <v>0</v>
      </c>
      <c r="L681" s="1710">
        <v>0</v>
      </c>
    </row>
    <row r="682" spans="1:12">
      <c r="A682" s="1711" t="s">
        <v>991</v>
      </c>
      <c r="B682" s="1711" t="s">
        <v>236</v>
      </c>
      <c r="C682" s="1712">
        <v>3178.4673036424028</v>
      </c>
      <c r="D682" s="1707" t="s">
        <v>21</v>
      </c>
      <c r="E682" s="1707" t="s">
        <v>21</v>
      </c>
      <c r="F682" s="1706">
        <v>5</v>
      </c>
      <c r="G682" s="1707">
        <v>3178.4673036424028</v>
      </c>
      <c r="H682" s="1706">
        <v>5</v>
      </c>
      <c r="I682" s="1708">
        <v>206.94236363534915</v>
      </c>
      <c r="J682" s="1706" t="s">
        <v>22</v>
      </c>
      <c r="K682" s="1709">
        <v>0</v>
      </c>
      <c r="L682" s="1710">
        <v>0</v>
      </c>
    </row>
    <row r="683" spans="1:12">
      <c r="A683" s="1711" t="s">
        <v>992</v>
      </c>
      <c r="B683" s="1711" t="s">
        <v>237</v>
      </c>
      <c r="C683" s="1712">
        <v>4592.5136443153815</v>
      </c>
      <c r="D683" s="1707" t="s">
        <v>21</v>
      </c>
      <c r="E683" s="1707" t="s">
        <v>21</v>
      </c>
      <c r="F683" s="1706">
        <v>50</v>
      </c>
      <c r="G683" s="1707">
        <v>4592.5136443153815</v>
      </c>
      <c r="H683" s="1706">
        <v>50</v>
      </c>
      <c r="I683" s="1708">
        <v>206.94236363534915</v>
      </c>
      <c r="J683" s="1706" t="s">
        <v>22</v>
      </c>
      <c r="K683" s="1709">
        <v>0</v>
      </c>
      <c r="L683" s="1710">
        <v>0</v>
      </c>
    </row>
    <row r="684" spans="1:12">
      <c r="A684" s="1711" t="s">
        <v>993</v>
      </c>
      <c r="B684" s="1711" t="s">
        <v>238</v>
      </c>
      <c r="C684" s="1712">
        <v>2271.1611191832899</v>
      </c>
      <c r="D684" s="1707" t="s">
        <v>21</v>
      </c>
      <c r="E684" s="1707" t="s">
        <v>21</v>
      </c>
      <c r="F684" s="1706">
        <v>5</v>
      </c>
      <c r="G684" s="1707">
        <v>2271.1611191832899</v>
      </c>
      <c r="H684" s="1706">
        <v>5</v>
      </c>
      <c r="I684" s="1708">
        <v>206.94236363534915</v>
      </c>
      <c r="J684" s="1706" t="s">
        <v>22</v>
      </c>
      <c r="K684" s="1709">
        <v>0</v>
      </c>
      <c r="L684" s="1710">
        <v>0</v>
      </c>
    </row>
    <row r="685" spans="1:12">
      <c r="A685" s="1711" t="s">
        <v>6321</v>
      </c>
      <c r="B685" s="1711" t="s">
        <v>6322</v>
      </c>
      <c r="C685" s="1712">
        <v>696.45633799736095</v>
      </c>
      <c r="D685" s="1707" t="s">
        <v>21</v>
      </c>
      <c r="E685" s="1707" t="s">
        <v>21</v>
      </c>
      <c r="F685" s="1706">
        <v>5</v>
      </c>
      <c r="G685" s="1707">
        <v>696.45633799736095</v>
      </c>
      <c r="H685" s="1706">
        <v>5</v>
      </c>
      <c r="I685" s="1708">
        <v>206.94236363534915</v>
      </c>
      <c r="J685" s="1706" t="s">
        <v>22</v>
      </c>
      <c r="K685" s="1709">
        <v>0</v>
      </c>
      <c r="L685" s="1710">
        <v>0</v>
      </c>
    </row>
    <row r="686" spans="1:12">
      <c r="A686" s="1711" t="s">
        <v>994</v>
      </c>
      <c r="B686" s="1711" t="s">
        <v>6323</v>
      </c>
      <c r="C686" s="1712">
        <v>6045.1687587951319</v>
      </c>
      <c r="D686" s="1707" t="s">
        <v>21</v>
      </c>
      <c r="E686" s="1707" t="s">
        <v>21</v>
      </c>
      <c r="F686" s="1706">
        <v>20</v>
      </c>
      <c r="G686" s="1707">
        <v>6045.1687587951319</v>
      </c>
      <c r="H686" s="1706">
        <v>20</v>
      </c>
      <c r="I686" s="1708">
        <v>206.94236363534915</v>
      </c>
      <c r="J686" s="1706" t="s">
        <v>22</v>
      </c>
      <c r="K686" s="1709">
        <v>0</v>
      </c>
      <c r="L686" s="1710">
        <v>0</v>
      </c>
    </row>
    <row r="687" spans="1:12">
      <c r="A687" s="1711" t="s">
        <v>995</v>
      </c>
      <c r="B687" s="1711" t="s">
        <v>239</v>
      </c>
      <c r="C687" s="1712">
        <v>4539.4265803310727</v>
      </c>
      <c r="D687" s="1707" t="s">
        <v>21</v>
      </c>
      <c r="E687" s="1707" t="s">
        <v>21</v>
      </c>
      <c r="F687" s="1706">
        <v>14</v>
      </c>
      <c r="G687" s="1707">
        <v>4539.4265803310727</v>
      </c>
      <c r="H687" s="1706">
        <v>14</v>
      </c>
      <c r="I687" s="1708">
        <v>206.94236363534915</v>
      </c>
      <c r="J687" s="1706" t="s">
        <v>22</v>
      </c>
      <c r="K687" s="1709">
        <v>0</v>
      </c>
      <c r="L687" s="1710">
        <v>0</v>
      </c>
    </row>
    <row r="688" spans="1:12">
      <c r="A688" s="1711" t="s">
        <v>996</v>
      </c>
      <c r="B688" s="1711" t="s">
        <v>240</v>
      </c>
      <c r="C688" s="1712">
        <v>3696.7900919983008</v>
      </c>
      <c r="D688" s="1707" t="s">
        <v>21</v>
      </c>
      <c r="E688" s="1707" t="s">
        <v>21</v>
      </c>
      <c r="F688" s="1706">
        <v>18</v>
      </c>
      <c r="G688" s="1707">
        <v>3696.7900919983008</v>
      </c>
      <c r="H688" s="1706">
        <v>18</v>
      </c>
      <c r="I688" s="1708">
        <v>206.94236363534915</v>
      </c>
      <c r="J688" s="1706" t="s">
        <v>22</v>
      </c>
      <c r="K688" s="1709">
        <v>0</v>
      </c>
      <c r="L688" s="1710">
        <v>0</v>
      </c>
    </row>
    <row r="689" spans="1:12">
      <c r="A689" s="1711" t="s">
        <v>997</v>
      </c>
      <c r="B689" s="1711" t="s">
        <v>241</v>
      </c>
      <c r="C689" s="1712">
        <v>2969.0147057406716</v>
      </c>
      <c r="D689" s="1707" t="s">
        <v>21</v>
      </c>
      <c r="E689" s="1707" t="s">
        <v>21</v>
      </c>
      <c r="F689" s="1706">
        <v>16</v>
      </c>
      <c r="G689" s="1707">
        <v>2969.0147057406716</v>
      </c>
      <c r="H689" s="1706">
        <v>16</v>
      </c>
      <c r="I689" s="1708">
        <v>206.94236363534915</v>
      </c>
      <c r="J689" s="1706" t="s">
        <v>22</v>
      </c>
      <c r="K689" s="1709">
        <v>0</v>
      </c>
      <c r="L689" s="1710">
        <v>0</v>
      </c>
    </row>
    <row r="690" spans="1:12">
      <c r="A690" s="1711" t="s">
        <v>998</v>
      </c>
      <c r="B690" s="1711" t="s">
        <v>242</v>
      </c>
      <c r="C690" s="1712">
        <v>581.0620457919</v>
      </c>
      <c r="D690" s="1707" t="s">
        <v>21</v>
      </c>
      <c r="E690" s="1707" t="s">
        <v>21</v>
      </c>
      <c r="F690" s="1706">
        <v>5</v>
      </c>
      <c r="G690" s="1707">
        <v>581.0620457919</v>
      </c>
      <c r="H690" s="1706">
        <v>5</v>
      </c>
      <c r="I690" s="1708">
        <v>206.94236363534915</v>
      </c>
      <c r="J690" s="1706" t="s">
        <v>22</v>
      </c>
      <c r="K690" s="1709">
        <v>0</v>
      </c>
      <c r="L690" s="1710">
        <v>0</v>
      </c>
    </row>
    <row r="691" spans="1:12">
      <c r="A691" s="1711" t="s">
        <v>999</v>
      </c>
      <c r="B691" s="1711" t="s">
        <v>6324</v>
      </c>
      <c r="C691" s="1712">
        <v>1676.5860025590205</v>
      </c>
      <c r="D691" s="1707" t="s">
        <v>21</v>
      </c>
      <c r="E691" s="1707" t="s">
        <v>21</v>
      </c>
      <c r="F691" s="1706">
        <v>63</v>
      </c>
      <c r="G691" s="1707">
        <v>3800.0685619314122</v>
      </c>
      <c r="H691" s="1706">
        <v>51</v>
      </c>
      <c r="I691" s="1708">
        <v>206.94236363534915</v>
      </c>
      <c r="J691" s="1706" t="s">
        <v>27</v>
      </c>
      <c r="K691" s="1709">
        <v>0.30000000000000004</v>
      </c>
      <c r="L691" s="1710">
        <v>1140.0205685794238</v>
      </c>
    </row>
    <row r="692" spans="1:12">
      <c r="A692" s="1711" t="s">
        <v>1000</v>
      </c>
      <c r="B692" s="1711" t="s">
        <v>6325</v>
      </c>
      <c r="C692" s="1712">
        <v>324.31369997687443</v>
      </c>
      <c r="D692" s="1707" t="s">
        <v>21</v>
      </c>
      <c r="E692" s="1707" t="s">
        <v>21</v>
      </c>
      <c r="F692" s="1706">
        <v>61</v>
      </c>
      <c r="G692" s="1707">
        <v>2074.2563727687598</v>
      </c>
      <c r="H692" s="1706">
        <v>21</v>
      </c>
      <c r="I692" s="1708">
        <v>206.94236363534915</v>
      </c>
      <c r="J692" s="1706" t="s">
        <v>27</v>
      </c>
      <c r="K692" s="1709">
        <v>0.30000000000000004</v>
      </c>
      <c r="L692" s="1710">
        <v>622.27691183062802</v>
      </c>
    </row>
    <row r="693" spans="1:12">
      <c r="A693" s="1711" t="s">
        <v>1001</v>
      </c>
      <c r="B693" s="1711" t="s">
        <v>6326</v>
      </c>
      <c r="C693" s="1712">
        <v>4868.5663770337933</v>
      </c>
      <c r="D693" s="1707" t="s">
        <v>21</v>
      </c>
      <c r="E693" s="1707" t="s">
        <v>21</v>
      </c>
      <c r="F693" s="1706">
        <v>205</v>
      </c>
      <c r="G693" s="1707">
        <v>11924.31979022115</v>
      </c>
      <c r="H693" s="1706">
        <v>192</v>
      </c>
      <c r="I693" s="1708">
        <v>206.94236363534915</v>
      </c>
      <c r="J693" s="1706" t="s">
        <v>27</v>
      </c>
      <c r="K693" s="1709">
        <v>0.30000000000000004</v>
      </c>
      <c r="L693" s="1710">
        <v>3577.2959370663457</v>
      </c>
    </row>
    <row r="694" spans="1:12">
      <c r="A694" s="1711" t="s">
        <v>1002</v>
      </c>
      <c r="B694" s="1711" t="s">
        <v>6327</v>
      </c>
      <c r="C694" s="1712">
        <v>2945.8494414566094</v>
      </c>
      <c r="D694" s="1707" t="s">
        <v>21</v>
      </c>
      <c r="E694" s="1707" t="s">
        <v>21</v>
      </c>
      <c r="F694" s="1706">
        <v>38</v>
      </c>
      <c r="G694" s="1707">
        <v>11924.31979022115</v>
      </c>
      <c r="H694" s="1706">
        <v>34</v>
      </c>
      <c r="I694" s="1708">
        <v>206.94236363534915</v>
      </c>
      <c r="J694" s="1706" t="s">
        <v>27</v>
      </c>
      <c r="K694" s="1709">
        <v>0.30000000000000004</v>
      </c>
      <c r="L694" s="1710">
        <v>3577.2959370663457</v>
      </c>
    </row>
    <row r="695" spans="1:12">
      <c r="A695" s="1711" t="s">
        <v>1003</v>
      </c>
      <c r="B695" s="1711" t="s">
        <v>6328</v>
      </c>
      <c r="C695" s="1712">
        <v>1455.5507725152579</v>
      </c>
      <c r="D695" s="1707" t="s">
        <v>21</v>
      </c>
      <c r="E695" s="1707" t="s">
        <v>21</v>
      </c>
      <c r="F695" s="1706">
        <v>5</v>
      </c>
      <c r="G695" s="1707">
        <v>2639.8749090379511</v>
      </c>
      <c r="H695" s="1706">
        <v>32</v>
      </c>
      <c r="I695" s="1708">
        <v>206.94236363534915</v>
      </c>
      <c r="J695" s="1706" t="s">
        <v>27</v>
      </c>
      <c r="K695" s="1709">
        <v>0.30000000000000004</v>
      </c>
      <c r="L695" s="1710">
        <v>791.96247271138543</v>
      </c>
    </row>
    <row r="696" spans="1:12">
      <c r="A696" s="1711" t="s">
        <v>1004</v>
      </c>
      <c r="B696" s="1711" t="s">
        <v>6329</v>
      </c>
      <c r="C696" s="1712">
        <v>641.87086453756388</v>
      </c>
      <c r="D696" s="1707" t="s">
        <v>21</v>
      </c>
      <c r="E696" s="1707" t="s">
        <v>21</v>
      </c>
      <c r="F696" s="1706">
        <v>5</v>
      </c>
      <c r="G696" s="1707">
        <v>1561.7249004838775</v>
      </c>
      <c r="H696" s="1706">
        <v>20</v>
      </c>
      <c r="I696" s="1708">
        <v>206.94236363534915</v>
      </c>
      <c r="J696" s="1706" t="s">
        <v>27</v>
      </c>
      <c r="K696" s="1709">
        <v>0.30000000000000004</v>
      </c>
      <c r="L696" s="1710">
        <v>468.51747014516332</v>
      </c>
    </row>
    <row r="697" spans="1:12">
      <c r="A697" s="1711" t="s">
        <v>1005</v>
      </c>
      <c r="B697" s="1711" t="s">
        <v>243</v>
      </c>
      <c r="C697" s="1712">
        <v>924.68013267215974</v>
      </c>
      <c r="D697" s="1707" t="s">
        <v>21</v>
      </c>
      <c r="E697" s="1707" t="s">
        <v>21</v>
      </c>
      <c r="F697" s="1706">
        <v>5</v>
      </c>
      <c r="G697" s="1707">
        <v>2090.6651016366363</v>
      </c>
      <c r="H697" s="1706">
        <v>24</v>
      </c>
      <c r="I697" s="1708">
        <v>206.94236363534915</v>
      </c>
      <c r="J697" s="1706" t="s">
        <v>27</v>
      </c>
      <c r="K697" s="1709">
        <v>0.30000000000000004</v>
      </c>
      <c r="L697" s="1710">
        <v>627.19953049099104</v>
      </c>
    </row>
    <row r="698" spans="1:12">
      <c r="A698" s="1711" t="s">
        <v>1006</v>
      </c>
      <c r="B698" s="1711" t="s">
        <v>244</v>
      </c>
      <c r="C698" s="1712">
        <v>679.51441899916551</v>
      </c>
      <c r="D698" s="1707" t="s">
        <v>21</v>
      </c>
      <c r="E698" s="1707" t="s">
        <v>21</v>
      </c>
      <c r="F698" s="1706">
        <v>5</v>
      </c>
      <c r="G698" s="1707">
        <v>1078.1500085540733</v>
      </c>
      <c r="H698" s="1706">
        <v>8</v>
      </c>
      <c r="I698" s="1708">
        <v>206.94236363534915</v>
      </c>
      <c r="J698" s="1706" t="s">
        <v>27</v>
      </c>
      <c r="K698" s="1709">
        <v>0.4</v>
      </c>
      <c r="L698" s="1710">
        <v>431.26000342162934</v>
      </c>
    </row>
    <row r="699" spans="1:12">
      <c r="A699" s="1711" t="s">
        <v>1007</v>
      </c>
      <c r="B699" s="1711" t="s">
        <v>245</v>
      </c>
      <c r="C699" s="1712">
        <v>2590.6487224343182</v>
      </c>
      <c r="D699" s="1707" t="s">
        <v>21</v>
      </c>
      <c r="E699" s="1707" t="s">
        <v>21</v>
      </c>
      <c r="F699" s="1706">
        <v>33</v>
      </c>
      <c r="G699" s="1707">
        <v>6315.4301754425278</v>
      </c>
      <c r="H699" s="1706">
        <v>52</v>
      </c>
      <c r="I699" s="1708">
        <v>206.94236363534915</v>
      </c>
      <c r="J699" s="1706" t="s">
        <v>27</v>
      </c>
      <c r="K699" s="1709">
        <v>0.30000000000000004</v>
      </c>
      <c r="L699" s="1710">
        <v>1894.6290526327587</v>
      </c>
    </row>
    <row r="700" spans="1:12">
      <c r="A700" s="1711" t="s">
        <v>1008</v>
      </c>
      <c r="B700" s="1711" t="s">
        <v>246</v>
      </c>
      <c r="C700" s="1712">
        <v>1832.9515364764418</v>
      </c>
      <c r="D700" s="1707" t="s">
        <v>21</v>
      </c>
      <c r="E700" s="1707" t="s">
        <v>21</v>
      </c>
      <c r="F700" s="1706">
        <v>5</v>
      </c>
      <c r="G700" s="1707">
        <v>3341.5893729760096</v>
      </c>
      <c r="H700" s="1706">
        <v>30</v>
      </c>
      <c r="I700" s="1708">
        <v>206.94236363534915</v>
      </c>
      <c r="J700" s="1706" t="s">
        <v>27</v>
      </c>
      <c r="K700" s="1709">
        <v>0.30000000000000004</v>
      </c>
      <c r="L700" s="1710">
        <v>1002.4768118928031</v>
      </c>
    </row>
    <row r="701" spans="1:12">
      <c r="A701" s="1711" t="s">
        <v>6330</v>
      </c>
      <c r="B701" s="1711" t="s">
        <v>6331</v>
      </c>
      <c r="C701" s="1712">
        <v>354.69310881435985</v>
      </c>
      <c r="D701" s="1707" t="s">
        <v>21</v>
      </c>
      <c r="E701" s="1707" t="s">
        <v>21</v>
      </c>
      <c r="F701" s="1706">
        <v>5</v>
      </c>
      <c r="G701" s="1707">
        <v>1060.5055923492323</v>
      </c>
      <c r="H701" s="1706">
        <v>5</v>
      </c>
      <c r="I701" s="1708">
        <v>206.94236363534915</v>
      </c>
      <c r="J701" s="1706" t="s">
        <v>27</v>
      </c>
      <c r="K701" s="1709">
        <v>0.65</v>
      </c>
      <c r="L701" s="1710">
        <v>689.32863502700104</v>
      </c>
    </row>
    <row r="702" spans="1:12">
      <c r="A702" s="1711" t="s">
        <v>1009</v>
      </c>
      <c r="B702" s="1711" t="s">
        <v>247</v>
      </c>
      <c r="C702" s="1712">
        <v>6549.0132569734915</v>
      </c>
      <c r="D702" s="1707" t="s">
        <v>21</v>
      </c>
      <c r="E702" s="1707" t="s">
        <v>21</v>
      </c>
      <c r="F702" s="1706">
        <v>50</v>
      </c>
      <c r="G702" s="1707">
        <v>6549.0132569734915</v>
      </c>
      <c r="H702" s="1706">
        <v>50</v>
      </c>
      <c r="I702" s="1708">
        <v>206.94236363534915</v>
      </c>
      <c r="J702" s="1706" t="s">
        <v>27</v>
      </c>
      <c r="K702" s="1709">
        <v>0.30000000000000004</v>
      </c>
      <c r="L702" s="1710">
        <v>1964.7039770920478</v>
      </c>
    </row>
    <row r="703" spans="1:12">
      <c r="A703" s="1711" t="s">
        <v>1010</v>
      </c>
      <c r="B703" s="1711" t="s">
        <v>248</v>
      </c>
      <c r="C703" s="1712">
        <v>2049.160669794358</v>
      </c>
      <c r="D703" s="1707" t="s">
        <v>21</v>
      </c>
      <c r="E703" s="1707" t="s">
        <v>21</v>
      </c>
      <c r="F703" s="1706">
        <v>10</v>
      </c>
      <c r="G703" s="1707">
        <v>2949.7103188372866</v>
      </c>
      <c r="H703" s="1706">
        <v>37</v>
      </c>
      <c r="I703" s="1708">
        <v>206.94236363534915</v>
      </c>
      <c r="J703" s="1706" t="s">
        <v>27</v>
      </c>
      <c r="K703" s="1709">
        <v>0.30000000000000004</v>
      </c>
      <c r="L703" s="1710">
        <v>884.91309565118615</v>
      </c>
    </row>
    <row r="704" spans="1:12">
      <c r="A704" s="1711" t="s">
        <v>1011</v>
      </c>
      <c r="B704" s="1711" t="s">
        <v>249</v>
      </c>
      <c r="C704" s="1712">
        <v>2039.5084763426653</v>
      </c>
      <c r="D704" s="1707" t="s">
        <v>21</v>
      </c>
      <c r="E704" s="1707" t="s">
        <v>21</v>
      </c>
      <c r="F704" s="1706">
        <v>5</v>
      </c>
      <c r="G704" s="1707">
        <v>6612.7177337546618</v>
      </c>
      <c r="H704" s="1706">
        <v>100</v>
      </c>
      <c r="I704" s="1708">
        <v>206.94236363534915</v>
      </c>
      <c r="J704" s="1706" t="s">
        <v>27</v>
      </c>
      <c r="K704" s="1709">
        <v>0.30000000000000004</v>
      </c>
      <c r="L704" s="1710">
        <v>1983.8153201263988</v>
      </c>
    </row>
    <row r="705" spans="1:12">
      <c r="A705" s="1711" t="s">
        <v>1012</v>
      </c>
      <c r="B705" s="1711" t="s">
        <v>250</v>
      </c>
      <c r="C705" s="1712">
        <v>478.74879520395746</v>
      </c>
      <c r="D705" s="1707" t="s">
        <v>21</v>
      </c>
      <c r="E705" s="1707" t="s">
        <v>21</v>
      </c>
      <c r="F705" s="1706">
        <v>5</v>
      </c>
      <c r="G705" s="1707">
        <v>4516.26131604701</v>
      </c>
      <c r="H705" s="1706">
        <v>56</v>
      </c>
      <c r="I705" s="1708">
        <v>206.94236363534915</v>
      </c>
      <c r="J705" s="1706" t="s">
        <v>27</v>
      </c>
      <c r="K705" s="1709">
        <v>0.30000000000000004</v>
      </c>
      <c r="L705" s="1710">
        <v>1354.8783948141031</v>
      </c>
    </row>
    <row r="706" spans="1:12">
      <c r="A706" s="1711" t="s">
        <v>6332</v>
      </c>
      <c r="B706" s="1711" t="s">
        <v>6333</v>
      </c>
      <c r="C706" s="1712">
        <v>538.74041464750383</v>
      </c>
      <c r="D706" s="1707" t="s">
        <v>21</v>
      </c>
      <c r="E706" s="1707" t="s">
        <v>21</v>
      </c>
      <c r="F706" s="1706">
        <v>5</v>
      </c>
      <c r="G706" s="1707">
        <v>1218.0707078564651</v>
      </c>
      <c r="H706" s="1706">
        <v>24</v>
      </c>
      <c r="I706" s="1708">
        <v>206.94236363534915</v>
      </c>
      <c r="J706" s="1706" t="s">
        <v>27</v>
      </c>
      <c r="K706" s="1709">
        <v>0.30000000000000004</v>
      </c>
      <c r="L706" s="1710">
        <v>365.42121235693958</v>
      </c>
    </row>
    <row r="707" spans="1:12">
      <c r="A707" s="1711" t="s">
        <v>6334</v>
      </c>
      <c r="B707" s="1711" t="s">
        <v>6335</v>
      </c>
      <c r="C707" s="1712">
        <v>492.28187142748698</v>
      </c>
      <c r="D707" s="1707" t="s">
        <v>21</v>
      </c>
      <c r="E707" s="1707" t="s">
        <v>21</v>
      </c>
      <c r="F707" s="1706">
        <v>5</v>
      </c>
      <c r="G707" s="1707">
        <v>781.07791247798718</v>
      </c>
      <c r="H707" s="1706">
        <v>8</v>
      </c>
      <c r="I707" s="1708">
        <v>206.94236363534915</v>
      </c>
      <c r="J707" s="1706" t="s">
        <v>27</v>
      </c>
      <c r="K707" s="1709">
        <v>0.65</v>
      </c>
      <c r="L707" s="1710">
        <v>507.70064311069171</v>
      </c>
    </row>
    <row r="708" spans="1:12">
      <c r="A708" s="1711" t="s">
        <v>1013</v>
      </c>
      <c r="B708" s="1711" t="s">
        <v>251</v>
      </c>
      <c r="C708" s="1712">
        <v>1373.1770218945833</v>
      </c>
      <c r="D708" s="1707" t="s">
        <v>21</v>
      </c>
      <c r="E708" s="1707" t="s">
        <v>21</v>
      </c>
      <c r="F708" s="1706">
        <v>10</v>
      </c>
      <c r="G708" s="1707">
        <v>1943.8977367126945</v>
      </c>
      <c r="H708" s="1706">
        <v>15</v>
      </c>
      <c r="I708" s="1708">
        <v>206.94236363534915</v>
      </c>
      <c r="J708" s="1706" t="s">
        <v>27</v>
      </c>
      <c r="K708" s="1709">
        <v>0.30000000000000004</v>
      </c>
      <c r="L708" s="1710">
        <v>583.16932101380849</v>
      </c>
    </row>
    <row r="709" spans="1:12">
      <c r="A709" s="1711" t="s">
        <v>1014</v>
      </c>
      <c r="B709" s="1711" t="s">
        <v>6336</v>
      </c>
      <c r="C709" s="1712">
        <v>493.15632236799883</v>
      </c>
      <c r="D709" s="1707" t="s">
        <v>21</v>
      </c>
      <c r="E709" s="1707" t="s">
        <v>21</v>
      </c>
      <c r="F709" s="1706">
        <v>5</v>
      </c>
      <c r="G709" s="1707">
        <v>425.16778083765337</v>
      </c>
      <c r="H709" s="1706">
        <v>5</v>
      </c>
      <c r="I709" s="1708">
        <v>206.94236363534915</v>
      </c>
      <c r="J709" s="1706" t="s">
        <v>27</v>
      </c>
      <c r="K709" s="1709">
        <v>1</v>
      </c>
      <c r="L709" s="1710">
        <v>425.16778083765337</v>
      </c>
    </row>
    <row r="710" spans="1:12">
      <c r="A710" s="1711" t="s">
        <v>1015</v>
      </c>
      <c r="B710" s="1711" t="s">
        <v>252</v>
      </c>
      <c r="C710" s="1712">
        <v>440.48914230928051</v>
      </c>
      <c r="D710" s="1707" t="s">
        <v>21</v>
      </c>
      <c r="E710" s="1707" t="s">
        <v>21</v>
      </c>
      <c r="F710" s="1706">
        <v>5</v>
      </c>
      <c r="G710" s="1707">
        <v>338.02753746777404</v>
      </c>
      <c r="H710" s="1706">
        <v>5</v>
      </c>
      <c r="I710" s="1708">
        <v>206.94236363534915</v>
      </c>
      <c r="J710" s="1706" t="s">
        <v>27</v>
      </c>
      <c r="K710" s="1709">
        <v>1</v>
      </c>
      <c r="L710" s="1710">
        <v>338.02753746777404</v>
      </c>
    </row>
    <row r="711" spans="1:12">
      <c r="A711" s="1711" t="s">
        <v>1016</v>
      </c>
      <c r="B711" s="1711" t="s">
        <v>6337</v>
      </c>
      <c r="C711" s="1712">
        <v>1426.8017870452782</v>
      </c>
      <c r="D711" s="1707" t="s">
        <v>21</v>
      </c>
      <c r="E711" s="1707" t="s">
        <v>21</v>
      </c>
      <c r="F711" s="1706">
        <v>10</v>
      </c>
      <c r="G711" s="1707">
        <v>3213.6555686737947</v>
      </c>
      <c r="H711" s="1706">
        <v>32</v>
      </c>
      <c r="I711" s="1708">
        <v>206.94236363534915</v>
      </c>
      <c r="J711" s="1706" t="s">
        <v>27</v>
      </c>
      <c r="K711" s="1709">
        <v>0.30000000000000004</v>
      </c>
      <c r="L711" s="1710">
        <v>964.0966706021386</v>
      </c>
    </row>
    <row r="712" spans="1:12">
      <c r="A712" s="1711" t="s">
        <v>1017</v>
      </c>
      <c r="B712" s="1711" t="s">
        <v>6338</v>
      </c>
      <c r="C712" s="1712">
        <v>496.02907764392887</v>
      </c>
      <c r="D712" s="1707" t="s">
        <v>21</v>
      </c>
      <c r="E712" s="1707" t="s">
        <v>21</v>
      </c>
      <c r="F712" s="1706">
        <v>5</v>
      </c>
      <c r="G712" s="1707">
        <v>1471.808286368183</v>
      </c>
      <c r="H712" s="1706">
        <v>10</v>
      </c>
      <c r="I712" s="1708">
        <v>206.94236363534915</v>
      </c>
      <c r="J712" s="1706" t="s">
        <v>27</v>
      </c>
      <c r="K712" s="1709">
        <v>0.4</v>
      </c>
      <c r="L712" s="1710">
        <v>588.72331454727316</v>
      </c>
    </row>
    <row r="713" spans="1:12">
      <c r="A713" s="1711" t="s">
        <v>1018</v>
      </c>
      <c r="B713" s="1711" t="s">
        <v>6339</v>
      </c>
      <c r="C713" s="1712">
        <v>433.78604666544362</v>
      </c>
      <c r="D713" s="1707" t="s">
        <v>21</v>
      </c>
      <c r="E713" s="1707" t="s">
        <v>21</v>
      </c>
      <c r="F713" s="1706">
        <v>5</v>
      </c>
      <c r="G713" s="1707">
        <v>604.23619303729572</v>
      </c>
      <c r="H713" s="1706">
        <v>5</v>
      </c>
      <c r="I713" s="1708">
        <v>206.94236363534915</v>
      </c>
      <c r="J713" s="1706" t="s">
        <v>27</v>
      </c>
      <c r="K713" s="1709">
        <v>0.65</v>
      </c>
      <c r="L713" s="1710">
        <v>392.75352547424222</v>
      </c>
    </row>
    <row r="714" spans="1:12">
      <c r="A714" s="1711" t="s">
        <v>1019</v>
      </c>
      <c r="B714" s="1711" t="s">
        <v>6340</v>
      </c>
      <c r="C714" s="1712">
        <v>842.67488093949316</v>
      </c>
      <c r="D714" s="1707" t="s">
        <v>21</v>
      </c>
      <c r="E714" s="1707" t="s">
        <v>21</v>
      </c>
      <c r="F714" s="1706">
        <v>10</v>
      </c>
      <c r="G714" s="1707">
        <v>3469.3307882315726</v>
      </c>
      <c r="H714" s="1706">
        <v>50</v>
      </c>
      <c r="I714" s="1708">
        <v>206.94236363534915</v>
      </c>
      <c r="J714" s="1706" t="s">
        <v>27</v>
      </c>
      <c r="K714" s="1709">
        <v>0.30000000000000004</v>
      </c>
      <c r="L714" s="1710">
        <v>1040.7992364694719</v>
      </c>
    </row>
    <row r="715" spans="1:12">
      <c r="A715" s="1711" t="s">
        <v>1020</v>
      </c>
      <c r="B715" s="1711" t="s">
        <v>6341</v>
      </c>
      <c r="C715" s="1712">
        <v>361.96716476719138</v>
      </c>
      <c r="D715" s="1707" t="s">
        <v>21</v>
      </c>
      <c r="E715" s="1707" t="s">
        <v>21</v>
      </c>
      <c r="F715" s="1706">
        <v>5</v>
      </c>
      <c r="G715" s="1707">
        <v>1799.3023878242132</v>
      </c>
      <c r="H715" s="1706">
        <v>15</v>
      </c>
      <c r="I715" s="1708">
        <v>206.94236363534915</v>
      </c>
      <c r="J715" s="1706" t="s">
        <v>27</v>
      </c>
      <c r="K715" s="1709">
        <v>0.30000000000000004</v>
      </c>
      <c r="L715" s="1710">
        <v>539.79071634726404</v>
      </c>
    </row>
    <row r="716" spans="1:12">
      <c r="A716" s="1711" t="s">
        <v>1021</v>
      </c>
      <c r="B716" s="1711" t="s">
        <v>6342</v>
      </c>
      <c r="C716" s="1712">
        <v>359.09440949126133</v>
      </c>
      <c r="D716" s="1707" t="s">
        <v>21</v>
      </c>
      <c r="E716" s="1707" t="s">
        <v>21</v>
      </c>
      <c r="F716" s="1706">
        <v>5</v>
      </c>
      <c r="G716" s="1707">
        <v>639.66684144043347</v>
      </c>
      <c r="H716" s="1706">
        <v>5</v>
      </c>
      <c r="I716" s="1708">
        <v>206.94236363534915</v>
      </c>
      <c r="J716" s="1706" t="s">
        <v>27</v>
      </c>
      <c r="K716" s="1709">
        <v>0.65</v>
      </c>
      <c r="L716" s="1710">
        <v>415.78344693628179</v>
      </c>
    </row>
    <row r="717" spans="1:12">
      <c r="A717" s="1711" t="s">
        <v>1022</v>
      </c>
      <c r="B717" s="1711" t="s">
        <v>6343</v>
      </c>
      <c r="C717" s="1712">
        <v>2119.1358085444303</v>
      </c>
      <c r="D717" s="1707" t="s">
        <v>21</v>
      </c>
      <c r="E717" s="1707" t="s">
        <v>21</v>
      </c>
      <c r="F717" s="1706">
        <v>23</v>
      </c>
      <c r="G717" s="1707">
        <v>5187.2384432377667</v>
      </c>
      <c r="H717" s="1706">
        <v>62</v>
      </c>
      <c r="I717" s="1708">
        <v>206.94236363534915</v>
      </c>
      <c r="J717" s="1706" t="s">
        <v>27</v>
      </c>
      <c r="K717" s="1709">
        <v>0.30000000000000004</v>
      </c>
      <c r="L717" s="1710">
        <v>1556.1715329713302</v>
      </c>
    </row>
    <row r="718" spans="1:12">
      <c r="A718" s="1711" t="s">
        <v>1023</v>
      </c>
      <c r="B718" s="1711" t="s">
        <v>6344</v>
      </c>
      <c r="C718" s="1712">
        <v>655.94578800403735</v>
      </c>
      <c r="D718" s="1707" t="s">
        <v>21</v>
      </c>
      <c r="E718" s="1707" t="s">
        <v>21</v>
      </c>
      <c r="F718" s="1706">
        <v>5</v>
      </c>
      <c r="G718" s="1707">
        <v>2829.6639467911386</v>
      </c>
      <c r="H718" s="1706">
        <v>27</v>
      </c>
      <c r="I718" s="1708">
        <v>206.94236363534915</v>
      </c>
      <c r="J718" s="1706" t="s">
        <v>27</v>
      </c>
      <c r="K718" s="1709">
        <v>0.30000000000000004</v>
      </c>
      <c r="L718" s="1710">
        <v>848.89918403734168</v>
      </c>
    </row>
    <row r="719" spans="1:12">
      <c r="A719" s="1711" t="s">
        <v>1024</v>
      </c>
      <c r="B719" s="1711" t="s">
        <v>6345</v>
      </c>
      <c r="C719" s="1712">
        <v>448.14982304509408</v>
      </c>
      <c r="D719" s="1707" t="s">
        <v>21</v>
      </c>
      <c r="E719" s="1707" t="s">
        <v>21</v>
      </c>
      <c r="F719" s="1706">
        <v>5</v>
      </c>
      <c r="G719" s="1707">
        <v>2302.9921462039556</v>
      </c>
      <c r="H719" s="1706">
        <v>18</v>
      </c>
      <c r="I719" s="1708">
        <v>206.94236363534915</v>
      </c>
      <c r="J719" s="1706" t="s">
        <v>27</v>
      </c>
      <c r="K719" s="1709">
        <v>0.30000000000000004</v>
      </c>
      <c r="L719" s="1710">
        <v>690.89764386118679</v>
      </c>
    </row>
    <row r="720" spans="1:12">
      <c r="A720" s="1711" t="s">
        <v>1025</v>
      </c>
      <c r="B720" s="1711" t="s">
        <v>6346</v>
      </c>
      <c r="C720" s="1712">
        <v>4743.8765456525553</v>
      </c>
      <c r="D720" s="1707" t="s">
        <v>21</v>
      </c>
      <c r="E720" s="1707" t="s">
        <v>21</v>
      </c>
      <c r="F720" s="1706">
        <v>68</v>
      </c>
      <c r="G720" s="1707">
        <v>2777.9543518243977</v>
      </c>
      <c r="H720" s="1706">
        <v>36</v>
      </c>
      <c r="I720" s="1708">
        <v>206.94236363534915</v>
      </c>
      <c r="J720" s="1706" t="s">
        <v>27</v>
      </c>
      <c r="K720" s="1709">
        <v>0.30000000000000004</v>
      </c>
      <c r="L720" s="1710">
        <v>833.38630554731947</v>
      </c>
    </row>
    <row r="721" spans="1:12">
      <c r="A721" s="1711" t="s">
        <v>1026</v>
      </c>
      <c r="B721" s="1711" t="s">
        <v>6347</v>
      </c>
      <c r="C721" s="1712">
        <v>1196.9813649708708</v>
      </c>
      <c r="D721" s="1707" t="s">
        <v>21</v>
      </c>
      <c r="E721" s="1707" t="s">
        <v>21</v>
      </c>
      <c r="F721" s="1706">
        <v>8</v>
      </c>
      <c r="G721" s="1707">
        <v>1131.8655787164557</v>
      </c>
      <c r="H721" s="1706">
        <v>8</v>
      </c>
      <c r="I721" s="1708">
        <v>206.94236363534915</v>
      </c>
      <c r="J721" s="1706" t="s">
        <v>27</v>
      </c>
      <c r="K721" s="1709">
        <v>0.4</v>
      </c>
      <c r="L721" s="1710">
        <v>452.7462314865823</v>
      </c>
    </row>
    <row r="722" spans="1:12">
      <c r="A722" s="1711" t="s">
        <v>1027</v>
      </c>
      <c r="B722" s="1711" t="s">
        <v>6348</v>
      </c>
      <c r="C722" s="1712">
        <v>457.72567396486107</v>
      </c>
      <c r="D722" s="1707" t="s">
        <v>21</v>
      </c>
      <c r="E722" s="1707" t="s">
        <v>21</v>
      </c>
      <c r="F722" s="1706">
        <v>5</v>
      </c>
      <c r="G722" s="1707">
        <v>432.82846157346694</v>
      </c>
      <c r="H722" s="1706">
        <v>5</v>
      </c>
      <c r="I722" s="1708">
        <v>206.94236363534915</v>
      </c>
      <c r="J722" s="1706" t="s">
        <v>27</v>
      </c>
      <c r="K722" s="1709">
        <v>1</v>
      </c>
      <c r="L722" s="1710">
        <v>432.82846157346694</v>
      </c>
    </row>
    <row r="723" spans="1:12">
      <c r="A723" s="1711" t="s">
        <v>1028</v>
      </c>
      <c r="B723" s="1711" t="s">
        <v>253</v>
      </c>
      <c r="C723" s="1712">
        <v>2144.033020935824</v>
      </c>
      <c r="D723" s="1707" t="s">
        <v>21</v>
      </c>
      <c r="E723" s="1707" t="s">
        <v>21</v>
      </c>
      <c r="F723" s="1706">
        <v>20</v>
      </c>
      <c r="G723" s="1707">
        <v>4589.705345844307</v>
      </c>
      <c r="H723" s="1706">
        <v>57</v>
      </c>
      <c r="I723" s="1708">
        <v>206.94236363534915</v>
      </c>
      <c r="J723" s="1706" t="s">
        <v>27</v>
      </c>
      <c r="K723" s="1709">
        <v>0.30000000000000004</v>
      </c>
      <c r="L723" s="1710">
        <v>1376.9116037532922</v>
      </c>
    </row>
    <row r="724" spans="1:12">
      <c r="A724" s="1711" t="s">
        <v>1029</v>
      </c>
      <c r="B724" s="1711" t="s">
        <v>6349</v>
      </c>
      <c r="C724" s="1712">
        <v>366.75509022707485</v>
      </c>
      <c r="D724" s="1707" t="s">
        <v>21</v>
      </c>
      <c r="E724" s="1707" t="s">
        <v>21</v>
      </c>
      <c r="F724" s="1706">
        <v>5</v>
      </c>
      <c r="G724" s="1707">
        <v>2953.1924236561331</v>
      </c>
      <c r="H724" s="1706">
        <v>35</v>
      </c>
      <c r="I724" s="1708">
        <v>206.94236363534915</v>
      </c>
      <c r="J724" s="1706" t="s">
        <v>27</v>
      </c>
      <c r="K724" s="1709">
        <v>0.30000000000000004</v>
      </c>
      <c r="L724" s="1710">
        <v>885.95772709684002</v>
      </c>
    </row>
    <row r="725" spans="1:12">
      <c r="A725" s="1711" t="s">
        <v>1030</v>
      </c>
      <c r="B725" s="1711" t="s">
        <v>254</v>
      </c>
      <c r="C725" s="1712">
        <v>342.81546292765739</v>
      </c>
      <c r="D725" s="1707" t="s">
        <v>21</v>
      </c>
      <c r="E725" s="1707" t="s">
        <v>21</v>
      </c>
      <c r="F725" s="1706">
        <v>5</v>
      </c>
      <c r="G725" s="1707">
        <v>1952.5160025404848</v>
      </c>
      <c r="H725" s="1706">
        <v>22</v>
      </c>
      <c r="I725" s="1708">
        <v>206.94236363534915</v>
      </c>
      <c r="J725" s="1706" t="s">
        <v>27</v>
      </c>
      <c r="K725" s="1709">
        <v>0.30000000000000004</v>
      </c>
      <c r="L725" s="1710">
        <v>585.75480076214558</v>
      </c>
    </row>
    <row r="726" spans="1:12">
      <c r="A726" s="1711" t="s">
        <v>1031</v>
      </c>
      <c r="B726" s="1711" t="s">
        <v>6350</v>
      </c>
      <c r="C726" s="1712">
        <v>1371.2618517106296</v>
      </c>
      <c r="D726" s="1707" t="s">
        <v>21</v>
      </c>
      <c r="E726" s="1707" t="s">
        <v>21</v>
      </c>
      <c r="F726" s="1706">
        <v>13</v>
      </c>
      <c r="G726" s="1707">
        <v>3728.8363481572569</v>
      </c>
      <c r="H726" s="1706">
        <v>42</v>
      </c>
      <c r="I726" s="1708">
        <v>206.94236363534915</v>
      </c>
      <c r="J726" s="1706" t="s">
        <v>27</v>
      </c>
      <c r="K726" s="1709">
        <v>0.30000000000000004</v>
      </c>
      <c r="L726" s="1710">
        <v>1118.6509044471773</v>
      </c>
    </row>
    <row r="727" spans="1:12">
      <c r="A727" s="1711" t="s">
        <v>1032</v>
      </c>
      <c r="B727" s="1711" t="s">
        <v>6351</v>
      </c>
      <c r="C727" s="1712">
        <v>379.20369642277194</v>
      </c>
      <c r="D727" s="1707" t="s">
        <v>21</v>
      </c>
      <c r="E727" s="1707" t="s">
        <v>21</v>
      </c>
      <c r="F727" s="1706">
        <v>5</v>
      </c>
      <c r="G727" s="1707">
        <v>2520.3639620826657</v>
      </c>
      <c r="H727" s="1706">
        <v>22</v>
      </c>
      <c r="I727" s="1708">
        <v>206.94236363534915</v>
      </c>
      <c r="J727" s="1706" t="s">
        <v>27</v>
      </c>
      <c r="K727" s="1709">
        <v>0.30000000000000004</v>
      </c>
      <c r="L727" s="1710">
        <v>756.1091886247998</v>
      </c>
    </row>
    <row r="728" spans="1:12">
      <c r="A728" s="1711" t="s">
        <v>1033</v>
      </c>
      <c r="B728" s="1711" t="s">
        <v>6352</v>
      </c>
      <c r="C728" s="1712">
        <v>379.20369642277194</v>
      </c>
      <c r="D728" s="1707" t="s">
        <v>21</v>
      </c>
      <c r="E728" s="1707" t="s">
        <v>21</v>
      </c>
      <c r="F728" s="1706">
        <v>5</v>
      </c>
      <c r="G728" s="1707">
        <v>2102.8568619808261</v>
      </c>
      <c r="H728" s="1706">
        <v>15</v>
      </c>
      <c r="I728" s="1708">
        <v>206.94236363534915</v>
      </c>
      <c r="J728" s="1706" t="s">
        <v>27</v>
      </c>
      <c r="K728" s="1709">
        <v>0.4</v>
      </c>
      <c r="L728" s="1710">
        <v>841.14274479233052</v>
      </c>
    </row>
    <row r="729" spans="1:12">
      <c r="A729" s="1711" t="s">
        <v>1623</v>
      </c>
      <c r="B729" s="1711" t="s">
        <v>6353</v>
      </c>
      <c r="C729" s="1712">
        <v>30656.045057024596</v>
      </c>
      <c r="D729" s="1707" t="s">
        <v>21</v>
      </c>
      <c r="E729" s="1707" t="s">
        <v>21</v>
      </c>
      <c r="F729" s="1706">
        <v>49</v>
      </c>
      <c r="G729" s="1707">
        <v>30656.045057024596</v>
      </c>
      <c r="H729" s="1706">
        <v>49</v>
      </c>
      <c r="I729" s="1708">
        <v>206.94236363534915</v>
      </c>
      <c r="J729" s="1706" t="s">
        <v>22</v>
      </c>
      <c r="K729" s="1709">
        <v>0</v>
      </c>
      <c r="L729" s="1710">
        <v>0</v>
      </c>
    </row>
    <row r="730" spans="1:12">
      <c r="A730" s="1711" t="s">
        <v>1624</v>
      </c>
      <c r="B730" s="1711" t="s">
        <v>6354</v>
      </c>
      <c r="C730" s="1712">
        <v>19612.300396098744</v>
      </c>
      <c r="D730" s="1707" t="s">
        <v>21</v>
      </c>
      <c r="E730" s="1707" t="s">
        <v>21</v>
      </c>
      <c r="F730" s="1706">
        <v>17</v>
      </c>
      <c r="G730" s="1707">
        <v>19612.300396098744</v>
      </c>
      <c r="H730" s="1706">
        <v>17</v>
      </c>
      <c r="I730" s="1708">
        <v>206.94236363534915</v>
      </c>
      <c r="J730" s="1706" t="s">
        <v>22</v>
      </c>
      <c r="K730" s="1709">
        <v>0</v>
      </c>
      <c r="L730" s="1710">
        <v>0</v>
      </c>
    </row>
    <row r="731" spans="1:12">
      <c r="A731" s="1711" t="s">
        <v>1034</v>
      </c>
      <c r="B731" s="1711" t="s">
        <v>255</v>
      </c>
      <c r="C731" s="1712">
        <v>14395.482551025028</v>
      </c>
      <c r="D731" s="1707" t="s">
        <v>21</v>
      </c>
      <c r="E731" s="1707" t="s">
        <v>21</v>
      </c>
      <c r="F731" s="1706">
        <v>14</v>
      </c>
      <c r="G731" s="1707">
        <v>16667.945394715538</v>
      </c>
      <c r="H731" s="1706">
        <v>54</v>
      </c>
      <c r="I731" s="1708">
        <v>206.94236363534915</v>
      </c>
      <c r="J731" s="1706" t="s">
        <v>22</v>
      </c>
      <c r="K731" s="1709">
        <v>0</v>
      </c>
      <c r="L731" s="1710">
        <v>0</v>
      </c>
    </row>
    <row r="732" spans="1:12">
      <c r="A732" s="1711" t="s">
        <v>1035</v>
      </c>
      <c r="B732" s="1711" t="s">
        <v>256</v>
      </c>
      <c r="C732" s="1712">
        <v>10871.910172320539</v>
      </c>
      <c r="D732" s="1707" t="s">
        <v>21</v>
      </c>
      <c r="E732" s="1707" t="s">
        <v>21</v>
      </c>
      <c r="F732" s="1706">
        <v>26</v>
      </c>
      <c r="G732" s="1707">
        <v>12240.793907389843</v>
      </c>
      <c r="H732" s="1706">
        <v>98</v>
      </c>
      <c r="I732" s="1708">
        <v>206.94236363534915</v>
      </c>
      <c r="J732" s="1706" t="s">
        <v>22</v>
      </c>
      <c r="K732" s="1709">
        <v>0</v>
      </c>
      <c r="L732" s="1710">
        <v>0</v>
      </c>
    </row>
    <row r="733" spans="1:12">
      <c r="A733" s="1711" t="s">
        <v>1036</v>
      </c>
      <c r="B733" s="1711" t="s">
        <v>6355</v>
      </c>
      <c r="C733" s="1712">
        <v>10296.554244181394</v>
      </c>
      <c r="D733" s="1707" t="s">
        <v>21</v>
      </c>
      <c r="E733" s="1707" t="s">
        <v>21</v>
      </c>
      <c r="F733" s="1706">
        <v>55</v>
      </c>
      <c r="G733" s="1707">
        <v>10296.554244181394</v>
      </c>
      <c r="H733" s="1706">
        <v>55</v>
      </c>
      <c r="I733" s="1708">
        <v>206.94236363534915</v>
      </c>
      <c r="J733" s="1706" t="s">
        <v>22</v>
      </c>
      <c r="K733" s="1709">
        <v>0</v>
      </c>
      <c r="L733" s="1710">
        <v>0</v>
      </c>
    </row>
    <row r="734" spans="1:12">
      <c r="A734" s="1711" t="s">
        <v>1037</v>
      </c>
      <c r="B734" s="1711" t="s">
        <v>6356</v>
      </c>
      <c r="C734" s="1712">
        <v>9479.8577421583814</v>
      </c>
      <c r="D734" s="1707" t="s">
        <v>21</v>
      </c>
      <c r="E734" s="1707" t="s">
        <v>21</v>
      </c>
      <c r="F734" s="1706">
        <v>15</v>
      </c>
      <c r="G734" s="1707">
        <v>9479.8577421583814</v>
      </c>
      <c r="H734" s="1706">
        <v>15</v>
      </c>
      <c r="I734" s="1708">
        <v>206.94236363534915</v>
      </c>
      <c r="J734" s="1706" t="s">
        <v>22</v>
      </c>
      <c r="K734" s="1709">
        <v>0</v>
      </c>
      <c r="L734" s="1710">
        <v>0</v>
      </c>
    </row>
    <row r="735" spans="1:12">
      <c r="A735" s="1711" t="s">
        <v>1038</v>
      </c>
      <c r="B735" s="1711" t="s">
        <v>257</v>
      </c>
      <c r="C735" s="1712">
        <v>8551.1792138532528</v>
      </c>
      <c r="D735" s="1707" t="s">
        <v>21</v>
      </c>
      <c r="E735" s="1707" t="s">
        <v>21</v>
      </c>
      <c r="F735" s="1706">
        <v>16</v>
      </c>
      <c r="G735" s="1707">
        <v>8551.1792138532528</v>
      </c>
      <c r="H735" s="1706">
        <v>16</v>
      </c>
      <c r="I735" s="1708">
        <v>206.94236363534915</v>
      </c>
      <c r="J735" s="1706" t="s">
        <v>22</v>
      </c>
      <c r="K735" s="1709">
        <v>0</v>
      </c>
      <c r="L735" s="1710">
        <v>0</v>
      </c>
    </row>
    <row r="736" spans="1:12">
      <c r="A736" s="1711" t="s">
        <v>1039</v>
      </c>
      <c r="B736" s="1711" t="s">
        <v>6357</v>
      </c>
      <c r="C736" s="1712">
        <v>6637.8311441019378</v>
      </c>
      <c r="D736" s="1707" t="s">
        <v>21</v>
      </c>
      <c r="E736" s="1707" t="s">
        <v>21</v>
      </c>
      <c r="F736" s="1706">
        <v>9</v>
      </c>
      <c r="G736" s="1707">
        <v>6637.8311441019378</v>
      </c>
      <c r="H736" s="1706">
        <v>9</v>
      </c>
      <c r="I736" s="1708">
        <v>206.94236363534915</v>
      </c>
      <c r="J736" s="1706" t="s">
        <v>22</v>
      </c>
      <c r="K736" s="1709">
        <v>0</v>
      </c>
      <c r="L736" s="1710">
        <v>0</v>
      </c>
    </row>
    <row r="737" spans="1:12">
      <c r="A737" s="1711" t="s">
        <v>1040</v>
      </c>
      <c r="B737" s="1711" t="s">
        <v>6358</v>
      </c>
      <c r="C737" s="1712">
        <v>5457.1930566620495</v>
      </c>
      <c r="D737" s="1707" t="s">
        <v>21</v>
      </c>
      <c r="E737" s="1707" t="s">
        <v>21</v>
      </c>
      <c r="F737" s="1706">
        <v>5</v>
      </c>
      <c r="G737" s="1707">
        <v>5457.1930566620495</v>
      </c>
      <c r="H737" s="1706">
        <v>5</v>
      </c>
      <c r="I737" s="1708">
        <v>312.84468179692556</v>
      </c>
      <c r="J737" s="1706" t="s">
        <v>22</v>
      </c>
      <c r="K737" s="1709">
        <v>0</v>
      </c>
      <c r="L737" s="1710">
        <v>0</v>
      </c>
    </row>
    <row r="738" spans="1:12">
      <c r="A738" s="1711" t="s">
        <v>1041</v>
      </c>
      <c r="B738" s="1711" t="s">
        <v>258</v>
      </c>
      <c r="C738" s="1712">
        <v>514.67367758847615</v>
      </c>
      <c r="D738" s="1707" t="s">
        <v>21</v>
      </c>
      <c r="E738" s="1707" t="s">
        <v>21</v>
      </c>
      <c r="F738" s="1706">
        <v>5</v>
      </c>
      <c r="G738" s="1707">
        <v>2993.473050567603</v>
      </c>
      <c r="H738" s="1706">
        <v>27</v>
      </c>
      <c r="I738" s="1708">
        <v>204.70605995317362</v>
      </c>
      <c r="J738" s="1706" t="s">
        <v>27</v>
      </c>
      <c r="K738" s="1709">
        <v>0.30000000000000004</v>
      </c>
      <c r="L738" s="1710">
        <v>898.04191517028107</v>
      </c>
    </row>
    <row r="739" spans="1:12">
      <c r="A739" s="1711" t="s">
        <v>1042</v>
      </c>
      <c r="B739" s="1711" t="s">
        <v>259</v>
      </c>
      <c r="C739" s="1712">
        <v>358.0734459483246</v>
      </c>
      <c r="D739" s="1707" t="s">
        <v>21</v>
      </c>
      <c r="E739" s="1707" t="s">
        <v>21</v>
      </c>
      <c r="F739" s="1706">
        <v>5</v>
      </c>
      <c r="G739" s="1707">
        <v>1470.366319188279</v>
      </c>
      <c r="H739" s="1706">
        <v>8</v>
      </c>
      <c r="I739" s="1708">
        <v>204.70605995317362</v>
      </c>
      <c r="J739" s="1706" t="s">
        <v>27</v>
      </c>
      <c r="K739" s="1709">
        <v>0.4</v>
      </c>
      <c r="L739" s="1710">
        <v>588.14652767531163</v>
      </c>
    </row>
    <row r="740" spans="1:12">
      <c r="A740" s="1711" t="s">
        <v>1043</v>
      </c>
      <c r="B740" s="1711" t="s">
        <v>260</v>
      </c>
      <c r="C740" s="1712">
        <v>358.0734459483246</v>
      </c>
      <c r="D740" s="1707" t="s">
        <v>21</v>
      </c>
      <c r="E740" s="1707" t="s">
        <v>21</v>
      </c>
      <c r="F740" s="1706">
        <v>5</v>
      </c>
      <c r="G740" s="1707">
        <v>527.40412191045266</v>
      </c>
      <c r="H740" s="1706">
        <v>5</v>
      </c>
      <c r="I740" s="1708">
        <v>204.70605995317362</v>
      </c>
      <c r="J740" s="1706" t="s">
        <v>27</v>
      </c>
      <c r="K740" s="1709">
        <v>0.65</v>
      </c>
      <c r="L740" s="1710">
        <v>342.81267924179423</v>
      </c>
    </row>
    <row r="741" spans="1:12">
      <c r="A741" s="1711" t="s">
        <v>1044</v>
      </c>
      <c r="B741" s="1711" t="s">
        <v>261</v>
      </c>
      <c r="C741" s="1712">
        <v>1023.8914504675338</v>
      </c>
      <c r="D741" s="1707" t="s">
        <v>21</v>
      </c>
      <c r="E741" s="1707" t="s">
        <v>21</v>
      </c>
      <c r="F741" s="1706">
        <v>5</v>
      </c>
      <c r="G741" s="1707">
        <v>951.14605434195425</v>
      </c>
      <c r="H741" s="1706">
        <v>5</v>
      </c>
      <c r="I741" s="1708">
        <v>204.70605995317362</v>
      </c>
      <c r="J741" s="1706" t="s">
        <v>27</v>
      </c>
      <c r="K741" s="1709">
        <v>0.65</v>
      </c>
      <c r="L741" s="1710">
        <v>618.24493532227029</v>
      </c>
    </row>
    <row r="742" spans="1:12">
      <c r="A742" s="1711" t="s">
        <v>1045</v>
      </c>
      <c r="B742" s="1711" t="s">
        <v>262</v>
      </c>
      <c r="C742" s="1712">
        <v>7356.3781831992437</v>
      </c>
      <c r="D742" s="1707" t="s">
        <v>21</v>
      </c>
      <c r="E742" s="1707" t="s">
        <v>21</v>
      </c>
      <c r="F742" s="1706">
        <v>10</v>
      </c>
      <c r="G742" s="1707">
        <v>6638.9267139107142</v>
      </c>
      <c r="H742" s="1706">
        <v>15</v>
      </c>
      <c r="I742" s="1708">
        <v>204.70605995317362</v>
      </c>
      <c r="J742" s="1706" t="s">
        <v>22</v>
      </c>
      <c r="K742" s="1709">
        <v>0</v>
      </c>
      <c r="L742" s="1710">
        <v>0</v>
      </c>
    </row>
    <row r="743" spans="1:12">
      <c r="A743" s="1711" t="s">
        <v>6359</v>
      </c>
      <c r="B743" s="1711" t="s">
        <v>263</v>
      </c>
      <c r="C743" s="1712">
        <v>1156.6517983967167</v>
      </c>
      <c r="D743" s="1707" t="s">
        <v>21</v>
      </c>
      <c r="E743" s="1707" t="s">
        <v>21</v>
      </c>
      <c r="F743" s="1706">
        <v>5</v>
      </c>
      <c r="G743" s="1707">
        <v>3138.054525367193</v>
      </c>
      <c r="H743" s="1706">
        <v>37</v>
      </c>
      <c r="I743" s="1708">
        <v>204.70605995317362</v>
      </c>
      <c r="J743" s="1706" t="s">
        <v>22</v>
      </c>
      <c r="K743" s="1709">
        <v>0</v>
      </c>
      <c r="L743" s="1710">
        <v>0</v>
      </c>
    </row>
    <row r="744" spans="1:12">
      <c r="A744" s="1711" t="s">
        <v>6360</v>
      </c>
      <c r="B744" s="1711" t="s">
        <v>264</v>
      </c>
      <c r="C744" s="1712">
        <v>836.57205544416615</v>
      </c>
      <c r="D744" s="1707" t="s">
        <v>21</v>
      </c>
      <c r="E744" s="1707" t="s">
        <v>21</v>
      </c>
      <c r="F744" s="1706">
        <v>5</v>
      </c>
      <c r="G744" s="1707">
        <v>1453.9986050600235</v>
      </c>
      <c r="H744" s="1706">
        <v>9</v>
      </c>
      <c r="I744" s="1708">
        <v>204.70605995317362</v>
      </c>
      <c r="J744" s="1706" t="s">
        <v>22</v>
      </c>
      <c r="K744" s="1709">
        <v>0</v>
      </c>
      <c r="L744" s="1710">
        <v>0</v>
      </c>
    </row>
    <row r="745" spans="1:12">
      <c r="A745" s="1711" t="s">
        <v>6361</v>
      </c>
      <c r="B745" s="1711" t="s">
        <v>265</v>
      </c>
      <c r="C745" s="1712">
        <v>609.24269255172976</v>
      </c>
      <c r="D745" s="1707" t="s">
        <v>21</v>
      </c>
      <c r="E745" s="1707" t="s">
        <v>21</v>
      </c>
      <c r="F745" s="1706">
        <v>5</v>
      </c>
      <c r="G745" s="1707">
        <v>914.77335627916432</v>
      </c>
      <c r="H745" s="1706">
        <v>5</v>
      </c>
      <c r="I745" s="1708">
        <v>204.70605995317362</v>
      </c>
      <c r="J745" s="1706" t="s">
        <v>22</v>
      </c>
      <c r="K745" s="1709">
        <v>0</v>
      </c>
      <c r="L745" s="1710">
        <v>0</v>
      </c>
    </row>
    <row r="746" spans="1:12">
      <c r="A746" s="1711" t="s">
        <v>6362</v>
      </c>
      <c r="B746" s="1711" t="s">
        <v>266</v>
      </c>
      <c r="C746" s="1712">
        <v>634.70358119568255</v>
      </c>
      <c r="D746" s="1707" t="s">
        <v>21</v>
      </c>
      <c r="E746" s="1707" t="s">
        <v>21</v>
      </c>
      <c r="F746" s="1706">
        <v>5</v>
      </c>
      <c r="G746" s="1707">
        <v>1734.9776975950751</v>
      </c>
      <c r="H746" s="1706">
        <v>50</v>
      </c>
      <c r="I746" s="1708">
        <v>204.70605995317362</v>
      </c>
      <c r="J746" s="1706" t="s">
        <v>22</v>
      </c>
      <c r="K746" s="1709">
        <v>0</v>
      </c>
      <c r="L746" s="1710">
        <v>0</v>
      </c>
    </row>
    <row r="747" spans="1:12">
      <c r="A747" s="1711" t="s">
        <v>6363</v>
      </c>
      <c r="B747" s="1711" t="s">
        <v>6364</v>
      </c>
      <c r="C747" s="1712">
        <v>2255.1072798929695</v>
      </c>
      <c r="D747" s="1707" t="s">
        <v>21</v>
      </c>
      <c r="E747" s="1707" t="s">
        <v>21</v>
      </c>
      <c r="F747" s="1706">
        <v>5</v>
      </c>
      <c r="G747" s="1707">
        <v>3607.262330377182</v>
      </c>
      <c r="H747" s="1706">
        <v>52</v>
      </c>
      <c r="I747" s="1708">
        <v>204.70605995317362</v>
      </c>
      <c r="J747" s="1706" t="s">
        <v>22</v>
      </c>
      <c r="K747" s="1709">
        <v>0</v>
      </c>
      <c r="L747" s="1710">
        <v>0</v>
      </c>
    </row>
    <row r="748" spans="1:12">
      <c r="A748" s="1711" t="s">
        <v>6365</v>
      </c>
      <c r="B748" s="1711" t="s">
        <v>6366</v>
      </c>
      <c r="C748" s="1712">
        <v>2058.6947103539046</v>
      </c>
      <c r="D748" s="1707" t="s">
        <v>21</v>
      </c>
      <c r="E748" s="1707" t="s">
        <v>21</v>
      </c>
      <c r="F748" s="1706">
        <v>5</v>
      </c>
      <c r="G748" s="1707">
        <v>3140.7824777219025</v>
      </c>
      <c r="H748" s="1706">
        <v>14</v>
      </c>
      <c r="I748" s="1708">
        <v>204.70605995317362</v>
      </c>
      <c r="J748" s="1706" t="s">
        <v>22</v>
      </c>
      <c r="K748" s="1709">
        <v>0</v>
      </c>
      <c r="L748" s="1710">
        <v>0</v>
      </c>
    </row>
    <row r="749" spans="1:12">
      <c r="A749" s="1711" t="s">
        <v>6367</v>
      </c>
      <c r="B749" s="1711" t="s">
        <v>6368</v>
      </c>
      <c r="C749" s="1712">
        <v>1868.6473629758277</v>
      </c>
      <c r="D749" s="1707" t="s">
        <v>21</v>
      </c>
      <c r="E749" s="1707" t="s">
        <v>21</v>
      </c>
      <c r="F749" s="1706">
        <v>5</v>
      </c>
      <c r="G749" s="1707">
        <v>1742.252237207633</v>
      </c>
      <c r="H749" s="1706">
        <v>10</v>
      </c>
      <c r="I749" s="1708">
        <v>204.70605995317362</v>
      </c>
      <c r="J749" s="1706" t="s">
        <v>22</v>
      </c>
      <c r="K749" s="1709">
        <v>0</v>
      </c>
      <c r="L749" s="1710">
        <v>0</v>
      </c>
    </row>
    <row r="750" spans="1:12">
      <c r="A750" s="1711" t="s">
        <v>6369</v>
      </c>
      <c r="B750" s="1711" t="s">
        <v>6370</v>
      </c>
      <c r="C750" s="1712">
        <v>2843.4356710585953</v>
      </c>
      <c r="D750" s="1707" t="s">
        <v>21</v>
      </c>
      <c r="E750" s="1707" t="s">
        <v>21</v>
      </c>
      <c r="F750" s="1706">
        <v>6</v>
      </c>
      <c r="G750" s="1707">
        <v>2793.4232112222594</v>
      </c>
      <c r="H750" s="1706">
        <v>49</v>
      </c>
      <c r="I750" s="1708">
        <v>204.70605995317362</v>
      </c>
      <c r="J750" s="1706" t="s">
        <v>22</v>
      </c>
      <c r="K750" s="1709">
        <v>0</v>
      </c>
      <c r="L750" s="1710">
        <v>0</v>
      </c>
    </row>
    <row r="751" spans="1:12">
      <c r="A751" s="1711" t="s">
        <v>6371</v>
      </c>
      <c r="B751" s="1711" t="s">
        <v>6372</v>
      </c>
      <c r="C751" s="1712">
        <v>2478.7993729791269</v>
      </c>
      <c r="D751" s="1707" t="s">
        <v>21</v>
      </c>
      <c r="E751" s="1707" t="s">
        <v>21</v>
      </c>
      <c r="F751" s="1706">
        <v>5</v>
      </c>
      <c r="G751" s="1707">
        <v>2026.8685995489636</v>
      </c>
      <c r="H751" s="1706">
        <v>17</v>
      </c>
      <c r="I751" s="1708">
        <v>204.70605995317362</v>
      </c>
      <c r="J751" s="1706" t="s">
        <v>22</v>
      </c>
      <c r="K751" s="1709">
        <v>0</v>
      </c>
      <c r="L751" s="1710">
        <v>0</v>
      </c>
    </row>
    <row r="752" spans="1:12">
      <c r="A752" s="1711" t="s">
        <v>6373</v>
      </c>
      <c r="B752" s="1711" t="s">
        <v>267</v>
      </c>
      <c r="C752" s="1712">
        <v>1421.2631768035126</v>
      </c>
      <c r="D752" s="1707" t="s">
        <v>21</v>
      </c>
      <c r="E752" s="1707" t="s">
        <v>21</v>
      </c>
      <c r="F752" s="1706">
        <v>5</v>
      </c>
      <c r="G752" s="1707">
        <v>5184.9281088506905</v>
      </c>
      <c r="H752" s="1706">
        <v>46</v>
      </c>
      <c r="I752" s="1708">
        <v>204.70605995317362</v>
      </c>
      <c r="J752" s="1706" t="s">
        <v>22</v>
      </c>
      <c r="K752" s="1709">
        <v>0</v>
      </c>
      <c r="L752" s="1710">
        <v>0</v>
      </c>
    </row>
    <row r="753" spans="1:12">
      <c r="A753" s="1711" t="s">
        <v>6374</v>
      </c>
      <c r="B753" s="1711" t="s">
        <v>268</v>
      </c>
      <c r="C753" s="1712">
        <v>1343.0618759685146</v>
      </c>
      <c r="D753" s="1707" t="s">
        <v>21</v>
      </c>
      <c r="E753" s="1707" t="s">
        <v>21</v>
      </c>
      <c r="F753" s="1706">
        <v>5</v>
      </c>
      <c r="G753" s="1707">
        <v>2698.8541962590057</v>
      </c>
      <c r="H753" s="1706">
        <v>20</v>
      </c>
      <c r="I753" s="1708">
        <v>204.70605995317362</v>
      </c>
      <c r="J753" s="1706" t="s">
        <v>22</v>
      </c>
      <c r="K753" s="1709">
        <v>0</v>
      </c>
      <c r="L753" s="1710">
        <v>0</v>
      </c>
    </row>
    <row r="754" spans="1:12">
      <c r="A754" s="1711" t="s">
        <v>6375</v>
      </c>
      <c r="B754" s="1711" t="s">
        <v>269</v>
      </c>
      <c r="C754" s="1712">
        <v>1169.3822427186931</v>
      </c>
      <c r="D754" s="1707" t="s">
        <v>21</v>
      </c>
      <c r="E754" s="1707" t="s">
        <v>21</v>
      </c>
      <c r="F754" s="1706">
        <v>5</v>
      </c>
      <c r="G754" s="1707">
        <v>2047.7829009350676</v>
      </c>
      <c r="H754" s="1706">
        <v>11</v>
      </c>
      <c r="I754" s="1708">
        <v>204.70605995317362</v>
      </c>
      <c r="J754" s="1706" t="s">
        <v>22</v>
      </c>
      <c r="K754" s="1709">
        <v>0</v>
      </c>
      <c r="L754" s="1710">
        <v>0</v>
      </c>
    </row>
    <row r="755" spans="1:12">
      <c r="A755" s="1711" t="s">
        <v>6376</v>
      </c>
      <c r="B755" s="1711" t="s">
        <v>270</v>
      </c>
      <c r="C755" s="1712">
        <v>1427.628398964501</v>
      </c>
      <c r="D755" s="1707" t="s">
        <v>21</v>
      </c>
      <c r="E755" s="1707" t="s">
        <v>21</v>
      </c>
      <c r="F755" s="1706">
        <v>5</v>
      </c>
      <c r="G755" s="1707">
        <v>2099.6139956745428</v>
      </c>
      <c r="H755" s="1706">
        <v>28</v>
      </c>
      <c r="I755" s="1708">
        <v>204.70605995317362</v>
      </c>
      <c r="J755" s="1706" t="s">
        <v>22</v>
      </c>
      <c r="K755" s="1709">
        <v>0</v>
      </c>
      <c r="L755" s="1710">
        <v>0</v>
      </c>
    </row>
    <row r="756" spans="1:12">
      <c r="A756" s="1711" t="s">
        <v>6377</v>
      </c>
      <c r="B756" s="1711" t="s">
        <v>6378</v>
      </c>
      <c r="C756" s="1712">
        <v>2770.6902749330152</v>
      </c>
      <c r="D756" s="1707" t="s">
        <v>21</v>
      </c>
      <c r="E756" s="1707" t="s">
        <v>21</v>
      </c>
      <c r="F756" s="1706">
        <v>6</v>
      </c>
      <c r="G756" s="1707">
        <v>2894.3574483465009</v>
      </c>
      <c r="H756" s="1706">
        <v>37</v>
      </c>
      <c r="I756" s="1708">
        <v>204.70605995317362</v>
      </c>
      <c r="J756" s="1706" t="s">
        <v>22</v>
      </c>
      <c r="K756" s="1709">
        <v>0</v>
      </c>
      <c r="L756" s="1710">
        <v>0</v>
      </c>
    </row>
    <row r="757" spans="1:12">
      <c r="A757" s="1711" t="s">
        <v>6379</v>
      </c>
      <c r="B757" s="1711" t="s">
        <v>6380</v>
      </c>
      <c r="C757" s="1712">
        <v>5284.9530285233623</v>
      </c>
      <c r="D757" s="1707" t="s">
        <v>21</v>
      </c>
      <c r="E757" s="1707" t="s">
        <v>21</v>
      </c>
      <c r="F757" s="1706">
        <v>11</v>
      </c>
      <c r="G757" s="1707">
        <v>4946.6869365394177</v>
      </c>
      <c r="H757" s="1706">
        <v>26</v>
      </c>
      <c r="I757" s="1708">
        <v>204.70605995317362</v>
      </c>
      <c r="J757" s="1706" t="s">
        <v>22</v>
      </c>
      <c r="K757" s="1709">
        <v>0</v>
      </c>
      <c r="L757" s="1710">
        <v>0</v>
      </c>
    </row>
    <row r="758" spans="1:12">
      <c r="A758" s="1711" t="s">
        <v>6381</v>
      </c>
      <c r="B758" s="1711" t="s">
        <v>6382</v>
      </c>
      <c r="C758" s="1712">
        <v>8195.6781909981182</v>
      </c>
      <c r="D758" s="1707" t="s">
        <v>21</v>
      </c>
      <c r="E758" s="1707" t="s">
        <v>21</v>
      </c>
      <c r="F758" s="1706">
        <v>11</v>
      </c>
      <c r="G758" s="1707">
        <v>2199.6389153472151</v>
      </c>
      <c r="H758" s="1706">
        <v>5</v>
      </c>
      <c r="I758" s="1708">
        <v>204.70605995317362</v>
      </c>
      <c r="J758" s="1706" t="s">
        <v>22</v>
      </c>
      <c r="K758" s="1709">
        <v>0</v>
      </c>
      <c r="L758" s="1710">
        <v>0</v>
      </c>
    </row>
    <row r="759" spans="1:12">
      <c r="A759" s="1711" t="s">
        <v>6383</v>
      </c>
      <c r="B759" s="1711" t="s">
        <v>271</v>
      </c>
      <c r="C759" s="1712">
        <v>4102.8403414826935</v>
      </c>
      <c r="D759" s="1707" t="s">
        <v>21</v>
      </c>
      <c r="E759" s="1707" t="s">
        <v>21</v>
      </c>
      <c r="F759" s="1706">
        <v>11</v>
      </c>
      <c r="G759" s="1707">
        <v>3721.83632927497</v>
      </c>
      <c r="H759" s="1706">
        <v>13</v>
      </c>
      <c r="I759" s="1708">
        <v>204.70605995317362</v>
      </c>
      <c r="J759" s="1706" t="s">
        <v>22</v>
      </c>
      <c r="K759" s="1709">
        <v>0</v>
      </c>
      <c r="L759" s="1710">
        <v>0</v>
      </c>
    </row>
    <row r="760" spans="1:12">
      <c r="A760" s="1711" t="s">
        <v>6384</v>
      </c>
      <c r="B760" s="1711" t="s">
        <v>272</v>
      </c>
      <c r="C760" s="1712">
        <v>3528.1517120906137</v>
      </c>
      <c r="D760" s="1707" t="s">
        <v>21</v>
      </c>
      <c r="E760" s="1707" t="s">
        <v>21</v>
      </c>
      <c r="F760" s="1706">
        <v>15</v>
      </c>
      <c r="G760" s="1707">
        <v>3528.1517120906137</v>
      </c>
      <c r="H760" s="1706">
        <v>15</v>
      </c>
      <c r="I760" s="1708">
        <v>204.70605995317362</v>
      </c>
      <c r="J760" s="1706" t="s">
        <v>22</v>
      </c>
      <c r="K760" s="1709">
        <v>0</v>
      </c>
      <c r="L760" s="1710">
        <v>0</v>
      </c>
    </row>
    <row r="761" spans="1:12">
      <c r="A761" s="1711" t="s">
        <v>1046</v>
      </c>
      <c r="B761" s="1711" t="s">
        <v>273</v>
      </c>
      <c r="C761" s="1712">
        <v>6754.2613737307547</v>
      </c>
      <c r="D761" s="1707" t="s">
        <v>21</v>
      </c>
      <c r="E761" s="1707" t="s">
        <v>21</v>
      </c>
      <c r="F761" s="1706">
        <v>46</v>
      </c>
      <c r="G761" s="1707">
        <v>9139.2919071507167</v>
      </c>
      <c r="H761" s="1706">
        <v>65</v>
      </c>
      <c r="I761" s="1708">
        <v>204.70605995317362</v>
      </c>
      <c r="J761" s="1706" t="s">
        <v>22</v>
      </c>
      <c r="K761" s="1709">
        <v>0</v>
      </c>
      <c r="L761" s="1710">
        <v>0</v>
      </c>
    </row>
    <row r="762" spans="1:12">
      <c r="A762" s="1711" t="s">
        <v>1047</v>
      </c>
      <c r="B762" s="1711" t="s">
        <v>274</v>
      </c>
      <c r="C762" s="1712">
        <v>3168.5538721556468</v>
      </c>
      <c r="D762" s="1707" t="s">
        <v>21</v>
      </c>
      <c r="E762" s="1707" t="s">
        <v>21</v>
      </c>
      <c r="F762" s="1706">
        <v>18</v>
      </c>
      <c r="G762" s="1707">
        <v>4977.7310258335283</v>
      </c>
      <c r="H762" s="1706">
        <v>29</v>
      </c>
      <c r="I762" s="1708">
        <v>204.70605995317362</v>
      </c>
      <c r="J762" s="1706" t="s">
        <v>22</v>
      </c>
      <c r="K762" s="1709">
        <v>0</v>
      </c>
      <c r="L762" s="1710">
        <v>0</v>
      </c>
    </row>
    <row r="763" spans="1:12">
      <c r="A763" s="1711" t="s">
        <v>1048</v>
      </c>
      <c r="B763" s="1711" t="s">
        <v>275</v>
      </c>
      <c r="C763" s="1712">
        <v>1422.8566186068144</v>
      </c>
      <c r="D763" s="1707" t="s">
        <v>21</v>
      </c>
      <c r="E763" s="1707" t="s">
        <v>21</v>
      </c>
      <c r="F763" s="1706">
        <v>5</v>
      </c>
      <c r="G763" s="1707">
        <v>3448.7722884395889</v>
      </c>
      <c r="H763" s="1706">
        <v>16</v>
      </c>
      <c r="I763" s="1708">
        <v>204.70605995317362</v>
      </c>
      <c r="J763" s="1706" t="s">
        <v>22</v>
      </c>
      <c r="K763" s="1709">
        <v>0</v>
      </c>
      <c r="L763" s="1710">
        <v>0</v>
      </c>
    </row>
    <row r="764" spans="1:12">
      <c r="A764" s="1711" t="s">
        <v>1049</v>
      </c>
      <c r="B764" s="1711" t="s">
        <v>6385</v>
      </c>
      <c r="C764" s="1712">
        <v>4452.6615661946835</v>
      </c>
      <c r="D764" s="1707" t="s">
        <v>21</v>
      </c>
      <c r="E764" s="1707" t="s">
        <v>21</v>
      </c>
      <c r="F764" s="1706">
        <v>25</v>
      </c>
      <c r="G764" s="1707">
        <v>6494.9006389177857</v>
      </c>
      <c r="H764" s="1706">
        <v>44</v>
      </c>
      <c r="I764" s="1708">
        <v>204.70605995317362</v>
      </c>
      <c r="J764" s="1706" t="s">
        <v>22</v>
      </c>
      <c r="K764" s="1709">
        <v>0</v>
      </c>
      <c r="L764" s="1710">
        <v>0</v>
      </c>
    </row>
    <row r="765" spans="1:12">
      <c r="A765" s="1711" t="s">
        <v>1050</v>
      </c>
      <c r="B765" s="1711" t="s">
        <v>6386</v>
      </c>
      <c r="C765" s="1712">
        <v>3319.091921033104</v>
      </c>
      <c r="D765" s="1707" t="s">
        <v>21</v>
      </c>
      <c r="E765" s="1707" t="s">
        <v>21</v>
      </c>
      <c r="F765" s="1706">
        <v>14</v>
      </c>
      <c r="G765" s="1707">
        <v>4217.7859357172047</v>
      </c>
      <c r="H765" s="1706">
        <v>33</v>
      </c>
      <c r="I765" s="1708">
        <v>204.70605995317362</v>
      </c>
      <c r="J765" s="1706" t="s">
        <v>22</v>
      </c>
      <c r="K765" s="1709">
        <v>0</v>
      </c>
      <c r="L765" s="1710">
        <v>0</v>
      </c>
    </row>
    <row r="766" spans="1:12">
      <c r="A766" s="1711" t="s">
        <v>1051</v>
      </c>
      <c r="B766" s="1711" t="s">
        <v>6387</v>
      </c>
      <c r="C766" s="1712">
        <v>2561.8673980651697</v>
      </c>
      <c r="D766" s="1707" t="s">
        <v>21</v>
      </c>
      <c r="E766" s="1707" t="s">
        <v>21</v>
      </c>
      <c r="F766" s="1706">
        <v>11</v>
      </c>
      <c r="G766" s="1707">
        <v>3105.9808277427278</v>
      </c>
      <c r="H766" s="1706">
        <v>16</v>
      </c>
      <c r="I766" s="1708">
        <v>204.70605995317362</v>
      </c>
      <c r="J766" s="1706" t="s">
        <v>22</v>
      </c>
      <c r="K766" s="1709">
        <v>0</v>
      </c>
      <c r="L766" s="1710">
        <v>0</v>
      </c>
    </row>
    <row r="767" spans="1:12">
      <c r="A767" s="1711" t="s">
        <v>1052</v>
      </c>
      <c r="B767" s="1711" t="s">
        <v>6388</v>
      </c>
      <c r="C767" s="1712">
        <v>3443.3311541428138</v>
      </c>
      <c r="D767" s="1707" t="s">
        <v>21</v>
      </c>
      <c r="E767" s="1707" t="s">
        <v>21</v>
      </c>
      <c r="F767" s="1706">
        <v>20</v>
      </c>
      <c r="G767" s="1707">
        <v>5366.7721280529813</v>
      </c>
      <c r="H767" s="1706">
        <v>47</v>
      </c>
      <c r="I767" s="1708">
        <v>204.70605995317362</v>
      </c>
      <c r="J767" s="1706" t="s">
        <v>22</v>
      </c>
      <c r="K767" s="1709">
        <v>0</v>
      </c>
      <c r="L767" s="1710">
        <v>0</v>
      </c>
    </row>
    <row r="768" spans="1:12">
      <c r="A768" s="1711" t="s">
        <v>1053</v>
      </c>
      <c r="B768" s="1711" t="s">
        <v>6389</v>
      </c>
      <c r="C768" s="1712">
        <v>1905.3038595875826</v>
      </c>
      <c r="D768" s="1707" t="s">
        <v>21</v>
      </c>
      <c r="E768" s="1707" t="s">
        <v>21</v>
      </c>
      <c r="F768" s="1706">
        <v>5</v>
      </c>
      <c r="G768" s="1707">
        <v>2568.2153880780747</v>
      </c>
      <c r="H768" s="1706">
        <v>16</v>
      </c>
      <c r="I768" s="1708">
        <v>204.70605995317362</v>
      </c>
      <c r="J768" s="1706" t="s">
        <v>22</v>
      </c>
      <c r="K768" s="1709">
        <v>0</v>
      </c>
      <c r="L768" s="1710">
        <v>0</v>
      </c>
    </row>
    <row r="769" spans="1:12">
      <c r="A769" s="1711" t="s">
        <v>1054</v>
      </c>
      <c r="B769" s="1711" t="s">
        <v>6390</v>
      </c>
      <c r="C769" s="1712">
        <v>1210.6523810325668</v>
      </c>
      <c r="D769" s="1707" t="s">
        <v>21</v>
      </c>
      <c r="E769" s="1707" t="s">
        <v>21</v>
      </c>
      <c r="F769" s="1706">
        <v>5</v>
      </c>
      <c r="G769" s="1707">
        <v>1572.4878117681428</v>
      </c>
      <c r="H769" s="1706">
        <v>6</v>
      </c>
      <c r="I769" s="1708">
        <v>204.70605995317362</v>
      </c>
      <c r="J769" s="1706" t="s">
        <v>22</v>
      </c>
      <c r="K769" s="1709">
        <v>0</v>
      </c>
      <c r="L769" s="1710">
        <v>0</v>
      </c>
    </row>
    <row r="770" spans="1:12">
      <c r="A770" s="1711" t="s">
        <v>1055</v>
      </c>
      <c r="B770" s="1711" t="s">
        <v>6391</v>
      </c>
      <c r="C770" s="1712">
        <v>1709.4230249036618</v>
      </c>
      <c r="D770" s="1707" t="s">
        <v>21</v>
      </c>
      <c r="E770" s="1707" t="s">
        <v>21</v>
      </c>
      <c r="F770" s="1706">
        <v>5</v>
      </c>
      <c r="G770" s="1707">
        <v>2902.8451473297723</v>
      </c>
      <c r="H770" s="1706">
        <v>29</v>
      </c>
      <c r="I770" s="1708">
        <v>204.70605995317362</v>
      </c>
      <c r="J770" s="1706" t="s">
        <v>22</v>
      </c>
      <c r="K770" s="1709">
        <v>0</v>
      </c>
      <c r="L770" s="1710">
        <v>0</v>
      </c>
    </row>
    <row r="771" spans="1:12">
      <c r="A771" s="1711" t="s">
        <v>1056</v>
      </c>
      <c r="B771" s="1711" t="s">
        <v>6392</v>
      </c>
      <c r="C771" s="1712">
        <v>1189.7946995615937</v>
      </c>
      <c r="D771" s="1707" t="s">
        <v>21</v>
      </c>
      <c r="E771" s="1707" t="s">
        <v>21</v>
      </c>
      <c r="F771" s="1706">
        <v>5</v>
      </c>
      <c r="G771" s="1707">
        <v>1467.2925486971485</v>
      </c>
      <c r="H771" s="1706">
        <v>9</v>
      </c>
      <c r="I771" s="1708">
        <v>204.70605995317362</v>
      </c>
      <c r="J771" s="1706" t="s">
        <v>22</v>
      </c>
      <c r="K771" s="1709">
        <v>0</v>
      </c>
      <c r="L771" s="1710">
        <v>0</v>
      </c>
    </row>
    <row r="772" spans="1:12">
      <c r="A772" s="1711" t="s">
        <v>1057</v>
      </c>
      <c r="B772" s="1711" t="s">
        <v>6393</v>
      </c>
      <c r="C772" s="1712">
        <v>846.09638314860297</v>
      </c>
      <c r="D772" s="1707" t="s">
        <v>21</v>
      </c>
      <c r="E772" s="1707" t="s">
        <v>21</v>
      </c>
      <c r="F772" s="1706">
        <v>5</v>
      </c>
      <c r="G772" s="1707">
        <v>1233.3237739357983</v>
      </c>
      <c r="H772" s="1706">
        <v>5</v>
      </c>
      <c r="I772" s="1708">
        <v>204.70605995317362</v>
      </c>
      <c r="J772" s="1706" t="s">
        <v>22</v>
      </c>
      <c r="K772" s="1709">
        <v>0</v>
      </c>
      <c r="L772" s="1710">
        <v>0</v>
      </c>
    </row>
    <row r="773" spans="1:12">
      <c r="A773" s="1711" t="s">
        <v>1058</v>
      </c>
      <c r="B773" s="1711" t="s">
        <v>6394</v>
      </c>
      <c r="C773" s="1712">
        <v>1028.2179116237942</v>
      </c>
      <c r="D773" s="1707" t="s">
        <v>21</v>
      </c>
      <c r="E773" s="1707" t="s">
        <v>21</v>
      </c>
      <c r="F773" s="1706">
        <v>5</v>
      </c>
      <c r="G773" s="1707">
        <v>872.39519891635155</v>
      </c>
      <c r="H773" s="1706">
        <v>5</v>
      </c>
      <c r="I773" s="1708">
        <v>204.70605995317362</v>
      </c>
      <c r="J773" s="1706" t="s">
        <v>22</v>
      </c>
      <c r="K773" s="1709">
        <v>0</v>
      </c>
      <c r="L773" s="1710">
        <v>0</v>
      </c>
    </row>
    <row r="774" spans="1:12">
      <c r="A774" s="1711" t="s">
        <v>1059</v>
      </c>
      <c r="B774" s="1711" t="s">
        <v>6395</v>
      </c>
      <c r="C774" s="1712">
        <v>1028.2179116237942</v>
      </c>
      <c r="D774" s="1707" t="s">
        <v>21</v>
      </c>
      <c r="E774" s="1707" t="s">
        <v>21</v>
      </c>
      <c r="F774" s="1706">
        <v>5</v>
      </c>
      <c r="G774" s="1707">
        <v>789.87132874858844</v>
      </c>
      <c r="H774" s="1706">
        <v>5</v>
      </c>
      <c r="I774" s="1708">
        <v>204.70605995317362</v>
      </c>
      <c r="J774" s="1706" t="s">
        <v>22</v>
      </c>
      <c r="K774" s="1709">
        <v>0</v>
      </c>
      <c r="L774" s="1710">
        <v>0</v>
      </c>
    </row>
    <row r="775" spans="1:12">
      <c r="A775" s="1711" t="s">
        <v>1060</v>
      </c>
      <c r="B775" s="1711" t="s">
        <v>6396</v>
      </c>
      <c r="C775" s="1712">
        <v>938.59566619378768</v>
      </c>
      <c r="D775" s="1707" t="s">
        <v>21</v>
      </c>
      <c r="E775" s="1707" t="s">
        <v>21</v>
      </c>
      <c r="F775" s="1706">
        <v>5</v>
      </c>
      <c r="G775" s="1707">
        <v>803.84921793320564</v>
      </c>
      <c r="H775" s="1706">
        <v>5</v>
      </c>
      <c r="I775" s="1708">
        <v>204.70605995317362</v>
      </c>
      <c r="J775" s="1706" t="s">
        <v>22</v>
      </c>
      <c r="K775" s="1709">
        <v>0</v>
      </c>
      <c r="L775" s="1710">
        <v>0</v>
      </c>
    </row>
    <row r="776" spans="1:12">
      <c r="A776" s="1711" t="s">
        <v>1061</v>
      </c>
      <c r="B776" s="1711" t="s">
        <v>6397</v>
      </c>
      <c r="C776" s="1712">
        <v>1214.2798038970839</v>
      </c>
      <c r="D776" s="1707" t="s">
        <v>21</v>
      </c>
      <c r="E776" s="1707" t="s">
        <v>21</v>
      </c>
      <c r="F776" s="1706">
        <v>5</v>
      </c>
      <c r="G776" s="1707">
        <v>1041.6889487583519</v>
      </c>
      <c r="H776" s="1706">
        <v>5</v>
      </c>
      <c r="I776" s="1708">
        <v>204.70605995317362</v>
      </c>
      <c r="J776" s="1706" t="s">
        <v>22</v>
      </c>
      <c r="K776" s="1709">
        <v>0</v>
      </c>
      <c r="L776" s="1710">
        <v>0</v>
      </c>
    </row>
    <row r="777" spans="1:12">
      <c r="A777" s="1711" t="s">
        <v>1062</v>
      </c>
      <c r="B777" s="1711" t="s">
        <v>6398</v>
      </c>
      <c r="C777" s="1712">
        <v>1187.9809881293354</v>
      </c>
      <c r="D777" s="1707" t="s">
        <v>21</v>
      </c>
      <c r="E777" s="1707" t="s">
        <v>21</v>
      </c>
      <c r="F777" s="1706">
        <v>5</v>
      </c>
      <c r="G777" s="1707">
        <v>1041.6889487583519</v>
      </c>
      <c r="H777" s="1706">
        <v>5</v>
      </c>
      <c r="I777" s="1708">
        <v>204.70605995317362</v>
      </c>
      <c r="J777" s="1706" t="s">
        <v>22</v>
      </c>
      <c r="K777" s="1709">
        <v>0</v>
      </c>
      <c r="L777" s="1710">
        <v>0</v>
      </c>
    </row>
    <row r="778" spans="1:12">
      <c r="A778" s="1711" t="s">
        <v>1063</v>
      </c>
      <c r="B778" s="1711" t="s">
        <v>6399</v>
      </c>
      <c r="C778" s="1712">
        <v>1155.3341823486815</v>
      </c>
      <c r="D778" s="1707" t="s">
        <v>21</v>
      </c>
      <c r="E778" s="1707" t="s">
        <v>21</v>
      </c>
      <c r="F778" s="1706">
        <v>5</v>
      </c>
      <c r="G778" s="1707">
        <v>1041.6889487583519</v>
      </c>
      <c r="H778" s="1706">
        <v>5</v>
      </c>
      <c r="I778" s="1708">
        <v>204.70605995317362</v>
      </c>
      <c r="J778" s="1706" t="s">
        <v>22</v>
      </c>
      <c r="K778" s="1709">
        <v>0</v>
      </c>
      <c r="L778" s="1710">
        <v>0</v>
      </c>
    </row>
    <row r="779" spans="1:12">
      <c r="A779" s="1711" t="s">
        <v>1064</v>
      </c>
      <c r="B779" s="1711" t="s">
        <v>6400</v>
      </c>
      <c r="C779" s="1712">
        <v>1422.8566186068144</v>
      </c>
      <c r="D779" s="1707" t="s">
        <v>21</v>
      </c>
      <c r="E779" s="1707" t="s">
        <v>21</v>
      </c>
      <c r="F779" s="1706">
        <v>5</v>
      </c>
      <c r="G779" s="1707">
        <v>738.18055292922054</v>
      </c>
      <c r="H779" s="1706">
        <v>5</v>
      </c>
      <c r="I779" s="1708">
        <v>204.70605995317362</v>
      </c>
      <c r="J779" s="1706" t="s">
        <v>22</v>
      </c>
      <c r="K779" s="1709">
        <v>0</v>
      </c>
      <c r="L779" s="1710">
        <v>0</v>
      </c>
    </row>
    <row r="780" spans="1:12">
      <c r="A780" s="1711" t="s">
        <v>1065</v>
      </c>
      <c r="B780" s="1711" t="s">
        <v>276</v>
      </c>
      <c r="C780" s="1712">
        <v>92.737797664766617</v>
      </c>
      <c r="D780" s="1707" t="s">
        <v>21</v>
      </c>
      <c r="E780" s="1707" t="s">
        <v>21</v>
      </c>
      <c r="F780" s="1706">
        <v>5</v>
      </c>
      <c r="G780" s="1707">
        <v>49.877064387109492</v>
      </c>
      <c r="H780" s="1706">
        <v>5</v>
      </c>
      <c r="I780" s="1708">
        <v>204.70605995317362</v>
      </c>
      <c r="J780" s="1706" t="s">
        <v>22</v>
      </c>
      <c r="K780" s="1709">
        <v>0</v>
      </c>
      <c r="L780" s="1710">
        <v>0</v>
      </c>
    </row>
    <row r="781" spans="1:12">
      <c r="A781" s="1711" t="s">
        <v>1066</v>
      </c>
      <c r="B781" s="1711" t="s">
        <v>277</v>
      </c>
      <c r="C781" s="1712">
        <v>139.41874969566473</v>
      </c>
      <c r="D781" s="1707" t="s">
        <v>21</v>
      </c>
      <c r="E781" s="1707" t="s">
        <v>21</v>
      </c>
      <c r="F781" s="1706">
        <v>5</v>
      </c>
      <c r="G781" s="1707">
        <v>301.07609775491551</v>
      </c>
      <c r="H781" s="1706">
        <v>5</v>
      </c>
      <c r="I781" s="1708">
        <v>204.70605995317362</v>
      </c>
      <c r="J781" s="1706" t="s">
        <v>22</v>
      </c>
      <c r="K781" s="1709">
        <v>0</v>
      </c>
      <c r="L781" s="1710">
        <v>0</v>
      </c>
    </row>
    <row r="782" spans="1:12">
      <c r="A782" s="1711" t="s">
        <v>1067</v>
      </c>
      <c r="B782" s="1711" t="s">
        <v>278</v>
      </c>
      <c r="C782" s="1712">
        <v>163.44750710080862</v>
      </c>
      <c r="D782" s="1707" t="s">
        <v>21</v>
      </c>
      <c r="E782" s="1707" t="s">
        <v>21</v>
      </c>
      <c r="F782" s="1706">
        <v>5</v>
      </c>
      <c r="G782" s="1707">
        <v>293.82125202588139</v>
      </c>
      <c r="H782" s="1706">
        <v>5</v>
      </c>
      <c r="I782" s="1708">
        <v>204.70605995317362</v>
      </c>
      <c r="J782" s="1706" t="s">
        <v>22</v>
      </c>
      <c r="K782" s="1709">
        <v>0</v>
      </c>
      <c r="L782" s="1710">
        <v>0</v>
      </c>
    </row>
    <row r="783" spans="1:12">
      <c r="A783" s="1711" t="s">
        <v>1068</v>
      </c>
      <c r="B783" s="1711" t="s">
        <v>6401</v>
      </c>
      <c r="C783" s="1712">
        <v>423.50161943236606</v>
      </c>
      <c r="D783" s="1707" t="s">
        <v>21</v>
      </c>
      <c r="E783" s="1707" t="s">
        <v>21</v>
      </c>
      <c r="F783" s="1706">
        <v>5</v>
      </c>
      <c r="G783" s="1707">
        <v>487.88837527754379</v>
      </c>
      <c r="H783" s="1706">
        <v>5</v>
      </c>
      <c r="I783" s="1708">
        <v>204.70605995317362</v>
      </c>
      <c r="J783" s="1706" t="s">
        <v>22</v>
      </c>
      <c r="K783" s="1709">
        <v>0</v>
      </c>
      <c r="L783" s="1710">
        <v>0</v>
      </c>
    </row>
    <row r="784" spans="1:12">
      <c r="A784" s="1711" t="s">
        <v>1069</v>
      </c>
      <c r="B784" s="1711" t="s">
        <v>279</v>
      </c>
      <c r="C784" s="1712">
        <v>507.83920103238751</v>
      </c>
      <c r="D784" s="1707" t="s">
        <v>21</v>
      </c>
      <c r="E784" s="1707" t="s">
        <v>21</v>
      </c>
      <c r="F784" s="1706">
        <v>5</v>
      </c>
      <c r="G784" s="1707">
        <v>507.83920103238751</v>
      </c>
      <c r="H784" s="1706">
        <v>5</v>
      </c>
      <c r="I784" s="1708">
        <v>204.70605995317362</v>
      </c>
      <c r="J784" s="1706" t="s">
        <v>22</v>
      </c>
      <c r="K784" s="1709">
        <v>0</v>
      </c>
      <c r="L784" s="1710">
        <v>0</v>
      </c>
    </row>
    <row r="785" spans="1:12">
      <c r="A785" s="1711" t="s">
        <v>1070</v>
      </c>
      <c r="B785" s="1711" t="s">
        <v>6402</v>
      </c>
      <c r="C785" s="1712">
        <v>729.11199576792785</v>
      </c>
      <c r="D785" s="1707" t="s">
        <v>21</v>
      </c>
      <c r="E785" s="1707" t="s">
        <v>21</v>
      </c>
      <c r="F785" s="1706">
        <v>5</v>
      </c>
      <c r="G785" s="1707">
        <v>650.21554846468189</v>
      </c>
      <c r="H785" s="1706">
        <v>5</v>
      </c>
      <c r="I785" s="1708">
        <v>204.70605995317362</v>
      </c>
      <c r="J785" s="1706" t="s">
        <v>22</v>
      </c>
      <c r="K785" s="1709">
        <v>0</v>
      </c>
      <c r="L785" s="1710">
        <v>0</v>
      </c>
    </row>
    <row r="786" spans="1:12">
      <c r="A786" s="1711" t="s">
        <v>1071</v>
      </c>
      <c r="B786" s="1711" t="s">
        <v>6403</v>
      </c>
      <c r="C786" s="1712">
        <v>557.71626541949718</v>
      </c>
      <c r="D786" s="1707" t="s">
        <v>21</v>
      </c>
      <c r="E786" s="1707" t="s">
        <v>21</v>
      </c>
      <c r="F786" s="1706">
        <v>5</v>
      </c>
      <c r="G786" s="1707">
        <v>674.70065280017207</v>
      </c>
      <c r="H786" s="1706">
        <v>5</v>
      </c>
      <c r="I786" s="1708">
        <v>204.70605995317362</v>
      </c>
      <c r="J786" s="1706" t="s">
        <v>22</v>
      </c>
      <c r="K786" s="1709">
        <v>0</v>
      </c>
      <c r="L786" s="1710">
        <v>0</v>
      </c>
    </row>
    <row r="787" spans="1:12">
      <c r="A787" s="1711" t="s">
        <v>1072</v>
      </c>
      <c r="B787" s="1711" t="s">
        <v>6404</v>
      </c>
      <c r="C787" s="1712">
        <v>769.92050299374466</v>
      </c>
      <c r="D787" s="1707" t="s">
        <v>21</v>
      </c>
      <c r="E787" s="1707" t="s">
        <v>21</v>
      </c>
      <c r="F787" s="1706">
        <v>5</v>
      </c>
      <c r="G787" s="1707">
        <v>769.92050299374466</v>
      </c>
      <c r="H787" s="1706">
        <v>5</v>
      </c>
      <c r="I787" s="1708">
        <v>204.70605995317362</v>
      </c>
      <c r="J787" s="1706" t="s">
        <v>22</v>
      </c>
      <c r="K787" s="1709">
        <v>0</v>
      </c>
      <c r="L787" s="1710">
        <v>0</v>
      </c>
    </row>
    <row r="788" spans="1:12">
      <c r="A788" s="1711" t="s">
        <v>1073</v>
      </c>
      <c r="B788" s="1711" t="s">
        <v>6405</v>
      </c>
      <c r="C788" s="1712">
        <v>934.06138761314151</v>
      </c>
      <c r="D788" s="1707" t="s">
        <v>21</v>
      </c>
      <c r="E788" s="1707" t="s">
        <v>21</v>
      </c>
      <c r="F788" s="1706">
        <v>5</v>
      </c>
      <c r="G788" s="1707">
        <v>937.68881047765842</v>
      </c>
      <c r="H788" s="1706">
        <v>5</v>
      </c>
      <c r="I788" s="1708">
        <v>204.70605995317362</v>
      </c>
      <c r="J788" s="1706" t="s">
        <v>22</v>
      </c>
      <c r="K788" s="1709">
        <v>0</v>
      </c>
      <c r="L788" s="1710">
        <v>0</v>
      </c>
    </row>
    <row r="789" spans="1:12">
      <c r="A789" s="1711" t="s">
        <v>1074</v>
      </c>
      <c r="B789" s="1711" t="s">
        <v>6406</v>
      </c>
      <c r="C789" s="1712">
        <v>414.43306227107342</v>
      </c>
      <c r="D789" s="1707" t="s">
        <v>21</v>
      </c>
      <c r="E789" s="1707" t="s">
        <v>21</v>
      </c>
      <c r="F789" s="1706">
        <v>5</v>
      </c>
      <c r="G789" s="1707">
        <v>575.85337974208232</v>
      </c>
      <c r="H789" s="1706">
        <v>5</v>
      </c>
      <c r="I789" s="1708">
        <v>204.70605995317362</v>
      </c>
      <c r="J789" s="1706" t="s">
        <v>22</v>
      </c>
      <c r="K789" s="1709">
        <v>0</v>
      </c>
      <c r="L789" s="1710">
        <v>0</v>
      </c>
    </row>
    <row r="790" spans="1:12">
      <c r="A790" s="1711" t="s">
        <v>1075</v>
      </c>
      <c r="B790" s="1711" t="s">
        <v>6407</v>
      </c>
      <c r="C790" s="1712">
        <v>138.06416773886801</v>
      </c>
      <c r="D790" s="1707" t="s">
        <v>21</v>
      </c>
      <c r="E790" s="1707" t="s">
        <v>21</v>
      </c>
      <c r="F790" s="1706">
        <v>5</v>
      </c>
      <c r="G790" s="1707">
        <v>376.34512219364439</v>
      </c>
      <c r="H790" s="1706">
        <v>5</v>
      </c>
      <c r="I790" s="1708">
        <v>204.70605995317362</v>
      </c>
      <c r="J790" s="1706" t="s">
        <v>22</v>
      </c>
      <c r="K790" s="1709">
        <v>0</v>
      </c>
      <c r="L790" s="1710">
        <v>0</v>
      </c>
    </row>
    <row r="791" spans="1:12">
      <c r="A791" s="1711" t="s">
        <v>1076</v>
      </c>
      <c r="B791" s="1711" t="s">
        <v>6408</v>
      </c>
      <c r="C791" s="1712">
        <v>497.86378815496568</v>
      </c>
      <c r="D791" s="1707" t="s">
        <v>21</v>
      </c>
      <c r="E791" s="1707" t="s">
        <v>21</v>
      </c>
      <c r="F791" s="1706">
        <v>5</v>
      </c>
      <c r="G791" s="1707">
        <v>421.15982184197316</v>
      </c>
      <c r="H791" s="1706">
        <v>5</v>
      </c>
      <c r="I791" s="1708">
        <v>363.38017076506867</v>
      </c>
      <c r="J791" s="1706" t="s">
        <v>22</v>
      </c>
      <c r="K791" s="1709">
        <v>0</v>
      </c>
      <c r="L791" s="1710">
        <v>0</v>
      </c>
    </row>
    <row r="792" spans="1:12">
      <c r="A792" s="1711" t="s">
        <v>1077</v>
      </c>
      <c r="B792" s="1711" t="s">
        <v>6409</v>
      </c>
      <c r="C792" s="1712">
        <v>78.041760507923925</v>
      </c>
      <c r="D792" s="1707" t="s">
        <v>21</v>
      </c>
      <c r="E792" s="1707" t="s">
        <v>21</v>
      </c>
      <c r="F792" s="1706">
        <v>5</v>
      </c>
      <c r="G792" s="1707">
        <v>610.31389695499433</v>
      </c>
      <c r="H792" s="1706">
        <v>5</v>
      </c>
      <c r="I792" s="1708">
        <v>204.70605995317362</v>
      </c>
      <c r="J792" s="1706" t="s">
        <v>22</v>
      </c>
      <c r="K792" s="1709">
        <v>0</v>
      </c>
      <c r="L792" s="1710">
        <v>0</v>
      </c>
    </row>
    <row r="793" spans="1:12">
      <c r="A793" s="1711" t="s">
        <v>1078</v>
      </c>
      <c r="B793" s="1711" t="s">
        <v>6410</v>
      </c>
      <c r="C793" s="1712">
        <v>350.04630642589564</v>
      </c>
      <c r="D793" s="1707" t="s">
        <v>21</v>
      </c>
      <c r="E793" s="1707" t="s">
        <v>21</v>
      </c>
      <c r="F793" s="1706">
        <v>5</v>
      </c>
      <c r="G793" s="1707">
        <v>399.92337081300525</v>
      </c>
      <c r="H793" s="1706">
        <v>5</v>
      </c>
      <c r="I793" s="1708">
        <v>204.70605995317362</v>
      </c>
      <c r="J793" s="1706" t="s">
        <v>22</v>
      </c>
      <c r="K793" s="1709">
        <v>0</v>
      </c>
      <c r="L793" s="1710">
        <v>0</v>
      </c>
    </row>
    <row r="794" spans="1:12">
      <c r="A794" s="1711" t="s">
        <v>1696</v>
      </c>
      <c r="B794" s="1711" t="s">
        <v>1868</v>
      </c>
      <c r="C794" s="1712">
        <v>150.53804887745775</v>
      </c>
      <c r="D794" s="1707" t="s">
        <v>21</v>
      </c>
      <c r="E794" s="1707" t="s">
        <v>21</v>
      </c>
      <c r="F794" s="1706">
        <v>5</v>
      </c>
      <c r="G794" s="1707">
        <v>332.81604781943975</v>
      </c>
      <c r="H794" s="1706">
        <v>5</v>
      </c>
      <c r="I794" s="1708">
        <v>204.70605995317362</v>
      </c>
      <c r="J794" s="1706" t="s">
        <v>22</v>
      </c>
      <c r="K794" s="1709">
        <v>0</v>
      </c>
      <c r="L794" s="1710">
        <v>0</v>
      </c>
    </row>
    <row r="795" spans="1:12">
      <c r="A795" s="1711" t="s">
        <v>1697</v>
      </c>
      <c r="B795" s="1711" t="s">
        <v>1869</v>
      </c>
      <c r="C795" s="1712">
        <v>222.17965045166954</v>
      </c>
      <c r="D795" s="1707" t="s">
        <v>21</v>
      </c>
      <c r="E795" s="1707" t="s">
        <v>21</v>
      </c>
      <c r="F795" s="1706">
        <v>5</v>
      </c>
      <c r="G795" s="1707">
        <v>929.5271090324951</v>
      </c>
      <c r="H795" s="1706">
        <v>5</v>
      </c>
      <c r="I795" s="1708">
        <v>204.70605995317362</v>
      </c>
      <c r="J795" s="1706" t="s">
        <v>22</v>
      </c>
      <c r="K795" s="1709">
        <v>0</v>
      </c>
      <c r="L795" s="1710">
        <v>0</v>
      </c>
    </row>
    <row r="796" spans="1:12">
      <c r="A796" s="1711" t="s">
        <v>1079</v>
      </c>
      <c r="B796" s="1711" t="s">
        <v>6411</v>
      </c>
      <c r="C796" s="1712">
        <v>3441.06235262667</v>
      </c>
      <c r="D796" s="1707" t="s">
        <v>21</v>
      </c>
      <c r="E796" s="1707" t="s">
        <v>21</v>
      </c>
      <c r="F796" s="1706">
        <v>45</v>
      </c>
      <c r="G796" s="1707">
        <v>4084.2347400024405</v>
      </c>
      <c r="H796" s="1706">
        <v>49</v>
      </c>
      <c r="I796" s="1708">
        <v>204.70605995317362</v>
      </c>
      <c r="J796" s="1706" t="s">
        <v>27</v>
      </c>
      <c r="K796" s="1709">
        <v>0.30000000000000004</v>
      </c>
      <c r="L796" s="1710">
        <v>1225.2704220007324</v>
      </c>
    </row>
    <row r="797" spans="1:12">
      <c r="A797" s="1711" t="s">
        <v>1080</v>
      </c>
      <c r="B797" s="1711" t="s">
        <v>6412</v>
      </c>
      <c r="C797" s="1712">
        <v>1927.7155588013281</v>
      </c>
      <c r="D797" s="1707" t="s">
        <v>21</v>
      </c>
      <c r="E797" s="1707" t="s">
        <v>21</v>
      </c>
      <c r="F797" s="1706">
        <v>25</v>
      </c>
      <c r="G797" s="1707">
        <v>2376.3147869709828</v>
      </c>
      <c r="H797" s="1706">
        <v>21</v>
      </c>
      <c r="I797" s="1708">
        <v>204.70605995317362</v>
      </c>
      <c r="J797" s="1706" t="s">
        <v>27</v>
      </c>
      <c r="K797" s="1709">
        <v>0.30000000000000004</v>
      </c>
      <c r="L797" s="1710">
        <v>712.89443609129501</v>
      </c>
    </row>
    <row r="798" spans="1:12">
      <c r="A798" s="1711" t="s">
        <v>1081</v>
      </c>
      <c r="B798" s="1711" t="s">
        <v>6413</v>
      </c>
      <c r="C798" s="1712">
        <v>553.99302273963417</v>
      </c>
      <c r="D798" s="1707" t="s">
        <v>21</v>
      </c>
      <c r="E798" s="1707" t="s">
        <v>21</v>
      </c>
      <c r="F798" s="1706">
        <v>5</v>
      </c>
      <c r="G798" s="1707">
        <v>1461.100297371848</v>
      </c>
      <c r="H798" s="1706">
        <v>15</v>
      </c>
      <c r="I798" s="1708">
        <v>204.70605995317362</v>
      </c>
      <c r="J798" s="1706" t="s">
        <v>27</v>
      </c>
      <c r="K798" s="1709">
        <v>0.30000000000000004</v>
      </c>
      <c r="L798" s="1710">
        <v>438.33008921155448</v>
      </c>
    </row>
    <row r="799" spans="1:12">
      <c r="A799" s="1711" t="s">
        <v>1082</v>
      </c>
      <c r="B799" s="1711" t="s">
        <v>6414</v>
      </c>
      <c r="C799" s="1712">
        <v>2363.7035636891051</v>
      </c>
      <c r="D799" s="1707" t="s">
        <v>21</v>
      </c>
      <c r="E799" s="1707" t="s">
        <v>21</v>
      </c>
      <c r="F799" s="1706">
        <v>33</v>
      </c>
      <c r="G799" s="1707">
        <v>4141.8860464338813</v>
      </c>
      <c r="H799" s="1706">
        <v>44</v>
      </c>
      <c r="I799" s="1708">
        <v>204.70605995317362</v>
      </c>
      <c r="J799" s="1706" t="s">
        <v>27</v>
      </c>
      <c r="K799" s="1709">
        <v>0.30000000000000004</v>
      </c>
      <c r="L799" s="1710">
        <v>1242.5658139301645</v>
      </c>
    </row>
    <row r="800" spans="1:12">
      <c r="A800" s="1711" t="s">
        <v>1083</v>
      </c>
      <c r="B800" s="1711" t="s">
        <v>6415</v>
      </c>
      <c r="C800" s="1712">
        <v>2183.5432310908504</v>
      </c>
      <c r="D800" s="1707" t="s">
        <v>21</v>
      </c>
      <c r="E800" s="1707" t="s">
        <v>21</v>
      </c>
      <c r="F800" s="1706">
        <v>30</v>
      </c>
      <c r="G800" s="1707">
        <v>2921.2997930807041</v>
      </c>
      <c r="H800" s="1706">
        <v>26</v>
      </c>
      <c r="I800" s="1708">
        <v>204.70605995317362</v>
      </c>
      <c r="J800" s="1706" t="s">
        <v>27</v>
      </c>
      <c r="K800" s="1709">
        <v>0.30000000000000004</v>
      </c>
      <c r="L800" s="1710">
        <v>876.38993792421138</v>
      </c>
    </row>
    <row r="801" spans="1:12">
      <c r="A801" s="1711" t="s">
        <v>1084</v>
      </c>
      <c r="B801" s="1711" t="s">
        <v>6416</v>
      </c>
      <c r="C801" s="1712">
        <v>290.05813548319048</v>
      </c>
      <c r="D801" s="1707" t="s">
        <v>21</v>
      </c>
      <c r="E801" s="1707" t="s">
        <v>21</v>
      </c>
      <c r="F801" s="1706">
        <v>5</v>
      </c>
      <c r="G801" s="1707">
        <v>2676.2817407470775</v>
      </c>
      <c r="H801" s="1706">
        <v>19</v>
      </c>
      <c r="I801" s="1708">
        <v>204.70605995317362</v>
      </c>
      <c r="J801" s="1706" t="s">
        <v>27</v>
      </c>
      <c r="K801" s="1709">
        <v>0.30000000000000004</v>
      </c>
      <c r="L801" s="1710">
        <v>802.88452222412332</v>
      </c>
    </row>
    <row r="802" spans="1:12">
      <c r="A802" s="1711" t="s">
        <v>1085</v>
      </c>
      <c r="B802" s="1711" t="s">
        <v>6417</v>
      </c>
      <c r="C802" s="1712">
        <v>1692.6063247606055</v>
      </c>
      <c r="D802" s="1707" t="s">
        <v>21</v>
      </c>
      <c r="E802" s="1707" t="s">
        <v>21</v>
      </c>
      <c r="F802" s="1706">
        <v>20</v>
      </c>
      <c r="G802" s="1707">
        <v>2829.4180234555947</v>
      </c>
      <c r="H802" s="1706">
        <v>30</v>
      </c>
      <c r="I802" s="1708">
        <v>204.70605995317362</v>
      </c>
      <c r="J802" s="1706" t="s">
        <v>27</v>
      </c>
      <c r="K802" s="1709">
        <v>0.30000000000000004</v>
      </c>
      <c r="L802" s="1710">
        <v>848.8254070366786</v>
      </c>
    </row>
    <row r="803" spans="1:12">
      <c r="A803" s="1711" t="s">
        <v>1086</v>
      </c>
      <c r="B803" s="1711" t="s">
        <v>6418</v>
      </c>
      <c r="C803" s="1712">
        <v>1118.7956654351633</v>
      </c>
      <c r="D803" s="1707" t="s">
        <v>21</v>
      </c>
      <c r="E803" s="1707" t="s">
        <v>21</v>
      </c>
      <c r="F803" s="1706">
        <v>8</v>
      </c>
      <c r="G803" s="1707">
        <v>1208.8758317342908</v>
      </c>
      <c r="H803" s="1706">
        <v>14</v>
      </c>
      <c r="I803" s="1708">
        <v>204.70605995317362</v>
      </c>
      <c r="J803" s="1706" t="s">
        <v>22</v>
      </c>
      <c r="K803" s="1709">
        <v>0</v>
      </c>
      <c r="L803" s="1710">
        <v>0</v>
      </c>
    </row>
    <row r="804" spans="1:12">
      <c r="A804" s="1711" t="s">
        <v>1087</v>
      </c>
      <c r="B804" s="1711" t="s">
        <v>6419</v>
      </c>
      <c r="C804" s="1712">
        <v>866.57119979760648</v>
      </c>
      <c r="D804" s="1707" t="s">
        <v>21</v>
      </c>
      <c r="E804" s="1707" t="s">
        <v>21</v>
      </c>
      <c r="F804" s="1706">
        <v>5</v>
      </c>
      <c r="G804" s="1707">
        <v>801.71348006223457</v>
      </c>
      <c r="H804" s="1706">
        <v>8</v>
      </c>
      <c r="I804" s="1708">
        <v>204.70605995317362</v>
      </c>
      <c r="J804" s="1706" t="s">
        <v>22</v>
      </c>
      <c r="K804" s="1709">
        <v>0</v>
      </c>
      <c r="L804" s="1710">
        <v>0</v>
      </c>
    </row>
    <row r="805" spans="1:12">
      <c r="A805" s="1711" t="s">
        <v>1088</v>
      </c>
      <c r="B805" s="1711" t="s">
        <v>6420</v>
      </c>
      <c r="C805" s="1712">
        <v>1616.0381834063471</v>
      </c>
      <c r="D805" s="1707" t="s">
        <v>21</v>
      </c>
      <c r="E805" s="1707" t="s">
        <v>21</v>
      </c>
      <c r="F805" s="1706">
        <v>13</v>
      </c>
      <c r="G805" s="1707">
        <v>2206.0632726656322</v>
      </c>
      <c r="H805" s="1706">
        <v>17</v>
      </c>
      <c r="I805" s="1708">
        <v>204.70605995317362</v>
      </c>
      <c r="J805" s="1706" t="s">
        <v>27</v>
      </c>
      <c r="K805" s="1709">
        <v>0.30000000000000004</v>
      </c>
      <c r="L805" s="1710">
        <v>661.81898179968971</v>
      </c>
    </row>
    <row r="806" spans="1:12">
      <c r="A806" s="1711" t="s">
        <v>1089</v>
      </c>
      <c r="B806" s="1711" t="s">
        <v>6421</v>
      </c>
      <c r="C806" s="1712">
        <v>975.56820101955054</v>
      </c>
      <c r="D806" s="1707" t="s">
        <v>21</v>
      </c>
      <c r="E806" s="1707" t="s">
        <v>21</v>
      </c>
      <c r="F806" s="1706">
        <v>5</v>
      </c>
      <c r="G806" s="1707">
        <v>1148.5221203138758</v>
      </c>
      <c r="H806" s="1706">
        <v>9</v>
      </c>
      <c r="I806" s="1708">
        <v>204.70605995317362</v>
      </c>
      <c r="J806" s="1706" t="s">
        <v>22</v>
      </c>
      <c r="K806" s="1709">
        <v>0</v>
      </c>
      <c r="L806" s="1710">
        <v>0</v>
      </c>
    </row>
    <row r="807" spans="1:12">
      <c r="A807" s="1711" t="s">
        <v>1090</v>
      </c>
      <c r="B807" s="1711" t="s">
        <v>6422</v>
      </c>
      <c r="C807" s="1712">
        <v>646.77559402773545</v>
      </c>
      <c r="D807" s="1707" t="s">
        <v>21</v>
      </c>
      <c r="E807" s="1707" t="s">
        <v>21</v>
      </c>
      <c r="F807" s="1706">
        <v>5</v>
      </c>
      <c r="G807" s="1707">
        <v>823.33271997402528</v>
      </c>
      <c r="H807" s="1706">
        <v>5</v>
      </c>
      <c r="I807" s="1708">
        <v>204.70605995317362</v>
      </c>
      <c r="J807" s="1706" t="s">
        <v>22</v>
      </c>
      <c r="K807" s="1709">
        <v>0</v>
      </c>
      <c r="L807" s="1710">
        <v>0</v>
      </c>
    </row>
    <row r="808" spans="1:12">
      <c r="A808" s="1711" t="s">
        <v>1091</v>
      </c>
      <c r="B808" s="1711" t="s">
        <v>6423</v>
      </c>
      <c r="C808" s="1712">
        <v>1663.7806715448846</v>
      </c>
      <c r="D808" s="1707" t="s">
        <v>21</v>
      </c>
      <c r="E808" s="1707" t="s">
        <v>21</v>
      </c>
      <c r="F808" s="1706">
        <v>10</v>
      </c>
      <c r="G808" s="1707">
        <v>1575.5021085717397</v>
      </c>
      <c r="H808" s="1706">
        <v>10</v>
      </c>
      <c r="I808" s="1708">
        <v>204.70605995317362</v>
      </c>
      <c r="J808" s="1706" t="s">
        <v>27</v>
      </c>
      <c r="K808" s="1709">
        <v>0.4</v>
      </c>
      <c r="L808" s="1710">
        <v>630.20084342869586</v>
      </c>
    </row>
    <row r="809" spans="1:12">
      <c r="A809" s="1711" t="s">
        <v>1092</v>
      </c>
      <c r="B809" s="1711" t="s">
        <v>6424</v>
      </c>
      <c r="C809" s="1712">
        <v>1042.2275240809051</v>
      </c>
      <c r="D809" s="1707" t="s">
        <v>21</v>
      </c>
      <c r="E809" s="1707" t="s">
        <v>21</v>
      </c>
      <c r="F809" s="1706">
        <v>5</v>
      </c>
      <c r="G809" s="1707">
        <v>834.14233992992058</v>
      </c>
      <c r="H809" s="1706">
        <v>5</v>
      </c>
      <c r="I809" s="1708">
        <v>204.70605995317362</v>
      </c>
      <c r="J809" s="1706" t="s">
        <v>27</v>
      </c>
      <c r="K809" s="1709">
        <v>0.65</v>
      </c>
      <c r="L809" s="1710">
        <v>542.19252095444836</v>
      </c>
    </row>
    <row r="810" spans="1:12">
      <c r="A810" s="1711" t="s">
        <v>1093</v>
      </c>
      <c r="B810" s="1711" t="s">
        <v>6425</v>
      </c>
      <c r="C810" s="1712">
        <v>712.53411542609831</v>
      </c>
      <c r="D810" s="1707" t="s">
        <v>21</v>
      </c>
      <c r="E810" s="1707" t="s">
        <v>21</v>
      </c>
      <c r="F810" s="1706">
        <v>5</v>
      </c>
      <c r="G810" s="1707">
        <v>465.71445976648914</v>
      </c>
      <c r="H810" s="1706">
        <v>5</v>
      </c>
      <c r="I810" s="1708">
        <v>204.70605995317362</v>
      </c>
      <c r="J810" s="1706" t="s">
        <v>27</v>
      </c>
      <c r="K810" s="1709">
        <v>1</v>
      </c>
      <c r="L810" s="1710">
        <v>465.71445976648914</v>
      </c>
    </row>
    <row r="811" spans="1:12">
      <c r="A811" s="1711" t="s">
        <v>1094</v>
      </c>
      <c r="B811" s="1711" t="s">
        <v>6426</v>
      </c>
      <c r="C811" s="1712">
        <v>1162.9349469217359</v>
      </c>
      <c r="D811" s="1707" t="s">
        <v>21</v>
      </c>
      <c r="E811" s="1707" t="s">
        <v>21</v>
      </c>
      <c r="F811" s="1706">
        <v>8</v>
      </c>
      <c r="G811" s="1707">
        <v>1429.5722391671532</v>
      </c>
      <c r="H811" s="1706">
        <v>8</v>
      </c>
      <c r="I811" s="1708">
        <v>204.70605995317362</v>
      </c>
      <c r="J811" s="1706" t="s">
        <v>27</v>
      </c>
      <c r="K811" s="1709">
        <v>0.4</v>
      </c>
      <c r="L811" s="1710">
        <v>571.82889566686129</v>
      </c>
    </row>
    <row r="812" spans="1:12">
      <c r="A812" s="1711" t="s">
        <v>1095</v>
      </c>
      <c r="B812" s="1711" t="s">
        <v>6427</v>
      </c>
      <c r="C812" s="1712">
        <v>566.60424602151193</v>
      </c>
      <c r="D812" s="1707" t="s">
        <v>21</v>
      </c>
      <c r="E812" s="1707" t="s">
        <v>21</v>
      </c>
      <c r="F812" s="1706">
        <v>5</v>
      </c>
      <c r="G812" s="1707">
        <v>499.94492296015761</v>
      </c>
      <c r="H812" s="1706">
        <v>5</v>
      </c>
      <c r="I812" s="1708">
        <v>204.70605995317362</v>
      </c>
      <c r="J812" s="1706" t="s">
        <v>27</v>
      </c>
      <c r="K812" s="1709">
        <v>1</v>
      </c>
      <c r="L812" s="1710">
        <v>499.94492296015761</v>
      </c>
    </row>
    <row r="813" spans="1:12">
      <c r="A813" s="1711" t="s">
        <v>1096</v>
      </c>
      <c r="B813" s="1711" t="s">
        <v>280</v>
      </c>
      <c r="C813" s="1712">
        <v>2180.9923375631606</v>
      </c>
      <c r="D813" s="1707" t="s">
        <v>21</v>
      </c>
      <c r="E813" s="1707" t="s">
        <v>21</v>
      </c>
      <c r="F813" s="1706">
        <v>5</v>
      </c>
      <c r="G813" s="1707">
        <v>5943.114588154458</v>
      </c>
      <c r="H813" s="1706">
        <v>51</v>
      </c>
      <c r="I813" s="1708">
        <v>187.5961409857085</v>
      </c>
      <c r="J813" s="1706" t="s">
        <v>22</v>
      </c>
      <c r="K813" s="1709">
        <v>0</v>
      </c>
      <c r="L813" s="1710">
        <v>0</v>
      </c>
    </row>
    <row r="814" spans="1:12">
      <c r="A814" s="1711" t="s">
        <v>1097</v>
      </c>
      <c r="B814" s="1711" t="s">
        <v>281</v>
      </c>
      <c r="C814" s="1712">
        <v>1817.4936146359673</v>
      </c>
      <c r="D814" s="1707" t="s">
        <v>21</v>
      </c>
      <c r="E814" s="1707" t="s">
        <v>21</v>
      </c>
      <c r="F814" s="1706">
        <v>5</v>
      </c>
      <c r="G814" s="1707">
        <v>2706.5434468199651</v>
      </c>
      <c r="H814" s="1706">
        <v>51</v>
      </c>
      <c r="I814" s="1708">
        <v>187.5961409857085</v>
      </c>
      <c r="J814" s="1706" t="s">
        <v>22</v>
      </c>
      <c r="K814" s="1709">
        <v>0</v>
      </c>
      <c r="L814" s="1710">
        <v>0</v>
      </c>
    </row>
    <row r="815" spans="1:12">
      <c r="A815" s="1711" t="s">
        <v>1098</v>
      </c>
      <c r="B815" s="1711" t="s">
        <v>282</v>
      </c>
      <c r="C815" s="1712">
        <v>3612.6043029833145</v>
      </c>
      <c r="D815" s="1707" t="s">
        <v>21</v>
      </c>
      <c r="E815" s="1707" t="s">
        <v>21</v>
      </c>
      <c r="F815" s="1706">
        <v>14</v>
      </c>
      <c r="G815" s="1707">
        <v>5722.8665934744349</v>
      </c>
      <c r="H815" s="1706">
        <v>51</v>
      </c>
      <c r="I815" s="1708">
        <v>187.5961409857085</v>
      </c>
      <c r="J815" s="1706" t="s">
        <v>22</v>
      </c>
      <c r="K815" s="1709">
        <v>0</v>
      </c>
      <c r="L815" s="1710">
        <v>0</v>
      </c>
    </row>
    <row r="816" spans="1:12">
      <c r="A816" s="1711" t="s">
        <v>1099</v>
      </c>
      <c r="B816" s="1711" t="s">
        <v>283</v>
      </c>
      <c r="C816" s="1712">
        <v>475.3632974091002</v>
      </c>
      <c r="D816" s="1707" t="s">
        <v>21</v>
      </c>
      <c r="E816" s="1707" t="s">
        <v>21</v>
      </c>
      <c r="F816" s="1706">
        <v>5</v>
      </c>
      <c r="G816" s="1707">
        <v>2934.8492949638921</v>
      </c>
      <c r="H816" s="1706">
        <v>20</v>
      </c>
      <c r="I816" s="1708">
        <v>187.5961409857085</v>
      </c>
      <c r="J816" s="1706" t="s">
        <v>27</v>
      </c>
      <c r="K816" s="1709">
        <v>0.30000000000000004</v>
      </c>
      <c r="L816" s="1710">
        <v>880.45478848916775</v>
      </c>
    </row>
    <row r="817" spans="1:12">
      <c r="A817" s="1711" t="s">
        <v>1100</v>
      </c>
      <c r="B817" s="1711" t="s">
        <v>284</v>
      </c>
      <c r="C817" s="1712">
        <v>475.3632974091002</v>
      </c>
      <c r="D817" s="1707" t="s">
        <v>21</v>
      </c>
      <c r="E817" s="1707" t="s">
        <v>21</v>
      </c>
      <c r="F817" s="1706">
        <v>5</v>
      </c>
      <c r="G817" s="1707">
        <v>1042.1490479981605</v>
      </c>
      <c r="H817" s="1706">
        <v>8</v>
      </c>
      <c r="I817" s="1708">
        <v>187.5961409857085</v>
      </c>
      <c r="J817" s="1706" t="s">
        <v>27</v>
      </c>
      <c r="K817" s="1709">
        <v>0.4</v>
      </c>
      <c r="L817" s="1710">
        <v>416.85961919926422</v>
      </c>
    </row>
    <row r="818" spans="1:12">
      <c r="A818" s="1711" t="s">
        <v>1101</v>
      </c>
      <c r="B818" s="1711" t="s">
        <v>6428</v>
      </c>
      <c r="C818" s="1712">
        <v>1080.6476812145877</v>
      </c>
      <c r="D818" s="1707" t="s">
        <v>21</v>
      </c>
      <c r="E818" s="1707" t="s">
        <v>21</v>
      </c>
      <c r="F818" s="1706">
        <v>8</v>
      </c>
      <c r="G818" s="1707">
        <v>3215.0835320974184</v>
      </c>
      <c r="H818" s="1706">
        <v>32</v>
      </c>
      <c r="I818" s="1708">
        <v>187.5961409857085</v>
      </c>
      <c r="J818" s="1706" t="s">
        <v>27</v>
      </c>
      <c r="K818" s="1709">
        <v>0.30000000000000004</v>
      </c>
      <c r="L818" s="1710">
        <v>964.52505962922567</v>
      </c>
    </row>
    <row r="819" spans="1:12">
      <c r="A819" s="1711" t="s">
        <v>1102</v>
      </c>
      <c r="B819" s="1711" t="s">
        <v>6429</v>
      </c>
      <c r="C819" s="1712">
        <v>1020.6614387610853</v>
      </c>
      <c r="D819" s="1707" t="s">
        <v>21</v>
      </c>
      <c r="E819" s="1707" t="s">
        <v>21</v>
      </c>
      <c r="F819" s="1706">
        <v>8</v>
      </c>
      <c r="G819" s="1707">
        <v>1540.8406457086205</v>
      </c>
      <c r="H819" s="1706">
        <v>6</v>
      </c>
      <c r="I819" s="1708">
        <v>187.5961409857085</v>
      </c>
      <c r="J819" s="1706" t="s">
        <v>27</v>
      </c>
      <c r="K819" s="1709">
        <v>0.4</v>
      </c>
      <c r="L819" s="1710">
        <v>616.33625828344827</v>
      </c>
    </row>
    <row r="820" spans="1:12">
      <c r="A820" s="1711" t="s">
        <v>1103</v>
      </c>
      <c r="B820" s="1711" t="s">
        <v>285</v>
      </c>
      <c r="C820" s="1712">
        <v>371.55657639109677</v>
      </c>
      <c r="D820" s="1707" t="s">
        <v>21</v>
      </c>
      <c r="E820" s="1707" t="s">
        <v>21</v>
      </c>
      <c r="F820" s="1706">
        <v>5</v>
      </c>
      <c r="G820" s="1707">
        <v>1873.0032718317457</v>
      </c>
      <c r="H820" s="1706">
        <v>13</v>
      </c>
      <c r="I820" s="1708">
        <v>187.5961409857085</v>
      </c>
      <c r="J820" s="1706" t="s">
        <v>27</v>
      </c>
      <c r="K820" s="1709">
        <v>0.30000000000000004</v>
      </c>
      <c r="L820" s="1710">
        <v>561.90098154952375</v>
      </c>
    </row>
    <row r="821" spans="1:12">
      <c r="A821" s="1711" t="s">
        <v>1104</v>
      </c>
      <c r="B821" s="1711" t="s">
        <v>286</v>
      </c>
      <c r="C821" s="1712">
        <v>506.74945117436334</v>
      </c>
      <c r="D821" s="1707" t="s">
        <v>21</v>
      </c>
      <c r="E821" s="1707" t="s">
        <v>21</v>
      </c>
      <c r="F821" s="1706">
        <v>5</v>
      </c>
      <c r="G821" s="1707">
        <v>1864.9454183678422</v>
      </c>
      <c r="H821" s="1706">
        <v>14</v>
      </c>
      <c r="I821" s="1708">
        <v>187.5961409857085</v>
      </c>
      <c r="J821" s="1706" t="s">
        <v>27</v>
      </c>
      <c r="K821" s="1709">
        <v>0.30000000000000004</v>
      </c>
      <c r="L821" s="1710">
        <v>559.48362551035279</v>
      </c>
    </row>
    <row r="822" spans="1:12">
      <c r="A822" s="1711" t="s">
        <v>1105</v>
      </c>
      <c r="B822" s="1711" t="s">
        <v>287</v>
      </c>
      <c r="C822" s="1712">
        <v>2898.1412958505553</v>
      </c>
      <c r="D822" s="1707" t="s">
        <v>21</v>
      </c>
      <c r="E822" s="1707" t="s">
        <v>21</v>
      </c>
      <c r="F822" s="1706">
        <v>6</v>
      </c>
      <c r="G822" s="1707">
        <v>5691.530496670367</v>
      </c>
      <c r="H822" s="1706">
        <v>47</v>
      </c>
      <c r="I822" s="1708">
        <v>187.5961409857085</v>
      </c>
      <c r="J822" s="1706" t="s">
        <v>22</v>
      </c>
      <c r="K822" s="1709">
        <v>0</v>
      </c>
      <c r="L822" s="1710">
        <v>0</v>
      </c>
    </row>
    <row r="823" spans="1:12">
      <c r="A823" s="1711" t="s">
        <v>1106</v>
      </c>
      <c r="B823" s="1711" t="s">
        <v>288</v>
      </c>
      <c r="C823" s="1712">
        <v>2343.9400409443169</v>
      </c>
      <c r="D823" s="1707" t="s">
        <v>21</v>
      </c>
      <c r="E823" s="1707" t="s">
        <v>21</v>
      </c>
      <c r="F823" s="1706">
        <v>5</v>
      </c>
      <c r="G823" s="1707">
        <v>2210.5378002641396</v>
      </c>
      <c r="H823" s="1706">
        <v>14</v>
      </c>
      <c r="I823" s="1708">
        <v>187.5961409857085</v>
      </c>
      <c r="J823" s="1706" t="s">
        <v>22</v>
      </c>
      <c r="K823" s="1709">
        <v>0</v>
      </c>
      <c r="L823" s="1710">
        <v>0</v>
      </c>
    </row>
    <row r="824" spans="1:12">
      <c r="A824" s="1711" t="s">
        <v>1107</v>
      </c>
      <c r="B824" s="1711" t="s">
        <v>6430</v>
      </c>
      <c r="C824" s="1712">
        <v>1444.4068853207086</v>
      </c>
      <c r="D824" s="1707" t="s">
        <v>21</v>
      </c>
      <c r="E824" s="1707" t="s">
        <v>21</v>
      </c>
      <c r="F824" s="1706">
        <v>19</v>
      </c>
      <c r="G824" s="1707">
        <v>2076.6119861394104</v>
      </c>
      <c r="H824" s="1706">
        <v>19</v>
      </c>
      <c r="I824" s="1708">
        <v>187.5961409857085</v>
      </c>
      <c r="J824" s="1706" t="s">
        <v>27</v>
      </c>
      <c r="K824" s="1709">
        <v>0.30000000000000004</v>
      </c>
      <c r="L824" s="1710">
        <v>622.98359584182322</v>
      </c>
    </row>
    <row r="825" spans="1:12">
      <c r="A825" s="1711" t="s">
        <v>1108</v>
      </c>
      <c r="B825" s="1711" t="s">
        <v>6431</v>
      </c>
      <c r="C825" s="1712">
        <v>832.59549743164246</v>
      </c>
      <c r="D825" s="1707" t="s">
        <v>21</v>
      </c>
      <c r="E825" s="1707" t="s">
        <v>21</v>
      </c>
      <c r="F825" s="1706">
        <v>8</v>
      </c>
      <c r="G825" s="1707">
        <v>1341.5516375016773</v>
      </c>
      <c r="H825" s="1706">
        <v>8</v>
      </c>
      <c r="I825" s="1708">
        <v>187.5961409857085</v>
      </c>
      <c r="J825" s="1706" t="s">
        <v>27</v>
      </c>
      <c r="K825" s="1709">
        <v>0.4</v>
      </c>
      <c r="L825" s="1710">
        <v>536.62065500067092</v>
      </c>
    </row>
    <row r="826" spans="1:12">
      <c r="A826" s="1711" t="s">
        <v>1109</v>
      </c>
      <c r="B826" s="1711" t="s">
        <v>6432</v>
      </c>
      <c r="C826" s="1712">
        <v>1227.1695084615474</v>
      </c>
      <c r="D826" s="1707" t="s">
        <v>21</v>
      </c>
      <c r="E826" s="1707" t="s">
        <v>21</v>
      </c>
      <c r="F826" s="1706">
        <v>46</v>
      </c>
      <c r="G826" s="1707">
        <v>3057.2835731036243</v>
      </c>
      <c r="H826" s="1706">
        <v>36</v>
      </c>
      <c r="I826" s="1708">
        <v>187.5961409857085</v>
      </c>
      <c r="J826" s="1706" t="s">
        <v>27</v>
      </c>
      <c r="K826" s="1709">
        <v>0.30000000000000004</v>
      </c>
      <c r="L826" s="1710">
        <v>917.18507193108746</v>
      </c>
    </row>
    <row r="827" spans="1:12">
      <c r="A827" s="1711" t="s">
        <v>1110</v>
      </c>
      <c r="B827" s="1711" t="s">
        <v>6433</v>
      </c>
      <c r="C827" s="1712">
        <v>567.47722934638023</v>
      </c>
      <c r="D827" s="1707" t="s">
        <v>21</v>
      </c>
      <c r="E827" s="1707" t="s">
        <v>21</v>
      </c>
      <c r="F827" s="1706">
        <v>5</v>
      </c>
      <c r="G827" s="1707">
        <v>1875.3349063556161</v>
      </c>
      <c r="H827" s="1706">
        <v>16</v>
      </c>
      <c r="I827" s="1708">
        <v>187.5961409857085</v>
      </c>
      <c r="J827" s="1706" t="s">
        <v>27</v>
      </c>
      <c r="K827" s="1709">
        <v>0.30000000000000004</v>
      </c>
      <c r="L827" s="1710">
        <v>562.6004719066849</v>
      </c>
    </row>
    <row r="828" spans="1:12">
      <c r="A828" s="1711" t="s">
        <v>1111</v>
      </c>
      <c r="B828" s="1711" t="s">
        <v>6434</v>
      </c>
      <c r="C828" s="1712">
        <v>245.61123832648022</v>
      </c>
      <c r="D828" s="1707" t="s">
        <v>21</v>
      </c>
      <c r="E828" s="1707" t="s">
        <v>21</v>
      </c>
      <c r="F828" s="1706">
        <v>5</v>
      </c>
      <c r="G828" s="1707">
        <v>1338.004904818262</v>
      </c>
      <c r="H828" s="1706">
        <v>10</v>
      </c>
      <c r="I828" s="1708">
        <v>187.5961409857085</v>
      </c>
      <c r="J828" s="1706" t="s">
        <v>27</v>
      </c>
      <c r="K828" s="1709">
        <v>0.4</v>
      </c>
      <c r="L828" s="1710">
        <v>535.20196192730486</v>
      </c>
    </row>
    <row r="829" spans="1:12">
      <c r="A829" s="1711" t="s">
        <v>1112</v>
      </c>
      <c r="B829" s="1711" t="s">
        <v>6435</v>
      </c>
      <c r="C829" s="1712">
        <v>1594.256341194987</v>
      </c>
      <c r="D829" s="1707" t="s">
        <v>21</v>
      </c>
      <c r="E829" s="1707" t="s">
        <v>21</v>
      </c>
      <c r="F829" s="1706">
        <v>10</v>
      </c>
      <c r="G829" s="1707">
        <v>2232.6682242096649</v>
      </c>
      <c r="H829" s="1706">
        <v>20</v>
      </c>
      <c r="I829" s="1708">
        <v>187.5961409857085</v>
      </c>
      <c r="J829" s="1706" t="s">
        <v>27</v>
      </c>
      <c r="K829" s="1709">
        <v>0.30000000000000004</v>
      </c>
      <c r="L829" s="1710">
        <v>669.80046726289959</v>
      </c>
    </row>
    <row r="830" spans="1:12">
      <c r="A830" s="1711" t="s">
        <v>1113</v>
      </c>
      <c r="B830" s="1711" t="s">
        <v>6436</v>
      </c>
      <c r="C830" s="1712">
        <v>487.67574396954552</v>
      </c>
      <c r="D830" s="1707" t="s">
        <v>21</v>
      </c>
      <c r="E830" s="1707" t="s">
        <v>21</v>
      </c>
      <c r="F830" s="1706">
        <v>5</v>
      </c>
      <c r="G830" s="1707">
        <v>1204.1157460193508</v>
      </c>
      <c r="H830" s="1706">
        <v>9</v>
      </c>
      <c r="I830" s="1708">
        <v>187.5961409857085</v>
      </c>
      <c r="J830" s="1706" t="s">
        <v>27</v>
      </c>
      <c r="K830" s="1709">
        <v>0.4</v>
      </c>
      <c r="L830" s="1710">
        <v>481.64629840774035</v>
      </c>
    </row>
    <row r="831" spans="1:12">
      <c r="A831" s="1711" t="s">
        <v>1114</v>
      </c>
      <c r="B831" s="1711" t="s">
        <v>6437</v>
      </c>
      <c r="C831" s="1712">
        <v>311.22579296965546</v>
      </c>
      <c r="D831" s="1707" t="s">
        <v>21</v>
      </c>
      <c r="E831" s="1707" t="s">
        <v>21</v>
      </c>
      <c r="F831" s="1706">
        <v>5</v>
      </c>
      <c r="G831" s="1707">
        <v>788.2613388889564</v>
      </c>
      <c r="H831" s="1706">
        <v>5</v>
      </c>
      <c r="I831" s="1708">
        <v>187.5961409857085</v>
      </c>
      <c r="J831" s="1706" t="s">
        <v>27</v>
      </c>
      <c r="K831" s="1709">
        <v>0.65</v>
      </c>
      <c r="L831" s="1710">
        <v>512.36987027782163</v>
      </c>
    </row>
    <row r="832" spans="1:12">
      <c r="A832" s="1711" t="s">
        <v>1115</v>
      </c>
      <c r="B832" s="1711" t="s">
        <v>6438</v>
      </c>
      <c r="C832" s="1712">
        <v>1803.5135695164649</v>
      </c>
      <c r="D832" s="1707" t="s">
        <v>21</v>
      </c>
      <c r="E832" s="1707" t="s">
        <v>21</v>
      </c>
      <c r="F832" s="1706">
        <v>30</v>
      </c>
      <c r="G832" s="1707">
        <v>4235.6855071682166</v>
      </c>
      <c r="H832" s="1706">
        <v>48</v>
      </c>
      <c r="I832" s="1708">
        <v>187.5961409857085</v>
      </c>
      <c r="J832" s="1706" t="s">
        <v>27</v>
      </c>
      <c r="K832" s="1709">
        <v>0.30000000000000004</v>
      </c>
      <c r="L832" s="1710">
        <v>1270.7056521504651</v>
      </c>
    </row>
    <row r="833" spans="1:12">
      <c r="A833" s="1711" t="s">
        <v>1116</v>
      </c>
      <c r="B833" s="1711" t="s">
        <v>6439</v>
      </c>
      <c r="C833" s="1712">
        <v>1120.7675279591012</v>
      </c>
      <c r="D833" s="1707" t="s">
        <v>21</v>
      </c>
      <c r="E833" s="1707" t="s">
        <v>21</v>
      </c>
      <c r="F833" s="1706">
        <v>8</v>
      </c>
      <c r="G833" s="1707">
        <v>2306.2629273905241</v>
      </c>
      <c r="H833" s="1706">
        <v>21</v>
      </c>
      <c r="I833" s="1708">
        <v>187.5961409857085</v>
      </c>
      <c r="J833" s="1706" t="s">
        <v>27</v>
      </c>
      <c r="K833" s="1709">
        <v>0.30000000000000004</v>
      </c>
      <c r="L833" s="1710">
        <v>691.87887821715731</v>
      </c>
    </row>
    <row r="834" spans="1:12">
      <c r="A834" s="1711" t="s">
        <v>6440</v>
      </c>
      <c r="B834" s="1711" t="s">
        <v>6441</v>
      </c>
      <c r="C834" s="1712">
        <v>532.00990251223152</v>
      </c>
      <c r="D834" s="1707" t="s">
        <v>21</v>
      </c>
      <c r="E834" s="1707" t="s">
        <v>21</v>
      </c>
      <c r="F834" s="1706">
        <v>5</v>
      </c>
      <c r="G834" s="1707">
        <v>1437.3134199538788</v>
      </c>
      <c r="H834" s="1706">
        <v>14</v>
      </c>
      <c r="I834" s="1708">
        <v>187.5961409857085</v>
      </c>
      <c r="J834" s="1706" t="s">
        <v>22</v>
      </c>
      <c r="K834" s="1709">
        <v>0</v>
      </c>
      <c r="L834" s="1710">
        <v>0</v>
      </c>
    </row>
    <row r="835" spans="1:12">
      <c r="A835" s="1711" t="s">
        <v>1117</v>
      </c>
      <c r="B835" s="1711" t="s">
        <v>289</v>
      </c>
      <c r="C835" s="1712">
        <v>234.06364838672354</v>
      </c>
      <c r="D835" s="1707" t="s">
        <v>21</v>
      </c>
      <c r="E835" s="1707" t="s">
        <v>21</v>
      </c>
      <c r="F835" s="1706">
        <v>5</v>
      </c>
      <c r="G835" s="1707">
        <v>2310.4919230901573</v>
      </c>
      <c r="H835" s="1706">
        <v>13</v>
      </c>
      <c r="I835" s="1708">
        <v>187.5961409857085</v>
      </c>
      <c r="J835" s="1706" t="s">
        <v>27</v>
      </c>
      <c r="K835" s="1709">
        <v>0.30000000000000004</v>
      </c>
      <c r="L835" s="1710">
        <v>693.14757692704734</v>
      </c>
    </row>
    <row r="836" spans="1:12">
      <c r="A836" s="1711" t="s">
        <v>1118</v>
      </c>
      <c r="B836" s="1711" t="s">
        <v>6442</v>
      </c>
      <c r="C836" s="1712">
        <v>1835.2717884868093</v>
      </c>
      <c r="D836" s="1707" t="s">
        <v>21</v>
      </c>
      <c r="E836" s="1707" t="s">
        <v>21</v>
      </c>
      <c r="F836" s="1706">
        <v>25</v>
      </c>
      <c r="G836" s="1707">
        <v>3072.0853850757462</v>
      </c>
      <c r="H836" s="1706">
        <v>38</v>
      </c>
      <c r="I836" s="1708">
        <v>187.5961409857085</v>
      </c>
      <c r="J836" s="1706" t="s">
        <v>27</v>
      </c>
      <c r="K836" s="1709">
        <v>0.30000000000000004</v>
      </c>
      <c r="L836" s="1710">
        <v>921.62561552272405</v>
      </c>
    </row>
    <row r="837" spans="1:12">
      <c r="A837" s="1711" t="s">
        <v>1119</v>
      </c>
      <c r="B837" s="1711" t="s">
        <v>6443</v>
      </c>
      <c r="C837" s="1712">
        <v>393.65249955948957</v>
      </c>
      <c r="D837" s="1707" t="s">
        <v>21</v>
      </c>
      <c r="E837" s="1707" t="s">
        <v>21</v>
      </c>
      <c r="F837" s="1706">
        <v>5</v>
      </c>
      <c r="G837" s="1707">
        <v>1864.52974453515</v>
      </c>
      <c r="H837" s="1706">
        <v>16</v>
      </c>
      <c r="I837" s="1708">
        <v>187.5961409857085</v>
      </c>
      <c r="J837" s="1706" t="s">
        <v>27</v>
      </c>
      <c r="K837" s="1709">
        <v>0.30000000000000004</v>
      </c>
      <c r="L837" s="1710">
        <v>559.35892336054508</v>
      </c>
    </row>
    <row r="838" spans="1:12">
      <c r="A838" s="1711" t="s">
        <v>1120</v>
      </c>
      <c r="B838" s="1711" t="s">
        <v>6444</v>
      </c>
      <c r="C838" s="1712">
        <v>273.96086117991507</v>
      </c>
      <c r="D838" s="1707" t="s">
        <v>21</v>
      </c>
      <c r="E838" s="1707" t="s">
        <v>21</v>
      </c>
      <c r="F838" s="1706">
        <v>5</v>
      </c>
      <c r="G838" s="1707">
        <v>1098.5032589058731</v>
      </c>
      <c r="H838" s="1706">
        <v>8</v>
      </c>
      <c r="I838" s="1708">
        <v>187.5961409857085</v>
      </c>
      <c r="J838" s="1706" t="s">
        <v>27</v>
      </c>
      <c r="K838" s="1709">
        <v>0.4</v>
      </c>
      <c r="L838" s="1710">
        <v>439.40130356234926</v>
      </c>
    </row>
    <row r="839" spans="1:12">
      <c r="A839" s="1711" t="s">
        <v>1121</v>
      </c>
      <c r="B839" s="1711" t="s">
        <v>6445</v>
      </c>
      <c r="C839" s="1712">
        <v>1051.5132082827806</v>
      </c>
      <c r="D839" s="1707" t="s">
        <v>21</v>
      </c>
      <c r="E839" s="1707" t="s">
        <v>21</v>
      </c>
      <c r="F839" s="1706">
        <v>8</v>
      </c>
      <c r="G839" s="1707">
        <v>2625.2366017920017</v>
      </c>
      <c r="H839" s="1706">
        <v>25</v>
      </c>
      <c r="I839" s="1708">
        <v>187.5961409857085</v>
      </c>
      <c r="J839" s="1706" t="s">
        <v>27</v>
      </c>
      <c r="K839" s="1709">
        <v>0.30000000000000004</v>
      </c>
      <c r="L839" s="1710">
        <v>787.57098053760058</v>
      </c>
    </row>
    <row r="840" spans="1:12">
      <c r="A840" s="1711" t="s">
        <v>1122</v>
      </c>
      <c r="B840" s="1711" t="s">
        <v>6446</v>
      </c>
      <c r="C840" s="1712">
        <v>398.97212793191505</v>
      </c>
      <c r="D840" s="1707" t="s">
        <v>21</v>
      </c>
      <c r="E840" s="1707" t="s">
        <v>21</v>
      </c>
      <c r="F840" s="1706">
        <v>5</v>
      </c>
      <c r="G840" s="1707">
        <v>1440.7326841985825</v>
      </c>
      <c r="H840" s="1706">
        <v>9</v>
      </c>
      <c r="I840" s="1708">
        <v>187.5961409857085</v>
      </c>
      <c r="J840" s="1706" t="s">
        <v>27</v>
      </c>
      <c r="K840" s="1709">
        <v>0.4</v>
      </c>
      <c r="L840" s="1710">
        <v>576.29307367943306</v>
      </c>
    </row>
    <row r="841" spans="1:12">
      <c r="A841" s="1711" t="s">
        <v>1123</v>
      </c>
      <c r="B841" s="1711" t="s">
        <v>6447</v>
      </c>
      <c r="C841" s="1712">
        <v>328.93035436164558</v>
      </c>
      <c r="D841" s="1707" t="s">
        <v>21</v>
      </c>
      <c r="E841" s="1707" t="s">
        <v>21</v>
      </c>
      <c r="F841" s="1706">
        <v>5</v>
      </c>
      <c r="G841" s="1707">
        <v>463.69427312975915</v>
      </c>
      <c r="H841" s="1706">
        <v>5</v>
      </c>
      <c r="I841" s="1708">
        <v>187.5961409857085</v>
      </c>
      <c r="J841" s="1706" t="s">
        <v>27</v>
      </c>
      <c r="K841" s="1709">
        <v>1</v>
      </c>
      <c r="L841" s="1710">
        <v>463.69427312975915</v>
      </c>
    </row>
    <row r="842" spans="1:12">
      <c r="A842" s="1711" t="s">
        <v>1124</v>
      </c>
      <c r="B842" s="1711" t="s">
        <v>6448</v>
      </c>
      <c r="C842" s="1712">
        <v>3548.8193005947769</v>
      </c>
      <c r="D842" s="1707" t="s">
        <v>21</v>
      </c>
      <c r="E842" s="1707" t="s">
        <v>21</v>
      </c>
      <c r="F842" s="1706">
        <v>43</v>
      </c>
      <c r="G842" s="1707">
        <v>3548.8193005947769</v>
      </c>
      <c r="H842" s="1706">
        <v>43</v>
      </c>
      <c r="I842" s="1708">
        <v>197.09965108402474</v>
      </c>
      <c r="J842" s="1706" t="s">
        <v>22</v>
      </c>
      <c r="K842" s="1709">
        <v>0</v>
      </c>
      <c r="L842" s="1710">
        <v>0</v>
      </c>
    </row>
    <row r="843" spans="1:12">
      <c r="A843" s="1711" t="s">
        <v>1125</v>
      </c>
      <c r="B843" s="1711" t="s">
        <v>6449</v>
      </c>
      <c r="C843" s="1712">
        <v>2138.1070573999464</v>
      </c>
      <c r="D843" s="1707" t="s">
        <v>21</v>
      </c>
      <c r="E843" s="1707" t="s">
        <v>21</v>
      </c>
      <c r="F843" s="1706">
        <v>15</v>
      </c>
      <c r="G843" s="1707">
        <v>1991.8962750872449</v>
      </c>
      <c r="H843" s="1706">
        <v>18</v>
      </c>
      <c r="I843" s="1708">
        <v>197.09965108402474</v>
      </c>
      <c r="J843" s="1706" t="s">
        <v>22</v>
      </c>
      <c r="K843" s="1709">
        <v>0</v>
      </c>
      <c r="L843" s="1710">
        <v>0</v>
      </c>
    </row>
    <row r="844" spans="1:12">
      <c r="A844" s="1711" t="s">
        <v>1126</v>
      </c>
      <c r="B844" s="1711" t="s">
        <v>6450</v>
      </c>
      <c r="C844" s="1712">
        <v>1310.4161709760356</v>
      </c>
      <c r="D844" s="1707" t="s">
        <v>21</v>
      </c>
      <c r="E844" s="1707" t="s">
        <v>21</v>
      </c>
      <c r="F844" s="1706">
        <v>10</v>
      </c>
      <c r="G844" s="1707">
        <v>1310.4161709760356</v>
      </c>
      <c r="H844" s="1706">
        <v>10</v>
      </c>
      <c r="I844" s="1708">
        <v>197.09965108402474</v>
      </c>
      <c r="J844" s="1706" t="s">
        <v>22</v>
      </c>
      <c r="K844" s="1709">
        <v>0</v>
      </c>
      <c r="L844" s="1710">
        <v>0</v>
      </c>
    </row>
    <row r="845" spans="1:12">
      <c r="A845" s="1711" t="s">
        <v>1127</v>
      </c>
      <c r="B845" s="1711" t="s">
        <v>6451</v>
      </c>
      <c r="C845" s="1712">
        <v>347.4762419159897</v>
      </c>
      <c r="D845" s="1707" t="s">
        <v>21</v>
      </c>
      <c r="E845" s="1707" t="s">
        <v>21</v>
      </c>
      <c r="F845" s="1706">
        <v>5</v>
      </c>
      <c r="G845" s="1707">
        <v>416.97149029918756</v>
      </c>
      <c r="H845" s="1706">
        <v>5</v>
      </c>
      <c r="I845" s="1708">
        <v>197.09965108402474</v>
      </c>
      <c r="J845" s="1706" t="s">
        <v>27</v>
      </c>
      <c r="K845" s="1709">
        <v>1</v>
      </c>
      <c r="L845" s="1710">
        <v>416.97149029918756</v>
      </c>
    </row>
    <row r="846" spans="1:12">
      <c r="A846" s="1711" t="s">
        <v>1128</v>
      </c>
      <c r="B846" s="1711" t="s">
        <v>290</v>
      </c>
      <c r="C846" s="1712">
        <v>1064.9921180801762</v>
      </c>
      <c r="D846" s="1707" t="s">
        <v>21</v>
      </c>
      <c r="E846" s="1707" t="s">
        <v>21</v>
      </c>
      <c r="F846" s="1706">
        <v>5</v>
      </c>
      <c r="G846" s="1707">
        <v>611.01666435616892</v>
      </c>
      <c r="H846" s="1706">
        <v>5</v>
      </c>
      <c r="I846" s="1708">
        <v>197.09965108402474</v>
      </c>
      <c r="J846" s="1706" t="s">
        <v>22</v>
      </c>
      <c r="K846" s="1709">
        <v>0</v>
      </c>
      <c r="L846" s="1710">
        <v>0</v>
      </c>
    </row>
    <row r="847" spans="1:12">
      <c r="A847" s="1711" t="s">
        <v>1129</v>
      </c>
      <c r="B847" s="1711" t="s">
        <v>291</v>
      </c>
      <c r="C847" s="1712">
        <v>890.80272927553699</v>
      </c>
      <c r="D847" s="1707" t="s">
        <v>21</v>
      </c>
      <c r="E847" s="1707" t="s">
        <v>21</v>
      </c>
      <c r="F847" s="1706">
        <v>10</v>
      </c>
      <c r="G847" s="1707">
        <v>1732.8685311135071</v>
      </c>
      <c r="H847" s="1706">
        <v>14</v>
      </c>
      <c r="I847" s="1708">
        <v>197.09965108402474</v>
      </c>
      <c r="J847" s="1706" t="s">
        <v>27</v>
      </c>
      <c r="K847" s="1709">
        <v>0.30000000000000004</v>
      </c>
      <c r="L847" s="1710">
        <v>519.86055933405214</v>
      </c>
    </row>
    <row r="848" spans="1:12">
      <c r="A848" s="1711" t="s">
        <v>1130</v>
      </c>
      <c r="B848" s="1711" t="s">
        <v>6452</v>
      </c>
      <c r="C848" s="1712">
        <v>5761.1413715008666</v>
      </c>
      <c r="D848" s="1707" t="s">
        <v>21</v>
      </c>
      <c r="E848" s="1707" t="s">
        <v>21</v>
      </c>
      <c r="F848" s="1706">
        <v>57</v>
      </c>
      <c r="G848" s="1707">
        <v>5761.1413715008666</v>
      </c>
      <c r="H848" s="1706">
        <v>57</v>
      </c>
      <c r="I848" s="1708">
        <v>197.09965108402474</v>
      </c>
      <c r="J848" s="1706" t="s">
        <v>27</v>
      </c>
      <c r="K848" s="1709">
        <v>0.30000000000000004</v>
      </c>
      <c r="L848" s="1710">
        <v>1728.3424114502602</v>
      </c>
    </row>
    <row r="849" spans="1:12">
      <c r="A849" s="1711" t="s">
        <v>1131</v>
      </c>
      <c r="B849" s="1711" t="s">
        <v>6453</v>
      </c>
      <c r="C849" s="1712">
        <v>2682.3360804527824</v>
      </c>
      <c r="D849" s="1707" t="s">
        <v>21</v>
      </c>
      <c r="E849" s="1707" t="s">
        <v>21</v>
      </c>
      <c r="F849" s="1706">
        <v>44</v>
      </c>
      <c r="G849" s="1707">
        <v>3280.7172451029155</v>
      </c>
      <c r="H849" s="1706">
        <v>34</v>
      </c>
      <c r="I849" s="1708">
        <v>197.09965108402474</v>
      </c>
      <c r="J849" s="1706" t="s">
        <v>27</v>
      </c>
      <c r="K849" s="1709">
        <v>0.30000000000000004</v>
      </c>
      <c r="L849" s="1710">
        <v>984.21517353087484</v>
      </c>
    </row>
    <row r="850" spans="1:12">
      <c r="A850" s="1711" t="s">
        <v>1132</v>
      </c>
      <c r="B850" s="1711" t="s">
        <v>6454</v>
      </c>
      <c r="C850" s="1712">
        <v>3638.9282870398497</v>
      </c>
      <c r="D850" s="1707" t="s">
        <v>21</v>
      </c>
      <c r="E850" s="1707" t="s">
        <v>21</v>
      </c>
      <c r="F850" s="1706">
        <v>31</v>
      </c>
      <c r="G850" s="1707">
        <v>3638.9282870398497</v>
      </c>
      <c r="H850" s="1706">
        <v>31</v>
      </c>
      <c r="I850" s="1708">
        <v>197.09965108402474</v>
      </c>
      <c r="J850" s="1706" t="s">
        <v>27</v>
      </c>
      <c r="K850" s="1709">
        <v>0.30000000000000004</v>
      </c>
      <c r="L850" s="1710">
        <v>1091.6784861119552</v>
      </c>
    </row>
    <row r="851" spans="1:12">
      <c r="A851" s="1711" t="s">
        <v>1133</v>
      </c>
      <c r="B851" s="1711" t="s">
        <v>6455</v>
      </c>
      <c r="C851" s="1712">
        <v>1511.7472862578772</v>
      </c>
      <c r="D851" s="1707" t="s">
        <v>21</v>
      </c>
      <c r="E851" s="1707" t="s">
        <v>21</v>
      </c>
      <c r="F851" s="1706">
        <v>15</v>
      </c>
      <c r="G851" s="1707">
        <v>2055.0737736174246</v>
      </c>
      <c r="H851" s="1706">
        <v>17</v>
      </c>
      <c r="I851" s="1708">
        <v>197.09965108402474</v>
      </c>
      <c r="J851" s="1706" t="s">
        <v>27</v>
      </c>
      <c r="K851" s="1709">
        <v>0.30000000000000004</v>
      </c>
      <c r="L851" s="1710">
        <v>616.52213208522744</v>
      </c>
    </row>
    <row r="852" spans="1:12">
      <c r="A852" s="1711" t="s">
        <v>1134</v>
      </c>
      <c r="B852" s="1711" t="s">
        <v>6456</v>
      </c>
      <c r="C852" s="1712">
        <v>3520.7917395175991</v>
      </c>
      <c r="D852" s="1707" t="s">
        <v>21</v>
      </c>
      <c r="E852" s="1707" t="s">
        <v>21</v>
      </c>
      <c r="F852" s="1706">
        <v>31</v>
      </c>
      <c r="G852" s="1707">
        <v>3846.6071247946702</v>
      </c>
      <c r="H852" s="1706">
        <v>40</v>
      </c>
      <c r="I852" s="1708">
        <v>197.09965108402474</v>
      </c>
      <c r="J852" s="1706" t="s">
        <v>22</v>
      </c>
      <c r="K852" s="1709">
        <v>0</v>
      </c>
      <c r="L852" s="1710">
        <v>0</v>
      </c>
    </row>
    <row r="853" spans="1:12">
      <c r="A853" s="1711" t="s">
        <v>1135</v>
      </c>
      <c r="B853" s="1711" t="s">
        <v>6457</v>
      </c>
      <c r="C853" s="1712">
        <v>2290.6355895656675</v>
      </c>
      <c r="D853" s="1707" t="s">
        <v>21</v>
      </c>
      <c r="E853" s="1707" t="s">
        <v>21</v>
      </c>
      <c r="F853" s="1706">
        <v>7</v>
      </c>
      <c r="G853" s="1707">
        <v>2407.5507635790445</v>
      </c>
      <c r="H853" s="1706">
        <v>18</v>
      </c>
      <c r="I853" s="1708">
        <v>197.09965108402474</v>
      </c>
      <c r="J853" s="1706" t="s">
        <v>22</v>
      </c>
      <c r="K853" s="1709">
        <v>0</v>
      </c>
      <c r="L853" s="1710">
        <v>0</v>
      </c>
    </row>
    <row r="854" spans="1:12">
      <c r="A854" s="1711" t="s">
        <v>1136</v>
      </c>
      <c r="B854" s="1711" t="s">
        <v>6458</v>
      </c>
      <c r="C854" s="1712">
        <v>2070.4168804033256</v>
      </c>
      <c r="D854" s="1707" t="s">
        <v>21</v>
      </c>
      <c r="E854" s="1707" t="s">
        <v>21</v>
      </c>
      <c r="F854" s="1706">
        <v>5</v>
      </c>
      <c r="G854" s="1707">
        <v>2407.5507635790445</v>
      </c>
      <c r="H854" s="1706">
        <v>15</v>
      </c>
      <c r="I854" s="1708">
        <v>197.09965108402474</v>
      </c>
      <c r="J854" s="1706" t="s">
        <v>22</v>
      </c>
      <c r="K854" s="1709">
        <v>0</v>
      </c>
      <c r="L854" s="1710">
        <v>0</v>
      </c>
    </row>
    <row r="855" spans="1:12">
      <c r="A855" s="1711" t="s">
        <v>1137</v>
      </c>
      <c r="B855" s="1711" t="s">
        <v>6459</v>
      </c>
      <c r="C855" s="1712">
        <v>0</v>
      </c>
      <c r="D855" s="1707" t="s">
        <v>21</v>
      </c>
      <c r="E855" s="1707" t="s">
        <v>21</v>
      </c>
      <c r="F855" s="1706">
        <v>5</v>
      </c>
      <c r="G855" s="1707">
        <v>0</v>
      </c>
      <c r="H855" s="1706">
        <v>5</v>
      </c>
      <c r="I855" s="1708">
        <v>0</v>
      </c>
      <c r="J855" s="1706" t="s">
        <v>22</v>
      </c>
      <c r="K855" s="1709">
        <v>0</v>
      </c>
      <c r="L855" s="1710">
        <v>0</v>
      </c>
    </row>
    <row r="856" spans="1:12">
      <c r="A856" s="1711" t="s">
        <v>1138</v>
      </c>
      <c r="B856" s="1711" t="s">
        <v>6460</v>
      </c>
      <c r="C856" s="1712">
        <v>236.46435164153061</v>
      </c>
      <c r="D856" s="1707" t="s">
        <v>21</v>
      </c>
      <c r="E856" s="1707" t="s">
        <v>21</v>
      </c>
      <c r="F856" s="1706">
        <v>5</v>
      </c>
      <c r="G856" s="1707">
        <v>442.24248971125962</v>
      </c>
      <c r="H856" s="1706">
        <v>5</v>
      </c>
      <c r="I856" s="1708">
        <v>197.09965108402474</v>
      </c>
      <c r="J856" s="1706" t="s">
        <v>27</v>
      </c>
      <c r="K856" s="1709">
        <v>1</v>
      </c>
      <c r="L856" s="1710">
        <v>442.24248971125962</v>
      </c>
    </row>
    <row r="857" spans="1:12">
      <c r="A857" s="1711" t="s">
        <v>1139</v>
      </c>
      <c r="B857" s="1711" t="s">
        <v>6461</v>
      </c>
      <c r="C857" s="1712">
        <v>3424.2204203357524</v>
      </c>
      <c r="D857" s="1707" t="s">
        <v>21</v>
      </c>
      <c r="E857" s="1707" t="s">
        <v>21</v>
      </c>
      <c r="F857" s="1706">
        <v>30</v>
      </c>
      <c r="G857" s="1707">
        <v>2989.1982161707997</v>
      </c>
      <c r="H857" s="1706">
        <v>29</v>
      </c>
      <c r="I857" s="1708">
        <v>197.09965108402474</v>
      </c>
      <c r="J857" s="1706" t="s">
        <v>22</v>
      </c>
      <c r="K857" s="1709">
        <v>0</v>
      </c>
      <c r="L857" s="1710">
        <v>0</v>
      </c>
    </row>
    <row r="858" spans="1:12">
      <c r="A858" s="1711" t="s">
        <v>1140</v>
      </c>
      <c r="B858" s="1711" t="s">
        <v>6462</v>
      </c>
      <c r="C858" s="1712">
        <v>2110.1284509080097</v>
      </c>
      <c r="D858" s="1707" t="s">
        <v>21</v>
      </c>
      <c r="E858" s="1707" t="s">
        <v>21</v>
      </c>
      <c r="F858" s="1706">
        <v>10</v>
      </c>
      <c r="G858" s="1707">
        <v>1638.1022833182371</v>
      </c>
      <c r="H858" s="1706">
        <v>11</v>
      </c>
      <c r="I858" s="1708">
        <v>197.09965108402474</v>
      </c>
      <c r="J858" s="1706" t="s">
        <v>22</v>
      </c>
      <c r="K858" s="1709">
        <v>0</v>
      </c>
      <c r="L858" s="1710">
        <v>0</v>
      </c>
    </row>
    <row r="859" spans="1:12">
      <c r="A859" s="1711" t="s">
        <v>1141</v>
      </c>
      <c r="B859" s="1711" t="s">
        <v>6463</v>
      </c>
      <c r="C859" s="1712">
        <v>1898.9350986785514</v>
      </c>
      <c r="D859" s="1707" t="s">
        <v>21</v>
      </c>
      <c r="E859" s="1707" t="s">
        <v>21</v>
      </c>
      <c r="F859" s="1706">
        <v>7</v>
      </c>
      <c r="G859" s="1707">
        <v>1235.571364111662</v>
      </c>
      <c r="H859" s="1706">
        <v>7</v>
      </c>
      <c r="I859" s="1708">
        <v>197.09965108402474</v>
      </c>
      <c r="J859" s="1706" t="s">
        <v>22</v>
      </c>
      <c r="K859" s="1709">
        <v>0</v>
      </c>
      <c r="L859" s="1710">
        <v>0</v>
      </c>
    </row>
    <row r="860" spans="1:12">
      <c r="A860" s="1711" t="s">
        <v>1142</v>
      </c>
      <c r="B860" s="1711" t="s">
        <v>292</v>
      </c>
      <c r="C860" s="1712">
        <v>276.17592214621516</v>
      </c>
      <c r="D860" s="1707" t="s">
        <v>21</v>
      </c>
      <c r="E860" s="1707" t="s">
        <v>21</v>
      </c>
      <c r="F860" s="1706">
        <v>5</v>
      </c>
      <c r="G860" s="1707">
        <v>434.11966847166502</v>
      </c>
      <c r="H860" s="1706">
        <v>5</v>
      </c>
      <c r="I860" s="1708">
        <v>197.09965108402474</v>
      </c>
      <c r="J860" s="1706" t="s">
        <v>27</v>
      </c>
      <c r="K860" s="1709">
        <v>1</v>
      </c>
      <c r="L860" s="1710">
        <v>434.11966847166502</v>
      </c>
    </row>
    <row r="861" spans="1:12">
      <c r="A861" s="1711" t="s">
        <v>1143</v>
      </c>
      <c r="B861" s="1711" t="s">
        <v>293</v>
      </c>
      <c r="C861" s="1712">
        <v>2615.0879679314057</v>
      </c>
      <c r="D861" s="1707" t="s">
        <v>21</v>
      </c>
      <c r="E861" s="1707" t="s">
        <v>21</v>
      </c>
      <c r="F861" s="1706">
        <v>14</v>
      </c>
      <c r="G861" s="1707">
        <v>4605.2836110040716</v>
      </c>
      <c r="H861" s="1706">
        <v>36</v>
      </c>
      <c r="I861" s="1708">
        <v>197.09965108402474</v>
      </c>
      <c r="J861" s="1706" t="s">
        <v>22</v>
      </c>
      <c r="K861" s="1709">
        <v>0</v>
      </c>
      <c r="L861" s="1710">
        <v>0</v>
      </c>
    </row>
    <row r="862" spans="1:12">
      <c r="A862" s="1711" t="s">
        <v>1144</v>
      </c>
      <c r="B862" s="1711" t="s">
        <v>294</v>
      </c>
      <c r="C862" s="1712">
        <v>1974.732514218811</v>
      </c>
      <c r="D862" s="1707" t="s">
        <v>21</v>
      </c>
      <c r="E862" s="1707" t="s">
        <v>21</v>
      </c>
      <c r="F862" s="1706">
        <v>10</v>
      </c>
      <c r="G862" s="1707">
        <v>2275.8087289615223</v>
      </c>
      <c r="H862" s="1706">
        <v>16</v>
      </c>
      <c r="I862" s="1708">
        <v>197.09965108402474</v>
      </c>
      <c r="J862" s="1706" t="s">
        <v>22</v>
      </c>
      <c r="K862" s="1709">
        <v>0</v>
      </c>
      <c r="L862" s="1710">
        <v>0</v>
      </c>
    </row>
    <row r="863" spans="1:12">
      <c r="A863" s="1711" t="s">
        <v>1145</v>
      </c>
      <c r="B863" s="1711" t="s">
        <v>6464</v>
      </c>
      <c r="C863" s="1712">
        <v>2637.8278633047225</v>
      </c>
      <c r="D863" s="1707" t="s">
        <v>21</v>
      </c>
      <c r="E863" s="1707" t="s">
        <v>21</v>
      </c>
      <c r="F863" s="1706">
        <v>16</v>
      </c>
      <c r="G863" s="1707">
        <v>4404.2629359039538</v>
      </c>
      <c r="H863" s="1706">
        <v>38</v>
      </c>
      <c r="I863" s="1708">
        <v>197.09965108402474</v>
      </c>
      <c r="J863" s="1706" t="s">
        <v>22</v>
      </c>
      <c r="K863" s="1709">
        <v>0</v>
      </c>
      <c r="L863" s="1710">
        <v>0</v>
      </c>
    </row>
    <row r="864" spans="1:12">
      <c r="A864" s="1711" t="s">
        <v>1146</v>
      </c>
      <c r="B864" s="1711" t="s">
        <v>6465</v>
      </c>
      <c r="C864" s="1712">
        <v>1383.9261817656245</v>
      </c>
      <c r="D864" s="1707" t="s">
        <v>21</v>
      </c>
      <c r="E864" s="1707" t="s">
        <v>21</v>
      </c>
      <c r="F864" s="1706">
        <v>5</v>
      </c>
      <c r="G864" s="1707">
        <v>2164.8380395397376</v>
      </c>
      <c r="H864" s="1706">
        <v>16</v>
      </c>
      <c r="I864" s="1708">
        <v>197.09965108402474</v>
      </c>
      <c r="J864" s="1706" t="s">
        <v>22</v>
      </c>
      <c r="K864" s="1709">
        <v>0</v>
      </c>
      <c r="L864" s="1710">
        <v>0</v>
      </c>
    </row>
    <row r="865" spans="1:12">
      <c r="A865" s="1711" t="s">
        <v>1147</v>
      </c>
      <c r="B865" s="1711" t="s">
        <v>6466</v>
      </c>
      <c r="C865" s="1712">
        <v>1383.9261817656245</v>
      </c>
      <c r="D865" s="1707" t="s">
        <v>21</v>
      </c>
      <c r="E865" s="1707" t="s">
        <v>21</v>
      </c>
      <c r="F865" s="1706">
        <v>5</v>
      </c>
      <c r="G865" s="1707">
        <v>1407.1447257008294</v>
      </c>
      <c r="H865" s="1706">
        <v>9</v>
      </c>
      <c r="I865" s="1708">
        <v>197.09965108402474</v>
      </c>
      <c r="J865" s="1706" t="s">
        <v>22</v>
      </c>
      <c r="K865" s="1709">
        <v>0</v>
      </c>
      <c r="L865" s="1710">
        <v>0</v>
      </c>
    </row>
    <row r="866" spans="1:12">
      <c r="A866" s="1711" t="s">
        <v>1148</v>
      </c>
      <c r="B866" s="1711" t="s">
        <v>6467</v>
      </c>
      <c r="C866" s="1712">
        <v>2332.2036694873477</v>
      </c>
      <c r="D866" s="1707" t="s">
        <v>21</v>
      </c>
      <c r="E866" s="1707" t="s">
        <v>21</v>
      </c>
      <c r="F866" s="1706">
        <v>5</v>
      </c>
      <c r="G866" s="1707">
        <v>3838.4943390158369</v>
      </c>
      <c r="H866" s="1706">
        <v>14</v>
      </c>
      <c r="I866" s="1708">
        <v>364.10026245068337</v>
      </c>
      <c r="J866" s="1706" t="s">
        <v>22</v>
      </c>
      <c r="K866" s="1709">
        <v>0</v>
      </c>
      <c r="L866" s="1710">
        <v>0</v>
      </c>
    </row>
    <row r="867" spans="1:12">
      <c r="A867" s="1711" t="s">
        <v>1149</v>
      </c>
      <c r="B867" s="1711" t="s">
        <v>6468</v>
      </c>
      <c r="C867" s="1712">
        <v>3337.3070449879401</v>
      </c>
      <c r="D867" s="1707" t="s">
        <v>21</v>
      </c>
      <c r="E867" s="1707" t="s">
        <v>21</v>
      </c>
      <c r="F867" s="1706">
        <v>34</v>
      </c>
      <c r="G867" s="1707">
        <v>3984.9392652199967</v>
      </c>
      <c r="H867" s="1706">
        <v>41</v>
      </c>
      <c r="I867" s="1708">
        <v>197.09965108402474</v>
      </c>
      <c r="J867" s="1706" t="s">
        <v>22</v>
      </c>
      <c r="K867" s="1709">
        <v>0</v>
      </c>
      <c r="L867" s="1710">
        <v>0</v>
      </c>
    </row>
    <row r="868" spans="1:12">
      <c r="A868" s="1711" t="s">
        <v>1150</v>
      </c>
      <c r="B868" s="1711" t="s">
        <v>6469</v>
      </c>
      <c r="C868" s="1712">
        <v>1794.6325428621435</v>
      </c>
      <c r="D868" s="1707" t="s">
        <v>21</v>
      </c>
      <c r="E868" s="1707" t="s">
        <v>21</v>
      </c>
      <c r="F868" s="1706">
        <v>7</v>
      </c>
      <c r="G868" s="1707">
        <v>2291.2718578153776</v>
      </c>
      <c r="H868" s="1706">
        <v>21</v>
      </c>
      <c r="I868" s="1708">
        <v>197.09965108402474</v>
      </c>
      <c r="J868" s="1706" t="s">
        <v>22</v>
      </c>
      <c r="K868" s="1709">
        <v>0</v>
      </c>
      <c r="L868" s="1710">
        <v>0</v>
      </c>
    </row>
    <row r="869" spans="1:12">
      <c r="A869" s="1711" t="s">
        <v>1151</v>
      </c>
      <c r="B869" s="1711" t="s">
        <v>6470</v>
      </c>
      <c r="C869" s="1712">
        <v>1429.884621074146</v>
      </c>
      <c r="D869" s="1707" t="s">
        <v>21</v>
      </c>
      <c r="E869" s="1707" t="s">
        <v>21</v>
      </c>
      <c r="F869" s="1706">
        <v>5</v>
      </c>
      <c r="G869" s="1707">
        <v>1765.5254767842987</v>
      </c>
      <c r="H869" s="1706">
        <v>13</v>
      </c>
      <c r="I869" s="1708">
        <v>197.09965108402474</v>
      </c>
      <c r="J869" s="1706" t="s">
        <v>22</v>
      </c>
      <c r="K869" s="1709">
        <v>0</v>
      </c>
      <c r="L869" s="1710">
        <v>0</v>
      </c>
    </row>
    <row r="870" spans="1:12">
      <c r="A870" s="1711" t="s">
        <v>1152</v>
      </c>
      <c r="B870" s="1711" t="s">
        <v>6471</v>
      </c>
      <c r="C870" s="1712">
        <v>326.54489756082597</v>
      </c>
      <c r="D870" s="1707" t="s">
        <v>21</v>
      </c>
      <c r="E870" s="1707" t="s">
        <v>21</v>
      </c>
      <c r="F870" s="1706">
        <v>5</v>
      </c>
      <c r="G870" s="1707">
        <v>559.40142618358766</v>
      </c>
      <c r="H870" s="1706">
        <v>5</v>
      </c>
      <c r="I870" s="1708">
        <v>197.09965108402474</v>
      </c>
      <c r="J870" s="1706" t="s">
        <v>27</v>
      </c>
      <c r="K870" s="1709">
        <v>1</v>
      </c>
      <c r="L870" s="1710">
        <v>559.40142618358766</v>
      </c>
    </row>
    <row r="871" spans="1:12">
      <c r="A871" s="1711" t="s">
        <v>6472</v>
      </c>
      <c r="B871" s="1711" t="s">
        <v>6473</v>
      </c>
      <c r="C871" s="1712">
        <v>1016.928121094717</v>
      </c>
      <c r="D871" s="1707" t="s">
        <v>21</v>
      </c>
      <c r="E871" s="1707" t="s">
        <v>21</v>
      </c>
      <c r="F871" s="1706">
        <v>5</v>
      </c>
      <c r="G871" s="1707">
        <v>1575.4199514633722</v>
      </c>
      <c r="H871" s="1706">
        <v>5</v>
      </c>
      <c r="I871" s="1708">
        <v>364.10026245068337</v>
      </c>
      <c r="J871" s="1706" t="s">
        <v>22</v>
      </c>
      <c r="K871" s="1709">
        <v>0</v>
      </c>
      <c r="L871" s="1710">
        <v>0</v>
      </c>
    </row>
    <row r="872" spans="1:12">
      <c r="A872" s="1711" t="s">
        <v>6474</v>
      </c>
      <c r="B872" s="1711" t="s">
        <v>6475</v>
      </c>
      <c r="C872" s="1712">
        <v>726.76705613119759</v>
      </c>
      <c r="D872" s="1707" t="s">
        <v>21</v>
      </c>
      <c r="E872" s="1707" t="s">
        <v>21</v>
      </c>
      <c r="F872" s="1706">
        <v>5</v>
      </c>
      <c r="G872" s="1707">
        <v>1076.9614448802727</v>
      </c>
      <c r="H872" s="1706">
        <v>5</v>
      </c>
      <c r="I872" s="1708">
        <v>197.09965108402474</v>
      </c>
      <c r="J872" s="1706" t="s">
        <v>22</v>
      </c>
      <c r="K872" s="1709">
        <v>0</v>
      </c>
      <c r="L872" s="1710">
        <v>0</v>
      </c>
    </row>
    <row r="873" spans="1:12">
      <c r="A873" s="1711" t="s">
        <v>6476</v>
      </c>
      <c r="B873" s="1711" t="s">
        <v>6477</v>
      </c>
      <c r="C873" s="1712">
        <v>4705.3391506466642</v>
      </c>
      <c r="D873" s="1707" t="s">
        <v>21</v>
      </c>
      <c r="E873" s="1707" t="s">
        <v>21</v>
      </c>
      <c r="F873" s="1706">
        <v>27</v>
      </c>
      <c r="G873" s="1707">
        <v>3643.8408346202473</v>
      </c>
      <c r="H873" s="1706">
        <v>16</v>
      </c>
      <c r="I873" s="1708">
        <v>197.09965108402474</v>
      </c>
      <c r="J873" s="1706" t="s">
        <v>22</v>
      </c>
      <c r="K873" s="1709">
        <v>0</v>
      </c>
      <c r="L873" s="1710">
        <v>0</v>
      </c>
    </row>
    <row r="874" spans="1:12">
      <c r="A874" s="1711" t="s">
        <v>6478</v>
      </c>
      <c r="B874" s="1711" t="s">
        <v>6479</v>
      </c>
      <c r="C874" s="1712">
        <v>4866.3376098897461</v>
      </c>
      <c r="D874" s="1707" t="s">
        <v>21</v>
      </c>
      <c r="E874" s="1707" t="s">
        <v>21</v>
      </c>
      <c r="F874" s="1706">
        <v>16</v>
      </c>
      <c r="G874" s="1707">
        <v>4337.8624414138694</v>
      </c>
      <c r="H874" s="1706">
        <v>25</v>
      </c>
      <c r="I874" s="1708">
        <v>364.10026245068337</v>
      </c>
      <c r="J874" s="1706" t="s">
        <v>22</v>
      </c>
      <c r="K874" s="1709">
        <v>0</v>
      </c>
      <c r="L874" s="1710">
        <v>0</v>
      </c>
    </row>
    <row r="875" spans="1:12">
      <c r="A875" s="1711" t="s">
        <v>1153</v>
      </c>
      <c r="B875" s="1711" t="s">
        <v>6480</v>
      </c>
      <c r="C875" s="1712">
        <v>2414.0672928312874</v>
      </c>
      <c r="D875" s="1707" t="s">
        <v>21</v>
      </c>
      <c r="E875" s="1707" t="s">
        <v>21</v>
      </c>
      <c r="F875" s="1706">
        <v>9</v>
      </c>
      <c r="G875" s="1707">
        <v>3611.0953852826715</v>
      </c>
      <c r="H875" s="1706">
        <v>28</v>
      </c>
      <c r="I875" s="1708">
        <v>197.09965108402474</v>
      </c>
      <c r="J875" s="1706" t="s">
        <v>22</v>
      </c>
      <c r="K875" s="1709">
        <v>0</v>
      </c>
      <c r="L875" s="1710">
        <v>0</v>
      </c>
    </row>
    <row r="876" spans="1:12">
      <c r="A876" s="1711" t="s">
        <v>1154</v>
      </c>
      <c r="B876" s="1711" t="s">
        <v>6481</v>
      </c>
      <c r="C876" s="1712">
        <v>1565.414397499113</v>
      </c>
      <c r="D876" s="1707" t="s">
        <v>21</v>
      </c>
      <c r="E876" s="1707" t="s">
        <v>21</v>
      </c>
      <c r="F876" s="1706">
        <v>5</v>
      </c>
      <c r="G876" s="1707">
        <v>5126.4820129604868</v>
      </c>
      <c r="H876" s="1706">
        <v>41</v>
      </c>
      <c r="I876" s="1708">
        <v>197.09965108402474</v>
      </c>
      <c r="J876" s="1706" t="s">
        <v>22</v>
      </c>
      <c r="K876" s="1709">
        <v>0</v>
      </c>
      <c r="L876" s="1710">
        <v>0</v>
      </c>
    </row>
    <row r="877" spans="1:12">
      <c r="A877" s="1711" t="s">
        <v>1155</v>
      </c>
      <c r="B877" s="1711" t="s">
        <v>6482</v>
      </c>
      <c r="C877" s="1712">
        <v>1350.7497851750043</v>
      </c>
      <c r="D877" s="1707" t="s">
        <v>21</v>
      </c>
      <c r="E877" s="1707" t="s">
        <v>21</v>
      </c>
      <c r="F877" s="1706">
        <v>5</v>
      </c>
      <c r="G877" s="1707">
        <v>2623.2743302657996</v>
      </c>
      <c r="H877" s="1706">
        <v>17</v>
      </c>
      <c r="I877" s="1708">
        <v>197.09965108402474</v>
      </c>
      <c r="J877" s="1706" t="s">
        <v>22</v>
      </c>
      <c r="K877" s="1709">
        <v>0</v>
      </c>
      <c r="L877" s="1710">
        <v>0</v>
      </c>
    </row>
    <row r="878" spans="1:12">
      <c r="A878" s="1711" t="s">
        <v>6483</v>
      </c>
      <c r="B878" s="1711" t="s">
        <v>6484</v>
      </c>
      <c r="C878" s="1712">
        <v>470.39153931476034</v>
      </c>
      <c r="D878" s="1707" t="s">
        <v>21</v>
      </c>
      <c r="E878" s="1707" t="s">
        <v>21</v>
      </c>
      <c r="F878" s="1706">
        <v>5</v>
      </c>
      <c r="G878" s="1707">
        <v>863.2064283710971</v>
      </c>
      <c r="H878" s="1706">
        <v>5</v>
      </c>
      <c r="I878" s="1708">
        <v>197.09965108402474</v>
      </c>
      <c r="J878" s="1706" t="s">
        <v>22</v>
      </c>
      <c r="K878" s="1709">
        <v>0</v>
      </c>
      <c r="L878" s="1710">
        <v>0</v>
      </c>
    </row>
    <row r="879" spans="1:12">
      <c r="A879" s="1711" t="s">
        <v>1156</v>
      </c>
      <c r="B879" s="1711" t="s">
        <v>6485</v>
      </c>
      <c r="C879" s="1712">
        <v>683.10645701442979</v>
      </c>
      <c r="D879" s="1707" t="s">
        <v>21</v>
      </c>
      <c r="E879" s="1707" t="s">
        <v>21</v>
      </c>
      <c r="F879" s="1706">
        <v>5</v>
      </c>
      <c r="G879" s="1707">
        <v>647.63222023205594</v>
      </c>
      <c r="H879" s="1706">
        <v>5</v>
      </c>
      <c r="I879" s="1708">
        <v>364.10026245068337</v>
      </c>
      <c r="J879" s="1706" t="s">
        <v>22</v>
      </c>
      <c r="K879" s="1709">
        <v>0</v>
      </c>
      <c r="L879" s="1710">
        <v>0</v>
      </c>
    </row>
    <row r="880" spans="1:12">
      <c r="A880" s="1711" t="s">
        <v>1157</v>
      </c>
      <c r="B880" s="1711" t="s">
        <v>6486</v>
      </c>
      <c r="C880" s="1712">
        <v>290.82266792339232</v>
      </c>
      <c r="D880" s="1707" t="s">
        <v>21</v>
      </c>
      <c r="E880" s="1707" t="s">
        <v>21</v>
      </c>
      <c r="F880" s="1706">
        <v>5</v>
      </c>
      <c r="G880" s="1707">
        <v>488.45295261884002</v>
      </c>
      <c r="H880" s="1706">
        <v>5</v>
      </c>
      <c r="I880" s="1708">
        <v>197.09965108402474</v>
      </c>
      <c r="J880" s="1706" t="s">
        <v>22</v>
      </c>
      <c r="K880" s="1709">
        <v>0</v>
      </c>
      <c r="L880" s="1710">
        <v>0</v>
      </c>
    </row>
    <row r="881" spans="1:12">
      <c r="A881" s="1711" t="s">
        <v>1158</v>
      </c>
      <c r="B881" s="1711" t="s">
        <v>6487</v>
      </c>
      <c r="C881" s="1712">
        <v>1982.9188765532049</v>
      </c>
      <c r="D881" s="1707" t="s">
        <v>21</v>
      </c>
      <c r="E881" s="1707" t="s">
        <v>21</v>
      </c>
      <c r="F881" s="1706">
        <v>18</v>
      </c>
      <c r="G881" s="1707">
        <v>2364.9491188249231</v>
      </c>
      <c r="H881" s="1706">
        <v>25</v>
      </c>
      <c r="I881" s="1708">
        <v>197.09965108402474</v>
      </c>
      <c r="J881" s="1706" t="s">
        <v>27</v>
      </c>
      <c r="K881" s="1709">
        <v>0.30000000000000004</v>
      </c>
      <c r="L881" s="1710">
        <v>709.48473564747701</v>
      </c>
    </row>
    <row r="882" spans="1:12">
      <c r="A882" s="1711" t="s">
        <v>1159</v>
      </c>
      <c r="B882" s="1711" t="s">
        <v>6488</v>
      </c>
      <c r="C882" s="1712">
        <v>976.90590523768003</v>
      </c>
      <c r="D882" s="1707" t="s">
        <v>21</v>
      </c>
      <c r="E882" s="1707" t="s">
        <v>21</v>
      </c>
      <c r="F882" s="1706">
        <v>8</v>
      </c>
      <c r="G882" s="1707">
        <v>968.95825878419987</v>
      </c>
      <c r="H882" s="1706">
        <v>9</v>
      </c>
      <c r="I882" s="1708">
        <v>197.09965108402474</v>
      </c>
      <c r="J882" s="1706" t="s">
        <v>22</v>
      </c>
      <c r="K882" s="1709">
        <v>0</v>
      </c>
      <c r="L882" s="1710">
        <v>0</v>
      </c>
    </row>
    <row r="883" spans="1:12">
      <c r="A883" s="1711" t="s">
        <v>1160</v>
      </c>
      <c r="B883" s="1711" t="s">
        <v>6489</v>
      </c>
      <c r="C883" s="1712">
        <v>609.42919600488426</v>
      </c>
      <c r="D883" s="1707" t="s">
        <v>21</v>
      </c>
      <c r="E883" s="1707" t="s">
        <v>21</v>
      </c>
      <c r="F883" s="1706">
        <v>5</v>
      </c>
      <c r="G883" s="1707">
        <v>568.86003451127192</v>
      </c>
      <c r="H883" s="1706">
        <v>8</v>
      </c>
      <c r="I883" s="1708">
        <v>197.09965108402474</v>
      </c>
      <c r="J883" s="1706" t="s">
        <v>22</v>
      </c>
      <c r="K883" s="1709">
        <v>0</v>
      </c>
      <c r="L883" s="1710">
        <v>0</v>
      </c>
    </row>
    <row r="884" spans="1:12">
      <c r="A884" s="1711" t="s">
        <v>1161</v>
      </c>
      <c r="B884" s="1711" t="s">
        <v>295</v>
      </c>
      <c r="C884" s="1712">
        <v>196.55579234382409</v>
      </c>
      <c r="D884" s="1707" t="s">
        <v>21</v>
      </c>
      <c r="E884" s="1707" t="s">
        <v>21</v>
      </c>
      <c r="F884" s="1706">
        <v>5</v>
      </c>
      <c r="G884" s="1707">
        <v>560.31102199852023</v>
      </c>
      <c r="H884" s="1706">
        <v>5</v>
      </c>
      <c r="I884" s="1708">
        <v>197.09965108402474</v>
      </c>
      <c r="J884" s="1706" t="s">
        <v>22</v>
      </c>
      <c r="K884" s="1709">
        <v>0</v>
      </c>
      <c r="L884" s="1710">
        <v>0</v>
      </c>
    </row>
    <row r="885" spans="1:12">
      <c r="A885" s="1711" t="s">
        <v>1162</v>
      </c>
      <c r="B885" s="1711" t="s">
        <v>296</v>
      </c>
      <c r="C885" s="1712">
        <v>352.92317619387319</v>
      </c>
      <c r="D885" s="1707" t="s">
        <v>21</v>
      </c>
      <c r="E885" s="1707" t="s">
        <v>21</v>
      </c>
      <c r="F885" s="1706">
        <v>5</v>
      </c>
      <c r="G885" s="1707">
        <v>498.45850658309928</v>
      </c>
      <c r="H885" s="1706">
        <v>5</v>
      </c>
      <c r="I885" s="1708">
        <v>197.09965108402474</v>
      </c>
      <c r="J885" s="1706" t="s">
        <v>22</v>
      </c>
      <c r="K885" s="1709">
        <v>0</v>
      </c>
      <c r="L885" s="1710">
        <v>0</v>
      </c>
    </row>
    <row r="886" spans="1:12">
      <c r="A886" s="1711" t="s">
        <v>1163</v>
      </c>
      <c r="B886" s="1711" t="s">
        <v>6490</v>
      </c>
      <c r="C886" s="1712">
        <v>1322.5523149120916</v>
      </c>
      <c r="D886" s="1707" t="s">
        <v>21</v>
      </c>
      <c r="E886" s="1707" t="s">
        <v>21</v>
      </c>
      <c r="F886" s="1706">
        <v>8</v>
      </c>
      <c r="G886" s="1707">
        <v>2179.3915725786601</v>
      </c>
      <c r="H886" s="1706">
        <v>17</v>
      </c>
      <c r="I886" s="1708">
        <v>197.09965108402474</v>
      </c>
      <c r="J886" s="1706" t="s">
        <v>27</v>
      </c>
      <c r="K886" s="1709">
        <v>0.30000000000000004</v>
      </c>
      <c r="L886" s="1710">
        <v>653.81747177359807</v>
      </c>
    </row>
    <row r="887" spans="1:12">
      <c r="A887" s="1711" t="s">
        <v>1164</v>
      </c>
      <c r="B887" s="1711" t="s">
        <v>6491</v>
      </c>
      <c r="C887" s="1712">
        <v>762.24129291357144</v>
      </c>
      <c r="D887" s="1707" t="s">
        <v>21</v>
      </c>
      <c r="E887" s="1707" t="s">
        <v>21</v>
      </c>
      <c r="F887" s="1706">
        <v>5</v>
      </c>
      <c r="G887" s="1707">
        <v>966.9003512734206</v>
      </c>
      <c r="H887" s="1706">
        <v>8</v>
      </c>
      <c r="I887" s="1708">
        <v>197.09965108402474</v>
      </c>
      <c r="J887" s="1706" t="s">
        <v>27</v>
      </c>
      <c r="K887" s="1709">
        <v>0.65</v>
      </c>
      <c r="L887" s="1710">
        <v>628.48522832772346</v>
      </c>
    </row>
    <row r="888" spans="1:12">
      <c r="A888" s="1711" t="s">
        <v>1165</v>
      </c>
      <c r="B888" s="1711" t="s">
        <v>6492</v>
      </c>
      <c r="C888" s="1712">
        <v>1710.9497278883389</v>
      </c>
      <c r="D888" s="1707" t="s">
        <v>21</v>
      </c>
      <c r="E888" s="1707" t="s">
        <v>21</v>
      </c>
      <c r="F888" s="1706">
        <v>9</v>
      </c>
      <c r="G888" s="1707">
        <v>1687.3002367000895</v>
      </c>
      <c r="H888" s="1706">
        <v>11</v>
      </c>
      <c r="I888" s="1708">
        <v>197.09965108402474</v>
      </c>
      <c r="J888" s="1706" t="s">
        <v>27</v>
      </c>
      <c r="K888" s="1709">
        <v>0.30000000000000004</v>
      </c>
      <c r="L888" s="1710">
        <v>506.19007101002694</v>
      </c>
    </row>
    <row r="889" spans="1:12">
      <c r="A889" s="1711" t="s">
        <v>1166</v>
      </c>
      <c r="B889" s="1711" t="s">
        <v>6493</v>
      </c>
      <c r="C889" s="1712">
        <v>1122.4412356269058</v>
      </c>
      <c r="D889" s="1707" t="s">
        <v>21</v>
      </c>
      <c r="E889" s="1707" t="s">
        <v>21</v>
      </c>
      <c r="F889" s="1706">
        <v>5</v>
      </c>
      <c r="G889" s="1707">
        <v>600.3332378555574</v>
      </c>
      <c r="H889" s="1706">
        <v>5</v>
      </c>
      <c r="I889" s="1708">
        <v>197.09965108402474</v>
      </c>
      <c r="J889" s="1706" t="s">
        <v>27</v>
      </c>
      <c r="K889" s="1709">
        <v>1</v>
      </c>
      <c r="L889" s="1710">
        <v>600.3332378555574</v>
      </c>
    </row>
    <row r="890" spans="1:12">
      <c r="A890" s="1711" t="s">
        <v>1167</v>
      </c>
      <c r="B890" s="1711" t="s">
        <v>6494</v>
      </c>
      <c r="C890" s="1712">
        <v>4060.4357178594073</v>
      </c>
      <c r="D890" s="1707" t="s">
        <v>21</v>
      </c>
      <c r="E890" s="1707" t="s">
        <v>21</v>
      </c>
      <c r="F890" s="1706">
        <v>10</v>
      </c>
      <c r="G890" s="1707">
        <v>4732.6270250946454</v>
      </c>
      <c r="H890" s="1706">
        <v>27</v>
      </c>
      <c r="I890" s="1708">
        <v>197.09965108402474</v>
      </c>
      <c r="J890" s="1706" t="s">
        <v>22</v>
      </c>
      <c r="K890" s="1709">
        <v>0</v>
      </c>
      <c r="L890" s="1710">
        <v>0</v>
      </c>
    </row>
    <row r="891" spans="1:12">
      <c r="A891" s="1711" t="s">
        <v>1168</v>
      </c>
      <c r="B891" s="1711" t="s">
        <v>6495</v>
      </c>
      <c r="C891" s="1712">
        <v>4267.8235636640547</v>
      </c>
      <c r="D891" s="1707" t="s">
        <v>21</v>
      </c>
      <c r="E891" s="1707" t="s">
        <v>21</v>
      </c>
      <c r="F891" s="1706">
        <v>5</v>
      </c>
      <c r="G891" s="1707">
        <v>4218.7053896576908</v>
      </c>
      <c r="H891" s="1706">
        <v>45</v>
      </c>
      <c r="I891" s="1708">
        <v>197.09965108402474</v>
      </c>
      <c r="J891" s="1706" t="s">
        <v>22</v>
      </c>
      <c r="K891" s="1709">
        <v>0</v>
      </c>
      <c r="L891" s="1710">
        <v>0</v>
      </c>
    </row>
    <row r="892" spans="1:12">
      <c r="A892" s="1711" t="s">
        <v>1169</v>
      </c>
      <c r="B892" s="1711" t="s">
        <v>6496</v>
      </c>
      <c r="C892" s="1712">
        <v>2646.9238214540487</v>
      </c>
      <c r="D892" s="1707" t="s">
        <v>21</v>
      </c>
      <c r="E892" s="1707" t="s">
        <v>21</v>
      </c>
      <c r="F892" s="1706">
        <v>12</v>
      </c>
      <c r="G892" s="1707">
        <v>6463.5878609115025</v>
      </c>
      <c r="H892" s="1706">
        <v>50</v>
      </c>
      <c r="I892" s="1708">
        <v>197.09965108402474</v>
      </c>
      <c r="J892" s="1706" t="s">
        <v>22</v>
      </c>
      <c r="K892" s="1709">
        <v>0</v>
      </c>
      <c r="L892" s="1710">
        <v>0</v>
      </c>
    </row>
    <row r="893" spans="1:12">
      <c r="A893" s="1711" t="s">
        <v>1170</v>
      </c>
      <c r="B893" s="1711" t="s">
        <v>6497</v>
      </c>
      <c r="C893" s="1712" t="s">
        <v>21</v>
      </c>
      <c r="D893" s="1707">
        <v>1875.064871803628</v>
      </c>
      <c r="E893" s="1707">
        <v>1675.064871803628</v>
      </c>
      <c r="F893" s="1706">
        <v>5</v>
      </c>
      <c r="G893" s="1707">
        <v>3600.1802355034793</v>
      </c>
      <c r="H893" s="1706">
        <v>25</v>
      </c>
      <c r="I893" s="1708">
        <v>197.09965108402474</v>
      </c>
      <c r="J893" s="1706" t="s">
        <v>22</v>
      </c>
      <c r="K893" s="1709">
        <v>0</v>
      </c>
      <c r="L893" s="1710">
        <v>0</v>
      </c>
    </row>
    <row r="894" spans="1:12">
      <c r="A894" s="1711" t="s">
        <v>1171</v>
      </c>
      <c r="B894" s="1711" t="s">
        <v>6498</v>
      </c>
      <c r="C894" s="1712" t="s">
        <v>21</v>
      </c>
      <c r="D894" s="1707">
        <v>1790.4624972931513</v>
      </c>
      <c r="E894" s="1707">
        <v>1590.4624972931513</v>
      </c>
      <c r="F894" s="1706">
        <v>5</v>
      </c>
      <c r="G894" s="1707">
        <v>2787.9111727686113</v>
      </c>
      <c r="H894" s="1706">
        <v>15</v>
      </c>
      <c r="I894" s="1708">
        <v>197.09965108402474</v>
      </c>
      <c r="J894" s="1706" t="s">
        <v>22</v>
      </c>
      <c r="K894" s="1709">
        <v>0</v>
      </c>
      <c r="L894" s="1710">
        <v>0</v>
      </c>
    </row>
    <row r="895" spans="1:12">
      <c r="A895" s="1711" t="s">
        <v>1172</v>
      </c>
      <c r="B895" s="1711" t="s">
        <v>6499</v>
      </c>
      <c r="C895" s="1712">
        <v>1209.7624338604414</v>
      </c>
      <c r="D895" s="1707" t="s">
        <v>21</v>
      </c>
      <c r="E895" s="1707" t="s">
        <v>21</v>
      </c>
      <c r="F895" s="1706">
        <v>5</v>
      </c>
      <c r="G895" s="1707">
        <v>2480.4677873213714</v>
      </c>
      <c r="H895" s="1706">
        <v>20</v>
      </c>
      <c r="I895" s="1708">
        <v>197.09965108402474</v>
      </c>
      <c r="J895" s="1706" t="s">
        <v>22</v>
      </c>
      <c r="K895" s="1709">
        <v>0</v>
      </c>
      <c r="L895" s="1710">
        <v>0</v>
      </c>
    </row>
    <row r="896" spans="1:12">
      <c r="A896" s="1711" t="s">
        <v>1173</v>
      </c>
      <c r="B896" s="1711" t="s">
        <v>6500</v>
      </c>
      <c r="C896" s="1712" t="s">
        <v>21</v>
      </c>
      <c r="D896" s="1707">
        <v>352.7417104285073</v>
      </c>
      <c r="E896" s="1707">
        <v>1068.4306260086846</v>
      </c>
      <c r="F896" s="1706">
        <v>5</v>
      </c>
      <c r="G896" s="1707">
        <v>559.40142618358766</v>
      </c>
      <c r="H896" s="1706">
        <v>5</v>
      </c>
      <c r="I896" s="1708">
        <v>197.09965108402474</v>
      </c>
      <c r="J896" s="1706" t="s">
        <v>22</v>
      </c>
      <c r="K896" s="1709">
        <v>0</v>
      </c>
      <c r="L896" s="1710">
        <v>0</v>
      </c>
    </row>
    <row r="897" spans="1:12">
      <c r="A897" s="1711" t="s">
        <v>1174</v>
      </c>
      <c r="B897" s="1711" t="s">
        <v>297</v>
      </c>
      <c r="C897" s="1712">
        <v>1022.385695984313</v>
      </c>
      <c r="D897" s="1707" t="s">
        <v>21</v>
      </c>
      <c r="E897" s="1707" t="s">
        <v>21</v>
      </c>
      <c r="F897" s="1706">
        <v>8</v>
      </c>
      <c r="G897" s="1707">
        <v>1619.0805505801397</v>
      </c>
      <c r="H897" s="1706">
        <v>12</v>
      </c>
      <c r="I897" s="1708">
        <v>197.09965108402474</v>
      </c>
      <c r="J897" s="1706" t="s">
        <v>27</v>
      </c>
      <c r="K897" s="1709">
        <v>0.30000000000000004</v>
      </c>
      <c r="L897" s="1710">
        <v>485.72416517404201</v>
      </c>
    </row>
    <row r="898" spans="1:12">
      <c r="A898" s="1711" t="s">
        <v>1175</v>
      </c>
      <c r="B898" s="1711" t="s">
        <v>298</v>
      </c>
      <c r="C898" s="1712">
        <v>663.09534908591115</v>
      </c>
      <c r="D898" s="1707" t="s">
        <v>21</v>
      </c>
      <c r="E898" s="1707" t="s">
        <v>21</v>
      </c>
      <c r="F898" s="1706">
        <v>5</v>
      </c>
      <c r="G898" s="1707">
        <v>922.33015634172011</v>
      </c>
      <c r="H898" s="1706">
        <v>6</v>
      </c>
      <c r="I898" s="1708">
        <v>197.09965108402474</v>
      </c>
      <c r="J898" s="1706" t="s">
        <v>27</v>
      </c>
      <c r="K898" s="1709">
        <v>0.65</v>
      </c>
      <c r="L898" s="1710">
        <v>599.51460162211811</v>
      </c>
    </row>
    <row r="899" spans="1:12">
      <c r="A899" s="1711" t="s">
        <v>1176</v>
      </c>
      <c r="B899" s="1711" t="s">
        <v>6501</v>
      </c>
      <c r="C899" s="1712">
        <v>2851.941544420401</v>
      </c>
      <c r="D899" s="1707" t="s">
        <v>21</v>
      </c>
      <c r="E899" s="1707" t="s">
        <v>21</v>
      </c>
      <c r="F899" s="1706">
        <v>6</v>
      </c>
      <c r="G899" s="1707">
        <v>2851.941544420401</v>
      </c>
      <c r="H899" s="1706">
        <v>6</v>
      </c>
      <c r="I899" s="1708">
        <v>197.09965108402474</v>
      </c>
      <c r="J899" s="1706" t="s">
        <v>22</v>
      </c>
      <c r="K899" s="1709">
        <v>0</v>
      </c>
      <c r="L899" s="1710">
        <v>0</v>
      </c>
    </row>
    <row r="900" spans="1:12">
      <c r="A900" s="1711" t="s">
        <v>6502</v>
      </c>
      <c r="B900" s="1711" t="s">
        <v>6503</v>
      </c>
      <c r="C900" s="1712">
        <v>2009.2971551862524</v>
      </c>
      <c r="D900" s="1707" t="s">
        <v>21</v>
      </c>
      <c r="E900" s="1707" t="s">
        <v>21</v>
      </c>
      <c r="F900" s="1706">
        <v>5</v>
      </c>
      <c r="G900" s="1707">
        <v>1152.4578975196837</v>
      </c>
      <c r="H900" s="1706">
        <v>6</v>
      </c>
      <c r="I900" s="1708">
        <v>364.10026245068337</v>
      </c>
      <c r="J900" s="1706" t="s">
        <v>22</v>
      </c>
      <c r="K900" s="1709">
        <v>0</v>
      </c>
      <c r="L900" s="1710">
        <v>0</v>
      </c>
    </row>
    <row r="901" spans="1:12">
      <c r="A901" s="1711" t="s">
        <v>6504</v>
      </c>
      <c r="B901" s="1711" t="s">
        <v>6505</v>
      </c>
      <c r="C901" s="1712">
        <v>1818.2820340503929</v>
      </c>
      <c r="D901" s="1707" t="s">
        <v>21</v>
      </c>
      <c r="E901" s="1707" t="s">
        <v>21</v>
      </c>
      <c r="F901" s="1706">
        <v>5</v>
      </c>
      <c r="G901" s="1707">
        <v>3932.1827079539016</v>
      </c>
      <c r="H901" s="1706">
        <v>23</v>
      </c>
      <c r="I901" s="1708">
        <v>364.10026245068337</v>
      </c>
      <c r="J901" s="1706" t="s">
        <v>22</v>
      </c>
      <c r="K901" s="1709">
        <v>0</v>
      </c>
      <c r="L901" s="1710">
        <v>0</v>
      </c>
    </row>
    <row r="902" spans="1:12">
      <c r="A902" s="1711" t="s">
        <v>1177</v>
      </c>
      <c r="B902" s="1711" t="s">
        <v>299</v>
      </c>
      <c r="C902" s="1712">
        <v>623.07313322887398</v>
      </c>
      <c r="D902" s="1707" t="s">
        <v>21</v>
      </c>
      <c r="E902" s="1707" t="s">
        <v>21</v>
      </c>
      <c r="F902" s="1706">
        <v>5</v>
      </c>
      <c r="G902" s="1707">
        <v>562.13021362838572</v>
      </c>
      <c r="H902" s="1706">
        <v>5</v>
      </c>
      <c r="I902" s="1708">
        <v>197.09965108402474</v>
      </c>
      <c r="J902" s="1706" t="s">
        <v>27</v>
      </c>
      <c r="K902" s="1709">
        <v>1</v>
      </c>
      <c r="L902" s="1710">
        <v>562.13021362838572</v>
      </c>
    </row>
    <row r="903" spans="1:12">
      <c r="A903" s="1711" t="s">
        <v>1178</v>
      </c>
      <c r="B903" s="1711" t="s">
        <v>300</v>
      </c>
      <c r="C903" s="1712">
        <v>1459.9012829669239</v>
      </c>
      <c r="D903" s="1707" t="s">
        <v>21</v>
      </c>
      <c r="E903" s="1707" t="s">
        <v>21</v>
      </c>
      <c r="F903" s="1706">
        <v>9</v>
      </c>
      <c r="G903" s="1707">
        <v>1563.5952058692476</v>
      </c>
      <c r="H903" s="1706">
        <v>10</v>
      </c>
      <c r="I903" s="1708">
        <v>197.09965108402474</v>
      </c>
      <c r="J903" s="1706" t="s">
        <v>27</v>
      </c>
      <c r="K903" s="1709">
        <v>0.4</v>
      </c>
      <c r="L903" s="1710">
        <v>625.43808234769904</v>
      </c>
    </row>
    <row r="904" spans="1:12">
      <c r="A904" s="1711" t="s">
        <v>1179</v>
      </c>
      <c r="B904" s="1711" t="s">
        <v>301</v>
      </c>
      <c r="C904" s="1712">
        <v>935.97409356571006</v>
      </c>
      <c r="D904" s="1707" t="s">
        <v>21</v>
      </c>
      <c r="E904" s="1707" t="s">
        <v>21</v>
      </c>
      <c r="F904" s="1706">
        <v>8</v>
      </c>
      <c r="G904" s="1707">
        <v>529.3847642908097</v>
      </c>
      <c r="H904" s="1706">
        <v>5</v>
      </c>
      <c r="I904" s="1708">
        <v>197.09965108402474</v>
      </c>
      <c r="J904" s="1706" t="s">
        <v>27</v>
      </c>
      <c r="K904" s="1709">
        <v>1</v>
      </c>
      <c r="L904" s="1710">
        <v>529.3847642908097</v>
      </c>
    </row>
    <row r="905" spans="1:12">
      <c r="A905" s="1711" t="s">
        <v>1180</v>
      </c>
      <c r="B905" s="1711" t="s">
        <v>302</v>
      </c>
      <c r="C905" s="1712">
        <v>415.68528742422694</v>
      </c>
      <c r="D905" s="1707" t="s">
        <v>21</v>
      </c>
      <c r="E905" s="1707" t="s">
        <v>21</v>
      </c>
      <c r="F905" s="1706">
        <v>5</v>
      </c>
      <c r="G905" s="1707">
        <v>563.94940525825098</v>
      </c>
      <c r="H905" s="1706">
        <v>5</v>
      </c>
      <c r="I905" s="1708">
        <v>197.09965108402474</v>
      </c>
      <c r="J905" s="1706" t="s">
        <v>22</v>
      </c>
      <c r="K905" s="1709">
        <v>0</v>
      </c>
      <c r="L905" s="1710">
        <v>0</v>
      </c>
    </row>
    <row r="906" spans="1:12">
      <c r="A906" s="1711" t="s">
        <v>1181</v>
      </c>
      <c r="B906" s="1711" t="s">
        <v>303</v>
      </c>
      <c r="C906" s="1712">
        <v>758.60290965384081</v>
      </c>
      <c r="D906" s="1707" t="s">
        <v>21</v>
      </c>
      <c r="E906" s="1707" t="s">
        <v>21</v>
      </c>
      <c r="F906" s="1706">
        <v>5</v>
      </c>
      <c r="G906" s="1707">
        <v>1371.6704889184557</v>
      </c>
      <c r="H906" s="1706">
        <v>8</v>
      </c>
      <c r="I906" s="1708">
        <v>197.09965108402474</v>
      </c>
      <c r="J906" s="1706" t="s">
        <v>27</v>
      </c>
      <c r="K906" s="1709">
        <v>0.4</v>
      </c>
      <c r="L906" s="1710">
        <v>548.66819556738233</v>
      </c>
    </row>
    <row r="907" spans="1:12">
      <c r="A907" s="1711" t="s">
        <v>1182</v>
      </c>
      <c r="B907" s="1711" t="s">
        <v>304</v>
      </c>
      <c r="C907" s="1712">
        <v>335.64085571015255</v>
      </c>
      <c r="D907" s="1707" t="s">
        <v>21</v>
      </c>
      <c r="E907" s="1707" t="s">
        <v>21</v>
      </c>
      <c r="F907" s="1706">
        <v>5</v>
      </c>
      <c r="G907" s="1707">
        <v>503.00648565776248</v>
      </c>
      <c r="H907" s="1706">
        <v>5</v>
      </c>
      <c r="I907" s="1708">
        <v>197.09965108402474</v>
      </c>
      <c r="J907" s="1706" t="s">
        <v>27</v>
      </c>
      <c r="K907" s="1709">
        <v>1</v>
      </c>
      <c r="L907" s="1710">
        <v>503.00648565776248</v>
      </c>
    </row>
    <row r="908" spans="1:12">
      <c r="A908" s="1711" t="s">
        <v>1183</v>
      </c>
      <c r="B908" s="1711" t="s">
        <v>305</v>
      </c>
      <c r="C908" s="1712">
        <v>1907.4224239137941</v>
      </c>
      <c r="D908" s="1707" t="s">
        <v>21</v>
      </c>
      <c r="E908" s="1707" t="s">
        <v>21</v>
      </c>
      <c r="F908" s="1706">
        <v>18</v>
      </c>
      <c r="G908" s="1707">
        <v>2207.5890428415728</v>
      </c>
      <c r="H908" s="1706">
        <v>20</v>
      </c>
      <c r="I908" s="1708">
        <v>197.09965108402474</v>
      </c>
      <c r="J908" s="1706" t="s">
        <v>27</v>
      </c>
      <c r="K908" s="1709">
        <v>0.30000000000000004</v>
      </c>
      <c r="L908" s="1710">
        <v>662.27671285247197</v>
      </c>
    </row>
    <row r="909" spans="1:12">
      <c r="A909" s="1711" t="s">
        <v>1184</v>
      </c>
      <c r="B909" s="1711" t="s">
        <v>306</v>
      </c>
      <c r="C909" s="1712">
        <v>698.56958586828512</v>
      </c>
      <c r="D909" s="1707" t="s">
        <v>21</v>
      </c>
      <c r="E909" s="1707" t="s">
        <v>21</v>
      </c>
      <c r="F909" s="1706">
        <v>5</v>
      </c>
      <c r="G909" s="1707">
        <v>1297.0836320939773</v>
      </c>
      <c r="H909" s="1706">
        <v>10</v>
      </c>
      <c r="I909" s="1708">
        <v>197.09965108402474</v>
      </c>
      <c r="J909" s="1706" t="s">
        <v>27</v>
      </c>
      <c r="K909" s="1709">
        <v>0.4</v>
      </c>
      <c r="L909" s="1710">
        <v>518.83345283759093</v>
      </c>
    </row>
    <row r="910" spans="1:12">
      <c r="A910" s="1711" t="s">
        <v>1185</v>
      </c>
      <c r="B910" s="1711" t="s">
        <v>6506</v>
      </c>
      <c r="C910" s="1712">
        <v>8760.3172936164756</v>
      </c>
      <c r="D910" s="1707" t="s">
        <v>21</v>
      </c>
      <c r="E910" s="1707" t="s">
        <v>21</v>
      </c>
      <c r="F910" s="1706">
        <v>28</v>
      </c>
      <c r="G910" s="1707">
        <v>8268.2259577379064</v>
      </c>
      <c r="H910" s="1706">
        <v>50</v>
      </c>
      <c r="I910" s="1708">
        <v>197.09965108402474</v>
      </c>
      <c r="J910" s="1706" t="s">
        <v>22</v>
      </c>
      <c r="K910" s="1709">
        <v>0</v>
      </c>
      <c r="L910" s="1710">
        <v>0</v>
      </c>
    </row>
    <row r="911" spans="1:12">
      <c r="A911" s="1711" t="s">
        <v>1186</v>
      </c>
      <c r="B911" s="1711" t="s">
        <v>6507</v>
      </c>
      <c r="C911" s="1712">
        <v>7087.5705899553086</v>
      </c>
      <c r="D911" s="1707" t="s">
        <v>21</v>
      </c>
      <c r="E911" s="1707" t="s">
        <v>21</v>
      </c>
      <c r="F911" s="1706">
        <v>21</v>
      </c>
      <c r="G911" s="1707">
        <v>4596.1876528547455</v>
      </c>
      <c r="H911" s="1706">
        <v>25</v>
      </c>
      <c r="I911" s="1708">
        <v>197.09965108402474</v>
      </c>
      <c r="J911" s="1706" t="s">
        <v>22</v>
      </c>
      <c r="K911" s="1709">
        <v>0</v>
      </c>
      <c r="L911" s="1710">
        <v>0</v>
      </c>
    </row>
    <row r="912" spans="1:12">
      <c r="A912" s="1711" t="s">
        <v>1187</v>
      </c>
      <c r="B912" s="1711" t="s">
        <v>307</v>
      </c>
      <c r="C912" s="1712">
        <v>1441.7093666682706</v>
      </c>
      <c r="D912" s="1707" t="s">
        <v>21</v>
      </c>
      <c r="E912" s="1707" t="s">
        <v>21</v>
      </c>
      <c r="F912" s="1706">
        <v>8</v>
      </c>
      <c r="G912" s="1707">
        <v>767.96104659021705</v>
      </c>
      <c r="H912" s="1706">
        <v>6</v>
      </c>
      <c r="I912" s="1708">
        <v>197.09965108402474</v>
      </c>
      <c r="J912" s="1706" t="s">
        <v>22</v>
      </c>
      <c r="K912" s="1709">
        <v>0</v>
      </c>
      <c r="L912" s="1710">
        <v>0</v>
      </c>
    </row>
    <row r="913" spans="1:12">
      <c r="A913" s="1711" t="s">
        <v>1188</v>
      </c>
      <c r="B913" s="1711" t="s">
        <v>308</v>
      </c>
      <c r="C913" s="1712">
        <v>814.0882543647333</v>
      </c>
      <c r="D913" s="1707" t="s">
        <v>21</v>
      </c>
      <c r="E913" s="1707" t="s">
        <v>21</v>
      </c>
      <c r="F913" s="1706">
        <v>5</v>
      </c>
      <c r="G913" s="1707">
        <v>456.98422772405507</v>
      </c>
      <c r="H913" s="1706">
        <v>5</v>
      </c>
      <c r="I913" s="1708">
        <v>197.09965108402474</v>
      </c>
      <c r="J913" s="1706" t="s">
        <v>22</v>
      </c>
      <c r="K913" s="1709">
        <v>0</v>
      </c>
      <c r="L913" s="1710">
        <v>0</v>
      </c>
    </row>
    <row r="914" spans="1:12">
      <c r="A914" s="1711" t="s">
        <v>6508</v>
      </c>
      <c r="B914" s="1711" t="s">
        <v>6509</v>
      </c>
      <c r="C914" s="1712">
        <v>271.05955284993354</v>
      </c>
      <c r="D914" s="1707" t="s">
        <v>21</v>
      </c>
      <c r="E914" s="1707" t="s">
        <v>21</v>
      </c>
      <c r="F914" s="1706">
        <v>5</v>
      </c>
      <c r="G914" s="1707">
        <v>465.71305724552337</v>
      </c>
      <c r="H914" s="1706">
        <v>5</v>
      </c>
      <c r="I914" s="1708">
        <v>197.09965108402474</v>
      </c>
      <c r="J914" s="1706" t="s">
        <v>22</v>
      </c>
      <c r="K914" s="1709">
        <v>0</v>
      </c>
      <c r="L914" s="1710">
        <v>0</v>
      </c>
    </row>
    <row r="915" spans="1:12">
      <c r="A915" s="1711" t="s">
        <v>6510</v>
      </c>
      <c r="B915" s="1711" t="s">
        <v>6511</v>
      </c>
      <c r="C915" s="1712">
        <v>411.13730834956363</v>
      </c>
      <c r="D915" s="1707" t="s">
        <v>21</v>
      </c>
      <c r="E915" s="1707" t="s">
        <v>21</v>
      </c>
      <c r="F915" s="1706">
        <v>5</v>
      </c>
      <c r="G915" s="1707">
        <v>877.75996141001963</v>
      </c>
      <c r="H915" s="1706">
        <v>5</v>
      </c>
      <c r="I915" s="1708">
        <v>364.10026245068337</v>
      </c>
      <c r="J915" s="1706" t="s">
        <v>22</v>
      </c>
      <c r="K915" s="1709">
        <v>0</v>
      </c>
      <c r="L915" s="1710">
        <v>0</v>
      </c>
    </row>
    <row r="916" spans="1:12">
      <c r="A916" s="1711" t="s">
        <v>6512</v>
      </c>
      <c r="B916" s="1711" t="s">
        <v>6513</v>
      </c>
      <c r="C916" s="1712">
        <v>391.12620042104504</v>
      </c>
      <c r="D916" s="1707" t="s">
        <v>21</v>
      </c>
      <c r="E916" s="1707" t="s">
        <v>21</v>
      </c>
      <c r="F916" s="1706">
        <v>5</v>
      </c>
      <c r="G916" s="1707">
        <v>887.76551537427895</v>
      </c>
      <c r="H916" s="1706">
        <v>5</v>
      </c>
      <c r="I916" s="1708">
        <v>364.10026245068337</v>
      </c>
      <c r="J916" s="1706" t="s">
        <v>22</v>
      </c>
      <c r="K916" s="1709">
        <v>0</v>
      </c>
      <c r="L916" s="1710">
        <v>0</v>
      </c>
    </row>
    <row r="917" spans="1:12">
      <c r="A917" s="1711" t="s">
        <v>1189</v>
      </c>
      <c r="B917" s="1711" t="s">
        <v>309</v>
      </c>
      <c r="C917" s="1712">
        <v>307.44338544724008</v>
      </c>
      <c r="D917" s="1707" t="s">
        <v>21</v>
      </c>
      <c r="E917" s="1707" t="s">
        <v>21</v>
      </c>
      <c r="F917" s="1706">
        <v>5</v>
      </c>
      <c r="G917" s="1707">
        <v>544.84789314466502</v>
      </c>
      <c r="H917" s="1706">
        <v>5</v>
      </c>
      <c r="I917" s="1708">
        <v>197.09965108402474</v>
      </c>
      <c r="J917" s="1706" t="s">
        <v>22</v>
      </c>
      <c r="K917" s="1709">
        <v>0</v>
      </c>
      <c r="L917" s="1710">
        <v>0</v>
      </c>
    </row>
    <row r="918" spans="1:12">
      <c r="A918" s="1711" t="s">
        <v>1190</v>
      </c>
      <c r="B918" s="1711" t="s">
        <v>6514</v>
      </c>
      <c r="C918" s="1712">
        <v>3665.6711341786317</v>
      </c>
      <c r="D918" s="1707" t="s">
        <v>21</v>
      </c>
      <c r="E918" s="1707" t="s">
        <v>21</v>
      </c>
      <c r="F918" s="1706">
        <v>11</v>
      </c>
      <c r="G918" s="1707">
        <v>2642.3758423793856</v>
      </c>
      <c r="H918" s="1706">
        <v>6</v>
      </c>
      <c r="I918" s="1708">
        <v>197.09965108402474</v>
      </c>
      <c r="J918" s="1706" t="s">
        <v>22</v>
      </c>
      <c r="K918" s="1709">
        <v>0</v>
      </c>
      <c r="L918" s="1710">
        <v>0</v>
      </c>
    </row>
    <row r="919" spans="1:12">
      <c r="A919" s="1711" t="s">
        <v>1191</v>
      </c>
      <c r="B919" s="1711" t="s">
        <v>6515</v>
      </c>
      <c r="C919" s="1712">
        <v>1819.1916298653257</v>
      </c>
      <c r="D919" s="1707" t="s">
        <v>21</v>
      </c>
      <c r="E919" s="1707" t="s">
        <v>21</v>
      </c>
      <c r="F919" s="1706">
        <v>5</v>
      </c>
      <c r="G919" s="1707">
        <v>2806.103089067265</v>
      </c>
      <c r="H919" s="1706">
        <v>16</v>
      </c>
      <c r="I919" s="1708">
        <v>197.09965108402474</v>
      </c>
      <c r="J919" s="1706" t="s">
        <v>22</v>
      </c>
      <c r="K919" s="1709">
        <v>0</v>
      </c>
      <c r="L919" s="1710">
        <v>0</v>
      </c>
    </row>
    <row r="920" spans="1:12">
      <c r="A920" s="1711" t="s">
        <v>1192</v>
      </c>
      <c r="B920" s="1711" t="s">
        <v>6516</v>
      </c>
      <c r="C920" s="1712">
        <v>1640.9108501385238</v>
      </c>
      <c r="D920" s="1707" t="s">
        <v>21</v>
      </c>
      <c r="E920" s="1707" t="s">
        <v>21</v>
      </c>
      <c r="F920" s="1706">
        <v>5</v>
      </c>
      <c r="G920" s="1707">
        <v>2286.7238787407141</v>
      </c>
      <c r="H920" s="1706">
        <v>45</v>
      </c>
      <c r="I920" s="1708">
        <v>197.09965108402474</v>
      </c>
      <c r="J920" s="1706" t="s">
        <v>22</v>
      </c>
      <c r="K920" s="1709">
        <v>0</v>
      </c>
      <c r="L920" s="1710">
        <v>0</v>
      </c>
    </row>
    <row r="921" spans="1:12">
      <c r="A921" s="1711" t="s">
        <v>1193</v>
      </c>
      <c r="B921" s="1711" t="s">
        <v>6517</v>
      </c>
      <c r="C921" s="1712">
        <v>3452.8257134843884</v>
      </c>
      <c r="D921" s="1707" t="s">
        <v>21</v>
      </c>
      <c r="E921" s="1707" t="s">
        <v>21</v>
      </c>
      <c r="F921" s="1706">
        <v>5</v>
      </c>
      <c r="G921" s="1707">
        <v>1497.194711379163</v>
      </c>
      <c r="H921" s="1706">
        <v>20</v>
      </c>
      <c r="I921" s="1708">
        <v>197.09965108402474</v>
      </c>
      <c r="J921" s="1706" t="s">
        <v>22</v>
      </c>
      <c r="K921" s="1709">
        <v>0</v>
      </c>
      <c r="L921" s="1710">
        <v>0</v>
      </c>
    </row>
    <row r="922" spans="1:12">
      <c r="A922" s="1711" t="s">
        <v>1194</v>
      </c>
      <c r="B922" s="1711" t="s">
        <v>310</v>
      </c>
      <c r="C922" s="1712" t="s">
        <v>21</v>
      </c>
      <c r="D922" s="1707">
        <v>1092.0612628138074</v>
      </c>
      <c r="E922" s="1707">
        <v>892.06126281380739</v>
      </c>
      <c r="F922" s="1706">
        <v>5</v>
      </c>
      <c r="G922" s="1707">
        <v>1263.4285869414684</v>
      </c>
      <c r="H922" s="1706">
        <v>6</v>
      </c>
      <c r="I922" s="1708">
        <v>197.09965108402474</v>
      </c>
      <c r="J922" s="1706" t="s">
        <v>22</v>
      </c>
      <c r="K922" s="1709">
        <v>0</v>
      </c>
      <c r="L922" s="1710">
        <v>0</v>
      </c>
    </row>
    <row r="923" spans="1:12">
      <c r="A923" s="1711" t="s">
        <v>1195</v>
      </c>
      <c r="B923" s="1711" t="s">
        <v>6518</v>
      </c>
      <c r="C923" s="1712">
        <v>1387.1336177723108</v>
      </c>
      <c r="D923" s="1707" t="s">
        <v>21</v>
      </c>
      <c r="E923" s="1707" t="s">
        <v>21</v>
      </c>
      <c r="F923" s="1706">
        <v>5</v>
      </c>
      <c r="G923" s="1707">
        <v>2968.0111441252789</v>
      </c>
      <c r="H923" s="1706">
        <v>21</v>
      </c>
      <c r="I923" s="1708">
        <v>197.09965108402474</v>
      </c>
      <c r="J923" s="1706" t="s">
        <v>22</v>
      </c>
      <c r="K923" s="1709">
        <v>0</v>
      </c>
      <c r="L923" s="1710">
        <v>0</v>
      </c>
    </row>
    <row r="924" spans="1:12">
      <c r="A924" s="1711" t="s">
        <v>6519</v>
      </c>
      <c r="B924" s="1711" t="s">
        <v>6520</v>
      </c>
      <c r="C924" s="1712">
        <v>1241.5982873830847</v>
      </c>
      <c r="D924" s="1707" t="s">
        <v>21</v>
      </c>
      <c r="E924" s="1707" t="s">
        <v>21</v>
      </c>
      <c r="F924" s="1706">
        <v>5</v>
      </c>
      <c r="G924" s="1707">
        <v>2336.7516485620108</v>
      </c>
      <c r="H924" s="1706">
        <v>11</v>
      </c>
      <c r="I924" s="1708">
        <v>197.09965108402474</v>
      </c>
      <c r="J924" s="1706" t="s">
        <v>22</v>
      </c>
      <c r="K924" s="1709">
        <v>0</v>
      </c>
      <c r="L924" s="1710">
        <v>0</v>
      </c>
    </row>
    <row r="925" spans="1:12">
      <c r="A925" s="1711" t="s">
        <v>6521</v>
      </c>
      <c r="B925" s="1711" t="s">
        <v>6522</v>
      </c>
      <c r="C925" s="1712">
        <v>1257.06141623694</v>
      </c>
      <c r="D925" s="1707" t="s">
        <v>21</v>
      </c>
      <c r="E925" s="1707" t="s">
        <v>21</v>
      </c>
      <c r="F925" s="1706">
        <v>5</v>
      </c>
      <c r="G925" s="1707">
        <v>1517.2058193076816</v>
      </c>
      <c r="H925" s="1706">
        <v>5</v>
      </c>
      <c r="I925" s="1708">
        <v>364.10026245068337</v>
      </c>
      <c r="J925" s="1706" t="s">
        <v>22</v>
      </c>
      <c r="K925" s="1709">
        <v>0</v>
      </c>
      <c r="L925" s="1710">
        <v>0</v>
      </c>
    </row>
    <row r="926" spans="1:12">
      <c r="A926" s="1711" t="s">
        <v>1196</v>
      </c>
      <c r="B926" s="1711" t="s">
        <v>6523</v>
      </c>
      <c r="C926" s="1712">
        <v>901.40945259826879</v>
      </c>
      <c r="D926" s="1707" t="s">
        <v>21</v>
      </c>
      <c r="E926" s="1707" t="s">
        <v>21</v>
      </c>
      <c r="F926" s="1706">
        <v>5</v>
      </c>
      <c r="G926" s="1707">
        <v>1102.4301276983874</v>
      </c>
      <c r="H926" s="1706">
        <v>5</v>
      </c>
      <c r="I926" s="1708">
        <v>197.09965108402474</v>
      </c>
      <c r="J926" s="1706" t="s">
        <v>22</v>
      </c>
      <c r="K926" s="1709">
        <v>0</v>
      </c>
      <c r="L926" s="1710">
        <v>0</v>
      </c>
    </row>
    <row r="927" spans="1:12">
      <c r="A927" s="1711" t="s">
        <v>6524</v>
      </c>
      <c r="B927" s="1711" t="s">
        <v>6525</v>
      </c>
      <c r="C927" s="1712">
        <v>1172.4690054482026</v>
      </c>
      <c r="D927" s="1707" t="s">
        <v>21</v>
      </c>
      <c r="E927" s="1707" t="s">
        <v>21</v>
      </c>
      <c r="F927" s="1706">
        <v>5</v>
      </c>
      <c r="G927" s="1707">
        <v>1171.55940963327</v>
      </c>
      <c r="H927" s="1706">
        <v>5</v>
      </c>
      <c r="I927" s="1708">
        <v>364.10026245068337</v>
      </c>
      <c r="J927" s="1706" t="s">
        <v>22</v>
      </c>
      <c r="K927" s="1709">
        <v>0</v>
      </c>
      <c r="L927" s="1710">
        <v>0</v>
      </c>
    </row>
    <row r="928" spans="1:12">
      <c r="A928" s="1711" t="s">
        <v>6526</v>
      </c>
      <c r="B928" s="1711" t="s">
        <v>6527</v>
      </c>
      <c r="C928" s="1712">
        <v>1248.8750539025461</v>
      </c>
      <c r="D928" s="1707" t="s">
        <v>21</v>
      </c>
      <c r="E928" s="1707" t="s">
        <v>21</v>
      </c>
      <c r="F928" s="1706">
        <v>5</v>
      </c>
      <c r="G928" s="1707">
        <v>1289.8068655745158</v>
      </c>
      <c r="H928" s="1706">
        <v>5</v>
      </c>
      <c r="I928" s="1708">
        <v>364.10026245068337</v>
      </c>
      <c r="J928" s="1706" t="s">
        <v>22</v>
      </c>
      <c r="K928" s="1709">
        <v>0</v>
      </c>
      <c r="L928" s="1710">
        <v>0</v>
      </c>
    </row>
    <row r="929" spans="1:12">
      <c r="A929" s="1711" t="s">
        <v>1197</v>
      </c>
      <c r="B929" s="1711" t="s">
        <v>6528</v>
      </c>
      <c r="C929" s="1712">
        <v>624.89232485873936</v>
      </c>
      <c r="D929" s="1707" t="s">
        <v>21</v>
      </c>
      <c r="E929" s="1707" t="s">
        <v>21</v>
      </c>
      <c r="F929" s="1706">
        <v>5</v>
      </c>
      <c r="G929" s="1707">
        <v>823.18421251405982</v>
      </c>
      <c r="H929" s="1706">
        <v>5</v>
      </c>
      <c r="I929" s="1708">
        <v>197.09965108402474</v>
      </c>
      <c r="J929" s="1706" t="s">
        <v>22</v>
      </c>
      <c r="K929" s="1709">
        <v>0</v>
      </c>
      <c r="L929" s="1710">
        <v>0</v>
      </c>
    </row>
    <row r="930" spans="1:12">
      <c r="A930" s="1711" t="s">
        <v>1198</v>
      </c>
      <c r="B930" s="1711" t="s">
        <v>6529</v>
      </c>
      <c r="C930" s="1712">
        <v>814.99785017966576</v>
      </c>
      <c r="D930" s="1707" t="s">
        <v>21</v>
      </c>
      <c r="E930" s="1707" t="s">
        <v>21</v>
      </c>
      <c r="F930" s="1706">
        <v>5</v>
      </c>
      <c r="G930" s="1707">
        <v>1416.2406838501561</v>
      </c>
      <c r="H930" s="1706">
        <v>5</v>
      </c>
      <c r="I930" s="1708">
        <v>364.10026245068337</v>
      </c>
      <c r="J930" s="1706" t="s">
        <v>22</v>
      </c>
      <c r="K930" s="1709">
        <v>0</v>
      </c>
      <c r="L930" s="1710">
        <v>0</v>
      </c>
    </row>
    <row r="931" spans="1:12">
      <c r="A931" s="1711" t="s">
        <v>1199</v>
      </c>
      <c r="B931" s="1711" t="s">
        <v>6530</v>
      </c>
      <c r="C931" s="1712">
        <v>754.96452639411018</v>
      </c>
      <c r="D931" s="1707" t="s">
        <v>21</v>
      </c>
      <c r="E931" s="1707" t="s">
        <v>21</v>
      </c>
      <c r="F931" s="1706">
        <v>5</v>
      </c>
      <c r="G931" s="1707">
        <v>647.63222023205594</v>
      </c>
      <c r="H931" s="1706">
        <v>5</v>
      </c>
      <c r="I931" s="1708">
        <v>197.09965108402474</v>
      </c>
      <c r="J931" s="1706" t="s">
        <v>22</v>
      </c>
      <c r="K931" s="1709">
        <v>0</v>
      </c>
      <c r="L931" s="1710">
        <v>0</v>
      </c>
    </row>
    <row r="932" spans="1:12">
      <c r="A932" s="1711" t="s">
        <v>6531</v>
      </c>
      <c r="B932" s="1711" t="s">
        <v>6532</v>
      </c>
      <c r="C932" s="1712">
        <v>836.82814973804977</v>
      </c>
      <c r="D932" s="1707" t="s">
        <v>21</v>
      </c>
      <c r="E932" s="1707" t="s">
        <v>21</v>
      </c>
      <c r="F932" s="1706">
        <v>5</v>
      </c>
      <c r="G932" s="1707">
        <v>910.50541074759553</v>
      </c>
      <c r="H932" s="1706">
        <v>5</v>
      </c>
      <c r="I932" s="1708">
        <v>364.10026245068337</v>
      </c>
      <c r="J932" s="1706" t="s">
        <v>22</v>
      </c>
      <c r="K932" s="1709">
        <v>0</v>
      </c>
      <c r="L932" s="1710">
        <v>0</v>
      </c>
    </row>
    <row r="933" spans="1:12">
      <c r="A933" s="1711" t="s">
        <v>6533</v>
      </c>
      <c r="B933" s="1711" t="s">
        <v>6534</v>
      </c>
      <c r="C933" s="1712">
        <v>861.38723674123173</v>
      </c>
      <c r="D933" s="1707" t="s">
        <v>21</v>
      </c>
      <c r="E933" s="1707" t="s">
        <v>21</v>
      </c>
      <c r="F933" s="1706">
        <v>5</v>
      </c>
      <c r="G933" s="1707">
        <v>1221.587179454566</v>
      </c>
      <c r="H933" s="1706">
        <v>5</v>
      </c>
      <c r="I933" s="1708">
        <v>364.10026245068337</v>
      </c>
      <c r="J933" s="1706" t="s">
        <v>22</v>
      </c>
      <c r="K933" s="1709">
        <v>0</v>
      </c>
      <c r="L933" s="1710">
        <v>0</v>
      </c>
    </row>
    <row r="934" spans="1:12">
      <c r="A934" s="1711" t="s">
        <v>1200</v>
      </c>
      <c r="B934" s="1711" t="s">
        <v>311</v>
      </c>
      <c r="C934" s="1712">
        <v>1501.7426904538263</v>
      </c>
      <c r="D934" s="1707" t="s">
        <v>21</v>
      </c>
      <c r="E934" s="1707" t="s">
        <v>21</v>
      </c>
      <c r="F934" s="1706">
        <v>5</v>
      </c>
      <c r="G934" s="1707">
        <v>2133.0021860170946</v>
      </c>
      <c r="H934" s="1706">
        <v>15</v>
      </c>
      <c r="I934" s="1708">
        <v>197.09965108402474</v>
      </c>
      <c r="J934" s="1706" t="s">
        <v>27</v>
      </c>
      <c r="K934" s="1709">
        <v>0.30000000000000004</v>
      </c>
      <c r="L934" s="1710">
        <v>639.90065580512851</v>
      </c>
    </row>
    <row r="935" spans="1:12">
      <c r="A935" s="1711" t="s">
        <v>1201</v>
      </c>
      <c r="B935" s="1711" t="s">
        <v>312</v>
      </c>
      <c r="C935" s="1712">
        <v>1072.4134658056098</v>
      </c>
      <c r="D935" s="1707" t="s">
        <v>21</v>
      </c>
      <c r="E935" s="1707" t="s">
        <v>21</v>
      </c>
      <c r="F935" s="1706">
        <v>5</v>
      </c>
      <c r="G935" s="1707">
        <v>1137.9043644807612</v>
      </c>
      <c r="H935" s="1706">
        <v>8</v>
      </c>
      <c r="I935" s="1708">
        <v>197.09965108402474</v>
      </c>
      <c r="J935" s="1706" t="s">
        <v>27</v>
      </c>
      <c r="K935" s="1709">
        <v>0.65</v>
      </c>
      <c r="L935" s="1710">
        <v>739.63783691249478</v>
      </c>
    </row>
    <row r="936" spans="1:12">
      <c r="A936" s="1711" t="s">
        <v>1202</v>
      </c>
      <c r="B936" s="1711" t="s">
        <v>313</v>
      </c>
      <c r="C936" s="1712">
        <v>1232.502329233758</v>
      </c>
      <c r="D936" s="1707" t="s">
        <v>21</v>
      </c>
      <c r="E936" s="1707" t="s">
        <v>21</v>
      </c>
      <c r="F936" s="1706">
        <v>8</v>
      </c>
      <c r="G936" s="1707">
        <v>1596.3406552068232</v>
      </c>
      <c r="H936" s="1706">
        <v>10</v>
      </c>
      <c r="I936" s="1708">
        <v>197.09965108402474</v>
      </c>
      <c r="J936" s="1706" t="s">
        <v>27</v>
      </c>
      <c r="K936" s="1709">
        <v>0.4</v>
      </c>
      <c r="L936" s="1710">
        <v>638.53626208272931</v>
      </c>
    </row>
    <row r="937" spans="1:12">
      <c r="A937" s="1711" t="s">
        <v>1203</v>
      </c>
      <c r="B937" s="1711" t="s">
        <v>314</v>
      </c>
      <c r="C937" s="1712">
        <v>733.13422683572617</v>
      </c>
      <c r="D937" s="1707" t="s">
        <v>21</v>
      </c>
      <c r="E937" s="1707" t="s">
        <v>21</v>
      </c>
      <c r="F937" s="1706">
        <v>5</v>
      </c>
      <c r="G937" s="1707">
        <v>544.84789314466502</v>
      </c>
      <c r="H937" s="1706">
        <v>5</v>
      </c>
      <c r="I937" s="1708">
        <v>197.09965108402474</v>
      </c>
      <c r="J937" s="1706" t="s">
        <v>27</v>
      </c>
      <c r="K937" s="1709">
        <v>1</v>
      </c>
      <c r="L937" s="1710">
        <v>544.84789314466502</v>
      </c>
    </row>
    <row r="938" spans="1:12">
      <c r="A938" s="1711" t="s">
        <v>1204</v>
      </c>
      <c r="B938" s="1711" t="s">
        <v>6535</v>
      </c>
      <c r="C938" s="1712">
        <v>2826.1141969957835</v>
      </c>
      <c r="D938" s="1707" t="s">
        <v>21</v>
      </c>
      <c r="E938" s="1707" t="s">
        <v>21</v>
      </c>
      <c r="F938" s="1706">
        <v>11</v>
      </c>
      <c r="G938" s="1707">
        <v>2409.5193137566234</v>
      </c>
      <c r="H938" s="1706">
        <v>35</v>
      </c>
      <c r="I938" s="1708">
        <v>197.09965108402474</v>
      </c>
      <c r="J938" s="1706" t="s">
        <v>22</v>
      </c>
      <c r="K938" s="1709">
        <v>0</v>
      </c>
      <c r="L938" s="1710">
        <v>0</v>
      </c>
    </row>
    <row r="939" spans="1:12">
      <c r="A939" s="1711" t="s">
        <v>1698</v>
      </c>
      <c r="B939" s="1711" t="s">
        <v>1699</v>
      </c>
      <c r="C939" s="1712">
        <v>8441.9587583900447</v>
      </c>
      <c r="D939" s="1707" t="s">
        <v>21</v>
      </c>
      <c r="E939" s="1707" t="s">
        <v>21</v>
      </c>
      <c r="F939" s="1706">
        <v>43</v>
      </c>
      <c r="G939" s="1707">
        <v>8801.2491052884434</v>
      </c>
      <c r="H939" s="1706">
        <v>61</v>
      </c>
      <c r="I939" s="1708">
        <v>197.09965108402474</v>
      </c>
      <c r="J939" s="1706" t="s">
        <v>22</v>
      </c>
      <c r="K939" s="1709">
        <v>0</v>
      </c>
      <c r="L939" s="1710">
        <v>0</v>
      </c>
    </row>
    <row r="940" spans="1:12">
      <c r="A940" s="1711" t="s">
        <v>1700</v>
      </c>
      <c r="B940" s="1711" t="s">
        <v>1701</v>
      </c>
      <c r="C940" s="1712">
        <v>4427.0028312772711</v>
      </c>
      <c r="D940" s="1707" t="s">
        <v>21</v>
      </c>
      <c r="E940" s="1707" t="s">
        <v>21</v>
      </c>
      <c r="F940" s="1706">
        <v>16</v>
      </c>
      <c r="G940" s="1707">
        <v>5396.6319699954884</v>
      </c>
      <c r="H940" s="1706">
        <v>33</v>
      </c>
      <c r="I940" s="1708">
        <v>197.09965108402474</v>
      </c>
      <c r="J940" s="1706" t="s">
        <v>22</v>
      </c>
      <c r="K940" s="1709">
        <v>0</v>
      </c>
      <c r="L940" s="1710">
        <v>0</v>
      </c>
    </row>
    <row r="941" spans="1:12">
      <c r="A941" s="1711" t="s">
        <v>1702</v>
      </c>
      <c r="B941" s="1711" t="s">
        <v>1703</v>
      </c>
      <c r="C941" s="1712">
        <v>6027.891465558756</v>
      </c>
      <c r="D941" s="1707" t="s">
        <v>21</v>
      </c>
      <c r="E941" s="1707" t="s">
        <v>21</v>
      </c>
      <c r="F941" s="1706">
        <v>26</v>
      </c>
      <c r="G941" s="1707">
        <v>6527.2595679567876</v>
      </c>
      <c r="H941" s="1706">
        <v>57</v>
      </c>
      <c r="I941" s="1708">
        <v>197.09965108402474</v>
      </c>
      <c r="J941" s="1706" t="s">
        <v>22</v>
      </c>
      <c r="K941" s="1709">
        <v>0</v>
      </c>
      <c r="L941" s="1710">
        <v>0</v>
      </c>
    </row>
    <row r="942" spans="1:12">
      <c r="A942" s="1711" t="s">
        <v>1704</v>
      </c>
      <c r="B942" s="1711" t="s">
        <v>1705</v>
      </c>
      <c r="C942" s="1712">
        <v>3738.4387993732444</v>
      </c>
      <c r="D942" s="1707" t="s">
        <v>21</v>
      </c>
      <c r="E942" s="1707" t="s">
        <v>21</v>
      </c>
      <c r="F942" s="1706">
        <v>15</v>
      </c>
      <c r="G942" s="1707">
        <v>3902.1660460611233</v>
      </c>
      <c r="H942" s="1706">
        <v>26</v>
      </c>
      <c r="I942" s="1708">
        <v>197.09965108402474</v>
      </c>
      <c r="J942" s="1706" t="s">
        <v>22</v>
      </c>
      <c r="K942" s="1709">
        <v>0</v>
      </c>
      <c r="L942" s="1710">
        <v>0</v>
      </c>
    </row>
    <row r="943" spans="1:12">
      <c r="A943" s="1711" t="s">
        <v>1706</v>
      </c>
      <c r="B943" s="1711" t="s">
        <v>1707</v>
      </c>
      <c r="C943" s="1712">
        <v>4346.9583995631947</v>
      </c>
      <c r="D943" s="1707" t="s">
        <v>21</v>
      </c>
      <c r="E943" s="1707" t="s">
        <v>21</v>
      </c>
      <c r="F943" s="1706">
        <v>11</v>
      </c>
      <c r="G943" s="1707">
        <v>5067.6976864133476</v>
      </c>
      <c r="H943" s="1706">
        <v>33</v>
      </c>
      <c r="I943" s="1708">
        <v>197.09965108402474</v>
      </c>
      <c r="J943" s="1706" t="s">
        <v>22</v>
      </c>
      <c r="K943" s="1709">
        <v>0</v>
      </c>
      <c r="L943" s="1710">
        <v>0</v>
      </c>
    </row>
    <row r="944" spans="1:12">
      <c r="A944" s="1711" t="s">
        <v>1708</v>
      </c>
      <c r="B944" s="1711" t="s">
        <v>1709</v>
      </c>
      <c r="C944" s="1712">
        <v>3793.9241440841365</v>
      </c>
      <c r="D944" s="1707" t="s">
        <v>21</v>
      </c>
      <c r="E944" s="1707" t="s">
        <v>21</v>
      </c>
      <c r="F944" s="1706">
        <v>7</v>
      </c>
      <c r="G944" s="1707">
        <v>5067.6976864133476</v>
      </c>
      <c r="H944" s="1706">
        <v>33</v>
      </c>
      <c r="I944" s="1708">
        <v>197.09965108402474</v>
      </c>
      <c r="J944" s="1706" t="s">
        <v>22</v>
      </c>
      <c r="K944" s="1709">
        <v>0</v>
      </c>
      <c r="L944" s="1710">
        <v>0</v>
      </c>
    </row>
    <row r="945" spans="1:12">
      <c r="A945" s="1711" t="s">
        <v>1710</v>
      </c>
      <c r="B945" s="1711" t="s">
        <v>1711</v>
      </c>
      <c r="C945" s="1712">
        <v>5507.6026594172736</v>
      </c>
      <c r="D945" s="1707" t="s">
        <v>21</v>
      </c>
      <c r="E945" s="1707" t="s">
        <v>21</v>
      </c>
      <c r="F945" s="1706">
        <v>12</v>
      </c>
      <c r="G945" s="1707">
        <v>10533.119536920234</v>
      </c>
      <c r="H945" s="1706">
        <v>54</v>
      </c>
      <c r="I945" s="1708">
        <v>364.10026245068337</v>
      </c>
      <c r="J945" s="1706" t="s">
        <v>22</v>
      </c>
      <c r="K945" s="1709">
        <v>0</v>
      </c>
      <c r="L945" s="1710">
        <v>0</v>
      </c>
    </row>
    <row r="946" spans="1:12">
      <c r="A946" s="1711" t="s">
        <v>1712</v>
      </c>
      <c r="B946" s="1711" t="s">
        <v>1713</v>
      </c>
      <c r="C946" s="1712">
        <v>3700.2357751460722</v>
      </c>
      <c r="D946" s="1707" t="s">
        <v>21</v>
      </c>
      <c r="E946" s="1707" t="s">
        <v>21</v>
      </c>
      <c r="F946" s="1706">
        <v>5</v>
      </c>
      <c r="G946" s="1707">
        <v>4893.6254843377255</v>
      </c>
      <c r="H946" s="1706">
        <v>16</v>
      </c>
      <c r="I946" s="1708">
        <v>364.10026245068337</v>
      </c>
      <c r="J946" s="1706" t="s">
        <v>22</v>
      </c>
      <c r="K946" s="1709">
        <v>0</v>
      </c>
      <c r="L946" s="1710">
        <v>0</v>
      </c>
    </row>
    <row r="947" spans="1:12">
      <c r="A947" s="1711" t="s">
        <v>6536</v>
      </c>
      <c r="B947" s="1711" t="s">
        <v>6537</v>
      </c>
      <c r="C947" s="1712">
        <v>3169.94141504033</v>
      </c>
      <c r="D947" s="1707" t="s">
        <v>21</v>
      </c>
      <c r="E947" s="1707" t="s">
        <v>21</v>
      </c>
      <c r="F947" s="1706">
        <v>17</v>
      </c>
      <c r="G947" s="1707">
        <v>6183.432349912242</v>
      </c>
      <c r="H947" s="1706">
        <v>47</v>
      </c>
      <c r="I947" s="1708">
        <v>197.09965108402474</v>
      </c>
      <c r="J947" s="1706" t="s">
        <v>22</v>
      </c>
      <c r="K947" s="1709">
        <v>0</v>
      </c>
      <c r="L947" s="1710">
        <v>0</v>
      </c>
    </row>
    <row r="948" spans="1:12">
      <c r="A948" s="1711" t="s">
        <v>6538</v>
      </c>
      <c r="B948" s="1711" t="s">
        <v>6539</v>
      </c>
      <c r="C948" s="1712">
        <v>1901.964849024198</v>
      </c>
      <c r="D948" s="1707" t="s">
        <v>21</v>
      </c>
      <c r="E948" s="1707" t="s">
        <v>21</v>
      </c>
      <c r="F948" s="1706">
        <v>5</v>
      </c>
      <c r="G948" s="1707">
        <v>2475.0102124317755</v>
      </c>
      <c r="H948" s="1706">
        <v>12</v>
      </c>
      <c r="I948" s="1708">
        <v>197.09965108402474</v>
      </c>
      <c r="J948" s="1706" t="s">
        <v>22</v>
      </c>
      <c r="K948" s="1709">
        <v>0</v>
      </c>
      <c r="L948" s="1710">
        <v>0</v>
      </c>
    </row>
    <row r="949" spans="1:12">
      <c r="A949" s="1711" t="s">
        <v>6540</v>
      </c>
      <c r="B949" s="1711" t="s">
        <v>6541</v>
      </c>
      <c r="C949" s="1712">
        <v>2390.4178016430383</v>
      </c>
      <c r="D949" s="1707" t="s">
        <v>21</v>
      </c>
      <c r="E949" s="1707" t="s">
        <v>21</v>
      </c>
      <c r="F949" s="1706">
        <v>14</v>
      </c>
      <c r="G949" s="1707">
        <v>4447.9235350207209</v>
      </c>
      <c r="H949" s="1706">
        <v>35</v>
      </c>
      <c r="I949" s="1708">
        <v>197.09965108402474</v>
      </c>
      <c r="J949" s="1706" t="s">
        <v>22</v>
      </c>
      <c r="K949" s="1709">
        <v>0</v>
      </c>
      <c r="L949" s="1710">
        <v>0</v>
      </c>
    </row>
    <row r="950" spans="1:12">
      <c r="A950" s="1711" t="s">
        <v>6542</v>
      </c>
      <c r="B950" s="1711" t="s">
        <v>6543</v>
      </c>
      <c r="C950" s="1712">
        <v>1602.7078259113518</v>
      </c>
      <c r="D950" s="1707" t="s">
        <v>21</v>
      </c>
      <c r="E950" s="1707" t="s">
        <v>21</v>
      </c>
      <c r="F950" s="1706">
        <v>5</v>
      </c>
      <c r="G950" s="1707">
        <v>2148.4653148709499</v>
      </c>
      <c r="H950" s="1706">
        <v>10</v>
      </c>
      <c r="I950" s="1708">
        <v>197.09965108402474</v>
      </c>
      <c r="J950" s="1706" t="s">
        <v>22</v>
      </c>
      <c r="K950" s="1709">
        <v>0</v>
      </c>
      <c r="L950" s="1710">
        <v>0</v>
      </c>
    </row>
    <row r="951" spans="1:12">
      <c r="A951" s="1711" t="s">
        <v>6544</v>
      </c>
      <c r="B951" s="1711" t="s">
        <v>6545</v>
      </c>
      <c r="C951" s="1712">
        <v>2750.6177443563729</v>
      </c>
      <c r="D951" s="1707" t="s">
        <v>21</v>
      </c>
      <c r="E951" s="1707" t="s">
        <v>21</v>
      </c>
      <c r="F951" s="1706">
        <v>5</v>
      </c>
      <c r="G951" s="1707">
        <v>2865.2268170378879</v>
      </c>
      <c r="H951" s="1706">
        <v>9</v>
      </c>
      <c r="I951" s="1708">
        <v>364.10026245068337</v>
      </c>
      <c r="J951" s="1706" t="s">
        <v>22</v>
      </c>
      <c r="K951" s="1709">
        <v>0</v>
      </c>
      <c r="L951" s="1710">
        <v>0</v>
      </c>
    </row>
    <row r="952" spans="1:12">
      <c r="A952" s="1711" t="s">
        <v>6546</v>
      </c>
      <c r="B952" s="1711" t="s">
        <v>6547</v>
      </c>
      <c r="C952" s="1712">
        <v>11188.938119486686</v>
      </c>
      <c r="D952" s="1707" t="s">
        <v>21</v>
      </c>
      <c r="E952" s="1707" t="s">
        <v>21</v>
      </c>
      <c r="F952" s="1706">
        <v>59</v>
      </c>
      <c r="G952" s="1707">
        <v>13712.156910109892</v>
      </c>
      <c r="H952" s="1706">
        <v>103</v>
      </c>
      <c r="I952" s="1708">
        <v>197.09965108402474</v>
      </c>
      <c r="J952" s="1706" t="s">
        <v>22</v>
      </c>
      <c r="K952" s="1709">
        <v>0</v>
      </c>
      <c r="L952" s="1710">
        <v>0</v>
      </c>
    </row>
    <row r="953" spans="1:12">
      <c r="A953" s="1711" t="s">
        <v>6548</v>
      </c>
      <c r="B953" s="1711" t="s">
        <v>6549</v>
      </c>
      <c r="C953" s="1712">
        <v>7032.9948410593488</v>
      </c>
      <c r="D953" s="1707" t="s">
        <v>21</v>
      </c>
      <c r="E953" s="1707" t="s">
        <v>21</v>
      </c>
      <c r="F953" s="1706">
        <v>25</v>
      </c>
      <c r="G953" s="1707">
        <v>8890.389495151845</v>
      </c>
      <c r="H953" s="1706">
        <v>50</v>
      </c>
      <c r="I953" s="1708">
        <v>197.09965108402474</v>
      </c>
      <c r="J953" s="1706" t="s">
        <v>22</v>
      </c>
      <c r="K953" s="1709">
        <v>0</v>
      </c>
      <c r="L953" s="1710">
        <v>0</v>
      </c>
    </row>
    <row r="954" spans="1:12">
      <c r="A954" s="1711" t="s">
        <v>6550</v>
      </c>
      <c r="B954" s="1711" t="s">
        <v>6551</v>
      </c>
      <c r="C954" s="1712">
        <v>2083.8840120107302</v>
      </c>
      <c r="D954" s="1707" t="s">
        <v>21</v>
      </c>
      <c r="E954" s="1707" t="s">
        <v>21</v>
      </c>
      <c r="F954" s="1706">
        <v>6</v>
      </c>
      <c r="G954" s="1707">
        <v>4979.127490941396</v>
      </c>
      <c r="H954" s="1706">
        <v>39</v>
      </c>
      <c r="I954" s="1708">
        <v>197.09965108402474</v>
      </c>
      <c r="J954" s="1706" t="s">
        <v>22</v>
      </c>
      <c r="K954" s="1709">
        <v>0</v>
      </c>
      <c r="L954" s="1710">
        <v>0</v>
      </c>
    </row>
    <row r="955" spans="1:12">
      <c r="A955" s="1711" t="s">
        <v>6552</v>
      </c>
      <c r="B955" s="1711" t="s">
        <v>6553</v>
      </c>
      <c r="C955" s="1712">
        <v>4437.00838524153</v>
      </c>
      <c r="D955" s="1707" t="s">
        <v>21</v>
      </c>
      <c r="E955" s="1707" t="s">
        <v>21</v>
      </c>
      <c r="F955" s="1706">
        <v>6</v>
      </c>
      <c r="G955" s="1707">
        <v>6444.4863487979155</v>
      </c>
      <c r="H955" s="1706">
        <v>6</v>
      </c>
      <c r="I955" s="1708">
        <v>197.09965108402474</v>
      </c>
      <c r="J955" s="1706" t="s">
        <v>22</v>
      </c>
      <c r="K955" s="1709">
        <v>0</v>
      </c>
      <c r="L955" s="1710">
        <v>0</v>
      </c>
    </row>
    <row r="956" spans="1:12">
      <c r="A956" s="1711" t="s">
        <v>6554</v>
      </c>
      <c r="B956" s="1711" t="s">
        <v>6555</v>
      </c>
      <c r="C956" s="1712">
        <v>2299.4582201497719</v>
      </c>
      <c r="D956" s="1707" t="s">
        <v>21</v>
      </c>
      <c r="E956" s="1707" t="s">
        <v>21</v>
      </c>
      <c r="F956" s="1706">
        <v>7</v>
      </c>
      <c r="G956" s="1707">
        <v>6412.6504952752739</v>
      </c>
      <c r="H956" s="1706">
        <v>40</v>
      </c>
      <c r="I956" s="1708">
        <v>197.09965108402474</v>
      </c>
      <c r="J956" s="1706" t="s">
        <v>22</v>
      </c>
      <c r="K956" s="1709">
        <v>0</v>
      </c>
      <c r="L956" s="1710">
        <v>0</v>
      </c>
    </row>
    <row r="957" spans="1:12">
      <c r="A957" s="1711" t="s">
        <v>6556</v>
      </c>
      <c r="B957" s="1711" t="s">
        <v>6557</v>
      </c>
      <c r="C957" s="1712">
        <v>2017.4835175206465</v>
      </c>
      <c r="D957" s="1707" t="s">
        <v>21</v>
      </c>
      <c r="E957" s="1707" t="s">
        <v>21</v>
      </c>
      <c r="F957" s="1706">
        <v>6</v>
      </c>
      <c r="G957" s="1707">
        <v>2797.9167267328708</v>
      </c>
      <c r="H957" s="1706">
        <v>16</v>
      </c>
      <c r="I957" s="1708">
        <v>197.09965108402474</v>
      </c>
      <c r="J957" s="1706" t="s">
        <v>22</v>
      </c>
      <c r="K957" s="1709">
        <v>0</v>
      </c>
      <c r="L957" s="1710">
        <v>0</v>
      </c>
    </row>
    <row r="958" spans="1:12">
      <c r="A958" s="1711" t="s">
        <v>6558</v>
      </c>
      <c r="B958" s="1711" t="s">
        <v>6559</v>
      </c>
      <c r="C958" s="1712">
        <v>11896.603663504296</v>
      </c>
      <c r="D958" s="1707" t="s">
        <v>21</v>
      </c>
      <c r="E958" s="1707" t="s">
        <v>21</v>
      </c>
      <c r="F958" s="1706">
        <v>57</v>
      </c>
      <c r="G958" s="1707">
        <v>13059.976710803174</v>
      </c>
      <c r="H958" s="1706">
        <v>119</v>
      </c>
      <c r="I958" s="1708">
        <v>197.09965108402474</v>
      </c>
      <c r="J958" s="1706" t="s">
        <v>22</v>
      </c>
      <c r="K958" s="1709">
        <v>0</v>
      </c>
      <c r="L958" s="1710">
        <v>0</v>
      </c>
    </row>
    <row r="959" spans="1:12">
      <c r="A959" s="1711" t="s">
        <v>6560</v>
      </c>
      <c r="B959" s="1711" t="s">
        <v>6561</v>
      </c>
      <c r="C959" s="1712">
        <v>216.9960284265899</v>
      </c>
      <c r="D959" s="1707" t="s">
        <v>21</v>
      </c>
      <c r="E959" s="1707" t="s">
        <v>21</v>
      </c>
      <c r="F959" s="1706">
        <v>5</v>
      </c>
      <c r="G959" s="1707">
        <v>578.50293829717361</v>
      </c>
      <c r="H959" s="1706">
        <v>5</v>
      </c>
      <c r="I959" s="1708">
        <v>197.09965108402474</v>
      </c>
      <c r="J959" s="1706" t="s">
        <v>22</v>
      </c>
      <c r="K959" s="1709">
        <v>0</v>
      </c>
      <c r="L959" s="1710">
        <v>0</v>
      </c>
    </row>
    <row r="960" spans="1:12">
      <c r="A960" s="1711" t="s">
        <v>6562</v>
      </c>
      <c r="B960" s="1711" t="s">
        <v>6563</v>
      </c>
      <c r="C960" s="1712">
        <v>668.55292397550716</v>
      </c>
      <c r="D960" s="1707" t="s">
        <v>21</v>
      </c>
      <c r="E960" s="1707" t="s">
        <v>21</v>
      </c>
      <c r="F960" s="1706">
        <v>5</v>
      </c>
      <c r="G960" s="1707">
        <v>1050.5831662472258</v>
      </c>
      <c r="H960" s="1706">
        <v>5</v>
      </c>
      <c r="I960" s="1708">
        <v>364.10026245068337</v>
      </c>
      <c r="J960" s="1706" t="s">
        <v>22</v>
      </c>
      <c r="K960" s="1709">
        <v>0</v>
      </c>
      <c r="L960" s="1710">
        <v>0</v>
      </c>
    </row>
    <row r="961" spans="1:12">
      <c r="A961" s="1711" t="s">
        <v>6564</v>
      </c>
      <c r="B961" s="1711" t="s">
        <v>6565</v>
      </c>
      <c r="C961" s="1712">
        <v>1116.0740649223774</v>
      </c>
      <c r="D961" s="1707" t="s">
        <v>21</v>
      </c>
      <c r="E961" s="1707" t="s">
        <v>21</v>
      </c>
      <c r="F961" s="1706">
        <v>5</v>
      </c>
      <c r="G961" s="1707">
        <v>462.98426980072537</v>
      </c>
      <c r="H961" s="1706">
        <v>5</v>
      </c>
      <c r="I961" s="1708">
        <v>197.09965108402474</v>
      </c>
      <c r="J961" s="1706" t="s">
        <v>22</v>
      </c>
      <c r="K961" s="1709">
        <v>0</v>
      </c>
      <c r="L961" s="1710">
        <v>0</v>
      </c>
    </row>
    <row r="962" spans="1:12">
      <c r="A962" s="1711" t="s">
        <v>1205</v>
      </c>
      <c r="B962" s="1711" t="s">
        <v>315</v>
      </c>
      <c r="C962" s="1712">
        <v>3996.7640108141204</v>
      </c>
      <c r="D962" s="1707" t="s">
        <v>21</v>
      </c>
      <c r="E962" s="1707" t="s">
        <v>21</v>
      </c>
      <c r="F962" s="1706">
        <v>5</v>
      </c>
      <c r="G962" s="1707">
        <v>5623.121327913721</v>
      </c>
      <c r="H962" s="1706">
        <v>20</v>
      </c>
      <c r="I962" s="1708">
        <v>197.09965108402474</v>
      </c>
      <c r="J962" s="1706" t="s">
        <v>22</v>
      </c>
      <c r="K962" s="1709">
        <v>0</v>
      </c>
      <c r="L962" s="1710">
        <v>0</v>
      </c>
    </row>
    <row r="963" spans="1:12">
      <c r="A963" s="1711" t="s">
        <v>6566</v>
      </c>
      <c r="B963" s="1711" t="s">
        <v>6567</v>
      </c>
      <c r="C963" s="1712">
        <v>78.806968573772778</v>
      </c>
      <c r="D963" s="1707" t="s">
        <v>21</v>
      </c>
      <c r="E963" s="1707" t="s">
        <v>21</v>
      </c>
      <c r="F963" s="1706">
        <v>5</v>
      </c>
      <c r="G963" s="1707">
        <v>78.806968573772778</v>
      </c>
      <c r="H963" s="1706">
        <v>5</v>
      </c>
      <c r="I963" s="1708">
        <v>189.51199585597737</v>
      </c>
      <c r="J963" s="1706" t="s">
        <v>22</v>
      </c>
      <c r="K963" s="1709">
        <v>0</v>
      </c>
      <c r="L963" s="1710">
        <v>0</v>
      </c>
    </row>
    <row r="964" spans="1:12">
      <c r="A964" s="1711" t="s">
        <v>6568</v>
      </c>
      <c r="B964" s="1711" t="s">
        <v>6569</v>
      </c>
      <c r="C964" s="1712">
        <v>78.806968573772778</v>
      </c>
      <c r="D964" s="1707" t="s">
        <v>21</v>
      </c>
      <c r="E964" s="1707" t="s">
        <v>21</v>
      </c>
      <c r="F964" s="1706">
        <v>5</v>
      </c>
      <c r="G964" s="1707">
        <v>78.806968573772778</v>
      </c>
      <c r="H964" s="1706">
        <v>5</v>
      </c>
      <c r="I964" s="1708">
        <v>189.51199585597737</v>
      </c>
      <c r="J964" s="1706" t="s">
        <v>22</v>
      </c>
      <c r="K964" s="1709">
        <v>0</v>
      </c>
      <c r="L964" s="1710">
        <v>0</v>
      </c>
    </row>
    <row r="965" spans="1:12">
      <c r="A965" s="1711" t="s">
        <v>1206</v>
      </c>
      <c r="B965" s="1711" t="s">
        <v>6570</v>
      </c>
      <c r="C965" s="1712">
        <v>4039.2447174039612</v>
      </c>
      <c r="D965" s="1707" t="s">
        <v>21</v>
      </c>
      <c r="E965" s="1707" t="s">
        <v>21</v>
      </c>
      <c r="F965" s="1706">
        <v>12</v>
      </c>
      <c r="G965" s="1707">
        <v>6453.2588555470484</v>
      </c>
      <c r="H965" s="1706">
        <v>46</v>
      </c>
      <c r="I965" s="1708">
        <v>245.91105179611924</v>
      </c>
      <c r="J965" s="1706" t="s">
        <v>22</v>
      </c>
      <c r="K965" s="1709">
        <v>0</v>
      </c>
      <c r="L965" s="1710">
        <v>0</v>
      </c>
    </row>
    <row r="966" spans="1:12">
      <c r="A966" s="1711" t="s">
        <v>1207</v>
      </c>
      <c r="B966" s="1711" t="s">
        <v>6571</v>
      </c>
      <c r="C966" s="1712">
        <v>3149.5267694704639</v>
      </c>
      <c r="D966" s="1707" t="s">
        <v>21</v>
      </c>
      <c r="E966" s="1707" t="s">
        <v>21</v>
      </c>
      <c r="F966" s="1706">
        <v>7</v>
      </c>
      <c r="G966" s="1707">
        <v>4697.1874015900758</v>
      </c>
      <c r="H966" s="1706">
        <v>19</v>
      </c>
      <c r="I966" s="1708">
        <v>245.91105179611924</v>
      </c>
      <c r="J966" s="1706" t="s">
        <v>22</v>
      </c>
      <c r="K966" s="1709">
        <v>0</v>
      </c>
      <c r="L966" s="1710">
        <v>0</v>
      </c>
    </row>
    <row r="967" spans="1:12">
      <c r="A967" s="1711" t="s">
        <v>1208</v>
      </c>
      <c r="B967" s="1711" t="s">
        <v>6572</v>
      </c>
      <c r="C967" s="1712">
        <v>2300.9302392986001</v>
      </c>
      <c r="D967" s="1707" t="s">
        <v>21</v>
      </c>
      <c r="E967" s="1707" t="s">
        <v>21</v>
      </c>
      <c r="F967" s="1706">
        <v>5</v>
      </c>
      <c r="G967" s="1707">
        <v>2973.8261663071266</v>
      </c>
      <c r="H967" s="1706">
        <v>23</v>
      </c>
      <c r="I967" s="1708">
        <v>245.91105179611924</v>
      </c>
      <c r="J967" s="1706" t="s">
        <v>22</v>
      </c>
      <c r="K967" s="1709">
        <v>0</v>
      </c>
      <c r="L967" s="1710">
        <v>0</v>
      </c>
    </row>
    <row r="968" spans="1:12">
      <c r="A968" s="1711" t="s">
        <v>1209</v>
      </c>
      <c r="B968" s="1711" t="s">
        <v>6573</v>
      </c>
      <c r="C968" s="1712">
        <v>2054.2017327288072</v>
      </c>
      <c r="D968" s="1707" t="s">
        <v>21</v>
      </c>
      <c r="E968" s="1707" t="s">
        <v>21</v>
      </c>
      <c r="F968" s="1706">
        <v>6</v>
      </c>
      <c r="G968" s="1707">
        <v>1622.4268462316693</v>
      </c>
      <c r="H968" s="1706">
        <v>6</v>
      </c>
      <c r="I968" s="1708">
        <v>245.91105179611924</v>
      </c>
      <c r="J968" s="1706" t="s">
        <v>22</v>
      </c>
      <c r="K968" s="1709">
        <v>0</v>
      </c>
      <c r="L968" s="1710">
        <v>0</v>
      </c>
    </row>
    <row r="969" spans="1:12">
      <c r="A969" s="1711" t="s">
        <v>1210</v>
      </c>
      <c r="B969" s="1711" t="s">
        <v>6574</v>
      </c>
      <c r="C969" s="1712">
        <v>1823.3610466578266</v>
      </c>
      <c r="D969" s="1707" t="s">
        <v>21</v>
      </c>
      <c r="E969" s="1707" t="s">
        <v>21</v>
      </c>
      <c r="F969" s="1706">
        <v>6</v>
      </c>
      <c r="G969" s="1707">
        <v>2034.5756015243917</v>
      </c>
      <c r="H969" s="1706">
        <v>8</v>
      </c>
      <c r="I969" s="1708">
        <v>245.91105179611924</v>
      </c>
      <c r="J969" s="1706" t="s">
        <v>22</v>
      </c>
      <c r="K969" s="1709">
        <v>0</v>
      </c>
      <c r="L969" s="1710">
        <v>0</v>
      </c>
    </row>
    <row r="970" spans="1:12">
      <c r="A970" s="1711" t="s">
        <v>1211</v>
      </c>
      <c r="B970" s="1711" t="s">
        <v>6575</v>
      </c>
      <c r="C970" s="1712">
        <v>1613.081069467662</v>
      </c>
      <c r="D970" s="1707" t="s">
        <v>21</v>
      </c>
      <c r="E970" s="1707" t="s">
        <v>21</v>
      </c>
      <c r="F970" s="1706">
        <v>5</v>
      </c>
      <c r="G970" s="1707">
        <v>1445.791665391931</v>
      </c>
      <c r="H970" s="1706">
        <v>5</v>
      </c>
      <c r="I970" s="1708">
        <v>245.91105179611924</v>
      </c>
      <c r="J970" s="1706" t="s">
        <v>22</v>
      </c>
      <c r="K970" s="1709">
        <v>0</v>
      </c>
      <c r="L970" s="1710">
        <v>0</v>
      </c>
    </row>
    <row r="971" spans="1:12">
      <c r="A971" s="1711" t="s">
        <v>1212</v>
      </c>
      <c r="B971" s="1711" t="s">
        <v>6576</v>
      </c>
      <c r="C971" s="1712">
        <v>3000.9289189227475</v>
      </c>
      <c r="D971" s="1707" t="s">
        <v>21</v>
      </c>
      <c r="E971" s="1707" t="s">
        <v>21</v>
      </c>
      <c r="F971" s="1706">
        <v>7</v>
      </c>
      <c r="G971" s="1707">
        <v>4765.4115719673291</v>
      </c>
      <c r="H971" s="1706">
        <v>27</v>
      </c>
      <c r="I971" s="1708">
        <v>245.91105179611924</v>
      </c>
      <c r="J971" s="1706" t="s">
        <v>22</v>
      </c>
      <c r="K971" s="1709">
        <v>0</v>
      </c>
      <c r="L971" s="1710">
        <v>0</v>
      </c>
    </row>
    <row r="972" spans="1:12">
      <c r="A972" s="1711" t="s">
        <v>1213</v>
      </c>
      <c r="B972" s="1711" t="s">
        <v>6577</v>
      </c>
      <c r="C972" s="1712">
        <v>3671.955690578473</v>
      </c>
      <c r="D972" s="1707" t="s">
        <v>21</v>
      </c>
      <c r="E972" s="1707" t="s">
        <v>21</v>
      </c>
      <c r="F972" s="1706">
        <v>11</v>
      </c>
      <c r="G972" s="1707">
        <v>5795.3161713609334</v>
      </c>
      <c r="H972" s="1706">
        <v>38</v>
      </c>
      <c r="I972" s="1708">
        <v>245.91105179611924</v>
      </c>
      <c r="J972" s="1706" t="s">
        <v>22</v>
      </c>
      <c r="K972" s="1709">
        <v>0</v>
      </c>
      <c r="L972" s="1710">
        <v>0</v>
      </c>
    </row>
    <row r="973" spans="1:12">
      <c r="A973" s="1711" t="s">
        <v>1214</v>
      </c>
      <c r="B973" s="1711" t="s">
        <v>6578</v>
      </c>
      <c r="C973" s="1712">
        <v>2781.3031649685759</v>
      </c>
      <c r="D973" s="1707" t="s">
        <v>21</v>
      </c>
      <c r="E973" s="1707" t="s">
        <v>21</v>
      </c>
      <c r="F973" s="1706">
        <v>5</v>
      </c>
      <c r="G973" s="1707">
        <v>2940.1813699567001</v>
      </c>
      <c r="H973" s="1706">
        <v>7</v>
      </c>
      <c r="I973" s="1708">
        <v>245.91105179611924</v>
      </c>
      <c r="J973" s="1706" t="s">
        <v>22</v>
      </c>
      <c r="K973" s="1709">
        <v>0</v>
      </c>
      <c r="L973" s="1710">
        <v>0</v>
      </c>
    </row>
    <row r="974" spans="1:12">
      <c r="A974" s="1711" t="s">
        <v>1215</v>
      </c>
      <c r="B974" s="1711" t="s">
        <v>6579</v>
      </c>
      <c r="C974" s="1712">
        <v>2198.1266948945195</v>
      </c>
      <c r="D974" s="1707" t="s">
        <v>21</v>
      </c>
      <c r="E974" s="1707" t="s">
        <v>21</v>
      </c>
      <c r="F974" s="1706">
        <v>5</v>
      </c>
      <c r="G974" s="1707">
        <v>2149.5286557216814</v>
      </c>
      <c r="H974" s="1706">
        <v>5</v>
      </c>
      <c r="I974" s="1708">
        <v>245.91105179611924</v>
      </c>
      <c r="J974" s="1706" t="s">
        <v>22</v>
      </c>
      <c r="K974" s="1709">
        <v>0</v>
      </c>
      <c r="L974" s="1710">
        <v>0</v>
      </c>
    </row>
    <row r="975" spans="1:12">
      <c r="A975" s="1711" t="s">
        <v>1216</v>
      </c>
      <c r="B975" s="1711" t="s">
        <v>6580</v>
      </c>
      <c r="C975" s="1712">
        <v>1575.6979624116327</v>
      </c>
      <c r="D975" s="1707" t="s">
        <v>21</v>
      </c>
      <c r="E975" s="1707" t="s">
        <v>21</v>
      </c>
      <c r="F975" s="1706">
        <v>5</v>
      </c>
      <c r="G975" s="1707">
        <v>2510.2756388123639</v>
      </c>
      <c r="H975" s="1706">
        <v>6</v>
      </c>
      <c r="I975" s="1708">
        <v>245.91105179611924</v>
      </c>
      <c r="J975" s="1706" t="s">
        <v>22</v>
      </c>
      <c r="K975" s="1709">
        <v>0</v>
      </c>
      <c r="L975" s="1710">
        <v>0</v>
      </c>
    </row>
    <row r="976" spans="1:12">
      <c r="A976" s="1711" t="s">
        <v>1217</v>
      </c>
      <c r="B976" s="1711" t="s">
        <v>6581</v>
      </c>
      <c r="C976" s="1712">
        <v>964.71538940966877</v>
      </c>
      <c r="D976" s="1707" t="s">
        <v>21</v>
      </c>
      <c r="E976" s="1707" t="s">
        <v>21</v>
      </c>
      <c r="F976" s="1706">
        <v>5</v>
      </c>
      <c r="G976" s="1707">
        <v>1627.0997346136728</v>
      </c>
      <c r="H976" s="1706">
        <v>5</v>
      </c>
      <c r="I976" s="1708">
        <v>245.91105179611924</v>
      </c>
      <c r="J976" s="1706" t="s">
        <v>22</v>
      </c>
      <c r="K976" s="1709">
        <v>0</v>
      </c>
      <c r="L976" s="1710">
        <v>0</v>
      </c>
    </row>
    <row r="977" spans="1:12">
      <c r="A977" s="1711" t="s">
        <v>1218</v>
      </c>
      <c r="B977" s="1711" t="s">
        <v>6582</v>
      </c>
      <c r="C977" s="1712">
        <v>1876.6319742126682</v>
      </c>
      <c r="D977" s="1707" t="s">
        <v>21</v>
      </c>
      <c r="E977" s="1707" t="s">
        <v>21</v>
      </c>
      <c r="F977" s="1706">
        <v>5</v>
      </c>
      <c r="G977" s="1707">
        <v>2769.1536551753666</v>
      </c>
      <c r="H977" s="1706">
        <v>10</v>
      </c>
      <c r="I977" s="1708">
        <v>245.91105179611924</v>
      </c>
      <c r="J977" s="1706" t="s">
        <v>22</v>
      </c>
      <c r="K977" s="1709">
        <v>0</v>
      </c>
      <c r="L977" s="1710">
        <v>0</v>
      </c>
    </row>
    <row r="978" spans="1:12">
      <c r="A978" s="1711" t="s">
        <v>1219</v>
      </c>
      <c r="B978" s="1711" t="s">
        <v>6583</v>
      </c>
      <c r="C978" s="1712">
        <v>901.86745772670565</v>
      </c>
      <c r="D978" s="1707" t="s">
        <v>21</v>
      </c>
      <c r="E978" s="1707" t="s">
        <v>21</v>
      </c>
      <c r="F978" s="1706">
        <v>5</v>
      </c>
      <c r="G978" s="1707">
        <v>948.596341546742</v>
      </c>
      <c r="H978" s="1706">
        <v>5</v>
      </c>
      <c r="I978" s="1708">
        <v>245.91105179611924</v>
      </c>
      <c r="J978" s="1706" t="s">
        <v>22</v>
      </c>
      <c r="K978" s="1709">
        <v>0</v>
      </c>
      <c r="L978" s="1710">
        <v>0</v>
      </c>
    </row>
    <row r="979" spans="1:12">
      <c r="A979" s="1711" t="s">
        <v>1220</v>
      </c>
      <c r="B979" s="1711" t="s">
        <v>6584</v>
      </c>
      <c r="C979" s="1712">
        <v>697.19494659494535</v>
      </c>
      <c r="D979" s="1707" t="s">
        <v>21</v>
      </c>
      <c r="E979" s="1707" t="s">
        <v>21</v>
      </c>
      <c r="F979" s="1706">
        <v>5</v>
      </c>
      <c r="G979" s="1707">
        <v>1028.9700217172049</v>
      </c>
      <c r="H979" s="1706">
        <v>5</v>
      </c>
      <c r="I979" s="1708">
        <v>245.91105179611924</v>
      </c>
      <c r="J979" s="1706" t="s">
        <v>22</v>
      </c>
      <c r="K979" s="1709">
        <v>0</v>
      </c>
      <c r="L979" s="1710">
        <v>0</v>
      </c>
    </row>
    <row r="980" spans="1:12">
      <c r="A980" s="1711" t="s">
        <v>1221</v>
      </c>
      <c r="B980" s="1711" t="s">
        <v>6585</v>
      </c>
      <c r="C980" s="1712">
        <v>573.8306933100489</v>
      </c>
      <c r="D980" s="1707" t="s">
        <v>21</v>
      </c>
      <c r="E980" s="1707" t="s">
        <v>21</v>
      </c>
      <c r="F980" s="1706">
        <v>5</v>
      </c>
      <c r="G980" s="1707">
        <v>1429.9038448931185</v>
      </c>
      <c r="H980" s="1706">
        <v>5</v>
      </c>
      <c r="I980" s="1708">
        <v>245.91105179611924</v>
      </c>
      <c r="J980" s="1706" t="s">
        <v>22</v>
      </c>
      <c r="K980" s="1709">
        <v>0</v>
      </c>
      <c r="L980" s="1710">
        <v>0</v>
      </c>
    </row>
    <row r="981" spans="1:12">
      <c r="A981" s="1711" t="s">
        <v>1222</v>
      </c>
      <c r="B981" s="1711" t="s">
        <v>6586</v>
      </c>
      <c r="C981" s="1712">
        <v>395.3263571175093</v>
      </c>
      <c r="D981" s="1707" t="s">
        <v>21</v>
      </c>
      <c r="E981" s="1707" t="s">
        <v>21</v>
      </c>
      <c r="F981" s="1706">
        <v>5</v>
      </c>
      <c r="G981" s="1707">
        <v>630.83993157049349</v>
      </c>
      <c r="H981" s="1706">
        <v>5</v>
      </c>
      <c r="I981" s="1708">
        <v>245.91105179611924</v>
      </c>
      <c r="J981" s="1706" t="s">
        <v>27</v>
      </c>
      <c r="K981" s="1709">
        <v>1</v>
      </c>
      <c r="L981" s="1710">
        <v>630.83993157049349</v>
      </c>
    </row>
    <row r="982" spans="1:12">
      <c r="A982" s="1711" t="s">
        <v>1223</v>
      </c>
      <c r="B982" s="1711" t="s">
        <v>6587</v>
      </c>
      <c r="C982" s="1712">
        <v>496.26074616878827</v>
      </c>
      <c r="D982" s="1707" t="s">
        <v>21</v>
      </c>
      <c r="E982" s="1707" t="s">
        <v>21</v>
      </c>
      <c r="F982" s="1706">
        <v>5</v>
      </c>
      <c r="G982" s="1707">
        <v>1024.2971333352014</v>
      </c>
      <c r="H982" s="1706">
        <v>5</v>
      </c>
      <c r="I982" s="1708">
        <v>245.91105179611924</v>
      </c>
      <c r="J982" s="1706" t="s">
        <v>27</v>
      </c>
      <c r="K982" s="1709">
        <v>1</v>
      </c>
      <c r="L982" s="1710">
        <v>1024.2971333352014</v>
      </c>
    </row>
    <row r="983" spans="1:12">
      <c r="A983" s="1711" t="s">
        <v>1224</v>
      </c>
      <c r="B983" s="1711" t="s">
        <v>6588</v>
      </c>
      <c r="C983" s="1712">
        <v>618.69042177728397</v>
      </c>
      <c r="D983" s="1707" t="s">
        <v>21</v>
      </c>
      <c r="E983" s="1707" t="s">
        <v>21</v>
      </c>
      <c r="F983" s="1706">
        <v>5</v>
      </c>
      <c r="G983" s="1707">
        <v>963.54958436915388</v>
      </c>
      <c r="H983" s="1706">
        <v>5</v>
      </c>
      <c r="I983" s="1708">
        <v>245.91105179611924</v>
      </c>
      <c r="J983" s="1706" t="s">
        <v>22</v>
      </c>
      <c r="K983" s="1709">
        <v>0</v>
      </c>
      <c r="L983" s="1710">
        <v>0</v>
      </c>
    </row>
    <row r="984" spans="1:12">
      <c r="A984" s="1711" t="s">
        <v>1225</v>
      </c>
      <c r="B984" s="1711" t="s">
        <v>6589</v>
      </c>
      <c r="C984" s="1712">
        <v>672.89592700852643</v>
      </c>
      <c r="D984" s="1707" t="s">
        <v>21</v>
      </c>
      <c r="E984" s="1707" t="s">
        <v>21</v>
      </c>
      <c r="F984" s="1706">
        <v>5</v>
      </c>
      <c r="G984" s="1707">
        <v>1324.2965674598363</v>
      </c>
      <c r="H984" s="1706">
        <v>5</v>
      </c>
      <c r="I984" s="1708">
        <v>245.91105179611924</v>
      </c>
      <c r="J984" s="1706" t="s">
        <v>22</v>
      </c>
      <c r="K984" s="1709">
        <v>0</v>
      </c>
      <c r="L984" s="1710">
        <v>0</v>
      </c>
    </row>
    <row r="985" spans="1:12">
      <c r="A985" s="1711" t="s">
        <v>1226</v>
      </c>
      <c r="B985" s="1711" t="s">
        <v>6590</v>
      </c>
      <c r="C985" s="1712">
        <v>617.75584410088322</v>
      </c>
      <c r="D985" s="1707" t="s">
        <v>21</v>
      </c>
      <c r="E985" s="1707" t="s">
        <v>21</v>
      </c>
      <c r="F985" s="1706">
        <v>5</v>
      </c>
      <c r="G985" s="1707">
        <v>1382.2403833966812</v>
      </c>
      <c r="H985" s="1706">
        <v>5</v>
      </c>
      <c r="I985" s="1708">
        <v>245.91105179611924</v>
      </c>
      <c r="J985" s="1706" t="s">
        <v>22</v>
      </c>
      <c r="K985" s="1709">
        <v>0</v>
      </c>
      <c r="L985" s="1710">
        <v>0</v>
      </c>
    </row>
    <row r="986" spans="1:12">
      <c r="A986" s="1711" t="s">
        <v>1227</v>
      </c>
      <c r="B986" s="1711" t="s">
        <v>316</v>
      </c>
      <c r="C986" s="1712">
        <v>285.1167315961037</v>
      </c>
      <c r="D986" s="1707" t="s">
        <v>21</v>
      </c>
      <c r="E986" s="1707" t="s">
        <v>21</v>
      </c>
      <c r="F986" s="1706">
        <v>5</v>
      </c>
      <c r="G986" s="1707">
        <v>586.91478077965917</v>
      </c>
      <c r="H986" s="1706">
        <v>5</v>
      </c>
      <c r="I986" s="1708">
        <v>245.91105179611924</v>
      </c>
      <c r="J986" s="1706" t="s">
        <v>22</v>
      </c>
      <c r="K986" s="1709">
        <v>0</v>
      </c>
      <c r="L986" s="1710">
        <v>0</v>
      </c>
    </row>
    <row r="987" spans="1:12">
      <c r="A987" s="1711" t="s">
        <v>1228</v>
      </c>
      <c r="B987" s="1711" t="s">
        <v>6591</v>
      </c>
      <c r="C987" s="1712">
        <v>794.39102494062149</v>
      </c>
      <c r="D987" s="1707" t="s">
        <v>21</v>
      </c>
      <c r="E987" s="1707" t="s">
        <v>21</v>
      </c>
      <c r="F987" s="1706">
        <v>5</v>
      </c>
      <c r="G987" s="1707">
        <v>971.02620578035976</v>
      </c>
      <c r="H987" s="1706">
        <v>5</v>
      </c>
      <c r="I987" s="1708">
        <v>245.91105179611924</v>
      </c>
      <c r="J987" s="1706" t="s">
        <v>22</v>
      </c>
      <c r="K987" s="1709">
        <v>0</v>
      </c>
      <c r="L987" s="1710">
        <v>0</v>
      </c>
    </row>
    <row r="988" spans="1:12">
      <c r="A988" s="1711" t="s">
        <v>1229</v>
      </c>
      <c r="B988" s="1711" t="s">
        <v>6592</v>
      </c>
      <c r="C988" s="1712">
        <v>514.95229969680292</v>
      </c>
      <c r="D988" s="1707" t="s">
        <v>21</v>
      </c>
      <c r="E988" s="1707" t="s">
        <v>21</v>
      </c>
      <c r="F988" s="1706">
        <v>5</v>
      </c>
      <c r="G988" s="1707">
        <v>433.64404184993924</v>
      </c>
      <c r="H988" s="1706">
        <v>5</v>
      </c>
      <c r="I988" s="1708">
        <v>245.91105179611924</v>
      </c>
      <c r="J988" s="1706" t="s">
        <v>22</v>
      </c>
      <c r="K988" s="1709">
        <v>0</v>
      </c>
      <c r="L988" s="1710">
        <v>0</v>
      </c>
    </row>
    <row r="989" spans="1:12">
      <c r="A989" s="1711" t="s">
        <v>1230</v>
      </c>
      <c r="B989" s="1711" t="s">
        <v>6593</v>
      </c>
      <c r="C989" s="1712">
        <v>879.437593493088</v>
      </c>
      <c r="D989" s="1707" t="s">
        <v>21</v>
      </c>
      <c r="E989" s="1707" t="s">
        <v>21</v>
      </c>
      <c r="F989" s="1706">
        <v>5</v>
      </c>
      <c r="G989" s="1707">
        <v>803.73680170462887</v>
      </c>
      <c r="H989" s="1706">
        <v>5</v>
      </c>
      <c r="I989" s="1708">
        <v>245.91105179611924</v>
      </c>
      <c r="J989" s="1706" t="s">
        <v>22</v>
      </c>
      <c r="K989" s="1709">
        <v>0</v>
      </c>
      <c r="L989" s="1710">
        <v>0</v>
      </c>
    </row>
    <row r="990" spans="1:12">
      <c r="A990" s="1711" t="s">
        <v>1231</v>
      </c>
      <c r="B990" s="1711" t="s">
        <v>6594</v>
      </c>
      <c r="C990" s="1712">
        <v>597.19513522006719</v>
      </c>
      <c r="D990" s="1707" t="s">
        <v>21</v>
      </c>
      <c r="E990" s="1707" t="s">
        <v>21</v>
      </c>
      <c r="F990" s="1706">
        <v>5</v>
      </c>
      <c r="G990" s="1707">
        <v>585.04562542685767</v>
      </c>
      <c r="H990" s="1706">
        <v>5</v>
      </c>
      <c r="I990" s="1708">
        <v>245.91105179611924</v>
      </c>
      <c r="J990" s="1706" t="s">
        <v>22</v>
      </c>
      <c r="K990" s="1709">
        <v>0</v>
      </c>
      <c r="L990" s="1710">
        <v>0</v>
      </c>
    </row>
    <row r="991" spans="1:12">
      <c r="A991" s="1711" t="s">
        <v>6595</v>
      </c>
      <c r="B991" s="1711" t="s">
        <v>6596</v>
      </c>
      <c r="C991" s="1712">
        <v>3982.2354791435155</v>
      </c>
      <c r="D991" s="1707" t="s">
        <v>21</v>
      </c>
      <c r="E991" s="1707" t="s">
        <v>21</v>
      </c>
      <c r="F991" s="1706">
        <v>11</v>
      </c>
      <c r="G991" s="1707">
        <v>5914.0075362638272</v>
      </c>
      <c r="H991" s="1706">
        <v>26</v>
      </c>
      <c r="I991" s="1708">
        <v>245.91105179611924</v>
      </c>
      <c r="J991" s="1706" t="s">
        <v>22</v>
      </c>
      <c r="K991" s="1709">
        <v>0</v>
      </c>
      <c r="L991" s="1710">
        <v>0</v>
      </c>
    </row>
    <row r="992" spans="1:12">
      <c r="A992" s="1711" t="s">
        <v>6597</v>
      </c>
      <c r="B992" s="1711" t="s">
        <v>6598</v>
      </c>
      <c r="C992" s="1712">
        <v>933.64309872433046</v>
      </c>
      <c r="D992" s="1707" t="s">
        <v>21</v>
      </c>
      <c r="E992" s="1707" t="s">
        <v>21</v>
      </c>
      <c r="F992" s="1706">
        <v>5</v>
      </c>
      <c r="G992" s="1707">
        <v>895.3254139919004</v>
      </c>
      <c r="H992" s="1706">
        <v>5</v>
      </c>
      <c r="I992" s="1708">
        <v>245.91105179611924</v>
      </c>
      <c r="J992" s="1706" t="s">
        <v>22</v>
      </c>
      <c r="K992" s="1709">
        <v>0</v>
      </c>
      <c r="L992" s="1710">
        <v>0</v>
      </c>
    </row>
    <row r="993" spans="1:12">
      <c r="A993" s="1711" t="s">
        <v>6599</v>
      </c>
      <c r="B993" s="1711" t="s">
        <v>6600</v>
      </c>
      <c r="C993" s="1712">
        <v>2803.7330292021938</v>
      </c>
      <c r="D993" s="1707" t="s">
        <v>21</v>
      </c>
      <c r="E993" s="1707" t="s">
        <v>21</v>
      </c>
      <c r="F993" s="1706">
        <v>6</v>
      </c>
      <c r="G993" s="1707">
        <v>3849.5254490946118</v>
      </c>
      <c r="H993" s="1706">
        <v>19</v>
      </c>
      <c r="I993" s="1708">
        <v>245.91105179611924</v>
      </c>
      <c r="J993" s="1706" t="s">
        <v>22</v>
      </c>
      <c r="K993" s="1709">
        <v>0</v>
      </c>
      <c r="L993" s="1710">
        <v>0</v>
      </c>
    </row>
    <row r="994" spans="1:12">
      <c r="A994" s="1711" t="s">
        <v>6601</v>
      </c>
      <c r="B994" s="1711" t="s">
        <v>6602</v>
      </c>
      <c r="C994" s="1712">
        <v>1669.1557300517059</v>
      </c>
      <c r="D994" s="1707" t="s">
        <v>21</v>
      </c>
      <c r="E994" s="1707" t="s">
        <v>21</v>
      </c>
      <c r="F994" s="1706">
        <v>5</v>
      </c>
      <c r="G994" s="1707">
        <v>3303.7320860765849</v>
      </c>
      <c r="H994" s="1706">
        <v>15</v>
      </c>
      <c r="I994" s="1708">
        <v>245.91105179611924</v>
      </c>
      <c r="J994" s="1706" t="s">
        <v>22</v>
      </c>
      <c r="K994" s="1709">
        <v>0</v>
      </c>
      <c r="L994" s="1710">
        <v>0</v>
      </c>
    </row>
    <row r="995" spans="1:12">
      <c r="A995" s="1711" t="s">
        <v>6603</v>
      </c>
      <c r="B995" s="1711" t="s">
        <v>6604</v>
      </c>
      <c r="C995" s="1712">
        <v>1228.9696444669617</v>
      </c>
      <c r="D995" s="1707" t="s">
        <v>21</v>
      </c>
      <c r="E995" s="1707" t="s">
        <v>21</v>
      </c>
      <c r="F995" s="1706">
        <v>5</v>
      </c>
      <c r="G995" s="1707">
        <v>1442.9879323627288</v>
      </c>
      <c r="H995" s="1706">
        <v>5</v>
      </c>
      <c r="I995" s="1708">
        <v>245.91105179611924</v>
      </c>
      <c r="J995" s="1706" t="s">
        <v>22</v>
      </c>
      <c r="K995" s="1709">
        <v>0</v>
      </c>
      <c r="L995" s="1710">
        <v>0</v>
      </c>
    </row>
    <row r="996" spans="1:12">
      <c r="A996" s="1711" t="s">
        <v>1232</v>
      </c>
      <c r="B996" s="1711" t="s">
        <v>317</v>
      </c>
      <c r="C996" s="1712">
        <v>1486.7205581384246</v>
      </c>
      <c r="D996" s="1707" t="s">
        <v>21</v>
      </c>
      <c r="E996" s="1707" t="s">
        <v>21</v>
      </c>
      <c r="F996" s="1706">
        <v>5</v>
      </c>
      <c r="G996" s="1707">
        <v>1502.428606297749</v>
      </c>
      <c r="H996" s="1706">
        <v>10</v>
      </c>
      <c r="I996" s="1708">
        <v>245.91105179611924</v>
      </c>
      <c r="J996" s="1706" t="s">
        <v>27</v>
      </c>
      <c r="K996" s="1709">
        <v>0.4</v>
      </c>
      <c r="L996" s="1710">
        <v>600.97144251909958</v>
      </c>
    </row>
    <row r="997" spans="1:12">
      <c r="A997" s="1711" t="s">
        <v>1233</v>
      </c>
      <c r="B997" s="1711" t="s">
        <v>318</v>
      </c>
      <c r="C997" s="1712">
        <v>902.75076774471142</v>
      </c>
      <c r="D997" s="1707" t="s">
        <v>21</v>
      </c>
      <c r="E997" s="1707" t="s">
        <v>21</v>
      </c>
      <c r="F997" s="1706">
        <v>5</v>
      </c>
      <c r="G997" s="1707">
        <v>676.37007368385741</v>
      </c>
      <c r="H997" s="1706">
        <v>5</v>
      </c>
      <c r="I997" s="1708">
        <v>245.91105179611924</v>
      </c>
      <c r="J997" s="1706" t="s">
        <v>27</v>
      </c>
      <c r="K997" s="1709">
        <v>1</v>
      </c>
      <c r="L997" s="1710">
        <v>676.37007368385741</v>
      </c>
    </row>
    <row r="998" spans="1:12">
      <c r="A998" s="1711" t="s">
        <v>1234</v>
      </c>
      <c r="B998" s="1711" t="s">
        <v>319</v>
      </c>
      <c r="C998" s="1712">
        <v>1236.3157904221327</v>
      </c>
      <c r="D998" s="1707" t="s">
        <v>21</v>
      </c>
      <c r="E998" s="1707" t="s">
        <v>21</v>
      </c>
      <c r="F998" s="1706">
        <v>8</v>
      </c>
      <c r="G998" s="1707">
        <v>1600.3729065853022</v>
      </c>
      <c r="H998" s="1706">
        <v>13</v>
      </c>
      <c r="I998" s="1708">
        <v>245.91105179611924</v>
      </c>
      <c r="J998" s="1706" t="s">
        <v>27</v>
      </c>
      <c r="K998" s="1709">
        <v>0.4</v>
      </c>
      <c r="L998" s="1710">
        <v>640.1491626341209</v>
      </c>
    </row>
    <row r="999" spans="1:12">
      <c r="A999" s="1711" t="s">
        <v>1235</v>
      </c>
      <c r="B999" s="1711" t="s">
        <v>6605</v>
      </c>
      <c r="C999" s="1712">
        <v>1459.0004731513811</v>
      </c>
      <c r="D999" s="1707" t="s">
        <v>21</v>
      </c>
      <c r="E999" s="1707" t="s">
        <v>21</v>
      </c>
      <c r="F999" s="1706">
        <v>5</v>
      </c>
      <c r="G999" s="1707">
        <v>1504.2766119635521</v>
      </c>
      <c r="H999" s="1706">
        <v>8</v>
      </c>
      <c r="I999" s="1708">
        <v>245.91105179611924</v>
      </c>
      <c r="J999" s="1706" t="s">
        <v>27</v>
      </c>
      <c r="K999" s="1709">
        <v>0.4</v>
      </c>
      <c r="L999" s="1710">
        <v>601.71064478542087</v>
      </c>
    </row>
    <row r="1000" spans="1:12">
      <c r="A1000" s="1711" t="s">
        <v>1236</v>
      </c>
      <c r="B1000" s="1711" t="s">
        <v>6606</v>
      </c>
      <c r="C1000" s="1712">
        <v>881.49870258797819</v>
      </c>
      <c r="D1000" s="1707" t="s">
        <v>21</v>
      </c>
      <c r="E1000" s="1707" t="s">
        <v>21</v>
      </c>
      <c r="F1000" s="1706">
        <v>5</v>
      </c>
      <c r="G1000" s="1707">
        <v>589.51380739112176</v>
      </c>
      <c r="H1000" s="1706">
        <v>5</v>
      </c>
      <c r="I1000" s="1708">
        <v>245.91105179611924</v>
      </c>
      <c r="J1000" s="1706" t="s">
        <v>27</v>
      </c>
      <c r="K1000" s="1709">
        <v>1</v>
      </c>
      <c r="L1000" s="1710">
        <v>589.51380739112176</v>
      </c>
    </row>
    <row r="1001" spans="1:12">
      <c r="A1001" s="1711" t="s">
        <v>1237</v>
      </c>
      <c r="B1001" s="1711" t="s">
        <v>6607</v>
      </c>
      <c r="C1001" s="1712">
        <v>1885.8897819518486</v>
      </c>
      <c r="D1001" s="1707" t="s">
        <v>21</v>
      </c>
      <c r="E1001" s="1707" t="s">
        <v>21</v>
      </c>
      <c r="F1001" s="1706">
        <v>5</v>
      </c>
      <c r="G1001" s="1707">
        <v>1981.9860765735987</v>
      </c>
      <c r="H1001" s="1706">
        <v>12</v>
      </c>
      <c r="I1001" s="1708">
        <v>245.91105179611924</v>
      </c>
      <c r="J1001" s="1706" t="s">
        <v>27</v>
      </c>
      <c r="K1001" s="1709">
        <v>0.30000000000000004</v>
      </c>
      <c r="L1001" s="1710">
        <v>594.59582297207965</v>
      </c>
    </row>
    <row r="1002" spans="1:12">
      <c r="A1002" s="1711" t="s">
        <v>1238</v>
      </c>
      <c r="B1002" s="1711" t="s">
        <v>6608</v>
      </c>
      <c r="C1002" s="1712">
        <v>1070.9192833327745</v>
      </c>
      <c r="D1002" s="1707" t="s">
        <v>21</v>
      </c>
      <c r="E1002" s="1707" t="s">
        <v>21</v>
      </c>
      <c r="F1002" s="1706">
        <v>5</v>
      </c>
      <c r="G1002" s="1707">
        <v>1168.8635836203275</v>
      </c>
      <c r="H1002" s="1706">
        <v>6</v>
      </c>
      <c r="I1002" s="1708">
        <v>245.91105179611924</v>
      </c>
      <c r="J1002" s="1706" t="s">
        <v>27</v>
      </c>
      <c r="K1002" s="1709">
        <v>0.65</v>
      </c>
      <c r="L1002" s="1710">
        <v>759.76132935321289</v>
      </c>
    </row>
    <row r="1003" spans="1:12">
      <c r="A1003" s="1711" t="s">
        <v>1239</v>
      </c>
      <c r="B1003" s="1711" t="s">
        <v>320</v>
      </c>
      <c r="C1003" s="1712">
        <v>1632.7130057368524</v>
      </c>
      <c r="D1003" s="1707" t="s">
        <v>21</v>
      </c>
      <c r="E1003" s="1707" t="s">
        <v>21</v>
      </c>
      <c r="F1003" s="1706">
        <v>9</v>
      </c>
      <c r="G1003" s="1707">
        <v>3278.3620511343252</v>
      </c>
      <c r="H1003" s="1706">
        <v>28</v>
      </c>
      <c r="I1003" s="1708">
        <v>245.91105179611924</v>
      </c>
      <c r="J1003" s="1706" t="s">
        <v>27</v>
      </c>
      <c r="K1003" s="1709">
        <v>0.30000000000000004</v>
      </c>
      <c r="L1003" s="1710">
        <v>983.50861534029764</v>
      </c>
    </row>
    <row r="1004" spans="1:12">
      <c r="A1004" s="1711" t="s">
        <v>1240</v>
      </c>
      <c r="B1004" s="1711" t="s">
        <v>321</v>
      </c>
      <c r="C1004" s="1712">
        <v>292.90889802975795</v>
      </c>
      <c r="D1004" s="1707" t="s">
        <v>21</v>
      </c>
      <c r="E1004" s="1707" t="s">
        <v>21</v>
      </c>
      <c r="F1004" s="1706">
        <v>5</v>
      </c>
      <c r="G1004" s="1707">
        <v>437.97734279528476</v>
      </c>
      <c r="H1004" s="1706">
        <v>5</v>
      </c>
      <c r="I1004" s="1708">
        <v>245.91105179611924</v>
      </c>
      <c r="J1004" s="1706" t="s">
        <v>27</v>
      </c>
      <c r="K1004" s="1709">
        <v>1</v>
      </c>
      <c r="L1004" s="1710">
        <v>437.97734279528476</v>
      </c>
    </row>
    <row r="1005" spans="1:12">
      <c r="A1005" s="1711" t="s">
        <v>1241</v>
      </c>
      <c r="B1005" s="1711" t="s">
        <v>322</v>
      </c>
      <c r="C1005" s="1712">
        <v>1036.7311785154209</v>
      </c>
      <c r="D1005" s="1707" t="s">
        <v>21</v>
      </c>
      <c r="E1005" s="1707" t="s">
        <v>21</v>
      </c>
      <c r="F1005" s="1706">
        <v>5</v>
      </c>
      <c r="G1005" s="1707">
        <v>1089.3993399908034</v>
      </c>
      <c r="H1005" s="1706">
        <v>8</v>
      </c>
      <c r="I1005" s="1708">
        <v>245.91105179611924</v>
      </c>
      <c r="J1005" s="1706" t="s">
        <v>27</v>
      </c>
      <c r="K1005" s="1709">
        <v>0.65</v>
      </c>
      <c r="L1005" s="1710">
        <v>708.10957099402219</v>
      </c>
    </row>
    <row r="1006" spans="1:12">
      <c r="A1006" s="1711" t="s">
        <v>1242</v>
      </c>
      <c r="B1006" s="1711" t="s">
        <v>323</v>
      </c>
      <c r="C1006" s="1712">
        <v>1898.8258216124686</v>
      </c>
      <c r="D1006" s="1707" t="s">
        <v>21</v>
      </c>
      <c r="E1006" s="1707" t="s">
        <v>21</v>
      </c>
      <c r="F1006" s="1706">
        <v>7</v>
      </c>
      <c r="G1006" s="1707">
        <v>2871.8008046576897</v>
      </c>
      <c r="H1006" s="1706">
        <v>24</v>
      </c>
      <c r="I1006" s="1708">
        <v>245.91105179611924</v>
      </c>
      <c r="J1006" s="1706" t="s">
        <v>27</v>
      </c>
      <c r="K1006" s="1709">
        <v>0.30000000000000004</v>
      </c>
      <c r="L1006" s="1710">
        <v>861.540241397307</v>
      </c>
    </row>
    <row r="1007" spans="1:12">
      <c r="A1007" s="1711" t="s">
        <v>1243</v>
      </c>
      <c r="B1007" s="1711" t="s">
        <v>324</v>
      </c>
      <c r="C1007" s="1712">
        <v>452.76138812170785</v>
      </c>
      <c r="D1007" s="1707" t="s">
        <v>21</v>
      </c>
      <c r="E1007" s="1707" t="s">
        <v>21</v>
      </c>
      <c r="F1007" s="1706">
        <v>5</v>
      </c>
      <c r="G1007" s="1707">
        <v>464.77342494942661</v>
      </c>
      <c r="H1007" s="1706">
        <v>5</v>
      </c>
      <c r="I1007" s="1708">
        <v>245.91105179611924</v>
      </c>
      <c r="J1007" s="1706" t="s">
        <v>27</v>
      </c>
      <c r="K1007" s="1709">
        <v>1</v>
      </c>
      <c r="L1007" s="1710">
        <v>464.77342494942661</v>
      </c>
    </row>
    <row r="1008" spans="1:12">
      <c r="A1008" s="1711" t="s">
        <v>1244</v>
      </c>
      <c r="B1008" s="1711" t="s">
        <v>325</v>
      </c>
      <c r="C1008" s="1712">
        <v>2145.380727291958</v>
      </c>
      <c r="D1008" s="1707" t="s">
        <v>21</v>
      </c>
      <c r="E1008" s="1707" t="s">
        <v>21</v>
      </c>
      <c r="F1008" s="1706">
        <v>7</v>
      </c>
      <c r="G1008" s="1707">
        <v>2145.380727291958</v>
      </c>
      <c r="H1008" s="1706">
        <v>7</v>
      </c>
      <c r="I1008" s="1708">
        <v>371</v>
      </c>
      <c r="J1008" s="1706" t="s">
        <v>22</v>
      </c>
      <c r="K1008" s="1709">
        <v>0</v>
      </c>
      <c r="L1008" s="1710">
        <v>0</v>
      </c>
    </row>
    <row r="1009" spans="1:12">
      <c r="A1009" s="1711" t="s">
        <v>1245</v>
      </c>
      <c r="B1009" s="1711" t="s">
        <v>326</v>
      </c>
      <c r="C1009" s="1712">
        <v>1466.859948824849</v>
      </c>
      <c r="D1009" s="1707" t="s">
        <v>21</v>
      </c>
      <c r="E1009" s="1707" t="s">
        <v>21</v>
      </c>
      <c r="F1009" s="1706">
        <v>5</v>
      </c>
      <c r="G1009" s="1707">
        <v>1466.859948824849</v>
      </c>
      <c r="H1009" s="1706">
        <v>5</v>
      </c>
      <c r="I1009" s="1708">
        <v>371</v>
      </c>
      <c r="J1009" s="1706" t="s">
        <v>22</v>
      </c>
      <c r="K1009" s="1709">
        <v>0</v>
      </c>
      <c r="L1009" s="1710">
        <v>0</v>
      </c>
    </row>
    <row r="1010" spans="1:12">
      <c r="A1010" s="1711" t="s">
        <v>1246</v>
      </c>
      <c r="B1010" s="1711" t="s">
        <v>6609</v>
      </c>
      <c r="C1010" s="1712">
        <v>2145.380727291958</v>
      </c>
      <c r="D1010" s="1707" t="s">
        <v>21</v>
      </c>
      <c r="E1010" s="1707" t="s">
        <v>21</v>
      </c>
      <c r="F1010" s="1706">
        <v>7</v>
      </c>
      <c r="G1010" s="1707">
        <v>2145.380727291958</v>
      </c>
      <c r="H1010" s="1706">
        <v>7</v>
      </c>
      <c r="I1010" s="1708">
        <v>371</v>
      </c>
      <c r="J1010" s="1706" t="s">
        <v>22</v>
      </c>
      <c r="K1010" s="1709">
        <v>0</v>
      </c>
      <c r="L1010" s="1710">
        <v>0</v>
      </c>
    </row>
    <row r="1011" spans="1:12">
      <c r="A1011" s="1711" t="s">
        <v>1247</v>
      </c>
      <c r="B1011" s="1711" t="s">
        <v>6610</v>
      </c>
      <c r="C1011" s="1712">
        <v>1466.859948824849</v>
      </c>
      <c r="D1011" s="1707" t="s">
        <v>21</v>
      </c>
      <c r="E1011" s="1707" t="s">
        <v>21</v>
      </c>
      <c r="F1011" s="1706">
        <v>5</v>
      </c>
      <c r="G1011" s="1707">
        <v>1466.859948824849</v>
      </c>
      <c r="H1011" s="1706">
        <v>5</v>
      </c>
      <c r="I1011" s="1708">
        <v>371</v>
      </c>
      <c r="J1011" s="1706" t="s">
        <v>22</v>
      </c>
      <c r="K1011" s="1709">
        <v>0</v>
      </c>
      <c r="L1011" s="1710">
        <v>0</v>
      </c>
    </row>
    <row r="1012" spans="1:12">
      <c r="A1012" s="1711" t="s">
        <v>1248</v>
      </c>
      <c r="B1012" s="1711" t="s">
        <v>6611</v>
      </c>
      <c r="C1012" s="1712">
        <v>2145.380727291958</v>
      </c>
      <c r="D1012" s="1707" t="s">
        <v>21</v>
      </c>
      <c r="E1012" s="1707" t="s">
        <v>21</v>
      </c>
      <c r="F1012" s="1706">
        <v>7</v>
      </c>
      <c r="G1012" s="1707">
        <v>2145.380727291958</v>
      </c>
      <c r="H1012" s="1706">
        <v>7</v>
      </c>
      <c r="I1012" s="1708">
        <v>371</v>
      </c>
      <c r="J1012" s="1706" t="s">
        <v>22</v>
      </c>
      <c r="K1012" s="1709">
        <v>0</v>
      </c>
      <c r="L1012" s="1710">
        <v>0</v>
      </c>
    </row>
    <row r="1013" spans="1:12">
      <c r="A1013" s="1711" t="s">
        <v>1249</v>
      </c>
      <c r="B1013" s="1711" t="s">
        <v>6612</v>
      </c>
      <c r="C1013" s="1712">
        <v>1466.859948824849</v>
      </c>
      <c r="D1013" s="1707" t="s">
        <v>21</v>
      </c>
      <c r="E1013" s="1707" t="s">
        <v>21</v>
      </c>
      <c r="F1013" s="1706">
        <v>5</v>
      </c>
      <c r="G1013" s="1707">
        <v>1466.859948824849</v>
      </c>
      <c r="H1013" s="1706">
        <v>5</v>
      </c>
      <c r="I1013" s="1708">
        <v>371</v>
      </c>
      <c r="J1013" s="1706" t="s">
        <v>22</v>
      </c>
      <c r="K1013" s="1709">
        <v>0</v>
      </c>
      <c r="L1013" s="1710">
        <v>0</v>
      </c>
    </row>
    <row r="1014" spans="1:12">
      <c r="A1014" s="1711" t="s">
        <v>1250</v>
      </c>
      <c r="B1014" s="1711" t="s">
        <v>327</v>
      </c>
      <c r="C1014" s="1712">
        <v>2145.380727291958</v>
      </c>
      <c r="D1014" s="1707" t="s">
        <v>21</v>
      </c>
      <c r="E1014" s="1707" t="s">
        <v>21</v>
      </c>
      <c r="F1014" s="1706">
        <v>7</v>
      </c>
      <c r="G1014" s="1707">
        <v>2145.380727291958</v>
      </c>
      <c r="H1014" s="1706">
        <v>7</v>
      </c>
      <c r="I1014" s="1708">
        <v>371</v>
      </c>
      <c r="J1014" s="1706" t="s">
        <v>22</v>
      </c>
      <c r="K1014" s="1709">
        <v>0</v>
      </c>
      <c r="L1014" s="1710">
        <v>0</v>
      </c>
    </row>
    <row r="1015" spans="1:12">
      <c r="A1015" s="1711" t="s">
        <v>1251</v>
      </c>
      <c r="B1015" s="1711" t="s">
        <v>328</v>
      </c>
      <c r="C1015" s="1712">
        <v>2145.380727291958</v>
      </c>
      <c r="D1015" s="1707" t="s">
        <v>21</v>
      </c>
      <c r="E1015" s="1707" t="s">
        <v>21</v>
      </c>
      <c r="F1015" s="1706">
        <v>7</v>
      </c>
      <c r="G1015" s="1707">
        <v>2145.380727291958</v>
      </c>
      <c r="H1015" s="1706">
        <v>7</v>
      </c>
      <c r="I1015" s="1708">
        <v>371</v>
      </c>
      <c r="J1015" s="1706" t="s">
        <v>22</v>
      </c>
      <c r="K1015" s="1709">
        <v>0</v>
      </c>
      <c r="L1015" s="1710">
        <v>0</v>
      </c>
    </row>
    <row r="1016" spans="1:12">
      <c r="A1016" s="1711" t="s">
        <v>1252</v>
      </c>
      <c r="B1016" s="1711" t="s">
        <v>329</v>
      </c>
      <c r="C1016" s="1712">
        <v>1466.859948824849</v>
      </c>
      <c r="D1016" s="1707" t="s">
        <v>21</v>
      </c>
      <c r="E1016" s="1707" t="s">
        <v>21</v>
      </c>
      <c r="F1016" s="1706">
        <v>5</v>
      </c>
      <c r="G1016" s="1707">
        <v>1466.859948824849</v>
      </c>
      <c r="H1016" s="1706">
        <v>5</v>
      </c>
      <c r="I1016" s="1708">
        <v>371</v>
      </c>
      <c r="J1016" s="1706" t="s">
        <v>22</v>
      </c>
      <c r="K1016" s="1709">
        <v>0</v>
      </c>
      <c r="L1016" s="1710">
        <v>0</v>
      </c>
    </row>
    <row r="1017" spans="1:12">
      <c r="A1017" s="1711" t="s">
        <v>1253</v>
      </c>
      <c r="B1017" s="1711" t="s">
        <v>6613</v>
      </c>
      <c r="C1017" s="1712">
        <v>2145.380727291958</v>
      </c>
      <c r="D1017" s="1707" t="s">
        <v>21</v>
      </c>
      <c r="E1017" s="1707" t="s">
        <v>21</v>
      </c>
      <c r="F1017" s="1706">
        <v>7</v>
      </c>
      <c r="G1017" s="1707">
        <v>2145.380727291958</v>
      </c>
      <c r="H1017" s="1706">
        <v>7</v>
      </c>
      <c r="I1017" s="1708">
        <v>371</v>
      </c>
      <c r="J1017" s="1706" t="s">
        <v>22</v>
      </c>
      <c r="K1017" s="1709">
        <v>0</v>
      </c>
      <c r="L1017" s="1710">
        <v>0</v>
      </c>
    </row>
    <row r="1018" spans="1:12">
      <c r="A1018" s="1711" t="s">
        <v>1254</v>
      </c>
      <c r="B1018" s="1711" t="s">
        <v>6614</v>
      </c>
      <c r="C1018" s="1712">
        <v>1466.859948824849</v>
      </c>
      <c r="D1018" s="1707" t="s">
        <v>21</v>
      </c>
      <c r="E1018" s="1707" t="s">
        <v>21</v>
      </c>
      <c r="F1018" s="1706">
        <v>5</v>
      </c>
      <c r="G1018" s="1707">
        <v>1466.859948824849</v>
      </c>
      <c r="H1018" s="1706">
        <v>5</v>
      </c>
      <c r="I1018" s="1708">
        <v>371</v>
      </c>
      <c r="J1018" s="1706" t="s">
        <v>22</v>
      </c>
      <c r="K1018" s="1709">
        <v>0</v>
      </c>
      <c r="L1018" s="1710">
        <v>0</v>
      </c>
    </row>
    <row r="1019" spans="1:12">
      <c r="A1019" s="1711" t="s">
        <v>1255</v>
      </c>
      <c r="B1019" s="1711" t="s">
        <v>6615</v>
      </c>
      <c r="C1019" s="1712">
        <v>2145.380727291958</v>
      </c>
      <c r="D1019" s="1707" t="s">
        <v>21</v>
      </c>
      <c r="E1019" s="1707" t="s">
        <v>21</v>
      </c>
      <c r="F1019" s="1706">
        <v>7</v>
      </c>
      <c r="G1019" s="1707">
        <v>2145.380727291958</v>
      </c>
      <c r="H1019" s="1706">
        <v>7</v>
      </c>
      <c r="I1019" s="1708">
        <v>371</v>
      </c>
      <c r="J1019" s="1706" t="s">
        <v>22</v>
      </c>
      <c r="K1019" s="1709">
        <v>0</v>
      </c>
      <c r="L1019" s="1710">
        <v>0</v>
      </c>
    </row>
    <row r="1020" spans="1:12">
      <c r="A1020" s="1711" t="s">
        <v>1256</v>
      </c>
      <c r="B1020" s="1711" t="s">
        <v>6616</v>
      </c>
      <c r="C1020" s="1712">
        <v>1466.859948824849</v>
      </c>
      <c r="D1020" s="1707" t="s">
        <v>21</v>
      </c>
      <c r="E1020" s="1707" t="s">
        <v>21</v>
      </c>
      <c r="F1020" s="1706">
        <v>5</v>
      </c>
      <c r="G1020" s="1707">
        <v>1466.859948824849</v>
      </c>
      <c r="H1020" s="1706">
        <v>5</v>
      </c>
      <c r="I1020" s="1708">
        <v>371</v>
      </c>
      <c r="J1020" s="1706" t="s">
        <v>22</v>
      </c>
      <c r="K1020" s="1709">
        <v>0</v>
      </c>
      <c r="L1020" s="1710">
        <v>0</v>
      </c>
    </row>
    <row r="1021" spans="1:12">
      <c r="A1021" s="1711" t="s">
        <v>1257</v>
      </c>
      <c r="B1021" s="1711" t="s">
        <v>330</v>
      </c>
      <c r="C1021" s="1712">
        <v>2145.380727291958</v>
      </c>
      <c r="D1021" s="1707" t="s">
        <v>21</v>
      </c>
      <c r="E1021" s="1707" t="s">
        <v>21</v>
      </c>
      <c r="F1021" s="1706">
        <v>7</v>
      </c>
      <c r="G1021" s="1707">
        <v>2145.380727291958</v>
      </c>
      <c r="H1021" s="1706">
        <v>7</v>
      </c>
      <c r="I1021" s="1708">
        <v>371</v>
      </c>
      <c r="J1021" s="1706" t="s">
        <v>22</v>
      </c>
      <c r="K1021" s="1709">
        <v>0</v>
      </c>
      <c r="L1021" s="1710">
        <v>0</v>
      </c>
    </row>
    <row r="1022" spans="1:12">
      <c r="A1022" s="1711" t="s">
        <v>1258</v>
      </c>
      <c r="B1022" s="1711" t="s">
        <v>1632</v>
      </c>
      <c r="C1022" s="1712">
        <v>2145.380727291958</v>
      </c>
      <c r="D1022" s="1707" t="s">
        <v>21</v>
      </c>
      <c r="E1022" s="1707" t="s">
        <v>21</v>
      </c>
      <c r="F1022" s="1706">
        <v>7</v>
      </c>
      <c r="G1022" s="1707">
        <v>2145.380727291958</v>
      </c>
      <c r="H1022" s="1706">
        <v>7</v>
      </c>
      <c r="I1022" s="1708">
        <v>371</v>
      </c>
      <c r="J1022" s="1706" t="s">
        <v>22</v>
      </c>
      <c r="K1022" s="1709">
        <v>0</v>
      </c>
      <c r="L1022" s="1710">
        <v>0</v>
      </c>
    </row>
    <row r="1023" spans="1:12">
      <c r="A1023" s="1711" t="s">
        <v>1259</v>
      </c>
      <c r="B1023" s="1711" t="s">
        <v>1633</v>
      </c>
      <c r="C1023" s="1712">
        <v>1466.859948824849</v>
      </c>
      <c r="D1023" s="1707" t="s">
        <v>21</v>
      </c>
      <c r="E1023" s="1707" t="s">
        <v>21</v>
      </c>
      <c r="F1023" s="1706">
        <v>5</v>
      </c>
      <c r="G1023" s="1707">
        <v>1466.859948824849</v>
      </c>
      <c r="H1023" s="1706">
        <v>5</v>
      </c>
      <c r="I1023" s="1708">
        <v>371</v>
      </c>
      <c r="J1023" s="1706" t="s">
        <v>22</v>
      </c>
      <c r="K1023" s="1709">
        <v>0</v>
      </c>
      <c r="L1023" s="1710">
        <v>0</v>
      </c>
    </row>
    <row r="1024" spans="1:12">
      <c r="A1024" s="1711" t="s">
        <v>1260</v>
      </c>
      <c r="B1024" s="1711" t="s">
        <v>6617</v>
      </c>
      <c r="C1024" s="1712">
        <v>2145.380727291958</v>
      </c>
      <c r="D1024" s="1707" t="s">
        <v>21</v>
      </c>
      <c r="E1024" s="1707" t="s">
        <v>21</v>
      </c>
      <c r="F1024" s="1706">
        <v>7</v>
      </c>
      <c r="G1024" s="1707">
        <v>2145.380727291958</v>
      </c>
      <c r="H1024" s="1706">
        <v>7</v>
      </c>
      <c r="I1024" s="1708">
        <v>371</v>
      </c>
      <c r="J1024" s="1706" t="s">
        <v>22</v>
      </c>
      <c r="K1024" s="1709">
        <v>0</v>
      </c>
      <c r="L1024" s="1710">
        <v>0</v>
      </c>
    </row>
    <row r="1025" spans="1:12">
      <c r="A1025" s="1711" t="s">
        <v>1261</v>
      </c>
      <c r="B1025" s="1711" t="s">
        <v>6618</v>
      </c>
      <c r="C1025" s="1712">
        <v>1466.859948824849</v>
      </c>
      <c r="D1025" s="1707" t="s">
        <v>21</v>
      </c>
      <c r="E1025" s="1707" t="s">
        <v>21</v>
      </c>
      <c r="F1025" s="1706">
        <v>5</v>
      </c>
      <c r="G1025" s="1707">
        <v>1466.859948824849</v>
      </c>
      <c r="H1025" s="1706">
        <v>5</v>
      </c>
      <c r="I1025" s="1708">
        <v>371</v>
      </c>
      <c r="J1025" s="1706" t="s">
        <v>22</v>
      </c>
      <c r="K1025" s="1709">
        <v>0</v>
      </c>
      <c r="L1025" s="1710">
        <v>0</v>
      </c>
    </row>
    <row r="1026" spans="1:12">
      <c r="A1026" s="1711" t="s">
        <v>1262</v>
      </c>
      <c r="B1026" s="1711" t="s">
        <v>331</v>
      </c>
      <c r="C1026" s="1712">
        <v>2145.380727291958</v>
      </c>
      <c r="D1026" s="1707" t="s">
        <v>21</v>
      </c>
      <c r="E1026" s="1707" t="s">
        <v>21</v>
      </c>
      <c r="F1026" s="1706">
        <v>7</v>
      </c>
      <c r="G1026" s="1707">
        <v>2145.380727291958</v>
      </c>
      <c r="H1026" s="1706">
        <v>7</v>
      </c>
      <c r="I1026" s="1708">
        <v>371</v>
      </c>
      <c r="J1026" s="1706" t="s">
        <v>22</v>
      </c>
      <c r="K1026" s="1709">
        <v>0</v>
      </c>
      <c r="L1026" s="1710">
        <v>0</v>
      </c>
    </row>
    <row r="1027" spans="1:12">
      <c r="A1027" s="1711" t="s">
        <v>1263</v>
      </c>
      <c r="B1027" s="1711" t="s">
        <v>332</v>
      </c>
      <c r="C1027" s="1712">
        <v>1029.713302678862</v>
      </c>
      <c r="D1027" s="1707" t="s">
        <v>21</v>
      </c>
      <c r="E1027" s="1707" t="s">
        <v>21</v>
      </c>
      <c r="F1027" s="1706">
        <v>5</v>
      </c>
      <c r="G1027" s="1707">
        <v>1785.4493158949551</v>
      </c>
      <c r="H1027" s="1706">
        <v>10</v>
      </c>
      <c r="I1027" s="1708">
        <v>283.93601060388579</v>
      </c>
      <c r="J1027" s="1706" t="s">
        <v>22</v>
      </c>
      <c r="K1027" s="1709">
        <v>0</v>
      </c>
      <c r="L1027" s="1710">
        <v>0</v>
      </c>
    </row>
    <row r="1028" spans="1:12">
      <c r="A1028" s="1711" t="s">
        <v>1264</v>
      </c>
      <c r="B1028" s="1711" t="s">
        <v>333</v>
      </c>
      <c r="C1028" s="1712">
        <v>758.49417384826882</v>
      </c>
      <c r="D1028" s="1707" t="s">
        <v>21</v>
      </c>
      <c r="E1028" s="1707" t="s">
        <v>21</v>
      </c>
      <c r="F1028" s="1706">
        <v>5</v>
      </c>
      <c r="G1028" s="1707">
        <v>695.97586618562366</v>
      </c>
      <c r="H1028" s="1706">
        <v>5</v>
      </c>
      <c r="I1028" s="1708">
        <v>283.93601060388579</v>
      </c>
      <c r="J1028" s="1706" t="s">
        <v>22</v>
      </c>
      <c r="K1028" s="1709">
        <v>0</v>
      </c>
      <c r="L1028" s="1710">
        <v>0</v>
      </c>
    </row>
    <row r="1029" spans="1:12">
      <c r="A1029" s="1711" t="s">
        <v>1265</v>
      </c>
      <c r="B1029" s="1711" t="s">
        <v>334</v>
      </c>
      <c r="C1029" s="1712">
        <v>1267.8345039233488</v>
      </c>
      <c r="D1029" s="1707" t="s">
        <v>21</v>
      </c>
      <c r="E1029" s="1707" t="s">
        <v>21</v>
      </c>
      <c r="F1029" s="1706">
        <v>5</v>
      </c>
      <c r="G1029" s="1707">
        <v>1034.3102370658212</v>
      </c>
      <c r="H1029" s="1706">
        <v>5</v>
      </c>
      <c r="I1029" s="1708">
        <v>283.93601060388579</v>
      </c>
      <c r="J1029" s="1706" t="s">
        <v>22</v>
      </c>
      <c r="K1029" s="1709">
        <v>0</v>
      </c>
      <c r="L1029" s="1710">
        <v>0</v>
      </c>
    </row>
    <row r="1030" spans="1:12">
      <c r="A1030" s="1711" t="s">
        <v>1266</v>
      </c>
      <c r="B1030" s="1711" t="s">
        <v>335</v>
      </c>
      <c r="C1030" s="1712">
        <v>893.64404482486952</v>
      </c>
      <c r="D1030" s="1707" t="s">
        <v>21</v>
      </c>
      <c r="E1030" s="1707" t="s">
        <v>21</v>
      </c>
      <c r="F1030" s="1706">
        <v>5</v>
      </c>
      <c r="G1030" s="1707">
        <v>720.79931187520344</v>
      </c>
      <c r="H1030" s="1706">
        <v>5</v>
      </c>
      <c r="I1030" s="1708">
        <v>283.93601060388579</v>
      </c>
      <c r="J1030" s="1706" t="s">
        <v>22</v>
      </c>
      <c r="K1030" s="1709">
        <v>0</v>
      </c>
      <c r="L1030" s="1710">
        <v>0</v>
      </c>
    </row>
    <row r="1031" spans="1:12">
      <c r="A1031" s="1711" t="s">
        <v>1267</v>
      </c>
      <c r="B1031" s="1711" t="s">
        <v>6619</v>
      </c>
      <c r="C1031" s="1712">
        <v>712.52482997867673</v>
      </c>
      <c r="D1031" s="1707" t="s">
        <v>21</v>
      </c>
      <c r="E1031" s="1707" t="s">
        <v>21</v>
      </c>
      <c r="F1031" s="1706">
        <v>5</v>
      </c>
      <c r="G1031" s="1707">
        <v>855.94918285180404</v>
      </c>
      <c r="H1031" s="1706">
        <v>5</v>
      </c>
      <c r="I1031" s="1708">
        <v>283.93601060388579</v>
      </c>
      <c r="J1031" s="1706" t="s">
        <v>22</v>
      </c>
      <c r="K1031" s="1709">
        <v>0</v>
      </c>
      <c r="L1031" s="1710">
        <v>0</v>
      </c>
    </row>
    <row r="1032" spans="1:12">
      <c r="A1032" s="1711" t="s">
        <v>1268</v>
      </c>
      <c r="B1032" s="1711" t="s">
        <v>6620</v>
      </c>
      <c r="C1032" s="1712">
        <v>642.65142729689694</v>
      </c>
      <c r="D1032" s="1707" t="s">
        <v>21</v>
      </c>
      <c r="E1032" s="1707" t="s">
        <v>21</v>
      </c>
      <c r="F1032" s="1706">
        <v>5</v>
      </c>
      <c r="G1032" s="1707">
        <v>569.10047710554954</v>
      </c>
      <c r="H1032" s="1706">
        <v>5</v>
      </c>
      <c r="I1032" s="1708">
        <v>283.93601060388579</v>
      </c>
      <c r="J1032" s="1706" t="s">
        <v>22</v>
      </c>
      <c r="K1032" s="1709">
        <v>0</v>
      </c>
      <c r="L1032" s="1710">
        <v>0</v>
      </c>
    </row>
    <row r="1033" spans="1:12">
      <c r="A1033" s="1711" t="s">
        <v>1269</v>
      </c>
      <c r="B1033" s="1711" t="s">
        <v>6621</v>
      </c>
      <c r="C1033" s="1712">
        <v>861.4655041161551</v>
      </c>
      <c r="D1033" s="1707" t="s">
        <v>21</v>
      </c>
      <c r="E1033" s="1707" t="s">
        <v>21</v>
      </c>
      <c r="F1033" s="1706">
        <v>5</v>
      </c>
      <c r="G1033" s="1707">
        <v>680.34628926996243</v>
      </c>
      <c r="H1033" s="1706">
        <v>5</v>
      </c>
      <c r="I1033" s="1708">
        <v>283.93601060388579</v>
      </c>
      <c r="J1033" s="1706" t="s">
        <v>22</v>
      </c>
      <c r="K1033" s="1709">
        <v>0</v>
      </c>
      <c r="L1033" s="1710">
        <v>0</v>
      </c>
    </row>
    <row r="1034" spans="1:12">
      <c r="A1034" s="1711" t="s">
        <v>1270</v>
      </c>
      <c r="B1034" s="1711" t="s">
        <v>6622</v>
      </c>
      <c r="C1034" s="1712">
        <v>655.52284358038264</v>
      </c>
      <c r="D1034" s="1707" t="s">
        <v>21</v>
      </c>
      <c r="E1034" s="1707" t="s">
        <v>21</v>
      </c>
      <c r="F1034" s="1706">
        <v>5</v>
      </c>
      <c r="G1034" s="1707">
        <v>536.00254951944339</v>
      </c>
      <c r="H1034" s="1706">
        <v>5</v>
      </c>
      <c r="I1034" s="1708">
        <v>283.93601060388579</v>
      </c>
      <c r="J1034" s="1706" t="s">
        <v>22</v>
      </c>
      <c r="K1034" s="1709">
        <v>0</v>
      </c>
      <c r="L1034" s="1710">
        <v>0</v>
      </c>
    </row>
    <row r="1035" spans="1:12">
      <c r="A1035" s="1711" t="s">
        <v>1271</v>
      </c>
      <c r="B1035" s="1711" t="s">
        <v>336</v>
      </c>
      <c r="C1035" s="1712">
        <v>752.97785258391775</v>
      </c>
      <c r="D1035" s="1707" t="s">
        <v>21</v>
      </c>
      <c r="E1035" s="1707" t="s">
        <v>21</v>
      </c>
      <c r="F1035" s="1706">
        <v>5</v>
      </c>
      <c r="G1035" s="1707">
        <v>1733.0442638836205</v>
      </c>
      <c r="H1035" s="1706">
        <v>9</v>
      </c>
      <c r="I1035" s="1708">
        <v>283.93601060388579</v>
      </c>
      <c r="J1035" s="1706" t="s">
        <v>22</v>
      </c>
      <c r="K1035" s="1709">
        <v>0</v>
      </c>
      <c r="L1035" s="1710">
        <v>0</v>
      </c>
    </row>
    <row r="1036" spans="1:12">
      <c r="A1036" s="1711" t="s">
        <v>1272</v>
      </c>
      <c r="B1036" s="1711" t="s">
        <v>6623</v>
      </c>
      <c r="C1036" s="1712">
        <v>943.29093620402898</v>
      </c>
      <c r="D1036" s="1707" t="s">
        <v>21</v>
      </c>
      <c r="E1036" s="1707" t="s">
        <v>21</v>
      </c>
      <c r="F1036" s="1706">
        <v>5</v>
      </c>
      <c r="G1036" s="1707">
        <v>587.48821465338642</v>
      </c>
      <c r="H1036" s="1706">
        <v>5</v>
      </c>
      <c r="I1036" s="1708">
        <v>283.93601060388579</v>
      </c>
      <c r="J1036" s="1706" t="s">
        <v>22</v>
      </c>
      <c r="K1036" s="1709">
        <v>0</v>
      </c>
      <c r="L1036" s="1710">
        <v>0</v>
      </c>
    </row>
    <row r="1037" spans="1:12">
      <c r="A1037" s="1711" t="s">
        <v>1273</v>
      </c>
      <c r="B1037" s="1711" t="s">
        <v>6624</v>
      </c>
      <c r="C1037" s="1712">
        <v>644.49020105168051</v>
      </c>
      <c r="D1037" s="1707" t="s">
        <v>21</v>
      </c>
      <c r="E1037" s="1707" t="s">
        <v>21</v>
      </c>
      <c r="F1037" s="1706">
        <v>5</v>
      </c>
      <c r="G1037" s="1707">
        <v>492.79136628202679</v>
      </c>
      <c r="H1037" s="1706">
        <v>5</v>
      </c>
      <c r="I1037" s="1708">
        <v>283.93601060388579</v>
      </c>
      <c r="J1037" s="1706" t="s">
        <v>22</v>
      </c>
      <c r="K1037" s="1709">
        <v>0</v>
      </c>
      <c r="L1037" s="1710">
        <v>0</v>
      </c>
    </row>
    <row r="1038" spans="1:12">
      <c r="A1038" s="1711" t="s">
        <v>1274</v>
      </c>
      <c r="B1038" s="1711" t="s">
        <v>6625</v>
      </c>
      <c r="C1038" s="1712">
        <v>1863.5972004732616</v>
      </c>
      <c r="D1038" s="1707" t="s">
        <v>21</v>
      </c>
      <c r="E1038" s="1707" t="s">
        <v>21</v>
      </c>
      <c r="F1038" s="1706">
        <v>5</v>
      </c>
      <c r="G1038" s="1707">
        <v>1005.809243866674</v>
      </c>
      <c r="H1038" s="1706">
        <v>5</v>
      </c>
      <c r="I1038" s="1708">
        <v>283.93601060388579</v>
      </c>
      <c r="J1038" s="1706" t="s">
        <v>22</v>
      </c>
      <c r="K1038" s="1709">
        <v>0</v>
      </c>
      <c r="L1038" s="1710">
        <v>0</v>
      </c>
    </row>
    <row r="1039" spans="1:12">
      <c r="A1039" s="1711" t="s">
        <v>1275</v>
      </c>
      <c r="B1039" s="1711" t="s">
        <v>6626</v>
      </c>
      <c r="C1039" s="1712">
        <v>722.63808562998702</v>
      </c>
      <c r="D1039" s="1707" t="s">
        <v>21</v>
      </c>
      <c r="E1039" s="1707" t="s">
        <v>21</v>
      </c>
      <c r="F1039" s="1706">
        <v>5</v>
      </c>
      <c r="G1039" s="1707">
        <v>817.33493400134671</v>
      </c>
      <c r="H1039" s="1706">
        <v>5</v>
      </c>
      <c r="I1039" s="1708">
        <v>283.93601060388579</v>
      </c>
      <c r="J1039" s="1706" t="s">
        <v>22</v>
      </c>
      <c r="K1039" s="1709">
        <v>0</v>
      </c>
      <c r="L1039" s="1710">
        <v>0</v>
      </c>
    </row>
    <row r="1040" spans="1:12">
      <c r="A1040" s="1711" t="s">
        <v>1276</v>
      </c>
      <c r="B1040" s="1711" t="s">
        <v>337</v>
      </c>
      <c r="C1040" s="1712">
        <v>552.55151331249635</v>
      </c>
      <c r="D1040" s="1707" t="s">
        <v>21</v>
      </c>
      <c r="E1040" s="1707" t="s">
        <v>21</v>
      </c>
      <c r="F1040" s="1706">
        <v>5</v>
      </c>
      <c r="G1040" s="1707">
        <v>472.56485497940628</v>
      </c>
      <c r="H1040" s="1706">
        <v>5</v>
      </c>
      <c r="I1040" s="1708">
        <v>283.93601060388579</v>
      </c>
      <c r="J1040" s="1706" t="s">
        <v>22</v>
      </c>
      <c r="K1040" s="1709">
        <v>0</v>
      </c>
      <c r="L1040" s="1710">
        <v>0</v>
      </c>
    </row>
    <row r="1041" spans="1:12">
      <c r="A1041" s="1711" t="s">
        <v>1277</v>
      </c>
      <c r="B1041" s="1711" t="s">
        <v>338</v>
      </c>
      <c r="C1041" s="1712">
        <v>583.81066714381905</v>
      </c>
      <c r="D1041" s="1707" t="s">
        <v>21</v>
      </c>
      <c r="E1041" s="1707" t="s">
        <v>21</v>
      </c>
      <c r="F1041" s="1706">
        <v>5</v>
      </c>
      <c r="G1041" s="1707">
        <v>684.94322365692165</v>
      </c>
      <c r="H1041" s="1706">
        <v>5</v>
      </c>
      <c r="I1041" s="1708">
        <v>283.93601060388579</v>
      </c>
      <c r="J1041" s="1706" t="s">
        <v>22</v>
      </c>
      <c r="K1041" s="1709">
        <v>0</v>
      </c>
      <c r="L1041" s="1710">
        <v>0</v>
      </c>
    </row>
    <row r="1042" spans="1:12">
      <c r="A1042" s="1711" t="s">
        <v>1278</v>
      </c>
      <c r="B1042" s="1711" t="s">
        <v>6627</v>
      </c>
      <c r="C1042" s="1712">
        <v>4751.3913823610346</v>
      </c>
      <c r="D1042" s="1707" t="s">
        <v>21</v>
      </c>
      <c r="E1042" s="1707" t="s">
        <v>21</v>
      </c>
      <c r="F1042" s="1706">
        <v>20</v>
      </c>
      <c r="G1042" s="1707">
        <v>2185.3826075604061</v>
      </c>
      <c r="H1042" s="1706">
        <v>12</v>
      </c>
      <c r="I1042" s="1708">
        <v>283.93601060388579</v>
      </c>
      <c r="J1042" s="1706" t="s">
        <v>22</v>
      </c>
      <c r="K1042" s="1709">
        <v>0</v>
      </c>
      <c r="L1042" s="1710">
        <v>0</v>
      </c>
    </row>
    <row r="1043" spans="1:12">
      <c r="A1043" s="1711" t="s">
        <v>1279</v>
      </c>
      <c r="B1043" s="1711" t="s">
        <v>6628</v>
      </c>
      <c r="C1043" s="1712">
        <v>2565.0893879232362</v>
      </c>
      <c r="D1043" s="1707" t="s">
        <v>21</v>
      </c>
      <c r="E1043" s="1707" t="s">
        <v>21</v>
      </c>
      <c r="F1043" s="1706">
        <v>11</v>
      </c>
      <c r="G1043" s="1707">
        <v>1055.4561352458336</v>
      </c>
      <c r="H1043" s="1706">
        <v>6</v>
      </c>
      <c r="I1043" s="1708">
        <v>283.93601060388579</v>
      </c>
      <c r="J1043" s="1706" t="s">
        <v>22</v>
      </c>
      <c r="K1043" s="1709">
        <v>0</v>
      </c>
      <c r="L1043" s="1710">
        <v>0</v>
      </c>
    </row>
    <row r="1044" spans="1:12">
      <c r="A1044" s="1711" t="s">
        <v>1280</v>
      </c>
      <c r="B1044" s="1711" t="s">
        <v>6629</v>
      </c>
      <c r="C1044" s="1712">
        <v>491.87197940463494</v>
      </c>
      <c r="D1044" s="1707" t="s">
        <v>21</v>
      </c>
      <c r="E1044" s="1707" t="s">
        <v>21</v>
      </c>
      <c r="F1044" s="1706">
        <v>5</v>
      </c>
      <c r="G1044" s="1707">
        <v>388.90064913674877</v>
      </c>
      <c r="H1044" s="1706">
        <v>5</v>
      </c>
      <c r="I1044" s="1708">
        <v>283.93601060388579</v>
      </c>
      <c r="J1044" s="1706" t="s">
        <v>22</v>
      </c>
      <c r="K1044" s="1709">
        <v>0</v>
      </c>
      <c r="L1044" s="1710">
        <v>0</v>
      </c>
    </row>
    <row r="1045" spans="1:12">
      <c r="A1045" s="1711" t="s">
        <v>1281</v>
      </c>
      <c r="B1045" s="1711" t="s">
        <v>339</v>
      </c>
      <c r="C1045" s="1712">
        <v>2553.1373585171427</v>
      </c>
      <c r="D1045" s="1707" t="s">
        <v>21</v>
      </c>
      <c r="E1045" s="1707" t="s">
        <v>21</v>
      </c>
      <c r="F1045" s="1706">
        <v>13</v>
      </c>
      <c r="G1045" s="1707">
        <v>1763.3840308375511</v>
      </c>
      <c r="H1045" s="1706">
        <v>11</v>
      </c>
      <c r="I1045" s="1708">
        <v>283.93601060388579</v>
      </c>
      <c r="J1045" s="1706" t="s">
        <v>22</v>
      </c>
      <c r="K1045" s="1709">
        <v>0</v>
      </c>
      <c r="L1045" s="1710">
        <v>0</v>
      </c>
    </row>
    <row r="1046" spans="1:12">
      <c r="A1046" s="1711" t="s">
        <v>1282</v>
      </c>
      <c r="B1046" s="1711" t="s">
        <v>340</v>
      </c>
      <c r="C1046" s="1712">
        <v>916.62871675966562</v>
      </c>
      <c r="D1046" s="1707" t="s">
        <v>21</v>
      </c>
      <c r="E1046" s="1707" t="s">
        <v>21</v>
      </c>
      <c r="F1046" s="1706">
        <v>5</v>
      </c>
      <c r="G1046" s="1707">
        <v>836.6420584265752</v>
      </c>
      <c r="H1046" s="1706">
        <v>5</v>
      </c>
      <c r="I1046" s="1708">
        <v>283.93601060388579</v>
      </c>
      <c r="J1046" s="1706" t="s">
        <v>22</v>
      </c>
      <c r="K1046" s="1709">
        <v>0</v>
      </c>
      <c r="L1046" s="1710">
        <v>0</v>
      </c>
    </row>
    <row r="1047" spans="1:12">
      <c r="A1047" s="1711" t="s">
        <v>1283</v>
      </c>
      <c r="B1047" s="1711" t="s">
        <v>341</v>
      </c>
      <c r="C1047" s="1712">
        <v>1578.5872684817912</v>
      </c>
      <c r="D1047" s="1707" t="s">
        <v>21</v>
      </c>
      <c r="E1047" s="1707" t="s">
        <v>21</v>
      </c>
      <c r="F1047" s="1706">
        <v>5</v>
      </c>
      <c r="G1047" s="1707">
        <v>1696.2687887879467</v>
      </c>
      <c r="H1047" s="1706">
        <v>10</v>
      </c>
      <c r="I1047" s="1708">
        <v>283.93601060388579</v>
      </c>
      <c r="J1047" s="1706" t="s">
        <v>22</v>
      </c>
      <c r="K1047" s="1709">
        <v>0</v>
      </c>
      <c r="L1047" s="1710">
        <v>0</v>
      </c>
    </row>
    <row r="1048" spans="1:12">
      <c r="A1048" s="1711" t="s">
        <v>1284</v>
      </c>
      <c r="B1048" s="1711" t="s">
        <v>342</v>
      </c>
      <c r="C1048" s="1712">
        <v>602.19840469165581</v>
      </c>
      <c r="D1048" s="1707" t="s">
        <v>21</v>
      </c>
      <c r="E1048" s="1707" t="s">
        <v>21</v>
      </c>
      <c r="F1048" s="1706">
        <v>5</v>
      </c>
      <c r="G1048" s="1707">
        <v>789.75332767959151</v>
      </c>
      <c r="H1048" s="1706">
        <v>5</v>
      </c>
      <c r="I1048" s="1708">
        <v>283.93601060388579</v>
      </c>
      <c r="J1048" s="1706" t="s">
        <v>22</v>
      </c>
      <c r="K1048" s="1709">
        <v>0</v>
      </c>
      <c r="L1048" s="1710">
        <v>0</v>
      </c>
    </row>
    <row r="1049" spans="1:12">
      <c r="A1049" s="1711" t="s">
        <v>1285</v>
      </c>
      <c r="B1049" s="1711" t="s">
        <v>343</v>
      </c>
      <c r="C1049" s="1712">
        <v>1094.0703840962906</v>
      </c>
      <c r="D1049" s="1707" t="s">
        <v>21</v>
      </c>
      <c r="E1049" s="1707" t="s">
        <v>21</v>
      </c>
      <c r="F1049" s="1706">
        <v>5</v>
      </c>
      <c r="G1049" s="1707">
        <v>1230.139641950283</v>
      </c>
      <c r="H1049" s="1706">
        <v>8</v>
      </c>
      <c r="I1049" s="1708">
        <v>283.93601060388579</v>
      </c>
      <c r="J1049" s="1706" t="s">
        <v>22</v>
      </c>
      <c r="K1049" s="1709">
        <v>0</v>
      </c>
      <c r="L1049" s="1710">
        <v>0</v>
      </c>
    </row>
    <row r="1050" spans="1:12">
      <c r="A1050" s="1711" t="s">
        <v>1286</v>
      </c>
      <c r="B1050" s="1711" t="s">
        <v>344</v>
      </c>
      <c r="C1050" s="1712">
        <v>506.58216944290444</v>
      </c>
      <c r="D1050" s="1707" t="s">
        <v>21</v>
      </c>
      <c r="E1050" s="1707" t="s">
        <v>21</v>
      </c>
      <c r="F1050" s="1706">
        <v>5</v>
      </c>
      <c r="G1050" s="1707">
        <v>779.64007202828122</v>
      </c>
      <c r="H1050" s="1706">
        <v>5</v>
      </c>
      <c r="I1050" s="1708">
        <v>283.93601060388579</v>
      </c>
      <c r="J1050" s="1706" t="s">
        <v>22</v>
      </c>
      <c r="K1050" s="1709">
        <v>0</v>
      </c>
      <c r="L1050" s="1710">
        <v>0</v>
      </c>
    </row>
    <row r="1051" spans="1:12">
      <c r="A1051" s="1711" t="s">
        <v>1287</v>
      </c>
      <c r="B1051" s="1711" t="s">
        <v>345</v>
      </c>
      <c r="C1051" s="1712">
        <v>824.69002902048135</v>
      </c>
      <c r="D1051" s="1707" t="s">
        <v>21</v>
      </c>
      <c r="E1051" s="1707" t="s">
        <v>21</v>
      </c>
      <c r="F1051" s="1706">
        <v>5</v>
      </c>
      <c r="G1051" s="1707">
        <v>935.93584118489412</v>
      </c>
      <c r="H1051" s="1706">
        <v>5</v>
      </c>
      <c r="I1051" s="1708">
        <v>283.93601060388579</v>
      </c>
      <c r="J1051" s="1706" t="s">
        <v>22</v>
      </c>
      <c r="K1051" s="1709">
        <v>0</v>
      </c>
      <c r="L1051" s="1710">
        <v>0</v>
      </c>
    </row>
    <row r="1052" spans="1:12">
      <c r="A1052" s="1711" t="s">
        <v>1288</v>
      </c>
      <c r="B1052" s="1711" t="s">
        <v>346</v>
      </c>
      <c r="C1052" s="1712">
        <v>406.36899980719375</v>
      </c>
      <c r="D1052" s="1707" t="s">
        <v>21</v>
      </c>
      <c r="E1052" s="1707" t="s">
        <v>21</v>
      </c>
      <c r="F1052" s="1706">
        <v>5</v>
      </c>
      <c r="G1052" s="1707">
        <v>512.09849070725556</v>
      </c>
      <c r="H1052" s="1706">
        <v>5</v>
      </c>
      <c r="I1052" s="1708">
        <v>283.93601060388579</v>
      </c>
      <c r="J1052" s="1706" t="s">
        <v>22</v>
      </c>
      <c r="K1052" s="1709">
        <v>0</v>
      </c>
      <c r="L1052" s="1710">
        <v>0</v>
      </c>
    </row>
    <row r="1053" spans="1:12">
      <c r="A1053" s="1711" t="s">
        <v>1289</v>
      </c>
      <c r="B1053" s="1711" t="s">
        <v>347</v>
      </c>
      <c r="C1053" s="1712">
        <v>424.75673735503057</v>
      </c>
      <c r="D1053" s="1707" t="s">
        <v>21</v>
      </c>
      <c r="E1053" s="1707" t="s">
        <v>21</v>
      </c>
      <c r="F1053" s="1706">
        <v>5</v>
      </c>
      <c r="G1053" s="1707">
        <v>443.14447490286733</v>
      </c>
      <c r="H1053" s="1706">
        <v>5</v>
      </c>
      <c r="I1053" s="1708">
        <v>283.93601060388579</v>
      </c>
      <c r="J1053" s="1706" t="s">
        <v>22</v>
      </c>
      <c r="K1053" s="1709">
        <v>0</v>
      </c>
      <c r="L1053" s="1710">
        <v>0</v>
      </c>
    </row>
    <row r="1054" spans="1:12">
      <c r="A1054" s="1711" t="s">
        <v>1290</v>
      </c>
      <c r="B1054" s="1711" t="s">
        <v>348</v>
      </c>
      <c r="C1054" s="1712">
        <v>1612.6045829452894</v>
      </c>
      <c r="D1054" s="1707" t="s">
        <v>21</v>
      </c>
      <c r="E1054" s="1707" t="s">
        <v>21</v>
      </c>
      <c r="F1054" s="1706">
        <v>5</v>
      </c>
      <c r="G1054" s="1707">
        <v>1250.3661532529036</v>
      </c>
      <c r="H1054" s="1706">
        <v>5</v>
      </c>
      <c r="I1054" s="1708">
        <v>283.93601060388579</v>
      </c>
      <c r="J1054" s="1706" t="s">
        <v>22</v>
      </c>
      <c r="K1054" s="1709">
        <v>0</v>
      </c>
      <c r="L1054" s="1710">
        <v>0</v>
      </c>
    </row>
    <row r="1055" spans="1:12">
      <c r="A1055" s="1711" t="s">
        <v>1291</v>
      </c>
      <c r="B1055" s="1711" t="s">
        <v>1714</v>
      </c>
      <c r="C1055" s="1712">
        <v>946.04909683620451</v>
      </c>
      <c r="D1055" s="1707" t="s">
        <v>21</v>
      </c>
      <c r="E1055" s="1707" t="s">
        <v>21</v>
      </c>
      <c r="F1055" s="1706">
        <v>5</v>
      </c>
      <c r="G1055" s="1707">
        <v>982.82457193187815</v>
      </c>
      <c r="H1055" s="1706">
        <v>5</v>
      </c>
      <c r="I1055" s="1708">
        <v>283.93601060388579</v>
      </c>
      <c r="J1055" s="1706" t="s">
        <v>22</v>
      </c>
      <c r="K1055" s="1709">
        <v>0</v>
      </c>
      <c r="L1055" s="1710">
        <v>0</v>
      </c>
    </row>
    <row r="1056" spans="1:12">
      <c r="A1056" s="1711" t="s">
        <v>1292</v>
      </c>
      <c r="B1056" s="1711" t="s">
        <v>1715</v>
      </c>
      <c r="C1056" s="1712">
        <v>359.48026906020988</v>
      </c>
      <c r="D1056" s="1707" t="s">
        <v>21</v>
      </c>
      <c r="E1056" s="1707" t="s">
        <v>21</v>
      </c>
      <c r="F1056" s="1706">
        <v>5</v>
      </c>
      <c r="G1056" s="1707">
        <v>583.81066714381905</v>
      </c>
      <c r="H1056" s="1706">
        <v>5</v>
      </c>
      <c r="I1056" s="1708">
        <v>283.93601060388579</v>
      </c>
      <c r="J1056" s="1706" t="s">
        <v>22</v>
      </c>
      <c r="K1056" s="1709">
        <v>0</v>
      </c>
      <c r="L1056" s="1710">
        <v>0</v>
      </c>
    </row>
    <row r="1057" spans="1:12">
      <c r="A1057" s="1711" t="s">
        <v>1293</v>
      </c>
      <c r="B1057" s="1711" t="s">
        <v>6630</v>
      </c>
      <c r="C1057" s="1712">
        <v>1686.1555331366367</v>
      </c>
      <c r="D1057" s="1707" t="s">
        <v>21</v>
      </c>
      <c r="E1057" s="1707" t="s">
        <v>21</v>
      </c>
      <c r="F1057" s="1706">
        <v>8</v>
      </c>
      <c r="G1057" s="1707">
        <v>889.96649731530215</v>
      </c>
      <c r="H1057" s="1706">
        <v>5</v>
      </c>
      <c r="I1057" s="1708">
        <v>283.93601060388579</v>
      </c>
      <c r="J1057" s="1706" t="s">
        <v>22</v>
      </c>
      <c r="K1057" s="1709">
        <v>0</v>
      </c>
      <c r="L1057" s="1710">
        <v>0</v>
      </c>
    </row>
    <row r="1058" spans="1:12">
      <c r="A1058" s="1711" t="s">
        <v>1294</v>
      </c>
      <c r="B1058" s="1711" t="s">
        <v>6631</v>
      </c>
      <c r="C1058" s="1712">
        <v>629.78001101341101</v>
      </c>
      <c r="D1058" s="1707" t="s">
        <v>21</v>
      </c>
      <c r="E1058" s="1707" t="s">
        <v>21</v>
      </c>
      <c r="F1058" s="1706">
        <v>5</v>
      </c>
      <c r="G1058" s="1707">
        <v>544.27703141596999</v>
      </c>
      <c r="H1058" s="1706">
        <v>5</v>
      </c>
      <c r="I1058" s="1708">
        <v>283.93601060388579</v>
      </c>
      <c r="J1058" s="1706" t="s">
        <v>22</v>
      </c>
      <c r="K1058" s="1709">
        <v>0</v>
      </c>
      <c r="L1058" s="1710">
        <v>0</v>
      </c>
    </row>
    <row r="1059" spans="1:12">
      <c r="A1059" s="1711" t="s">
        <v>1295</v>
      </c>
      <c r="B1059" s="1711" t="s">
        <v>349</v>
      </c>
      <c r="C1059" s="1712">
        <v>820.09309463352224</v>
      </c>
      <c r="D1059" s="1707" t="s">
        <v>21</v>
      </c>
      <c r="E1059" s="1707" t="s">
        <v>21</v>
      </c>
      <c r="F1059" s="1706">
        <v>5</v>
      </c>
      <c r="G1059" s="1707">
        <v>447.74140928982655</v>
      </c>
      <c r="H1059" s="1706">
        <v>5</v>
      </c>
      <c r="I1059" s="1708">
        <v>283.93601060388579</v>
      </c>
      <c r="J1059" s="1706" t="s">
        <v>22</v>
      </c>
      <c r="K1059" s="1709">
        <v>0</v>
      </c>
      <c r="L1059" s="1710">
        <v>0</v>
      </c>
    </row>
    <row r="1060" spans="1:12">
      <c r="A1060" s="1711" t="s">
        <v>1296</v>
      </c>
      <c r="B1060" s="1711" t="s">
        <v>350</v>
      </c>
      <c r="C1060" s="1712">
        <v>1409.4200830416924</v>
      </c>
      <c r="D1060" s="1707" t="s">
        <v>21</v>
      </c>
      <c r="E1060" s="1707" t="s">
        <v>21</v>
      </c>
      <c r="F1060" s="1706">
        <v>5</v>
      </c>
      <c r="G1060" s="1707">
        <v>3177.4010482662025</v>
      </c>
      <c r="H1060" s="1706">
        <v>16</v>
      </c>
      <c r="I1060" s="1708">
        <v>283.93601060388579</v>
      </c>
      <c r="J1060" s="1706" t="s">
        <v>22</v>
      </c>
      <c r="K1060" s="1709">
        <v>0</v>
      </c>
      <c r="L1060" s="1710">
        <v>0</v>
      </c>
    </row>
    <row r="1061" spans="1:12">
      <c r="A1061" s="1711" t="s">
        <v>1297</v>
      </c>
      <c r="B1061" s="1711" t="s">
        <v>351</v>
      </c>
      <c r="C1061" s="1712">
        <v>946.04909683620451</v>
      </c>
      <c r="D1061" s="1707" t="s">
        <v>21</v>
      </c>
      <c r="E1061" s="1707" t="s">
        <v>21</v>
      </c>
      <c r="F1061" s="1706">
        <v>5</v>
      </c>
      <c r="G1061" s="1707">
        <v>1186.9284587128668</v>
      </c>
      <c r="H1061" s="1706">
        <v>8</v>
      </c>
      <c r="I1061" s="1708">
        <v>283.93601060388579</v>
      </c>
      <c r="J1061" s="1706" t="s">
        <v>22</v>
      </c>
      <c r="K1061" s="1709">
        <v>0</v>
      </c>
      <c r="L1061" s="1710">
        <v>0</v>
      </c>
    </row>
    <row r="1062" spans="1:12">
      <c r="A1062" s="1711" t="s">
        <v>1298</v>
      </c>
      <c r="B1062" s="1711" t="s">
        <v>352</v>
      </c>
      <c r="C1062" s="1712">
        <v>1393.7905061260308</v>
      </c>
      <c r="D1062" s="1707" t="s">
        <v>21</v>
      </c>
      <c r="E1062" s="1707" t="s">
        <v>21</v>
      </c>
      <c r="F1062" s="1706">
        <v>5</v>
      </c>
      <c r="G1062" s="1707">
        <v>718.96053812041976</v>
      </c>
      <c r="H1062" s="1706">
        <v>5</v>
      </c>
      <c r="I1062" s="1708">
        <v>283.93601060388579</v>
      </c>
      <c r="J1062" s="1706" t="s">
        <v>22</v>
      </c>
      <c r="K1062" s="1709">
        <v>0</v>
      </c>
      <c r="L1062" s="1710">
        <v>0</v>
      </c>
    </row>
    <row r="1063" spans="1:12">
      <c r="A1063" s="1711" t="s">
        <v>1299</v>
      </c>
      <c r="B1063" s="1711" t="s">
        <v>6632</v>
      </c>
      <c r="C1063" s="1712">
        <v>2213.8836007595532</v>
      </c>
      <c r="D1063" s="1707" t="s">
        <v>21</v>
      </c>
      <c r="E1063" s="1707" t="s">
        <v>21</v>
      </c>
      <c r="F1063" s="1706">
        <v>8</v>
      </c>
      <c r="G1063" s="1707">
        <v>2585.3158992258568</v>
      </c>
      <c r="H1063" s="1706">
        <v>13</v>
      </c>
      <c r="I1063" s="1708">
        <v>283.93601060388579</v>
      </c>
      <c r="J1063" s="1706" t="s">
        <v>22</v>
      </c>
      <c r="K1063" s="1709">
        <v>0</v>
      </c>
      <c r="L1063" s="1710">
        <v>0</v>
      </c>
    </row>
    <row r="1064" spans="1:12">
      <c r="A1064" s="1711" t="s">
        <v>1300</v>
      </c>
      <c r="B1064" s="1711" t="s">
        <v>6633</v>
      </c>
      <c r="C1064" s="1712">
        <v>1318.4007821799</v>
      </c>
      <c r="D1064" s="1707" t="s">
        <v>21</v>
      </c>
      <c r="E1064" s="1707" t="s">
        <v>21</v>
      </c>
      <c r="F1064" s="1706">
        <v>5</v>
      </c>
      <c r="G1064" s="1707">
        <v>1075.6826465484539</v>
      </c>
      <c r="H1064" s="1706">
        <v>5</v>
      </c>
      <c r="I1064" s="1708">
        <v>283.93601060388579</v>
      </c>
      <c r="J1064" s="1706" t="s">
        <v>22</v>
      </c>
      <c r="K1064" s="1709">
        <v>0</v>
      </c>
      <c r="L1064" s="1710">
        <v>0</v>
      </c>
    </row>
    <row r="1065" spans="1:12">
      <c r="A1065" s="1711" t="s">
        <v>1301</v>
      </c>
      <c r="B1065" s="1711" t="s">
        <v>6634</v>
      </c>
      <c r="C1065" s="1712">
        <v>1450.7924925243253</v>
      </c>
      <c r="D1065" s="1707" t="s">
        <v>21</v>
      </c>
      <c r="E1065" s="1707" t="s">
        <v>21</v>
      </c>
      <c r="F1065" s="1706">
        <v>5</v>
      </c>
      <c r="G1065" s="1707">
        <v>1027.8745289240783</v>
      </c>
      <c r="H1065" s="1706">
        <v>5</v>
      </c>
      <c r="I1065" s="1708">
        <v>283.93601060388579</v>
      </c>
      <c r="J1065" s="1706" t="s">
        <v>22</v>
      </c>
      <c r="K1065" s="1709">
        <v>0</v>
      </c>
      <c r="L1065" s="1710">
        <v>0</v>
      </c>
    </row>
    <row r="1066" spans="1:12">
      <c r="A1066" s="1711" t="s">
        <v>1302</v>
      </c>
      <c r="B1066" s="1711" t="s">
        <v>6635</v>
      </c>
      <c r="C1066" s="1712">
        <v>814.57677336917106</v>
      </c>
      <c r="D1066" s="1707" t="s">
        <v>21</v>
      </c>
      <c r="E1066" s="1707" t="s">
        <v>21</v>
      </c>
      <c r="F1066" s="1706">
        <v>5</v>
      </c>
      <c r="G1066" s="1707">
        <v>574.61679836990072</v>
      </c>
      <c r="H1066" s="1706">
        <v>5</v>
      </c>
      <c r="I1066" s="1708">
        <v>283.93601060388579</v>
      </c>
      <c r="J1066" s="1706" t="s">
        <v>22</v>
      </c>
      <c r="K1066" s="1709">
        <v>0</v>
      </c>
      <c r="L1066" s="1710">
        <v>0</v>
      </c>
    </row>
    <row r="1067" spans="1:12">
      <c r="A1067" s="1711" t="s">
        <v>1303</v>
      </c>
      <c r="B1067" s="1711" t="s">
        <v>353</v>
      </c>
      <c r="C1067" s="1712">
        <v>620.58614223949257</v>
      </c>
      <c r="D1067" s="1707" t="s">
        <v>21</v>
      </c>
      <c r="E1067" s="1707" t="s">
        <v>21</v>
      </c>
      <c r="F1067" s="1706">
        <v>5</v>
      </c>
      <c r="G1067" s="1707">
        <v>1911.4053180976375</v>
      </c>
      <c r="H1067" s="1706">
        <v>14</v>
      </c>
      <c r="I1067" s="1708">
        <v>283.93601060388579</v>
      </c>
      <c r="J1067" s="1706" t="s">
        <v>22</v>
      </c>
      <c r="K1067" s="1709">
        <v>0</v>
      </c>
      <c r="L1067" s="1710">
        <v>0</v>
      </c>
    </row>
    <row r="1068" spans="1:12">
      <c r="A1068" s="1711" t="s">
        <v>1304</v>
      </c>
      <c r="B1068" s="1711" t="s">
        <v>6636</v>
      </c>
      <c r="C1068" s="1712">
        <v>2047.4745759516297</v>
      </c>
      <c r="D1068" s="1707" t="s">
        <v>21</v>
      </c>
      <c r="E1068" s="1707" t="s">
        <v>21</v>
      </c>
      <c r="F1068" s="1706">
        <v>10</v>
      </c>
      <c r="G1068" s="1707">
        <v>998.45414884753939</v>
      </c>
      <c r="H1068" s="1706">
        <v>5</v>
      </c>
      <c r="I1068" s="1708">
        <v>283.93601060388579</v>
      </c>
      <c r="J1068" s="1706" t="s">
        <v>22</v>
      </c>
      <c r="K1068" s="1709">
        <v>0</v>
      </c>
      <c r="L1068" s="1710">
        <v>0</v>
      </c>
    </row>
    <row r="1069" spans="1:12">
      <c r="A1069" s="1711" t="s">
        <v>1305</v>
      </c>
      <c r="B1069" s="1711" t="s">
        <v>6637</v>
      </c>
      <c r="C1069" s="1712">
        <v>807.22167835003654</v>
      </c>
      <c r="D1069" s="1707" t="s">
        <v>21</v>
      </c>
      <c r="E1069" s="1707" t="s">
        <v>21</v>
      </c>
      <c r="F1069" s="1706">
        <v>5</v>
      </c>
      <c r="G1069" s="1707">
        <v>536.92193639683512</v>
      </c>
      <c r="H1069" s="1706">
        <v>5</v>
      </c>
      <c r="I1069" s="1708">
        <v>283.93601060388579</v>
      </c>
      <c r="J1069" s="1706" t="s">
        <v>22</v>
      </c>
      <c r="K1069" s="1709">
        <v>0</v>
      </c>
      <c r="L1069" s="1710">
        <v>0</v>
      </c>
    </row>
    <row r="1070" spans="1:12">
      <c r="A1070" s="1711" t="s">
        <v>1306</v>
      </c>
      <c r="B1070" s="1711" t="s">
        <v>354</v>
      </c>
      <c r="C1070" s="1712">
        <v>673.91058112821941</v>
      </c>
      <c r="D1070" s="1707" t="s">
        <v>21</v>
      </c>
      <c r="E1070" s="1707" t="s">
        <v>21</v>
      </c>
      <c r="F1070" s="1706">
        <v>5</v>
      </c>
      <c r="G1070" s="1707">
        <v>565.42292959598228</v>
      </c>
      <c r="H1070" s="1706">
        <v>5</v>
      </c>
      <c r="I1070" s="1708">
        <v>283.93601060388579</v>
      </c>
      <c r="J1070" s="1706" t="s">
        <v>22</v>
      </c>
      <c r="K1070" s="1709">
        <v>0</v>
      </c>
      <c r="L1070" s="1710">
        <v>0</v>
      </c>
    </row>
    <row r="1071" spans="1:12">
      <c r="A1071" s="1711" t="s">
        <v>1307</v>
      </c>
      <c r="B1071" s="1711" t="s">
        <v>355</v>
      </c>
      <c r="C1071" s="1712">
        <v>1132.684632946748</v>
      </c>
      <c r="D1071" s="1707" t="s">
        <v>21</v>
      </c>
      <c r="E1071" s="1707" t="s">
        <v>21</v>
      </c>
      <c r="F1071" s="1706">
        <v>5</v>
      </c>
      <c r="G1071" s="1707">
        <v>2103.557175472532</v>
      </c>
      <c r="H1071" s="1706">
        <v>14</v>
      </c>
      <c r="I1071" s="1708">
        <v>283.93601060388579</v>
      </c>
      <c r="J1071" s="1706" t="s">
        <v>22</v>
      </c>
      <c r="K1071" s="1709">
        <v>0</v>
      </c>
      <c r="L1071" s="1710">
        <v>0</v>
      </c>
    </row>
    <row r="1072" spans="1:12">
      <c r="A1072" s="1711" t="s">
        <v>1308</v>
      </c>
      <c r="B1072" s="1711" t="s">
        <v>356</v>
      </c>
      <c r="C1072" s="1712">
        <v>655.52284358038264</v>
      </c>
      <c r="D1072" s="1707" t="s">
        <v>21</v>
      </c>
      <c r="E1072" s="1707" t="s">
        <v>21</v>
      </c>
      <c r="F1072" s="1706">
        <v>5</v>
      </c>
      <c r="G1072" s="1707">
        <v>759.41356072566055</v>
      </c>
      <c r="H1072" s="1706">
        <v>5</v>
      </c>
      <c r="I1072" s="1708">
        <v>283.93601060388579</v>
      </c>
      <c r="J1072" s="1706" t="s">
        <v>22</v>
      </c>
      <c r="K1072" s="1709">
        <v>0</v>
      </c>
      <c r="L1072" s="1710">
        <v>0</v>
      </c>
    </row>
    <row r="1073" spans="1:12">
      <c r="A1073" s="1711" t="s">
        <v>1309</v>
      </c>
      <c r="B1073" s="1711" t="s">
        <v>357</v>
      </c>
      <c r="C1073" s="1712">
        <v>1611.6851960678973</v>
      </c>
      <c r="D1073" s="1707" t="s">
        <v>21</v>
      </c>
      <c r="E1073" s="1707" t="s">
        <v>21</v>
      </c>
      <c r="F1073" s="1706">
        <v>14</v>
      </c>
      <c r="G1073" s="1707">
        <v>3017.4277316000225</v>
      </c>
      <c r="H1073" s="1706">
        <v>26</v>
      </c>
      <c r="I1073" s="1708">
        <v>283.93601060388579</v>
      </c>
      <c r="J1073" s="1706" t="s">
        <v>22</v>
      </c>
      <c r="K1073" s="1709">
        <v>0</v>
      </c>
      <c r="L1073" s="1710">
        <v>0</v>
      </c>
    </row>
    <row r="1074" spans="1:12">
      <c r="A1074" s="1711" t="s">
        <v>1310</v>
      </c>
      <c r="B1074" s="1711" t="s">
        <v>6638</v>
      </c>
      <c r="C1074" s="1712">
        <v>620.18856953575573</v>
      </c>
      <c r="D1074" s="1707" t="s">
        <v>21</v>
      </c>
      <c r="E1074" s="1707" t="s">
        <v>21</v>
      </c>
      <c r="F1074" s="1706">
        <v>5</v>
      </c>
      <c r="G1074" s="1707">
        <v>626.10246350384386</v>
      </c>
      <c r="H1074" s="1706">
        <v>5</v>
      </c>
      <c r="I1074" s="1708">
        <v>283.93601060388579</v>
      </c>
      <c r="J1074" s="1706" t="s">
        <v>22</v>
      </c>
      <c r="K1074" s="1709">
        <v>0</v>
      </c>
      <c r="L1074" s="1710">
        <v>0</v>
      </c>
    </row>
    <row r="1075" spans="1:12">
      <c r="A1075" s="1711" t="s">
        <v>1311</v>
      </c>
      <c r="B1075" s="1711" t="s">
        <v>6639</v>
      </c>
      <c r="C1075" s="1712">
        <v>620.18856953575573</v>
      </c>
      <c r="D1075" s="1707" t="s">
        <v>21</v>
      </c>
      <c r="E1075" s="1707" t="s">
        <v>21</v>
      </c>
      <c r="F1075" s="1706">
        <v>5</v>
      </c>
      <c r="G1075" s="1707">
        <v>529.56684137770037</v>
      </c>
      <c r="H1075" s="1706">
        <v>5</v>
      </c>
      <c r="I1075" s="1708">
        <v>283.93601060388579</v>
      </c>
      <c r="J1075" s="1706" t="s">
        <v>22</v>
      </c>
      <c r="K1075" s="1709">
        <v>0</v>
      </c>
      <c r="L1075" s="1710">
        <v>0</v>
      </c>
    </row>
    <row r="1076" spans="1:12">
      <c r="A1076" s="1711" t="s">
        <v>1312</v>
      </c>
      <c r="B1076" s="1711" t="s">
        <v>6640</v>
      </c>
      <c r="C1076" s="1712">
        <v>964.43683438404128</v>
      </c>
      <c r="D1076" s="1707" t="s">
        <v>21</v>
      </c>
      <c r="E1076" s="1707" t="s">
        <v>21</v>
      </c>
      <c r="F1076" s="1706">
        <v>5</v>
      </c>
      <c r="G1076" s="1707">
        <v>943.29093620402898</v>
      </c>
      <c r="H1076" s="1706">
        <v>5</v>
      </c>
      <c r="I1076" s="1708">
        <v>283.93601060388579</v>
      </c>
      <c r="J1076" s="1706" t="s">
        <v>22</v>
      </c>
      <c r="K1076" s="1709">
        <v>0</v>
      </c>
      <c r="L1076" s="1710">
        <v>0</v>
      </c>
    </row>
    <row r="1077" spans="1:12">
      <c r="A1077" s="1711" t="s">
        <v>1313</v>
      </c>
      <c r="B1077" s="1711" t="s">
        <v>6641</v>
      </c>
      <c r="C1077" s="1712">
        <v>671.15242049604387</v>
      </c>
      <c r="D1077" s="1707" t="s">
        <v>21</v>
      </c>
      <c r="E1077" s="1707" t="s">
        <v>21</v>
      </c>
      <c r="F1077" s="1706">
        <v>5</v>
      </c>
      <c r="G1077" s="1707">
        <v>631.61878476819481</v>
      </c>
      <c r="H1077" s="1706">
        <v>5</v>
      </c>
      <c r="I1077" s="1708">
        <v>283.93601060388579</v>
      </c>
      <c r="J1077" s="1706" t="s">
        <v>22</v>
      </c>
      <c r="K1077" s="1709">
        <v>0</v>
      </c>
      <c r="L1077" s="1710">
        <v>0</v>
      </c>
    </row>
    <row r="1078" spans="1:12">
      <c r="A1078" s="1711" t="s">
        <v>1314</v>
      </c>
      <c r="B1078" s="1711" t="s">
        <v>358</v>
      </c>
      <c r="C1078" s="1712">
        <v>931.33890679793501</v>
      </c>
      <c r="D1078" s="1707" t="s">
        <v>21</v>
      </c>
      <c r="E1078" s="1707" t="s">
        <v>21</v>
      </c>
      <c r="F1078" s="1706">
        <v>5</v>
      </c>
      <c r="G1078" s="1707">
        <v>1159.3468523911113</v>
      </c>
      <c r="H1078" s="1706">
        <v>8</v>
      </c>
      <c r="I1078" s="1708">
        <v>283.93601060388579</v>
      </c>
      <c r="J1078" s="1706" t="s">
        <v>22</v>
      </c>
      <c r="K1078" s="1709">
        <v>0</v>
      </c>
      <c r="L1078" s="1710">
        <v>0</v>
      </c>
    </row>
    <row r="1079" spans="1:12">
      <c r="A1079" s="1711" t="s">
        <v>1315</v>
      </c>
      <c r="B1079" s="1711" t="s">
        <v>359</v>
      </c>
      <c r="C1079" s="1712">
        <v>593.00453591773737</v>
      </c>
      <c r="D1079" s="1707" t="s">
        <v>21</v>
      </c>
      <c r="E1079" s="1707" t="s">
        <v>21</v>
      </c>
      <c r="F1079" s="1706">
        <v>5</v>
      </c>
      <c r="G1079" s="1707">
        <v>587.48821465338642</v>
      </c>
      <c r="H1079" s="1706">
        <v>5</v>
      </c>
      <c r="I1079" s="1708">
        <v>283.93601060388579</v>
      </c>
      <c r="J1079" s="1706" t="s">
        <v>22</v>
      </c>
      <c r="K1079" s="1709">
        <v>0</v>
      </c>
      <c r="L1079" s="1710">
        <v>0</v>
      </c>
    </row>
    <row r="1080" spans="1:12">
      <c r="A1080" s="1711" t="s">
        <v>1316</v>
      </c>
      <c r="B1080" s="1711" t="s">
        <v>6642</v>
      </c>
      <c r="C1080" s="1712">
        <v>685.86261053431338</v>
      </c>
      <c r="D1080" s="1707" t="s">
        <v>21</v>
      </c>
      <c r="E1080" s="1707" t="s">
        <v>21</v>
      </c>
      <c r="F1080" s="1706">
        <v>5</v>
      </c>
      <c r="G1080" s="1707">
        <v>1092.2316103415071</v>
      </c>
      <c r="H1080" s="1706">
        <v>8</v>
      </c>
      <c r="I1080" s="1708">
        <v>283.93601060388579</v>
      </c>
      <c r="J1080" s="1706" t="s">
        <v>22</v>
      </c>
      <c r="K1080" s="1709">
        <v>0</v>
      </c>
      <c r="L1080" s="1710">
        <v>0</v>
      </c>
    </row>
    <row r="1081" spans="1:12">
      <c r="A1081" s="1711" t="s">
        <v>1317</v>
      </c>
      <c r="B1081" s="1711" t="s">
        <v>6643</v>
      </c>
      <c r="C1081" s="1712">
        <v>491.87197940463494</v>
      </c>
      <c r="D1081" s="1707" t="s">
        <v>21</v>
      </c>
      <c r="E1081" s="1707" t="s">
        <v>21</v>
      </c>
      <c r="F1081" s="1706">
        <v>5</v>
      </c>
      <c r="G1081" s="1707">
        <v>577.37495900207625</v>
      </c>
      <c r="H1081" s="1706">
        <v>5</v>
      </c>
      <c r="I1081" s="1708">
        <v>283.93601060388579</v>
      </c>
      <c r="J1081" s="1706" t="s">
        <v>22</v>
      </c>
      <c r="K1081" s="1709">
        <v>0</v>
      </c>
      <c r="L1081" s="1710">
        <v>0</v>
      </c>
    </row>
    <row r="1082" spans="1:12">
      <c r="A1082" s="1711" t="s">
        <v>1318</v>
      </c>
      <c r="B1082" s="1711" t="s">
        <v>6644</v>
      </c>
      <c r="C1082" s="1712">
        <v>3457.8140458707144</v>
      </c>
      <c r="D1082" s="1707" t="s">
        <v>21</v>
      </c>
      <c r="E1082" s="1707" t="s">
        <v>21</v>
      </c>
      <c r="F1082" s="1706">
        <v>9</v>
      </c>
      <c r="G1082" s="1707">
        <v>2541.1853291110483</v>
      </c>
      <c r="H1082" s="1706">
        <v>14</v>
      </c>
      <c r="I1082" s="1708">
        <v>283.93601060388579</v>
      </c>
      <c r="J1082" s="1706" t="s">
        <v>22</v>
      </c>
      <c r="K1082" s="1709">
        <v>0</v>
      </c>
      <c r="L1082" s="1710">
        <v>0</v>
      </c>
    </row>
    <row r="1083" spans="1:12">
      <c r="A1083" s="1711" t="s">
        <v>1319</v>
      </c>
      <c r="B1083" s="1711" t="s">
        <v>6645</v>
      </c>
      <c r="C1083" s="1712">
        <v>7390.0317204756184</v>
      </c>
      <c r="D1083" s="1707" t="s">
        <v>21</v>
      </c>
      <c r="E1083" s="1707" t="s">
        <v>21</v>
      </c>
      <c r="F1083" s="1706">
        <v>25</v>
      </c>
      <c r="G1083" s="1707">
        <v>5166.9542509421472</v>
      </c>
      <c r="H1083" s="1706">
        <v>22</v>
      </c>
      <c r="I1083" s="1708">
        <v>283.93601060388579</v>
      </c>
      <c r="J1083" s="1706" t="s">
        <v>22</v>
      </c>
      <c r="K1083" s="1709">
        <v>0</v>
      </c>
      <c r="L1083" s="1710">
        <v>0</v>
      </c>
    </row>
    <row r="1084" spans="1:12">
      <c r="A1084" s="1711" t="s">
        <v>1320</v>
      </c>
      <c r="B1084" s="1711" t="s">
        <v>6646</v>
      </c>
      <c r="C1084" s="1712">
        <v>4001.1716904092923</v>
      </c>
      <c r="D1084" s="1707" t="s">
        <v>21</v>
      </c>
      <c r="E1084" s="1707" t="s">
        <v>21</v>
      </c>
      <c r="F1084" s="1706">
        <v>11</v>
      </c>
      <c r="G1084" s="1707">
        <v>3376.9080006602321</v>
      </c>
      <c r="H1084" s="1706">
        <v>14</v>
      </c>
      <c r="I1084" s="1708">
        <v>283.93601060388579</v>
      </c>
      <c r="J1084" s="1706" t="s">
        <v>22</v>
      </c>
      <c r="K1084" s="1709">
        <v>0</v>
      </c>
      <c r="L1084" s="1710">
        <v>0</v>
      </c>
    </row>
    <row r="1085" spans="1:12">
      <c r="A1085" s="1711" t="s">
        <v>1321</v>
      </c>
      <c r="B1085" s="1711" t="s">
        <v>360</v>
      </c>
      <c r="C1085" s="1712">
        <v>8656.0274506441838</v>
      </c>
      <c r="D1085" s="1707" t="s">
        <v>21</v>
      </c>
      <c r="E1085" s="1707" t="s">
        <v>21</v>
      </c>
      <c r="F1085" s="1706">
        <v>51</v>
      </c>
      <c r="G1085" s="1707">
        <v>6987.3402681779917</v>
      </c>
      <c r="H1085" s="1706">
        <v>35</v>
      </c>
      <c r="I1085" s="1708">
        <v>283.93601060388579</v>
      </c>
      <c r="J1085" s="1706" t="s">
        <v>22</v>
      </c>
      <c r="K1085" s="1709">
        <v>0</v>
      </c>
      <c r="L1085" s="1710">
        <v>0</v>
      </c>
    </row>
    <row r="1086" spans="1:12">
      <c r="A1086" s="1711" t="s">
        <v>1322</v>
      </c>
      <c r="B1086" s="1711" t="s">
        <v>361</v>
      </c>
      <c r="C1086" s="1712">
        <v>2976.9747089947814</v>
      </c>
      <c r="D1086" s="1707" t="s">
        <v>21</v>
      </c>
      <c r="E1086" s="1707" t="s">
        <v>21</v>
      </c>
      <c r="F1086" s="1706">
        <v>9</v>
      </c>
      <c r="G1086" s="1707">
        <v>2714.030062060715</v>
      </c>
      <c r="H1086" s="1706">
        <v>9</v>
      </c>
      <c r="I1086" s="1708">
        <v>283.93601060388579</v>
      </c>
      <c r="J1086" s="1706" t="s">
        <v>22</v>
      </c>
      <c r="K1086" s="1709">
        <v>0</v>
      </c>
      <c r="L1086" s="1710">
        <v>0</v>
      </c>
    </row>
    <row r="1087" spans="1:12">
      <c r="A1087" s="1711" t="s">
        <v>1323</v>
      </c>
      <c r="B1087" s="1711" t="s">
        <v>6647</v>
      </c>
      <c r="C1087" s="1712">
        <v>3307.0345979784524</v>
      </c>
      <c r="D1087" s="1707" t="s">
        <v>21</v>
      </c>
      <c r="E1087" s="1707" t="s">
        <v>21</v>
      </c>
      <c r="F1087" s="1706">
        <v>10</v>
      </c>
      <c r="G1087" s="1707">
        <v>3991.0584347579811</v>
      </c>
      <c r="H1087" s="1706">
        <v>15</v>
      </c>
      <c r="I1087" s="1708">
        <v>283.93601060388579</v>
      </c>
      <c r="J1087" s="1706" t="s">
        <v>22</v>
      </c>
      <c r="K1087" s="1709">
        <v>0</v>
      </c>
      <c r="L1087" s="1710">
        <v>0</v>
      </c>
    </row>
    <row r="1088" spans="1:12">
      <c r="A1088" s="1711" t="s">
        <v>1324</v>
      </c>
      <c r="B1088" s="1711" t="s">
        <v>6648</v>
      </c>
      <c r="C1088" s="1712">
        <v>2536.5883947240895</v>
      </c>
      <c r="D1088" s="1707" t="s">
        <v>21</v>
      </c>
      <c r="E1088" s="1707" t="s">
        <v>21</v>
      </c>
      <c r="F1088" s="1706">
        <v>7</v>
      </c>
      <c r="G1088" s="1707">
        <v>2335.2426685752762</v>
      </c>
      <c r="H1088" s="1706">
        <v>10</v>
      </c>
      <c r="I1088" s="1708">
        <v>283.93601060388579</v>
      </c>
      <c r="J1088" s="1706" t="s">
        <v>22</v>
      </c>
      <c r="K1088" s="1709">
        <v>0</v>
      </c>
      <c r="L1088" s="1710">
        <v>0</v>
      </c>
    </row>
    <row r="1089" spans="1:12">
      <c r="A1089" s="1711" t="s">
        <v>1325</v>
      </c>
      <c r="B1089" s="1711" t="s">
        <v>1716</v>
      </c>
      <c r="C1089" s="1712">
        <v>519.4535857263902</v>
      </c>
      <c r="D1089" s="1707" t="s">
        <v>21</v>
      </c>
      <c r="E1089" s="1707" t="s">
        <v>21</v>
      </c>
      <c r="F1089" s="1706">
        <v>5</v>
      </c>
      <c r="G1089" s="1707">
        <v>522.21174635856573</v>
      </c>
      <c r="H1089" s="1706">
        <v>5</v>
      </c>
      <c r="I1089" s="1708">
        <v>283.93601060388579</v>
      </c>
      <c r="J1089" s="1706" t="s">
        <v>22</v>
      </c>
      <c r="K1089" s="1709">
        <v>0</v>
      </c>
      <c r="L1089" s="1710">
        <v>0</v>
      </c>
    </row>
    <row r="1090" spans="1:12">
      <c r="A1090" s="1711" t="s">
        <v>1326</v>
      </c>
      <c r="B1090" s="1711" t="s">
        <v>362</v>
      </c>
      <c r="C1090" s="1712">
        <v>11013.335404276864</v>
      </c>
      <c r="D1090" s="1707" t="s">
        <v>21</v>
      </c>
      <c r="E1090" s="1707" t="s">
        <v>21</v>
      </c>
      <c r="F1090" s="1706">
        <v>46</v>
      </c>
      <c r="G1090" s="1707">
        <v>3529.5262223072782</v>
      </c>
      <c r="H1090" s="1706">
        <v>12</v>
      </c>
      <c r="I1090" s="1708">
        <v>283.93601060388579</v>
      </c>
      <c r="J1090" s="1706" t="s">
        <v>22</v>
      </c>
      <c r="K1090" s="1709">
        <v>0</v>
      </c>
      <c r="L1090" s="1710">
        <v>0</v>
      </c>
    </row>
    <row r="1091" spans="1:12">
      <c r="A1091" s="1711" t="s">
        <v>1327</v>
      </c>
      <c r="B1091" s="1711" t="s">
        <v>363</v>
      </c>
      <c r="C1091" s="1712">
        <v>553.47090018988831</v>
      </c>
      <c r="D1091" s="1707" t="s">
        <v>21</v>
      </c>
      <c r="E1091" s="1707" t="s">
        <v>21</v>
      </c>
      <c r="F1091" s="1706">
        <v>5</v>
      </c>
      <c r="G1091" s="1707">
        <v>960.75928687447401</v>
      </c>
      <c r="H1091" s="1706">
        <v>5</v>
      </c>
      <c r="I1091" s="1708">
        <v>283.93601060388579</v>
      </c>
      <c r="J1091" s="1706" t="s">
        <v>22</v>
      </c>
      <c r="K1091" s="1709">
        <v>0</v>
      </c>
      <c r="L1091" s="1710">
        <v>0</v>
      </c>
    </row>
    <row r="1092" spans="1:12">
      <c r="A1092" s="1711" t="s">
        <v>1328</v>
      </c>
      <c r="B1092" s="1711" t="s">
        <v>364</v>
      </c>
      <c r="C1092" s="1712">
        <v>794.35026206655061</v>
      </c>
      <c r="D1092" s="1707" t="s">
        <v>21</v>
      </c>
      <c r="E1092" s="1707" t="s">
        <v>21</v>
      </c>
      <c r="F1092" s="1706">
        <v>5</v>
      </c>
      <c r="G1092" s="1707">
        <v>1493.0842888843497</v>
      </c>
      <c r="H1092" s="1706">
        <v>9</v>
      </c>
      <c r="I1092" s="1708">
        <v>283.93601060388579</v>
      </c>
      <c r="J1092" s="1706" t="s">
        <v>22</v>
      </c>
      <c r="K1092" s="1709">
        <v>0</v>
      </c>
      <c r="L1092" s="1710">
        <v>0</v>
      </c>
    </row>
    <row r="1093" spans="1:12">
      <c r="A1093" s="1711" t="s">
        <v>1329</v>
      </c>
      <c r="B1093" s="1711" t="s">
        <v>365</v>
      </c>
      <c r="C1093" s="1712">
        <v>1310.1263002833734</v>
      </c>
      <c r="D1093" s="1707" t="s">
        <v>21</v>
      </c>
      <c r="E1093" s="1707" t="s">
        <v>21</v>
      </c>
      <c r="F1093" s="1706">
        <v>5</v>
      </c>
      <c r="G1093" s="1707">
        <v>2324.2100260465745</v>
      </c>
      <c r="H1093" s="1706">
        <v>11</v>
      </c>
      <c r="I1093" s="1708">
        <v>283.93601060388579</v>
      </c>
      <c r="J1093" s="1706" t="s">
        <v>22</v>
      </c>
      <c r="K1093" s="1709">
        <v>0</v>
      </c>
      <c r="L1093" s="1710">
        <v>0</v>
      </c>
    </row>
    <row r="1094" spans="1:12">
      <c r="A1094" s="1711" t="s">
        <v>1330</v>
      </c>
      <c r="B1094" s="1711" t="s">
        <v>366</v>
      </c>
      <c r="C1094" s="1712">
        <v>628.86062413601917</v>
      </c>
      <c r="D1094" s="1707" t="s">
        <v>21</v>
      </c>
      <c r="E1094" s="1707" t="s">
        <v>21</v>
      </c>
      <c r="F1094" s="1706">
        <v>5</v>
      </c>
      <c r="G1094" s="1707">
        <v>946.04909683620451</v>
      </c>
      <c r="H1094" s="1706">
        <v>5</v>
      </c>
      <c r="I1094" s="1708">
        <v>283.93601060388579</v>
      </c>
      <c r="J1094" s="1706" t="s">
        <v>22</v>
      </c>
      <c r="K1094" s="1709">
        <v>0</v>
      </c>
      <c r="L1094" s="1710">
        <v>0</v>
      </c>
    </row>
    <row r="1095" spans="1:12">
      <c r="A1095" s="1711" t="s">
        <v>1331</v>
      </c>
      <c r="B1095" s="1711" t="s">
        <v>367</v>
      </c>
      <c r="C1095" s="1712">
        <v>536.00254951944339</v>
      </c>
      <c r="D1095" s="1707" t="s">
        <v>21</v>
      </c>
      <c r="E1095" s="1707" t="s">
        <v>21</v>
      </c>
      <c r="F1095" s="1706">
        <v>5</v>
      </c>
      <c r="G1095" s="1707">
        <v>620.58614223949257</v>
      </c>
      <c r="H1095" s="1706">
        <v>5</v>
      </c>
      <c r="I1095" s="1708">
        <v>283.93601060388579</v>
      </c>
      <c r="J1095" s="1706" t="s">
        <v>22</v>
      </c>
      <c r="K1095" s="1709">
        <v>0</v>
      </c>
      <c r="L1095" s="1710">
        <v>0</v>
      </c>
    </row>
    <row r="1096" spans="1:12">
      <c r="A1096" s="1711" t="s">
        <v>1332</v>
      </c>
      <c r="B1096" s="1711" t="s">
        <v>368</v>
      </c>
      <c r="C1096" s="1712">
        <v>441.30570114808364</v>
      </c>
      <c r="D1096" s="1707" t="s">
        <v>21</v>
      </c>
      <c r="E1096" s="1707" t="s">
        <v>21</v>
      </c>
      <c r="F1096" s="1706">
        <v>5</v>
      </c>
      <c r="G1096" s="1707">
        <v>490.95259252724316</v>
      </c>
      <c r="H1096" s="1706">
        <v>5</v>
      </c>
      <c r="I1096" s="1708">
        <v>283.93601060388579</v>
      </c>
      <c r="J1096" s="1706" t="s">
        <v>22</v>
      </c>
      <c r="K1096" s="1709">
        <v>0</v>
      </c>
      <c r="L1096" s="1710">
        <v>0</v>
      </c>
    </row>
    <row r="1097" spans="1:12">
      <c r="A1097" s="1711" t="s">
        <v>1333</v>
      </c>
      <c r="B1097" s="1711" t="s">
        <v>6649</v>
      </c>
      <c r="C1097" s="1712">
        <v>601.27901781426408</v>
      </c>
      <c r="D1097" s="1707" t="s">
        <v>21</v>
      </c>
      <c r="E1097" s="1707" t="s">
        <v>21</v>
      </c>
      <c r="F1097" s="1706">
        <v>5</v>
      </c>
      <c r="G1097" s="1707">
        <v>912.95116925009802</v>
      </c>
      <c r="H1097" s="1706">
        <v>5</v>
      </c>
      <c r="I1097" s="1708">
        <v>283.93601060388579</v>
      </c>
      <c r="J1097" s="1706" t="s">
        <v>22</v>
      </c>
      <c r="K1097" s="1709">
        <v>0</v>
      </c>
      <c r="L1097" s="1710">
        <v>0</v>
      </c>
    </row>
    <row r="1098" spans="1:12">
      <c r="A1098" s="1711" t="s">
        <v>1334</v>
      </c>
      <c r="B1098" s="1711" t="s">
        <v>6650</v>
      </c>
      <c r="C1098" s="1712">
        <v>933.1776805527187</v>
      </c>
      <c r="D1098" s="1707" t="s">
        <v>21</v>
      </c>
      <c r="E1098" s="1707" t="s">
        <v>21</v>
      </c>
      <c r="F1098" s="1706">
        <v>5</v>
      </c>
      <c r="G1098" s="1707">
        <v>575.53618524729245</v>
      </c>
      <c r="H1098" s="1706">
        <v>5</v>
      </c>
      <c r="I1098" s="1708">
        <v>283.93601060388579</v>
      </c>
      <c r="J1098" s="1706" t="s">
        <v>22</v>
      </c>
      <c r="K1098" s="1709">
        <v>0</v>
      </c>
      <c r="L1098" s="1710">
        <v>0</v>
      </c>
    </row>
    <row r="1099" spans="1:12">
      <c r="A1099" s="1711" t="s">
        <v>1335</v>
      </c>
      <c r="B1099" s="1711" t="s">
        <v>369</v>
      </c>
      <c r="C1099" s="1712">
        <v>1163.0243999006789</v>
      </c>
      <c r="D1099" s="1707" t="s">
        <v>21</v>
      </c>
      <c r="E1099" s="1707" t="s">
        <v>21</v>
      </c>
      <c r="F1099" s="1706">
        <v>5</v>
      </c>
      <c r="G1099" s="1707">
        <v>823.7706421430895</v>
      </c>
      <c r="H1099" s="1706">
        <v>5</v>
      </c>
      <c r="I1099" s="1708">
        <v>283.93601060388579</v>
      </c>
      <c r="J1099" s="1706" t="s">
        <v>22</v>
      </c>
      <c r="K1099" s="1709">
        <v>0</v>
      </c>
      <c r="L1099" s="1710">
        <v>0</v>
      </c>
    </row>
    <row r="1100" spans="1:12">
      <c r="A1100" s="1711" t="s">
        <v>1336</v>
      </c>
      <c r="B1100" s="1711" t="s">
        <v>6651</v>
      </c>
      <c r="C1100" s="1712">
        <v>1084.8765153223724</v>
      </c>
      <c r="D1100" s="1707" t="s">
        <v>21</v>
      </c>
      <c r="E1100" s="1707" t="s">
        <v>21</v>
      </c>
      <c r="F1100" s="1706">
        <v>5</v>
      </c>
      <c r="G1100" s="1707">
        <v>732.75134128129719</v>
      </c>
      <c r="H1100" s="1706">
        <v>5</v>
      </c>
      <c r="I1100" s="1708">
        <v>283.93601060388579</v>
      </c>
      <c r="J1100" s="1706" t="s">
        <v>22</v>
      </c>
      <c r="K1100" s="1709">
        <v>0</v>
      </c>
      <c r="L1100" s="1710">
        <v>0</v>
      </c>
    </row>
    <row r="1101" spans="1:12">
      <c r="A1101" s="1711" t="s">
        <v>1337</v>
      </c>
      <c r="B1101" s="1711" t="s">
        <v>6652</v>
      </c>
      <c r="C1101" s="1712">
        <v>688.62077116648891</v>
      </c>
      <c r="D1101" s="1707" t="s">
        <v>21</v>
      </c>
      <c r="E1101" s="1707" t="s">
        <v>21</v>
      </c>
      <c r="F1101" s="1706">
        <v>5</v>
      </c>
      <c r="G1101" s="1707">
        <v>538.76071015161892</v>
      </c>
      <c r="H1101" s="1706">
        <v>5</v>
      </c>
      <c r="I1101" s="1708">
        <v>283.93601060388579</v>
      </c>
      <c r="J1101" s="1706" t="s">
        <v>22</v>
      </c>
      <c r="K1101" s="1709">
        <v>0</v>
      </c>
      <c r="L1101" s="1710">
        <v>0</v>
      </c>
    </row>
    <row r="1102" spans="1:12">
      <c r="A1102" s="1711" t="s">
        <v>1338</v>
      </c>
      <c r="B1102" s="1711" t="s">
        <v>6653</v>
      </c>
      <c r="C1102" s="1712">
        <v>1722.9310082323102</v>
      </c>
      <c r="D1102" s="1707" t="s">
        <v>21</v>
      </c>
      <c r="E1102" s="1707" t="s">
        <v>21</v>
      </c>
      <c r="F1102" s="1706">
        <v>5</v>
      </c>
      <c r="G1102" s="1707">
        <v>805.38290459525263</v>
      </c>
      <c r="H1102" s="1706">
        <v>5</v>
      </c>
      <c r="I1102" s="1708">
        <v>283.93601060388579</v>
      </c>
      <c r="J1102" s="1706" t="s">
        <v>22</v>
      </c>
      <c r="K1102" s="1709">
        <v>0</v>
      </c>
      <c r="L1102" s="1710">
        <v>0</v>
      </c>
    </row>
    <row r="1103" spans="1:12">
      <c r="A1103" s="1711" t="s">
        <v>1339</v>
      </c>
      <c r="B1103" s="1711" t="s">
        <v>6654</v>
      </c>
      <c r="C1103" s="1712">
        <v>416.48225545850397</v>
      </c>
      <c r="D1103" s="1707" t="s">
        <v>21</v>
      </c>
      <c r="E1103" s="1707" t="s">
        <v>21</v>
      </c>
      <c r="F1103" s="1706">
        <v>5</v>
      </c>
      <c r="G1103" s="1707">
        <v>338.33437088019747</v>
      </c>
      <c r="H1103" s="1706">
        <v>5</v>
      </c>
      <c r="I1103" s="1708">
        <v>283.93601060388579</v>
      </c>
      <c r="J1103" s="1706" t="s">
        <v>22</v>
      </c>
      <c r="K1103" s="1709">
        <v>0</v>
      </c>
      <c r="L1103" s="1710">
        <v>0</v>
      </c>
    </row>
    <row r="1104" spans="1:12">
      <c r="A1104" s="1711" t="s">
        <v>1340</v>
      </c>
      <c r="B1104" s="1711" t="s">
        <v>6655</v>
      </c>
      <c r="C1104" s="1712">
        <v>1467.3414563173783</v>
      </c>
      <c r="D1104" s="1707" t="s">
        <v>21</v>
      </c>
      <c r="E1104" s="1707" t="s">
        <v>21</v>
      </c>
      <c r="F1104" s="1706">
        <v>5</v>
      </c>
      <c r="G1104" s="1707">
        <v>2667.1413313137309</v>
      </c>
      <c r="H1104" s="1706">
        <v>29</v>
      </c>
      <c r="I1104" s="1708">
        <v>283.93601060388579</v>
      </c>
      <c r="J1104" s="1706" t="s">
        <v>22</v>
      </c>
      <c r="K1104" s="1709">
        <v>0</v>
      </c>
      <c r="L1104" s="1710">
        <v>0</v>
      </c>
    </row>
    <row r="1105" spans="1:12">
      <c r="A1105" s="1711" t="s">
        <v>1341</v>
      </c>
      <c r="B1105" s="1711" t="s">
        <v>6656</v>
      </c>
      <c r="C1105" s="1712">
        <v>735.50950191347283</v>
      </c>
      <c r="D1105" s="1707" t="s">
        <v>21</v>
      </c>
      <c r="E1105" s="1707" t="s">
        <v>21</v>
      </c>
      <c r="F1105" s="1706">
        <v>5</v>
      </c>
      <c r="G1105" s="1707">
        <v>833.8838977943999</v>
      </c>
      <c r="H1105" s="1706">
        <v>5</v>
      </c>
      <c r="I1105" s="1708">
        <v>283.93601060388579</v>
      </c>
      <c r="J1105" s="1706" t="s">
        <v>22</v>
      </c>
      <c r="K1105" s="1709">
        <v>0</v>
      </c>
      <c r="L1105" s="1710">
        <v>0</v>
      </c>
    </row>
    <row r="1106" spans="1:12">
      <c r="A1106" s="1711" t="s">
        <v>1342</v>
      </c>
      <c r="B1106" s="1711" t="s">
        <v>6657</v>
      </c>
      <c r="C1106" s="1712">
        <v>1145.5560492302338</v>
      </c>
      <c r="D1106" s="1707" t="s">
        <v>21</v>
      </c>
      <c r="E1106" s="1707" t="s">
        <v>21</v>
      </c>
      <c r="F1106" s="1706">
        <v>5</v>
      </c>
      <c r="G1106" s="1707">
        <v>2178.9468994186636</v>
      </c>
      <c r="H1106" s="1706">
        <v>13</v>
      </c>
      <c r="I1106" s="1708">
        <v>283.93601060388579</v>
      </c>
      <c r="J1106" s="1706" t="s">
        <v>22</v>
      </c>
      <c r="K1106" s="1709">
        <v>0</v>
      </c>
      <c r="L1106" s="1710">
        <v>0</v>
      </c>
    </row>
    <row r="1107" spans="1:12">
      <c r="A1107" s="1711" t="s">
        <v>1343</v>
      </c>
      <c r="B1107" s="1711" t="s">
        <v>6658</v>
      </c>
      <c r="C1107" s="1712">
        <v>800.78597020829341</v>
      </c>
      <c r="D1107" s="1707" t="s">
        <v>21</v>
      </c>
      <c r="E1107" s="1707" t="s">
        <v>21</v>
      </c>
      <c r="F1107" s="1706">
        <v>5</v>
      </c>
      <c r="G1107" s="1707">
        <v>760.33294760305262</v>
      </c>
      <c r="H1107" s="1706">
        <v>5</v>
      </c>
      <c r="I1107" s="1708">
        <v>283.93601060388579</v>
      </c>
      <c r="J1107" s="1706" t="s">
        <v>22</v>
      </c>
      <c r="K1107" s="1709">
        <v>0</v>
      </c>
      <c r="L1107" s="1710">
        <v>0</v>
      </c>
    </row>
    <row r="1108" spans="1:12">
      <c r="A1108" s="1711" t="s">
        <v>1344</v>
      </c>
      <c r="B1108" s="1711" t="s">
        <v>6659</v>
      </c>
      <c r="C1108" s="1712">
        <v>946.04909683620451</v>
      </c>
      <c r="D1108" s="1707" t="s">
        <v>21</v>
      </c>
      <c r="E1108" s="1707" t="s">
        <v>21</v>
      </c>
      <c r="F1108" s="1706">
        <v>5</v>
      </c>
      <c r="G1108" s="1707">
        <v>1478.3740988460804</v>
      </c>
      <c r="H1108" s="1706">
        <v>9</v>
      </c>
      <c r="I1108" s="1708">
        <v>283.93601060388579</v>
      </c>
      <c r="J1108" s="1706" t="s">
        <v>22</v>
      </c>
      <c r="K1108" s="1709">
        <v>0</v>
      </c>
      <c r="L1108" s="1710">
        <v>0</v>
      </c>
    </row>
    <row r="1109" spans="1:12">
      <c r="A1109" s="1711" t="s">
        <v>1345</v>
      </c>
      <c r="B1109" s="1711" t="s">
        <v>6660</v>
      </c>
      <c r="C1109" s="1712">
        <v>648.167748561248</v>
      </c>
      <c r="D1109" s="1707" t="s">
        <v>21</v>
      </c>
      <c r="E1109" s="1707" t="s">
        <v>21</v>
      </c>
      <c r="F1109" s="1706">
        <v>5</v>
      </c>
      <c r="G1109" s="1707">
        <v>532.3250020098759</v>
      </c>
      <c r="H1109" s="1706">
        <v>5</v>
      </c>
      <c r="I1109" s="1708">
        <v>283.93601060388579</v>
      </c>
      <c r="J1109" s="1706" t="s">
        <v>22</v>
      </c>
      <c r="K1109" s="1709">
        <v>0</v>
      </c>
      <c r="L1109" s="1710">
        <v>0</v>
      </c>
    </row>
    <row r="1110" spans="1:12">
      <c r="A1110" s="1711" t="s">
        <v>1346</v>
      </c>
      <c r="B1110" s="1711" t="s">
        <v>6661</v>
      </c>
      <c r="C1110" s="1712">
        <v>927.66135928836752</v>
      </c>
      <c r="D1110" s="1707" t="s">
        <v>21</v>
      </c>
      <c r="E1110" s="1707" t="s">
        <v>21</v>
      </c>
      <c r="F1110" s="1706">
        <v>5</v>
      </c>
      <c r="G1110" s="1707">
        <v>1433.3241418538803</v>
      </c>
      <c r="H1110" s="1706">
        <v>8</v>
      </c>
      <c r="I1110" s="1708">
        <v>283.93601060388579</v>
      </c>
      <c r="J1110" s="1706" t="s">
        <v>22</v>
      </c>
      <c r="K1110" s="1709">
        <v>0</v>
      </c>
      <c r="L1110" s="1710">
        <v>0</v>
      </c>
    </row>
    <row r="1111" spans="1:12">
      <c r="A1111" s="1711" t="s">
        <v>1347</v>
      </c>
      <c r="B1111" s="1711" t="s">
        <v>6662</v>
      </c>
      <c r="C1111" s="1712">
        <v>752.97785258391775</v>
      </c>
      <c r="D1111" s="1707" t="s">
        <v>21</v>
      </c>
      <c r="E1111" s="1707" t="s">
        <v>21</v>
      </c>
      <c r="F1111" s="1706">
        <v>5</v>
      </c>
      <c r="G1111" s="1707">
        <v>728.15440689433808</v>
      </c>
      <c r="H1111" s="1706">
        <v>5</v>
      </c>
      <c r="I1111" s="1708">
        <v>283.93601060388579</v>
      </c>
      <c r="J1111" s="1706" t="s">
        <v>22</v>
      </c>
      <c r="K1111" s="1709">
        <v>0</v>
      </c>
      <c r="L1111" s="1710">
        <v>0</v>
      </c>
    </row>
    <row r="1112" spans="1:12">
      <c r="A1112" s="1711" t="s">
        <v>1348</v>
      </c>
      <c r="B1112" s="1711" t="s">
        <v>370</v>
      </c>
      <c r="C1112" s="1712">
        <v>661.95855172212566</v>
      </c>
      <c r="D1112" s="1707" t="s">
        <v>21</v>
      </c>
      <c r="E1112" s="1707" t="s">
        <v>21</v>
      </c>
      <c r="F1112" s="1706">
        <v>5</v>
      </c>
      <c r="G1112" s="1707">
        <v>489.11381877245941</v>
      </c>
      <c r="H1112" s="1706">
        <v>5</v>
      </c>
      <c r="I1112" s="1708">
        <v>283.93601060388579</v>
      </c>
      <c r="J1112" s="1706" t="s">
        <v>22</v>
      </c>
      <c r="K1112" s="1709">
        <v>0</v>
      </c>
      <c r="L1112" s="1710">
        <v>0</v>
      </c>
    </row>
    <row r="1113" spans="1:12">
      <c r="A1113" s="1711" t="s">
        <v>1349</v>
      </c>
      <c r="B1113" s="1711" t="s">
        <v>371</v>
      </c>
      <c r="C1113" s="1712">
        <v>498.30768754637796</v>
      </c>
      <c r="D1113" s="1707" t="s">
        <v>21</v>
      </c>
      <c r="E1113" s="1707" t="s">
        <v>21</v>
      </c>
      <c r="F1113" s="1706">
        <v>5</v>
      </c>
      <c r="G1113" s="1707">
        <v>342.01191838976484</v>
      </c>
      <c r="H1113" s="1706">
        <v>5</v>
      </c>
      <c r="I1113" s="1708">
        <v>283.93601060388579</v>
      </c>
      <c r="J1113" s="1706" t="s">
        <v>22</v>
      </c>
      <c r="K1113" s="1709">
        <v>0</v>
      </c>
      <c r="L1113" s="1710">
        <v>0</v>
      </c>
    </row>
    <row r="1114" spans="1:12">
      <c r="A1114" s="1711" t="s">
        <v>1350</v>
      </c>
      <c r="B1114" s="1711" t="s">
        <v>6663</v>
      </c>
      <c r="C1114" s="1712">
        <v>1486.648580742607</v>
      </c>
      <c r="D1114" s="1707" t="s">
        <v>21</v>
      </c>
      <c r="E1114" s="1707" t="s">
        <v>21</v>
      </c>
      <c r="F1114" s="1706">
        <v>5</v>
      </c>
      <c r="G1114" s="1707">
        <v>969.95315564839234</v>
      </c>
      <c r="H1114" s="1706">
        <v>5</v>
      </c>
      <c r="I1114" s="1708">
        <v>283.93601060388579</v>
      </c>
      <c r="J1114" s="1706" t="s">
        <v>22</v>
      </c>
      <c r="K1114" s="1709">
        <v>0</v>
      </c>
      <c r="L1114" s="1710">
        <v>0</v>
      </c>
    </row>
    <row r="1115" spans="1:12">
      <c r="A1115" s="1711" t="s">
        <v>1351</v>
      </c>
      <c r="B1115" s="1711" t="s">
        <v>6664</v>
      </c>
      <c r="C1115" s="1712">
        <v>1368.0476735590594</v>
      </c>
      <c r="D1115" s="1707" t="s">
        <v>21</v>
      </c>
      <c r="E1115" s="1707" t="s">
        <v>21</v>
      </c>
      <c r="F1115" s="1706">
        <v>5</v>
      </c>
      <c r="G1115" s="1707">
        <v>701.49218744997472</v>
      </c>
      <c r="H1115" s="1706">
        <v>5</v>
      </c>
      <c r="I1115" s="1708">
        <v>283.93601060388579</v>
      </c>
      <c r="J1115" s="1706" t="s">
        <v>22</v>
      </c>
      <c r="K1115" s="1709">
        <v>0</v>
      </c>
      <c r="L1115" s="1710">
        <v>0</v>
      </c>
    </row>
    <row r="1116" spans="1:12">
      <c r="A1116" s="1711" t="s">
        <v>1352</v>
      </c>
      <c r="B1116" s="1711" t="s">
        <v>372</v>
      </c>
      <c r="C1116" s="1712">
        <v>538.76071015161892</v>
      </c>
      <c r="D1116" s="1707" t="s">
        <v>21</v>
      </c>
      <c r="E1116" s="1707" t="s">
        <v>21</v>
      </c>
      <c r="F1116" s="1706">
        <v>5</v>
      </c>
      <c r="G1116" s="1707">
        <v>345.68946589933222</v>
      </c>
      <c r="H1116" s="1706">
        <v>5</v>
      </c>
      <c r="I1116" s="1708">
        <v>283.93601060388579</v>
      </c>
      <c r="J1116" s="1706" t="s">
        <v>22</v>
      </c>
      <c r="K1116" s="1709">
        <v>0</v>
      </c>
      <c r="L1116" s="1710">
        <v>0</v>
      </c>
    </row>
    <row r="1117" spans="1:12">
      <c r="A1117" s="1711" t="s">
        <v>1353</v>
      </c>
      <c r="B1117" s="1711" t="s">
        <v>6665</v>
      </c>
      <c r="C1117" s="1712">
        <v>1484.8098069878233</v>
      </c>
      <c r="D1117" s="1707" t="s">
        <v>21</v>
      </c>
      <c r="E1117" s="1707" t="s">
        <v>21</v>
      </c>
      <c r="F1117" s="1706">
        <v>5</v>
      </c>
      <c r="G1117" s="1707">
        <v>1242.0916713563772</v>
      </c>
      <c r="H1117" s="1706">
        <v>6</v>
      </c>
      <c r="I1117" s="1708">
        <v>283.93601060388579</v>
      </c>
      <c r="J1117" s="1706" t="s">
        <v>22</v>
      </c>
      <c r="K1117" s="1709">
        <v>0</v>
      </c>
      <c r="L1117" s="1710">
        <v>0</v>
      </c>
    </row>
    <row r="1118" spans="1:12">
      <c r="A1118" s="1711" t="s">
        <v>1354</v>
      </c>
      <c r="B1118" s="1711" t="s">
        <v>6666</v>
      </c>
      <c r="C1118" s="1712">
        <v>1379.9997029651533</v>
      </c>
      <c r="D1118" s="1707" t="s">
        <v>21</v>
      </c>
      <c r="E1118" s="1707" t="s">
        <v>21</v>
      </c>
      <c r="F1118" s="1706">
        <v>6</v>
      </c>
      <c r="G1118" s="1707">
        <v>1092.2316103415071</v>
      </c>
      <c r="H1118" s="1706">
        <v>6</v>
      </c>
      <c r="I1118" s="1708">
        <v>283.93601060388579</v>
      </c>
      <c r="J1118" s="1706" t="s">
        <v>22</v>
      </c>
      <c r="K1118" s="1709">
        <v>0</v>
      </c>
      <c r="L1118" s="1710">
        <v>0</v>
      </c>
    </row>
    <row r="1119" spans="1:12">
      <c r="A1119" s="1711" t="s">
        <v>1355</v>
      </c>
      <c r="B1119" s="1711" t="s">
        <v>373</v>
      </c>
      <c r="C1119" s="1712">
        <v>491.87197940463494</v>
      </c>
      <c r="D1119" s="1707" t="s">
        <v>21</v>
      </c>
      <c r="E1119" s="1707" t="s">
        <v>21</v>
      </c>
      <c r="F1119" s="1706">
        <v>5</v>
      </c>
      <c r="G1119" s="1707">
        <v>339.25375775758937</v>
      </c>
      <c r="H1119" s="1706">
        <v>5</v>
      </c>
      <c r="I1119" s="1708">
        <v>283.93601060388579</v>
      </c>
      <c r="J1119" s="1706" t="s">
        <v>22</v>
      </c>
      <c r="K1119" s="1709">
        <v>0</v>
      </c>
      <c r="L1119" s="1710">
        <v>0</v>
      </c>
    </row>
    <row r="1120" spans="1:12">
      <c r="A1120" s="1711" t="s">
        <v>1356</v>
      </c>
      <c r="B1120" s="1711" t="s">
        <v>6667</v>
      </c>
      <c r="C1120" s="1712">
        <v>1623.6372254739913</v>
      </c>
      <c r="D1120" s="1707" t="s">
        <v>21</v>
      </c>
      <c r="E1120" s="1707" t="s">
        <v>21</v>
      </c>
      <c r="F1120" s="1706">
        <v>5</v>
      </c>
      <c r="G1120" s="1707">
        <v>1389.1935717390718</v>
      </c>
      <c r="H1120" s="1706">
        <v>6</v>
      </c>
      <c r="I1120" s="1708">
        <v>283.93601060388579</v>
      </c>
      <c r="J1120" s="1706" t="s">
        <v>22</v>
      </c>
      <c r="K1120" s="1709">
        <v>0</v>
      </c>
      <c r="L1120" s="1710">
        <v>0</v>
      </c>
    </row>
    <row r="1121" spans="1:12">
      <c r="A1121" s="1711" t="s">
        <v>1357</v>
      </c>
      <c r="B1121" s="1711" t="s">
        <v>6668</v>
      </c>
      <c r="C1121" s="1712">
        <v>651.84529607081527</v>
      </c>
      <c r="D1121" s="1707" t="s">
        <v>21</v>
      </c>
      <c r="E1121" s="1707" t="s">
        <v>21</v>
      </c>
      <c r="F1121" s="1706">
        <v>5</v>
      </c>
      <c r="G1121" s="1707">
        <v>569.10047710554954</v>
      </c>
      <c r="H1121" s="1706">
        <v>5</v>
      </c>
      <c r="I1121" s="1708">
        <v>283.93601060388579</v>
      </c>
      <c r="J1121" s="1706" t="s">
        <v>22</v>
      </c>
      <c r="K1121" s="1709">
        <v>0</v>
      </c>
      <c r="L1121" s="1710">
        <v>0</v>
      </c>
    </row>
    <row r="1122" spans="1:12">
      <c r="A1122" s="1711" t="s">
        <v>1358</v>
      </c>
      <c r="B1122" s="1711" t="s">
        <v>1717</v>
      </c>
      <c r="C1122" s="1712">
        <v>346.60885277672412</v>
      </c>
      <c r="D1122" s="1707" t="s">
        <v>21</v>
      </c>
      <c r="E1122" s="1707" t="s">
        <v>21</v>
      </c>
      <c r="F1122" s="1706">
        <v>5</v>
      </c>
      <c r="G1122" s="1707">
        <v>478.0811762437574</v>
      </c>
      <c r="H1122" s="1706">
        <v>5</v>
      </c>
      <c r="I1122" s="1708">
        <v>283.93601060388579</v>
      </c>
      <c r="J1122" s="1706" t="s">
        <v>22</v>
      </c>
      <c r="K1122" s="1709">
        <v>0</v>
      </c>
      <c r="L1122" s="1710">
        <v>0</v>
      </c>
    </row>
    <row r="1123" spans="1:12">
      <c r="A1123" s="1711" t="s">
        <v>1359</v>
      </c>
      <c r="B1123" s="1711" t="s">
        <v>6669</v>
      </c>
      <c r="C1123" s="1712">
        <v>1422.2914993251782</v>
      </c>
      <c r="D1123" s="1707" t="s">
        <v>21</v>
      </c>
      <c r="E1123" s="1707" t="s">
        <v>21</v>
      </c>
      <c r="F1123" s="1706">
        <v>10</v>
      </c>
      <c r="G1123" s="1707">
        <v>1028.7939158014699</v>
      </c>
      <c r="H1123" s="1706">
        <v>6</v>
      </c>
      <c r="I1123" s="1708">
        <v>283.93601060388579</v>
      </c>
      <c r="J1123" s="1706" t="s">
        <v>22</v>
      </c>
      <c r="K1123" s="1709">
        <v>0</v>
      </c>
      <c r="L1123" s="1710">
        <v>0</v>
      </c>
    </row>
    <row r="1124" spans="1:12">
      <c r="A1124" s="1711" t="s">
        <v>1360</v>
      </c>
      <c r="B1124" s="1711" t="s">
        <v>6670</v>
      </c>
      <c r="C1124" s="1712">
        <v>1177.7345899389484</v>
      </c>
      <c r="D1124" s="1707" t="s">
        <v>21</v>
      </c>
      <c r="E1124" s="1707" t="s">
        <v>21</v>
      </c>
      <c r="F1124" s="1706">
        <v>5</v>
      </c>
      <c r="G1124" s="1707">
        <v>930.41951992054317</v>
      </c>
      <c r="H1124" s="1706">
        <v>5</v>
      </c>
      <c r="I1124" s="1708">
        <v>283.93601060388579</v>
      </c>
      <c r="J1124" s="1706" t="s">
        <v>22</v>
      </c>
      <c r="K1124" s="1709">
        <v>0</v>
      </c>
      <c r="L1124" s="1710">
        <v>0</v>
      </c>
    </row>
    <row r="1125" spans="1:12">
      <c r="A1125" s="1711" t="s">
        <v>1361</v>
      </c>
      <c r="B1125" s="1711" t="s">
        <v>374</v>
      </c>
      <c r="C1125" s="1712">
        <v>646.3289748064642</v>
      </c>
      <c r="D1125" s="1707" t="s">
        <v>21</v>
      </c>
      <c r="E1125" s="1707" t="s">
        <v>21</v>
      </c>
      <c r="F1125" s="1706">
        <v>5</v>
      </c>
      <c r="G1125" s="1707">
        <v>1316.5620084251163</v>
      </c>
      <c r="H1125" s="1706">
        <v>9</v>
      </c>
      <c r="I1125" s="1708">
        <v>283.93601060388579</v>
      </c>
      <c r="J1125" s="1706" t="s">
        <v>22</v>
      </c>
      <c r="K1125" s="1709">
        <v>0</v>
      </c>
      <c r="L1125" s="1710">
        <v>0</v>
      </c>
    </row>
    <row r="1126" spans="1:12">
      <c r="A1126" s="1711" t="s">
        <v>1362</v>
      </c>
      <c r="B1126" s="1711" t="s">
        <v>375</v>
      </c>
      <c r="C1126" s="1712">
        <v>670.23303361865203</v>
      </c>
      <c r="D1126" s="1707" t="s">
        <v>21</v>
      </c>
      <c r="E1126" s="1707" t="s">
        <v>21</v>
      </c>
      <c r="F1126" s="1706">
        <v>5</v>
      </c>
      <c r="G1126" s="1707">
        <v>563.58415584119848</v>
      </c>
      <c r="H1126" s="1706">
        <v>5</v>
      </c>
      <c r="I1126" s="1708">
        <v>283.93601060388579</v>
      </c>
      <c r="J1126" s="1706" t="s">
        <v>22</v>
      </c>
      <c r="K1126" s="1709">
        <v>0</v>
      </c>
      <c r="L1126" s="1710">
        <v>0</v>
      </c>
    </row>
    <row r="1127" spans="1:12">
      <c r="A1127" s="1711" t="s">
        <v>6671</v>
      </c>
      <c r="B1127" s="1711" t="s">
        <v>6672</v>
      </c>
      <c r="C1127" s="1712">
        <v>2169.7530306447447</v>
      </c>
      <c r="D1127" s="1707" t="s">
        <v>21</v>
      </c>
      <c r="E1127" s="1707" t="s">
        <v>21</v>
      </c>
      <c r="F1127" s="1706">
        <v>5</v>
      </c>
      <c r="G1127" s="1707">
        <v>1716.4953000905673</v>
      </c>
      <c r="H1127" s="1706">
        <v>9</v>
      </c>
      <c r="I1127" s="1708">
        <v>283.93601060388579</v>
      </c>
      <c r="J1127" s="1706" t="s">
        <v>22</v>
      </c>
      <c r="K1127" s="1709">
        <v>0</v>
      </c>
      <c r="L1127" s="1710">
        <v>0</v>
      </c>
    </row>
    <row r="1128" spans="1:12">
      <c r="A1128" s="1711" t="s">
        <v>6673</v>
      </c>
      <c r="B1128" s="1711" t="s">
        <v>6674</v>
      </c>
      <c r="C1128" s="1712">
        <v>1873.7104561245719</v>
      </c>
      <c r="D1128" s="1707" t="s">
        <v>21</v>
      </c>
      <c r="E1128" s="1707" t="s">
        <v>21</v>
      </c>
      <c r="F1128" s="1706">
        <v>5</v>
      </c>
      <c r="G1128" s="1707">
        <v>2306.741675376129</v>
      </c>
      <c r="H1128" s="1706">
        <v>9</v>
      </c>
      <c r="I1128" s="1708">
        <v>283.93601060388579</v>
      </c>
      <c r="J1128" s="1706" t="s">
        <v>22</v>
      </c>
      <c r="K1128" s="1709">
        <v>0</v>
      </c>
      <c r="L1128" s="1710">
        <v>0</v>
      </c>
    </row>
    <row r="1129" spans="1:12">
      <c r="A1129" s="1711" t="s">
        <v>1363</v>
      </c>
      <c r="B1129" s="1711" t="s">
        <v>376</v>
      </c>
      <c r="C1129" s="1712">
        <v>1356.5074420567953</v>
      </c>
      <c r="D1129" s="1707" t="s">
        <v>21</v>
      </c>
      <c r="E1129" s="1707" t="s">
        <v>21</v>
      </c>
      <c r="F1129" s="1706">
        <v>10</v>
      </c>
      <c r="G1129" s="1707">
        <v>1132.5134787052768</v>
      </c>
      <c r="H1129" s="1706">
        <v>14</v>
      </c>
      <c r="I1129" s="1708">
        <v>283.93601060388579</v>
      </c>
      <c r="J1129" s="1706" t="s">
        <v>22</v>
      </c>
      <c r="K1129" s="1709">
        <v>0</v>
      </c>
      <c r="L1129" s="1710">
        <v>0</v>
      </c>
    </row>
    <row r="1130" spans="1:12">
      <c r="A1130" s="1711" t="s">
        <v>1364</v>
      </c>
      <c r="B1130" s="1711" t="s">
        <v>377</v>
      </c>
      <c r="C1130" s="1712">
        <v>398.70925476570267</v>
      </c>
      <c r="D1130" s="1707" t="s">
        <v>21</v>
      </c>
      <c r="E1130" s="1707" t="s">
        <v>21</v>
      </c>
      <c r="F1130" s="1706">
        <v>5</v>
      </c>
      <c r="G1130" s="1707">
        <v>759.78752368835023</v>
      </c>
      <c r="H1130" s="1706">
        <v>14</v>
      </c>
      <c r="I1130" s="1708">
        <v>283.93601060388579</v>
      </c>
      <c r="J1130" s="1706" t="s">
        <v>22</v>
      </c>
      <c r="K1130" s="1709">
        <v>0</v>
      </c>
      <c r="L1130" s="1710">
        <v>0</v>
      </c>
    </row>
    <row r="1131" spans="1:12">
      <c r="A1131" s="1711" t="s">
        <v>1365</v>
      </c>
      <c r="B1131" s="1711" t="s">
        <v>378</v>
      </c>
      <c r="C1131" s="1712">
        <v>0</v>
      </c>
      <c r="D1131" s="1707" t="s">
        <v>21</v>
      </c>
      <c r="E1131" s="1707" t="s">
        <v>21</v>
      </c>
      <c r="F1131" s="1706">
        <v>5</v>
      </c>
      <c r="G1131" s="1707">
        <v>0</v>
      </c>
      <c r="H1131" s="1706">
        <v>5</v>
      </c>
      <c r="I1131" s="1708">
        <v>0</v>
      </c>
      <c r="J1131" s="1706" t="s">
        <v>22</v>
      </c>
      <c r="K1131" s="1709">
        <v>0</v>
      </c>
      <c r="L1131" s="1710">
        <v>0</v>
      </c>
    </row>
    <row r="1132" spans="1:12">
      <c r="A1132" s="1711" t="s">
        <v>1366</v>
      </c>
      <c r="B1132" s="1711" t="s">
        <v>6675</v>
      </c>
      <c r="C1132" s="1712">
        <v>7011.4767511875953</v>
      </c>
      <c r="D1132" s="1707" t="s">
        <v>21</v>
      </c>
      <c r="E1132" s="1707" t="s">
        <v>21</v>
      </c>
      <c r="F1132" s="1706">
        <v>24</v>
      </c>
      <c r="G1132" s="1707">
        <v>8541.4404197685199</v>
      </c>
      <c r="H1132" s="1706">
        <v>50</v>
      </c>
      <c r="I1132" s="1708">
        <v>215.51263302562472</v>
      </c>
      <c r="J1132" s="1706" t="s">
        <v>22</v>
      </c>
      <c r="K1132" s="1709">
        <v>0</v>
      </c>
      <c r="L1132" s="1710">
        <v>0</v>
      </c>
    </row>
    <row r="1133" spans="1:12">
      <c r="A1133" s="1711" t="s">
        <v>1367</v>
      </c>
      <c r="B1133" s="1711" t="s">
        <v>6676</v>
      </c>
      <c r="C1133" s="1712">
        <v>5270.2902425948887</v>
      </c>
      <c r="D1133" s="1707" t="s">
        <v>21</v>
      </c>
      <c r="E1133" s="1707" t="s">
        <v>21</v>
      </c>
      <c r="F1133" s="1706">
        <v>14</v>
      </c>
      <c r="G1133" s="1707">
        <v>5517.9630417237486</v>
      </c>
      <c r="H1133" s="1706">
        <v>25</v>
      </c>
      <c r="I1133" s="1708">
        <v>215.51263302562472</v>
      </c>
      <c r="J1133" s="1706" t="s">
        <v>22</v>
      </c>
      <c r="K1133" s="1709">
        <v>0</v>
      </c>
      <c r="L1133" s="1710">
        <v>0</v>
      </c>
    </row>
    <row r="1134" spans="1:12">
      <c r="A1134" s="1711" t="s">
        <v>1368</v>
      </c>
      <c r="B1134" s="1711" t="s">
        <v>379</v>
      </c>
      <c r="C1134" s="1712">
        <v>6016.1124829904766</v>
      </c>
      <c r="D1134" s="1707" t="s">
        <v>21</v>
      </c>
      <c r="E1134" s="1707" t="s">
        <v>21</v>
      </c>
      <c r="F1134" s="1706">
        <v>19</v>
      </c>
      <c r="G1134" s="1707">
        <v>8930.2399836840141</v>
      </c>
      <c r="H1134" s="1706">
        <v>58</v>
      </c>
      <c r="I1134" s="1708">
        <v>215.51263302562472</v>
      </c>
      <c r="J1134" s="1706" t="s">
        <v>22</v>
      </c>
      <c r="K1134" s="1709">
        <v>0</v>
      </c>
      <c r="L1134" s="1710">
        <v>0</v>
      </c>
    </row>
    <row r="1135" spans="1:12">
      <c r="A1135" s="1711" t="s">
        <v>1369</v>
      </c>
      <c r="B1135" s="1711" t="s">
        <v>380</v>
      </c>
      <c r="C1135" s="1712">
        <v>4370.2566367039708</v>
      </c>
      <c r="D1135" s="1707" t="s">
        <v>21</v>
      </c>
      <c r="E1135" s="1707" t="s">
        <v>21</v>
      </c>
      <c r="F1135" s="1706">
        <v>11</v>
      </c>
      <c r="G1135" s="1707">
        <v>5750.6820114712446</v>
      </c>
      <c r="H1135" s="1706">
        <v>25</v>
      </c>
      <c r="I1135" s="1708">
        <v>215.51263302562472</v>
      </c>
      <c r="J1135" s="1706" t="s">
        <v>22</v>
      </c>
      <c r="K1135" s="1709">
        <v>0</v>
      </c>
      <c r="L1135" s="1710">
        <v>0</v>
      </c>
    </row>
    <row r="1136" spans="1:12">
      <c r="A1136" s="1711" t="s">
        <v>1370</v>
      </c>
      <c r="B1136" s="1711" t="s">
        <v>381</v>
      </c>
      <c r="C1136" s="1712">
        <v>8271.3368765676114</v>
      </c>
      <c r="D1136" s="1707" t="s">
        <v>21</v>
      </c>
      <c r="E1136" s="1707" t="s">
        <v>21</v>
      </c>
      <c r="F1136" s="1706">
        <v>31</v>
      </c>
      <c r="G1136" s="1707">
        <v>12254.663178028757</v>
      </c>
      <c r="H1136" s="1706">
        <v>69</v>
      </c>
      <c r="I1136" s="1708">
        <v>215.51263302562472</v>
      </c>
      <c r="J1136" s="1706" t="s">
        <v>22</v>
      </c>
      <c r="K1136" s="1709">
        <v>0</v>
      </c>
      <c r="L1136" s="1710">
        <v>0</v>
      </c>
    </row>
    <row r="1137" spans="1:12">
      <c r="A1137" s="1711" t="s">
        <v>1371</v>
      </c>
      <c r="B1137" s="1711" t="s">
        <v>382</v>
      </c>
      <c r="C1137" s="1712">
        <v>3723.5035159599279</v>
      </c>
      <c r="D1137" s="1707" t="s">
        <v>21</v>
      </c>
      <c r="E1137" s="1707" t="s">
        <v>21</v>
      </c>
      <c r="F1137" s="1706">
        <v>5</v>
      </c>
      <c r="G1137" s="1707">
        <v>5363.7516762284195</v>
      </c>
      <c r="H1137" s="1706">
        <v>27</v>
      </c>
      <c r="I1137" s="1708">
        <v>215.51263302562472</v>
      </c>
      <c r="J1137" s="1706" t="s">
        <v>22</v>
      </c>
      <c r="K1137" s="1709">
        <v>0</v>
      </c>
      <c r="L1137" s="1710">
        <v>0</v>
      </c>
    </row>
    <row r="1138" spans="1:12">
      <c r="A1138" s="1711" t="s">
        <v>1372</v>
      </c>
      <c r="B1138" s="1711" t="s">
        <v>383</v>
      </c>
      <c r="C1138" s="1712">
        <v>1500.9906241545291</v>
      </c>
      <c r="D1138" s="1707" t="s">
        <v>21</v>
      </c>
      <c r="E1138" s="1707" t="s">
        <v>21</v>
      </c>
      <c r="F1138" s="1706">
        <v>5</v>
      </c>
      <c r="G1138" s="1707">
        <v>3995.4762878335073</v>
      </c>
      <c r="H1138" s="1706">
        <v>32</v>
      </c>
      <c r="I1138" s="1708">
        <v>215.51263302562472</v>
      </c>
      <c r="J1138" s="1706" t="s">
        <v>22</v>
      </c>
      <c r="K1138" s="1709">
        <v>0</v>
      </c>
      <c r="L1138" s="1710">
        <v>0</v>
      </c>
    </row>
    <row r="1139" spans="1:12">
      <c r="A1139" s="1711" t="s">
        <v>1373</v>
      </c>
      <c r="B1139" s="1711" t="s">
        <v>384</v>
      </c>
      <c r="C1139" s="1712">
        <v>1061.7218860769274</v>
      </c>
      <c r="D1139" s="1707" t="s">
        <v>21</v>
      </c>
      <c r="E1139" s="1707" t="s">
        <v>21</v>
      </c>
      <c r="F1139" s="1706">
        <v>5</v>
      </c>
      <c r="G1139" s="1707">
        <v>2111.2937857814954</v>
      </c>
      <c r="H1139" s="1706">
        <v>14</v>
      </c>
      <c r="I1139" s="1708">
        <v>215.51263302562472</v>
      </c>
      <c r="J1139" s="1706" t="s">
        <v>22</v>
      </c>
      <c r="K1139" s="1709">
        <v>0</v>
      </c>
      <c r="L1139" s="1710">
        <v>0</v>
      </c>
    </row>
    <row r="1140" spans="1:12">
      <c r="A1140" s="1711" t="s">
        <v>1374</v>
      </c>
      <c r="B1140" s="1711" t="s">
        <v>385</v>
      </c>
      <c r="C1140" s="1712">
        <v>13457.51182889232</v>
      </c>
      <c r="D1140" s="1707" t="s">
        <v>21</v>
      </c>
      <c r="E1140" s="1707" t="s">
        <v>21</v>
      </c>
      <c r="F1140" s="1706">
        <v>109</v>
      </c>
      <c r="G1140" s="1707">
        <v>15547.309484938101</v>
      </c>
      <c r="H1140" s="1706">
        <v>126</v>
      </c>
      <c r="I1140" s="1708">
        <v>215.51263302562472</v>
      </c>
      <c r="J1140" s="1706" t="s">
        <v>22</v>
      </c>
      <c r="K1140" s="1709">
        <v>0</v>
      </c>
      <c r="L1140" s="1710">
        <v>0</v>
      </c>
    </row>
    <row r="1141" spans="1:12">
      <c r="A1141" s="1711" t="s">
        <v>1375</v>
      </c>
      <c r="B1141" s="1711" t="s">
        <v>386</v>
      </c>
      <c r="C1141" s="1712">
        <v>8423.6790133902687</v>
      </c>
      <c r="D1141" s="1707" t="s">
        <v>21</v>
      </c>
      <c r="E1141" s="1707" t="s">
        <v>21</v>
      </c>
      <c r="F1141" s="1706">
        <v>50</v>
      </c>
      <c r="G1141" s="1707">
        <v>10998.541509994084</v>
      </c>
      <c r="H1141" s="1706">
        <v>86</v>
      </c>
      <c r="I1141" s="1708">
        <v>215.51263302562472</v>
      </c>
      <c r="J1141" s="1706" t="s">
        <v>22</v>
      </c>
      <c r="K1141" s="1709">
        <v>0</v>
      </c>
      <c r="L1141" s="1710">
        <v>0</v>
      </c>
    </row>
    <row r="1142" spans="1:12">
      <c r="A1142" s="1711" t="s">
        <v>1376</v>
      </c>
      <c r="B1142" s="1711" t="s">
        <v>6677</v>
      </c>
      <c r="C1142" s="1712">
        <v>2482.3356773066189</v>
      </c>
      <c r="D1142" s="1707" t="s">
        <v>21</v>
      </c>
      <c r="E1142" s="1707" t="s">
        <v>21</v>
      </c>
      <c r="F1142" s="1706">
        <v>13</v>
      </c>
      <c r="G1142" s="1707">
        <v>6579.6849278006757</v>
      </c>
      <c r="H1142" s="1706">
        <v>52</v>
      </c>
      <c r="I1142" s="1708">
        <v>215.51263302562472</v>
      </c>
      <c r="J1142" s="1706" t="s">
        <v>22</v>
      </c>
      <c r="K1142" s="1709">
        <v>0</v>
      </c>
      <c r="L1142" s="1710">
        <v>0</v>
      </c>
    </row>
    <row r="1143" spans="1:12">
      <c r="A1143" s="1711" t="s">
        <v>1377</v>
      </c>
      <c r="B1143" s="1711" t="s">
        <v>6678</v>
      </c>
      <c r="C1143" s="1712">
        <v>1193.6462092905374</v>
      </c>
      <c r="D1143" s="1707" t="s">
        <v>21</v>
      </c>
      <c r="E1143" s="1707" t="s">
        <v>21</v>
      </c>
      <c r="F1143" s="1706">
        <v>5</v>
      </c>
      <c r="G1143" s="1707">
        <v>1197.715842527487</v>
      </c>
      <c r="H1143" s="1706">
        <v>10</v>
      </c>
      <c r="I1143" s="1708">
        <v>215.51263302562472</v>
      </c>
      <c r="J1143" s="1706" t="s">
        <v>22</v>
      </c>
      <c r="K1143" s="1709">
        <v>0</v>
      </c>
      <c r="L1143" s="1710">
        <v>0</v>
      </c>
    </row>
    <row r="1144" spans="1:12">
      <c r="A1144" s="1711" t="s">
        <v>1378</v>
      </c>
      <c r="B1144" s="1711" t="s">
        <v>6679</v>
      </c>
      <c r="C1144" s="1712">
        <v>1193.6462092905374</v>
      </c>
      <c r="D1144" s="1707" t="s">
        <v>21</v>
      </c>
      <c r="E1144" s="1707" t="s">
        <v>21</v>
      </c>
      <c r="F1144" s="1706">
        <v>5</v>
      </c>
      <c r="G1144" s="1707">
        <v>1197.715842527487</v>
      </c>
      <c r="H1144" s="1706">
        <v>10</v>
      </c>
      <c r="I1144" s="1708">
        <v>215.51263302562472</v>
      </c>
      <c r="J1144" s="1706" t="s">
        <v>22</v>
      </c>
      <c r="K1144" s="1709">
        <v>0</v>
      </c>
      <c r="L1144" s="1710">
        <v>0</v>
      </c>
    </row>
    <row r="1145" spans="1:12">
      <c r="A1145" s="1711" t="s">
        <v>1379</v>
      </c>
      <c r="B1145" s="1711" t="s">
        <v>6680</v>
      </c>
      <c r="C1145" s="1712">
        <v>464.50332515865568</v>
      </c>
      <c r="D1145" s="1707" t="s">
        <v>21</v>
      </c>
      <c r="E1145" s="1707" t="s">
        <v>21</v>
      </c>
      <c r="F1145" s="1706">
        <v>5</v>
      </c>
      <c r="G1145" s="1707">
        <v>1103.7795312120168</v>
      </c>
      <c r="H1145" s="1706">
        <v>8</v>
      </c>
      <c r="I1145" s="1708">
        <v>215.51263302562472</v>
      </c>
      <c r="J1145" s="1706" t="s">
        <v>22</v>
      </c>
      <c r="K1145" s="1709">
        <v>0</v>
      </c>
      <c r="L1145" s="1710">
        <v>0</v>
      </c>
    </row>
    <row r="1146" spans="1:12">
      <c r="A1146" s="1711" t="s">
        <v>1380</v>
      </c>
      <c r="B1146" s="1711" t="s">
        <v>6681</v>
      </c>
      <c r="C1146" s="1712">
        <v>389.73417825182986</v>
      </c>
      <c r="D1146" s="1707" t="s">
        <v>21</v>
      </c>
      <c r="E1146" s="1707" t="s">
        <v>21</v>
      </c>
      <c r="F1146" s="1706">
        <v>5</v>
      </c>
      <c r="G1146" s="1707">
        <v>863.58364677383872</v>
      </c>
      <c r="H1146" s="1706">
        <v>5</v>
      </c>
      <c r="I1146" s="1708">
        <v>215.51263302562472</v>
      </c>
      <c r="J1146" s="1706" t="s">
        <v>22</v>
      </c>
      <c r="K1146" s="1709">
        <v>0</v>
      </c>
      <c r="L1146" s="1710">
        <v>0</v>
      </c>
    </row>
    <row r="1147" spans="1:12">
      <c r="A1147" s="1711" t="s">
        <v>1381</v>
      </c>
      <c r="B1147" s="1711" t="s">
        <v>387</v>
      </c>
      <c r="C1147" s="1712">
        <v>5135.7057781626017</v>
      </c>
      <c r="D1147" s="1707" t="s">
        <v>21</v>
      </c>
      <c r="E1147" s="1707" t="s">
        <v>21</v>
      </c>
      <c r="F1147" s="1706">
        <v>62</v>
      </c>
      <c r="G1147" s="1707">
        <v>8005.9064050483794</v>
      </c>
      <c r="H1147" s="1706">
        <v>94</v>
      </c>
      <c r="I1147" s="1708">
        <v>215.51263302562472</v>
      </c>
      <c r="J1147" s="1706" t="s">
        <v>22</v>
      </c>
      <c r="K1147" s="1709">
        <v>0</v>
      </c>
      <c r="L1147" s="1710">
        <v>0</v>
      </c>
    </row>
    <row r="1148" spans="1:12">
      <c r="A1148" s="1711" t="s">
        <v>1382</v>
      </c>
      <c r="B1148" s="1711" t="s">
        <v>388</v>
      </c>
      <c r="C1148" s="1712">
        <v>1366.4061597222426</v>
      </c>
      <c r="D1148" s="1707" t="s">
        <v>21</v>
      </c>
      <c r="E1148" s="1707" t="s">
        <v>21</v>
      </c>
      <c r="F1148" s="1706">
        <v>5</v>
      </c>
      <c r="G1148" s="1707">
        <v>4774.0100300008316</v>
      </c>
      <c r="H1148" s="1706">
        <v>42</v>
      </c>
      <c r="I1148" s="1708">
        <v>215.51263302562472</v>
      </c>
      <c r="J1148" s="1706" t="s">
        <v>22</v>
      </c>
      <c r="K1148" s="1709">
        <v>0</v>
      </c>
      <c r="L1148" s="1710">
        <v>0</v>
      </c>
    </row>
    <row r="1149" spans="1:12">
      <c r="A1149" s="1711" t="s">
        <v>1383</v>
      </c>
      <c r="B1149" s="1711" t="s">
        <v>389</v>
      </c>
      <c r="C1149" s="1712">
        <v>790.68372853968356</v>
      </c>
      <c r="D1149" s="1707" t="s">
        <v>21</v>
      </c>
      <c r="E1149" s="1707" t="s">
        <v>21</v>
      </c>
      <c r="F1149" s="1706">
        <v>5</v>
      </c>
      <c r="G1149" s="1707">
        <v>3062.7311801708543</v>
      </c>
      <c r="H1149" s="1706">
        <v>21</v>
      </c>
      <c r="I1149" s="1708">
        <v>215.51263302562472</v>
      </c>
      <c r="J1149" s="1706" t="s">
        <v>22</v>
      </c>
      <c r="K1149" s="1709">
        <v>0</v>
      </c>
      <c r="L1149" s="1710">
        <v>0</v>
      </c>
    </row>
    <row r="1150" spans="1:12">
      <c r="A1150" s="1711" t="s">
        <v>1384</v>
      </c>
      <c r="B1150" s="1711" t="s">
        <v>6682</v>
      </c>
      <c r="C1150" s="1712">
        <v>5578.7129735855433</v>
      </c>
      <c r="D1150" s="1707" t="s">
        <v>21</v>
      </c>
      <c r="E1150" s="1707" t="s">
        <v>21</v>
      </c>
      <c r="F1150" s="1706">
        <v>35</v>
      </c>
      <c r="G1150" s="1707">
        <v>6975.9614064068537</v>
      </c>
      <c r="H1150" s="1706">
        <v>77</v>
      </c>
      <c r="I1150" s="1708">
        <v>215.51263302562472</v>
      </c>
      <c r="J1150" s="1706" t="s">
        <v>22</v>
      </c>
      <c r="K1150" s="1709">
        <v>0</v>
      </c>
      <c r="L1150" s="1710">
        <v>0</v>
      </c>
    </row>
    <row r="1151" spans="1:12">
      <c r="A1151" s="1711" t="s">
        <v>1385</v>
      </c>
      <c r="B1151" s="1711" t="s">
        <v>6683</v>
      </c>
      <c r="C1151" s="1712">
        <v>1231.8216952899559</v>
      </c>
      <c r="D1151" s="1707" t="s">
        <v>21</v>
      </c>
      <c r="E1151" s="1707" t="s">
        <v>21</v>
      </c>
      <c r="F1151" s="1706">
        <v>5</v>
      </c>
      <c r="G1151" s="1707">
        <v>4006.6916598695311</v>
      </c>
      <c r="H1151" s="1706">
        <v>36</v>
      </c>
      <c r="I1151" s="1708">
        <v>215.51263302562472</v>
      </c>
      <c r="J1151" s="1706" t="s">
        <v>22</v>
      </c>
      <c r="K1151" s="1709">
        <v>0</v>
      </c>
      <c r="L1151" s="1710">
        <v>0</v>
      </c>
    </row>
    <row r="1152" spans="1:12">
      <c r="A1152" s="1711" t="s">
        <v>1386</v>
      </c>
      <c r="B1152" s="1711" t="s">
        <v>6684</v>
      </c>
      <c r="C1152" s="1712">
        <v>1037.4219133322088</v>
      </c>
      <c r="D1152" s="1707" t="s">
        <v>21</v>
      </c>
      <c r="E1152" s="1707" t="s">
        <v>21</v>
      </c>
      <c r="F1152" s="1706">
        <v>5</v>
      </c>
      <c r="G1152" s="1707">
        <v>2372.985799955386</v>
      </c>
      <c r="H1152" s="1706">
        <v>19</v>
      </c>
      <c r="I1152" s="1708">
        <v>215.51263302562472</v>
      </c>
      <c r="J1152" s="1706" t="s">
        <v>22</v>
      </c>
      <c r="K1152" s="1709">
        <v>0</v>
      </c>
      <c r="L1152" s="1710">
        <v>0</v>
      </c>
    </row>
    <row r="1153" spans="1:12">
      <c r="A1153" s="1711" t="s">
        <v>1387</v>
      </c>
      <c r="B1153" s="1711" t="s">
        <v>390</v>
      </c>
      <c r="C1153" s="1712">
        <v>3124.4157263689858</v>
      </c>
      <c r="D1153" s="1707" t="s">
        <v>21</v>
      </c>
      <c r="E1153" s="1707" t="s">
        <v>21</v>
      </c>
      <c r="F1153" s="1706">
        <v>52</v>
      </c>
      <c r="G1153" s="1707">
        <v>4489.8872717548929</v>
      </c>
      <c r="H1153" s="1706">
        <v>52</v>
      </c>
      <c r="I1153" s="1708">
        <v>215.51263302562472</v>
      </c>
      <c r="J1153" s="1706" t="s">
        <v>27</v>
      </c>
      <c r="K1153" s="1709">
        <v>0.30000000000000004</v>
      </c>
      <c r="L1153" s="1710">
        <v>1346.9661815264681</v>
      </c>
    </row>
    <row r="1154" spans="1:12">
      <c r="A1154" s="1711" t="s">
        <v>1388</v>
      </c>
      <c r="B1154" s="1711" t="s">
        <v>391</v>
      </c>
      <c r="C1154" s="1712">
        <v>956.11046607103572</v>
      </c>
      <c r="D1154" s="1707" t="s">
        <v>21</v>
      </c>
      <c r="E1154" s="1707" t="s">
        <v>21</v>
      </c>
      <c r="F1154" s="1706">
        <v>5</v>
      </c>
      <c r="G1154" s="1707">
        <v>2621.5932134205814</v>
      </c>
      <c r="H1154" s="1706">
        <v>19</v>
      </c>
      <c r="I1154" s="1708">
        <v>215.51263302562472</v>
      </c>
      <c r="J1154" s="1706" t="s">
        <v>27</v>
      </c>
      <c r="K1154" s="1709">
        <v>0.30000000000000004</v>
      </c>
      <c r="L1154" s="1710">
        <v>786.4779640261745</v>
      </c>
    </row>
    <row r="1155" spans="1:12">
      <c r="A1155" s="1711" t="s">
        <v>1389</v>
      </c>
      <c r="B1155" s="1711" t="s">
        <v>392</v>
      </c>
      <c r="C1155" s="1712">
        <v>463.56871082232038</v>
      </c>
      <c r="D1155" s="1707" t="s">
        <v>21</v>
      </c>
      <c r="E1155" s="1707" t="s">
        <v>21</v>
      </c>
      <c r="F1155" s="1706">
        <v>5</v>
      </c>
      <c r="G1155" s="1707">
        <v>1478.5598800824814</v>
      </c>
      <c r="H1155" s="1706">
        <v>8</v>
      </c>
      <c r="I1155" s="1708">
        <v>215.51263302562472</v>
      </c>
      <c r="J1155" s="1706" t="s">
        <v>27</v>
      </c>
      <c r="K1155" s="1709">
        <v>0.4</v>
      </c>
      <c r="L1155" s="1710">
        <v>591.42395203299259</v>
      </c>
    </row>
    <row r="1156" spans="1:12">
      <c r="A1156" s="1711" t="s">
        <v>1390</v>
      </c>
      <c r="B1156" s="1711" t="s">
        <v>1718</v>
      </c>
      <c r="C1156" s="1712">
        <v>436.46489506859604</v>
      </c>
      <c r="D1156" s="1707" t="s">
        <v>21</v>
      </c>
      <c r="E1156" s="1707" t="s">
        <v>21</v>
      </c>
      <c r="F1156" s="1706">
        <v>114</v>
      </c>
      <c r="G1156" s="1707">
        <v>1649.5943036318458</v>
      </c>
      <c r="H1156" s="1706">
        <v>8</v>
      </c>
      <c r="I1156" s="1708">
        <v>215.51263302562472</v>
      </c>
      <c r="J1156" s="1706" t="s">
        <v>27</v>
      </c>
      <c r="K1156" s="1709">
        <v>0.4</v>
      </c>
      <c r="L1156" s="1710">
        <v>659.83772145273838</v>
      </c>
    </row>
    <row r="1157" spans="1:12">
      <c r="A1157" s="1711" t="s">
        <v>1391</v>
      </c>
      <c r="B1157" s="1711" t="s">
        <v>393</v>
      </c>
      <c r="C1157" s="1712">
        <v>441.1379667502726</v>
      </c>
      <c r="D1157" s="1707" t="s">
        <v>21</v>
      </c>
      <c r="E1157" s="1707" t="s">
        <v>21</v>
      </c>
      <c r="F1157" s="1706">
        <v>5</v>
      </c>
      <c r="G1157" s="1707">
        <v>550.02743185616782</v>
      </c>
      <c r="H1157" s="1706">
        <v>10</v>
      </c>
      <c r="I1157" s="1708">
        <v>215.51263302562472</v>
      </c>
      <c r="J1157" s="1706" t="s">
        <v>22</v>
      </c>
      <c r="K1157" s="1709">
        <v>0</v>
      </c>
      <c r="L1157" s="1710">
        <v>0</v>
      </c>
    </row>
    <row r="1158" spans="1:12">
      <c r="A1158" s="1711" t="s">
        <v>6685</v>
      </c>
      <c r="B1158" s="1711" t="s">
        <v>6686</v>
      </c>
      <c r="C1158" s="1712">
        <v>1366.4061597222426</v>
      </c>
      <c r="D1158" s="1707" t="s">
        <v>21</v>
      </c>
      <c r="E1158" s="1707" t="s">
        <v>21</v>
      </c>
      <c r="F1158" s="1706">
        <v>5</v>
      </c>
      <c r="G1158" s="1707">
        <v>1366.4061597222426</v>
      </c>
      <c r="H1158" s="1706">
        <v>5</v>
      </c>
      <c r="I1158" s="1708">
        <v>215.51263302562472</v>
      </c>
      <c r="J1158" s="1706" t="s">
        <v>22</v>
      </c>
      <c r="K1158" s="1709">
        <v>0</v>
      </c>
      <c r="L1158" s="1710">
        <v>0</v>
      </c>
    </row>
    <row r="1159" spans="1:12">
      <c r="A1159" s="1711" t="s">
        <v>6687</v>
      </c>
      <c r="B1159" s="1711" t="s">
        <v>6688</v>
      </c>
      <c r="C1159" s="1712">
        <v>1328.8020763641698</v>
      </c>
      <c r="D1159" s="1707" t="s">
        <v>21</v>
      </c>
      <c r="E1159" s="1707" t="s">
        <v>21</v>
      </c>
      <c r="F1159" s="1706">
        <v>5</v>
      </c>
      <c r="G1159" s="1707">
        <v>1328.8020763641698</v>
      </c>
      <c r="H1159" s="1706">
        <v>5</v>
      </c>
      <c r="I1159" s="1708">
        <v>215.51263302562472</v>
      </c>
      <c r="J1159" s="1706" t="s">
        <v>22</v>
      </c>
      <c r="K1159" s="1709">
        <v>0</v>
      </c>
      <c r="L1159" s="1710">
        <v>0</v>
      </c>
    </row>
    <row r="1160" spans="1:12">
      <c r="A1160" s="1711" t="s">
        <v>6689</v>
      </c>
      <c r="B1160" s="1711" t="s">
        <v>6690</v>
      </c>
      <c r="C1160" s="1712">
        <v>1184.1563641368546</v>
      </c>
      <c r="D1160" s="1707" t="s">
        <v>21</v>
      </c>
      <c r="E1160" s="1707" t="s">
        <v>21</v>
      </c>
      <c r="F1160" s="1706">
        <v>5</v>
      </c>
      <c r="G1160" s="1707">
        <v>4128.1915235931228</v>
      </c>
      <c r="H1160" s="1706">
        <v>41</v>
      </c>
      <c r="I1160" s="1708">
        <v>215.51263302562472</v>
      </c>
      <c r="J1160" s="1706" t="s">
        <v>22</v>
      </c>
      <c r="K1160" s="1709">
        <v>0</v>
      </c>
      <c r="L1160" s="1710">
        <v>0</v>
      </c>
    </row>
    <row r="1161" spans="1:12">
      <c r="A1161" s="1711" t="s">
        <v>6691</v>
      </c>
      <c r="B1161" s="1711" t="s">
        <v>6692</v>
      </c>
      <c r="C1161" s="1712">
        <v>1028.0757699688554</v>
      </c>
      <c r="D1161" s="1707" t="s">
        <v>21</v>
      </c>
      <c r="E1161" s="1707" t="s">
        <v>21</v>
      </c>
      <c r="F1161" s="1706">
        <v>5</v>
      </c>
      <c r="G1161" s="1707">
        <v>1485.1021804368288</v>
      </c>
      <c r="H1161" s="1706">
        <v>10</v>
      </c>
      <c r="I1161" s="1708">
        <v>215.51263302562472</v>
      </c>
      <c r="J1161" s="1706" t="s">
        <v>22</v>
      </c>
      <c r="K1161" s="1709">
        <v>0</v>
      </c>
      <c r="L1161" s="1710">
        <v>0</v>
      </c>
    </row>
    <row r="1162" spans="1:12">
      <c r="A1162" s="1711" t="s">
        <v>6693</v>
      </c>
      <c r="B1162" s="1711" t="s">
        <v>6694</v>
      </c>
      <c r="C1162" s="1712">
        <v>12464.951403704204</v>
      </c>
      <c r="D1162" s="1707" t="s">
        <v>21</v>
      </c>
      <c r="E1162" s="1707" t="s">
        <v>21</v>
      </c>
      <c r="F1162" s="1706">
        <v>36</v>
      </c>
      <c r="G1162" s="1707">
        <v>12020.074979608593</v>
      </c>
      <c r="H1162" s="1706">
        <v>68</v>
      </c>
      <c r="I1162" s="1708">
        <v>215.51263302562472</v>
      </c>
      <c r="J1162" s="1706" t="s">
        <v>22</v>
      </c>
      <c r="K1162" s="1709">
        <v>0</v>
      </c>
      <c r="L1162" s="1710">
        <v>0</v>
      </c>
    </row>
    <row r="1163" spans="1:12">
      <c r="A1163" s="1711" t="s">
        <v>1392</v>
      </c>
      <c r="B1163" s="1711" t="s">
        <v>6695</v>
      </c>
      <c r="C1163" s="1712">
        <v>2880.9463155794792</v>
      </c>
      <c r="D1163" s="1707" t="s">
        <v>21</v>
      </c>
      <c r="E1163" s="1707" t="s">
        <v>21</v>
      </c>
      <c r="F1163" s="1706">
        <v>23</v>
      </c>
      <c r="G1163" s="1707">
        <v>3842.1316050466667</v>
      </c>
      <c r="H1163" s="1706">
        <v>33</v>
      </c>
      <c r="I1163" s="1708">
        <v>224.28574437753883</v>
      </c>
      <c r="J1163" s="1706" t="s">
        <v>22</v>
      </c>
      <c r="K1163" s="1709">
        <v>0</v>
      </c>
      <c r="L1163" s="1710">
        <v>0</v>
      </c>
    </row>
    <row r="1164" spans="1:12">
      <c r="A1164" s="1711" t="s">
        <v>1393</v>
      </c>
      <c r="B1164" s="1711" t="s">
        <v>6696</v>
      </c>
      <c r="C1164" s="1712">
        <v>1144.7238379536821</v>
      </c>
      <c r="D1164" s="1707" t="s">
        <v>21</v>
      </c>
      <c r="E1164" s="1707" t="s">
        <v>21</v>
      </c>
      <c r="F1164" s="1706">
        <v>5</v>
      </c>
      <c r="G1164" s="1707">
        <v>3842.1316050466667</v>
      </c>
      <c r="H1164" s="1706">
        <v>33</v>
      </c>
      <c r="I1164" s="1708">
        <v>224.28574437753883</v>
      </c>
      <c r="J1164" s="1706" t="s">
        <v>22</v>
      </c>
      <c r="K1164" s="1709">
        <v>0</v>
      </c>
      <c r="L1164" s="1710">
        <v>0</v>
      </c>
    </row>
    <row r="1165" spans="1:12">
      <c r="A1165" s="1711" t="s">
        <v>1394</v>
      </c>
      <c r="B1165" s="1711" t="s">
        <v>1719</v>
      </c>
      <c r="C1165" s="1712">
        <v>4142.8825677917157</v>
      </c>
      <c r="D1165" s="1707" t="s">
        <v>21</v>
      </c>
      <c r="E1165" s="1707" t="s">
        <v>21</v>
      </c>
      <c r="F1165" s="1706">
        <v>12</v>
      </c>
      <c r="G1165" s="1707">
        <v>7177.5561273358526</v>
      </c>
      <c r="H1165" s="1706">
        <v>30</v>
      </c>
      <c r="I1165" s="1708">
        <v>224.28574437753883</v>
      </c>
      <c r="J1165" s="1706" t="s">
        <v>22</v>
      </c>
      <c r="K1165" s="1709">
        <v>0</v>
      </c>
      <c r="L1165" s="1710">
        <v>0</v>
      </c>
    </row>
    <row r="1166" spans="1:12">
      <c r="A1166" s="1711" t="s">
        <v>1395</v>
      </c>
      <c r="B1166" s="1711" t="s">
        <v>1720</v>
      </c>
      <c r="C1166" s="1712">
        <v>4142.8825677917157</v>
      </c>
      <c r="D1166" s="1707" t="s">
        <v>21</v>
      </c>
      <c r="E1166" s="1707" t="s">
        <v>21</v>
      </c>
      <c r="F1166" s="1706">
        <v>12</v>
      </c>
      <c r="G1166" s="1707">
        <v>7177.5561273358526</v>
      </c>
      <c r="H1166" s="1706">
        <v>30</v>
      </c>
      <c r="I1166" s="1708">
        <v>224.28574437753883</v>
      </c>
      <c r="J1166" s="1706" t="s">
        <v>22</v>
      </c>
      <c r="K1166" s="1709">
        <v>0</v>
      </c>
      <c r="L1166" s="1710">
        <v>0</v>
      </c>
    </row>
    <row r="1167" spans="1:12">
      <c r="A1167" s="1711" t="s">
        <v>1396</v>
      </c>
      <c r="B1167" s="1711" t="s">
        <v>1721</v>
      </c>
      <c r="C1167" s="1712">
        <v>4142.8825677917157</v>
      </c>
      <c r="D1167" s="1707" t="s">
        <v>21</v>
      </c>
      <c r="E1167" s="1707" t="s">
        <v>21</v>
      </c>
      <c r="F1167" s="1706">
        <v>12</v>
      </c>
      <c r="G1167" s="1707">
        <v>7584.2303519134921</v>
      </c>
      <c r="H1167" s="1706">
        <v>30</v>
      </c>
      <c r="I1167" s="1708">
        <v>224.28574437753883</v>
      </c>
      <c r="J1167" s="1706" t="s">
        <v>22</v>
      </c>
      <c r="K1167" s="1709">
        <v>0</v>
      </c>
      <c r="L1167" s="1710">
        <v>0</v>
      </c>
    </row>
    <row r="1168" spans="1:12">
      <c r="A1168" s="1711" t="s">
        <v>1397</v>
      </c>
      <c r="B1168" s="1711" t="s">
        <v>1722</v>
      </c>
      <c r="C1168" s="1712">
        <v>4142.8825677917157</v>
      </c>
      <c r="D1168" s="1707" t="s">
        <v>21</v>
      </c>
      <c r="E1168" s="1707" t="s">
        <v>21</v>
      </c>
      <c r="F1168" s="1706">
        <v>12</v>
      </c>
      <c r="G1168" s="1707">
        <v>7938.259684776066</v>
      </c>
      <c r="H1168" s="1706">
        <v>22</v>
      </c>
      <c r="I1168" s="1708">
        <v>224.28574437753883</v>
      </c>
      <c r="J1168" s="1706" t="s">
        <v>22</v>
      </c>
      <c r="K1168" s="1709">
        <v>0</v>
      </c>
      <c r="L1168" s="1710">
        <v>0</v>
      </c>
    </row>
    <row r="1169" spans="1:12">
      <c r="A1169" s="1711" t="s">
        <v>1398</v>
      </c>
      <c r="B1169" s="1711" t="s">
        <v>1723</v>
      </c>
      <c r="C1169" s="1712">
        <v>4142.8825677917157</v>
      </c>
      <c r="D1169" s="1707" t="s">
        <v>21</v>
      </c>
      <c r="E1169" s="1707" t="s">
        <v>21</v>
      </c>
      <c r="F1169" s="1706">
        <v>12</v>
      </c>
      <c r="G1169" s="1707">
        <v>9309.1447673102612</v>
      </c>
      <c r="H1169" s="1706">
        <v>27</v>
      </c>
      <c r="I1169" s="1708">
        <v>224.28574437753883</v>
      </c>
      <c r="J1169" s="1706" t="s">
        <v>22</v>
      </c>
      <c r="K1169" s="1709">
        <v>0</v>
      </c>
      <c r="L1169" s="1710">
        <v>0</v>
      </c>
    </row>
    <row r="1170" spans="1:12">
      <c r="A1170" s="1711" t="s">
        <v>1399</v>
      </c>
      <c r="B1170" s="1711" t="s">
        <v>1724</v>
      </c>
      <c r="C1170" s="1712">
        <v>6007</v>
      </c>
      <c r="D1170" s="1707" t="s">
        <v>21</v>
      </c>
      <c r="E1170" s="1707" t="s">
        <v>21</v>
      </c>
      <c r="F1170" s="1706">
        <v>11</v>
      </c>
      <c r="G1170" s="1707">
        <v>6007</v>
      </c>
      <c r="H1170" s="1706">
        <v>35</v>
      </c>
      <c r="I1170" s="1708">
        <v>224.28574437753883</v>
      </c>
      <c r="J1170" s="1706" t="s">
        <v>22</v>
      </c>
      <c r="K1170" s="1709">
        <v>0</v>
      </c>
      <c r="L1170" s="1710">
        <v>0</v>
      </c>
    </row>
    <row r="1171" spans="1:12">
      <c r="A1171" s="1711" t="s">
        <v>1400</v>
      </c>
      <c r="B1171" s="1711" t="s">
        <v>1725</v>
      </c>
      <c r="C1171" s="1712">
        <v>6007</v>
      </c>
      <c r="D1171" s="1707" t="s">
        <v>21</v>
      </c>
      <c r="E1171" s="1707" t="s">
        <v>21</v>
      </c>
      <c r="F1171" s="1706">
        <v>11</v>
      </c>
      <c r="G1171" s="1707">
        <v>6007</v>
      </c>
      <c r="H1171" s="1706">
        <v>35</v>
      </c>
      <c r="I1171" s="1708">
        <v>224.28574437753883</v>
      </c>
      <c r="J1171" s="1706" t="s">
        <v>22</v>
      </c>
      <c r="K1171" s="1709">
        <v>0</v>
      </c>
      <c r="L1171" s="1710">
        <v>0</v>
      </c>
    </row>
    <row r="1172" spans="1:12">
      <c r="A1172" s="1711" t="s">
        <v>1401</v>
      </c>
      <c r="B1172" s="1711" t="s">
        <v>1726</v>
      </c>
      <c r="C1172" s="1712">
        <v>6007</v>
      </c>
      <c r="D1172" s="1707" t="s">
        <v>21</v>
      </c>
      <c r="E1172" s="1707" t="s">
        <v>21</v>
      </c>
      <c r="F1172" s="1706">
        <v>11</v>
      </c>
      <c r="G1172" s="1707">
        <v>6007</v>
      </c>
      <c r="H1172" s="1706">
        <v>35</v>
      </c>
      <c r="I1172" s="1708">
        <v>224.28574437753883</v>
      </c>
      <c r="J1172" s="1706" t="s">
        <v>22</v>
      </c>
      <c r="K1172" s="1709">
        <v>0</v>
      </c>
      <c r="L1172" s="1710">
        <v>0</v>
      </c>
    </row>
    <row r="1173" spans="1:12">
      <c r="A1173" s="1711" t="s">
        <v>1402</v>
      </c>
      <c r="B1173" s="1711" t="s">
        <v>1727</v>
      </c>
      <c r="C1173" s="1712">
        <v>6007</v>
      </c>
      <c r="D1173" s="1707" t="s">
        <v>21</v>
      </c>
      <c r="E1173" s="1707" t="s">
        <v>21</v>
      </c>
      <c r="F1173" s="1706">
        <v>11</v>
      </c>
      <c r="G1173" s="1707">
        <v>6007</v>
      </c>
      <c r="H1173" s="1706">
        <v>35</v>
      </c>
      <c r="I1173" s="1708">
        <v>224.28574437753883</v>
      </c>
      <c r="J1173" s="1706" t="s">
        <v>22</v>
      </c>
      <c r="K1173" s="1709">
        <v>0</v>
      </c>
      <c r="L1173" s="1710">
        <v>0</v>
      </c>
    </row>
    <row r="1174" spans="1:12">
      <c r="A1174" s="1711" t="s">
        <v>1403</v>
      </c>
      <c r="B1174" s="1711" t="s">
        <v>1728</v>
      </c>
      <c r="C1174" s="1712">
        <v>6007</v>
      </c>
      <c r="D1174" s="1707" t="s">
        <v>21</v>
      </c>
      <c r="E1174" s="1707" t="s">
        <v>21</v>
      </c>
      <c r="F1174" s="1706">
        <v>11</v>
      </c>
      <c r="G1174" s="1707">
        <v>6007</v>
      </c>
      <c r="H1174" s="1706">
        <v>35</v>
      </c>
      <c r="I1174" s="1708">
        <v>224.28574437753883</v>
      </c>
      <c r="J1174" s="1706" t="s">
        <v>22</v>
      </c>
      <c r="K1174" s="1709">
        <v>0</v>
      </c>
      <c r="L1174" s="1710">
        <v>0</v>
      </c>
    </row>
    <row r="1175" spans="1:12">
      <c r="A1175" s="1711" t="s">
        <v>1404</v>
      </c>
      <c r="B1175" s="1711" t="s">
        <v>1729</v>
      </c>
      <c r="C1175" s="1712">
        <v>6007</v>
      </c>
      <c r="D1175" s="1707" t="s">
        <v>21</v>
      </c>
      <c r="E1175" s="1707" t="s">
        <v>21</v>
      </c>
      <c r="F1175" s="1706">
        <v>16</v>
      </c>
      <c r="G1175" s="1707">
        <v>6007</v>
      </c>
      <c r="H1175" s="1706">
        <v>42</v>
      </c>
      <c r="I1175" s="1708">
        <v>224.28574437753883</v>
      </c>
      <c r="J1175" s="1706" t="s">
        <v>22</v>
      </c>
      <c r="K1175" s="1709">
        <v>0</v>
      </c>
      <c r="L1175" s="1710">
        <v>0</v>
      </c>
    </row>
    <row r="1176" spans="1:12">
      <c r="A1176" s="1711" t="s">
        <v>1405</v>
      </c>
      <c r="B1176" s="1711" t="s">
        <v>1730</v>
      </c>
      <c r="C1176" s="1712">
        <v>6007</v>
      </c>
      <c r="D1176" s="1707" t="s">
        <v>21</v>
      </c>
      <c r="E1176" s="1707" t="s">
        <v>21</v>
      </c>
      <c r="F1176" s="1706">
        <v>16</v>
      </c>
      <c r="G1176" s="1707">
        <v>6007</v>
      </c>
      <c r="H1176" s="1706">
        <v>42</v>
      </c>
      <c r="I1176" s="1708">
        <v>224.28574437753883</v>
      </c>
      <c r="J1176" s="1706" t="s">
        <v>22</v>
      </c>
      <c r="K1176" s="1709">
        <v>0</v>
      </c>
      <c r="L1176" s="1710">
        <v>0</v>
      </c>
    </row>
    <row r="1177" spans="1:12">
      <c r="A1177" s="1711" t="s">
        <v>1406</v>
      </c>
      <c r="B1177" s="1711" t="s">
        <v>1731</v>
      </c>
      <c r="C1177" s="1712">
        <v>6007</v>
      </c>
      <c r="D1177" s="1707" t="s">
        <v>21</v>
      </c>
      <c r="E1177" s="1707" t="s">
        <v>21</v>
      </c>
      <c r="F1177" s="1706">
        <v>16</v>
      </c>
      <c r="G1177" s="1707">
        <v>6007</v>
      </c>
      <c r="H1177" s="1706">
        <v>42</v>
      </c>
      <c r="I1177" s="1708">
        <v>224.28574437753883</v>
      </c>
      <c r="J1177" s="1706" t="s">
        <v>22</v>
      </c>
      <c r="K1177" s="1709">
        <v>0</v>
      </c>
      <c r="L1177" s="1710">
        <v>0</v>
      </c>
    </row>
    <row r="1178" spans="1:12">
      <c r="A1178" s="1711" t="s">
        <v>1407</v>
      </c>
      <c r="B1178" s="1711" t="s">
        <v>1732</v>
      </c>
      <c r="C1178" s="1712">
        <v>6007</v>
      </c>
      <c r="D1178" s="1707" t="s">
        <v>21</v>
      </c>
      <c r="E1178" s="1707" t="s">
        <v>21</v>
      </c>
      <c r="F1178" s="1706">
        <v>16</v>
      </c>
      <c r="G1178" s="1707">
        <v>6007</v>
      </c>
      <c r="H1178" s="1706">
        <v>42</v>
      </c>
      <c r="I1178" s="1708">
        <v>224.28574437753883</v>
      </c>
      <c r="J1178" s="1706" t="s">
        <v>22</v>
      </c>
      <c r="K1178" s="1709">
        <v>0</v>
      </c>
      <c r="L1178" s="1710">
        <v>0</v>
      </c>
    </row>
    <row r="1179" spans="1:12">
      <c r="A1179" s="1711" t="s">
        <v>1408</v>
      </c>
      <c r="B1179" s="1711" t="s">
        <v>1733</v>
      </c>
      <c r="C1179" s="1712">
        <v>6007</v>
      </c>
      <c r="D1179" s="1707" t="s">
        <v>21</v>
      </c>
      <c r="E1179" s="1707" t="s">
        <v>21</v>
      </c>
      <c r="F1179" s="1706">
        <v>16</v>
      </c>
      <c r="G1179" s="1707">
        <v>6007</v>
      </c>
      <c r="H1179" s="1706">
        <v>42</v>
      </c>
      <c r="I1179" s="1708">
        <v>224.28574437753883</v>
      </c>
      <c r="J1179" s="1706" t="s">
        <v>22</v>
      </c>
      <c r="K1179" s="1709">
        <v>0</v>
      </c>
      <c r="L1179" s="1710">
        <v>0</v>
      </c>
    </row>
    <row r="1180" spans="1:12">
      <c r="A1180" s="1711" t="s">
        <v>1409</v>
      </c>
      <c r="B1180" s="1711" t="s">
        <v>6697</v>
      </c>
      <c r="C1180" s="1712">
        <v>1871</v>
      </c>
      <c r="D1180" s="1707" t="s">
        <v>21</v>
      </c>
      <c r="E1180" s="1707" t="s">
        <v>21</v>
      </c>
      <c r="F1180" s="1706">
        <v>5</v>
      </c>
      <c r="G1180" s="1707">
        <v>4503.9798550622727</v>
      </c>
      <c r="H1180" s="1706">
        <v>48</v>
      </c>
      <c r="I1180" s="1708">
        <v>224.28574437753883</v>
      </c>
      <c r="J1180" s="1706" t="s">
        <v>22</v>
      </c>
      <c r="K1180" s="1709">
        <v>0</v>
      </c>
      <c r="L1180" s="1710">
        <v>0</v>
      </c>
    </row>
    <row r="1181" spans="1:12">
      <c r="A1181" s="1711" t="s">
        <v>1410</v>
      </c>
      <c r="B1181" s="1711" t="s">
        <v>6698</v>
      </c>
      <c r="C1181" s="1712">
        <v>1218.769085753491</v>
      </c>
      <c r="D1181" s="1707" t="s">
        <v>21</v>
      </c>
      <c r="E1181" s="1707" t="s">
        <v>21</v>
      </c>
      <c r="F1181" s="1706">
        <v>16</v>
      </c>
      <c r="G1181" s="1707">
        <v>4503.9798550622727</v>
      </c>
      <c r="H1181" s="1706">
        <v>48</v>
      </c>
      <c r="I1181" s="1708">
        <v>224.28574437753883</v>
      </c>
      <c r="J1181" s="1706" t="s">
        <v>22</v>
      </c>
      <c r="K1181" s="1709">
        <v>0</v>
      </c>
      <c r="L1181" s="1710">
        <v>0</v>
      </c>
    </row>
    <row r="1182" spans="1:12">
      <c r="A1182" s="1711" t="s">
        <v>1411</v>
      </c>
      <c r="B1182" s="1711" t="s">
        <v>6699</v>
      </c>
      <c r="C1182" s="1712">
        <v>976.16595538713921</v>
      </c>
      <c r="D1182" s="1707" t="s">
        <v>21</v>
      </c>
      <c r="E1182" s="1707" t="s">
        <v>21</v>
      </c>
      <c r="F1182" s="1706">
        <v>5</v>
      </c>
      <c r="G1182" s="1707">
        <v>4503.9798550622727</v>
      </c>
      <c r="H1182" s="1706">
        <v>47</v>
      </c>
      <c r="I1182" s="1708">
        <v>224.28574437753883</v>
      </c>
      <c r="J1182" s="1706" t="s">
        <v>22</v>
      </c>
      <c r="K1182" s="1709">
        <v>0</v>
      </c>
      <c r="L1182" s="1710">
        <v>0</v>
      </c>
    </row>
    <row r="1183" spans="1:12">
      <c r="A1183" s="1711" t="s">
        <v>1412</v>
      </c>
      <c r="B1183" s="1711" t="s">
        <v>6700</v>
      </c>
      <c r="C1183" s="1712">
        <v>3938.5001925807283</v>
      </c>
      <c r="D1183" s="1707" t="s">
        <v>21</v>
      </c>
      <c r="E1183" s="1707" t="s">
        <v>21</v>
      </c>
      <c r="F1183" s="1706">
        <v>40</v>
      </c>
      <c r="G1183" s="1707">
        <v>3938.5001925807283</v>
      </c>
      <c r="H1183" s="1706">
        <v>40</v>
      </c>
      <c r="I1183" s="1708">
        <v>224.28574437753883</v>
      </c>
      <c r="J1183" s="1706" t="s">
        <v>22</v>
      </c>
      <c r="K1183" s="1709">
        <v>0</v>
      </c>
      <c r="L1183" s="1710">
        <v>0</v>
      </c>
    </row>
    <row r="1184" spans="1:12">
      <c r="A1184" s="1711" t="s">
        <v>1413</v>
      </c>
      <c r="B1184" s="1711" t="s">
        <v>6701</v>
      </c>
      <c r="C1184" s="1712">
        <v>3938.5001925807283</v>
      </c>
      <c r="D1184" s="1707" t="s">
        <v>21</v>
      </c>
      <c r="E1184" s="1707" t="s">
        <v>21</v>
      </c>
      <c r="F1184" s="1706">
        <v>40</v>
      </c>
      <c r="G1184" s="1707">
        <v>3938.5001925807283</v>
      </c>
      <c r="H1184" s="1706">
        <v>40</v>
      </c>
      <c r="I1184" s="1708">
        <v>224.28574437753883</v>
      </c>
      <c r="J1184" s="1706" t="s">
        <v>22</v>
      </c>
      <c r="K1184" s="1709">
        <v>0</v>
      </c>
      <c r="L1184" s="1710">
        <v>0</v>
      </c>
    </row>
    <row r="1185" spans="1:12">
      <c r="A1185" s="1711" t="s">
        <v>1414</v>
      </c>
      <c r="B1185" s="1711" t="s">
        <v>6702</v>
      </c>
      <c r="C1185" s="1712">
        <v>3938.5001925807283</v>
      </c>
      <c r="D1185" s="1707" t="s">
        <v>21</v>
      </c>
      <c r="E1185" s="1707" t="s">
        <v>21</v>
      </c>
      <c r="F1185" s="1706">
        <v>40</v>
      </c>
      <c r="G1185" s="1707">
        <v>3938.5001925807283</v>
      </c>
      <c r="H1185" s="1706">
        <v>40</v>
      </c>
      <c r="I1185" s="1708">
        <v>224.28574437753883</v>
      </c>
      <c r="J1185" s="1706" t="s">
        <v>22</v>
      </c>
      <c r="K1185" s="1709">
        <v>0</v>
      </c>
      <c r="L1185" s="1710">
        <v>0</v>
      </c>
    </row>
    <row r="1186" spans="1:12">
      <c r="A1186" s="1711" t="s">
        <v>1415</v>
      </c>
      <c r="B1186" s="1711" t="s">
        <v>6703</v>
      </c>
      <c r="C1186" s="1712">
        <v>2450</v>
      </c>
      <c r="D1186" s="1707" t="s">
        <v>21</v>
      </c>
      <c r="E1186" s="1707" t="s">
        <v>21</v>
      </c>
      <c r="F1186" s="1706">
        <v>5</v>
      </c>
      <c r="G1186" s="1707">
        <v>3575.7591823562298</v>
      </c>
      <c r="H1186" s="1706">
        <v>5</v>
      </c>
      <c r="I1186" s="1708">
        <v>224.28574437753883</v>
      </c>
      <c r="J1186" s="1706" t="s">
        <v>22</v>
      </c>
      <c r="K1186" s="1709">
        <v>0</v>
      </c>
      <c r="L1186" s="1710">
        <v>0</v>
      </c>
    </row>
    <row r="1187" spans="1:12">
      <c r="A1187" s="1711" t="s">
        <v>1416</v>
      </c>
      <c r="B1187" s="1711" t="s">
        <v>6704</v>
      </c>
      <c r="C1187" s="1712">
        <v>1591.8272214705457</v>
      </c>
      <c r="D1187" s="1707" t="s">
        <v>21</v>
      </c>
      <c r="E1187" s="1707" t="s">
        <v>21</v>
      </c>
      <c r="F1187" s="1706">
        <v>26</v>
      </c>
      <c r="G1187" s="1707">
        <v>5053.8339654338088</v>
      </c>
      <c r="H1187" s="1706">
        <v>28</v>
      </c>
      <c r="I1187" s="1708">
        <v>224.28574437753883</v>
      </c>
      <c r="J1187" s="1706" t="s">
        <v>22</v>
      </c>
      <c r="K1187" s="1709">
        <v>0</v>
      </c>
      <c r="L1187" s="1710">
        <v>0</v>
      </c>
    </row>
    <row r="1188" spans="1:12">
      <c r="A1188" s="1711" t="s">
        <v>1417</v>
      </c>
      <c r="B1188" s="1711" t="s">
        <v>6705</v>
      </c>
      <c r="C1188" s="1712">
        <v>2123.3061462347555</v>
      </c>
      <c r="D1188" s="1707" t="s">
        <v>21</v>
      </c>
      <c r="E1188" s="1707" t="s">
        <v>21</v>
      </c>
      <c r="F1188" s="1706">
        <v>10</v>
      </c>
      <c r="G1188" s="1707">
        <v>6938.8009539183304</v>
      </c>
      <c r="H1188" s="1706">
        <v>35</v>
      </c>
      <c r="I1188" s="1708">
        <v>224.28574437753883</v>
      </c>
      <c r="J1188" s="1706" t="s">
        <v>22</v>
      </c>
      <c r="K1188" s="1709">
        <v>0</v>
      </c>
      <c r="L1188" s="1710">
        <v>0</v>
      </c>
    </row>
    <row r="1189" spans="1:12">
      <c r="A1189" s="1711" t="s">
        <v>1418</v>
      </c>
      <c r="B1189" s="1711" t="s">
        <v>394</v>
      </c>
      <c r="C1189" s="1712">
        <v>2134.5674148609392</v>
      </c>
      <c r="D1189" s="1707" t="s">
        <v>21</v>
      </c>
      <c r="E1189" s="1707" t="s">
        <v>21</v>
      </c>
      <c r="F1189" s="1706">
        <v>18</v>
      </c>
      <c r="G1189" s="1707">
        <v>2595.7282018576357</v>
      </c>
      <c r="H1189" s="1706">
        <v>18</v>
      </c>
      <c r="I1189" s="1708">
        <v>229.12321238621956</v>
      </c>
      <c r="J1189" s="1706" t="s">
        <v>27</v>
      </c>
      <c r="K1189" s="1709">
        <v>0.30000000000000004</v>
      </c>
      <c r="L1189" s="1710">
        <v>778.71846055729077</v>
      </c>
    </row>
    <row r="1190" spans="1:12">
      <c r="A1190" s="1711" t="s">
        <v>1419</v>
      </c>
      <c r="B1190" s="1711" t="s">
        <v>395</v>
      </c>
      <c r="C1190" s="1712">
        <v>550.85610706088744</v>
      </c>
      <c r="D1190" s="1707" t="s">
        <v>21</v>
      </c>
      <c r="E1190" s="1707" t="s">
        <v>21</v>
      </c>
      <c r="F1190" s="1706">
        <v>5</v>
      </c>
      <c r="G1190" s="1707">
        <v>1907.1580680315267</v>
      </c>
      <c r="H1190" s="1706">
        <v>12</v>
      </c>
      <c r="I1190" s="1708">
        <v>229.12321238621956</v>
      </c>
      <c r="J1190" s="1706" t="s">
        <v>27</v>
      </c>
      <c r="K1190" s="1709">
        <v>0.30000000000000004</v>
      </c>
      <c r="L1190" s="1710">
        <v>572.14742040945805</v>
      </c>
    </row>
    <row r="1191" spans="1:12">
      <c r="A1191" s="1711" t="s">
        <v>1420</v>
      </c>
      <c r="B1191" s="1711" t="s">
        <v>396</v>
      </c>
      <c r="C1191" s="1712">
        <v>450.46064065220156</v>
      </c>
      <c r="D1191" s="1707" t="s">
        <v>21</v>
      </c>
      <c r="E1191" s="1707" t="s">
        <v>21</v>
      </c>
      <c r="F1191" s="1706">
        <v>5</v>
      </c>
      <c r="G1191" s="1707">
        <v>1164.8829907297682</v>
      </c>
      <c r="H1191" s="1706">
        <v>5</v>
      </c>
      <c r="I1191" s="1708">
        <v>229.12321238621956</v>
      </c>
      <c r="J1191" s="1706" t="s">
        <v>27</v>
      </c>
      <c r="K1191" s="1709">
        <v>0.30000000000000004</v>
      </c>
      <c r="L1191" s="1710">
        <v>349.4648972189305</v>
      </c>
    </row>
    <row r="1192" spans="1:12">
      <c r="A1192" s="1711" t="s">
        <v>1421</v>
      </c>
      <c r="B1192" s="1711" t="s">
        <v>397</v>
      </c>
      <c r="C1192" s="1712">
        <v>450.46064065220156</v>
      </c>
      <c r="D1192" s="1707" t="s">
        <v>21</v>
      </c>
      <c r="E1192" s="1707" t="s">
        <v>21</v>
      </c>
      <c r="F1192" s="1706">
        <v>5</v>
      </c>
      <c r="G1192" s="1707">
        <v>1164.8829907297682</v>
      </c>
      <c r="H1192" s="1706">
        <v>5</v>
      </c>
      <c r="I1192" s="1708">
        <v>229.12321238621956</v>
      </c>
      <c r="J1192" s="1706" t="s">
        <v>27</v>
      </c>
      <c r="K1192" s="1709">
        <v>1</v>
      </c>
      <c r="L1192" s="1710">
        <v>1164.8829907297682</v>
      </c>
    </row>
    <row r="1193" spans="1:12">
      <c r="A1193" s="1711" t="s">
        <v>1422</v>
      </c>
      <c r="B1193" s="1711" t="s">
        <v>398</v>
      </c>
      <c r="C1193" s="1712">
        <v>458.4427469947517</v>
      </c>
      <c r="D1193" s="1707" t="s">
        <v>21</v>
      </c>
      <c r="E1193" s="1707" t="s">
        <v>21</v>
      </c>
      <c r="F1193" s="1706">
        <v>5</v>
      </c>
      <c r="G1193" s="1707">
        <v>2580.6630867908602</v>
      </c>
      <c r="H1193" s="1706">
        <v>18</v>
      </c>
      <c r="I1193" s="1708">
        <v>229.12321238621956</v>
      </c>
      <c r="J1193" s="1706" t="s">
        <v>22</v>
      </c>
      <c r="K1193" s="1709">
        <v>0</v>
      </c>
      <c r="L1193" s="1710">
        <v>0</v>
      </c>
    </row>
    <row r="1194" spans="1:12">
      <c r="A1194" s="1711" t="s">
        <v>1423</v>
      </c>
      <c r="B1194" s="1711" t="s">
        <v>399</v>
      </c>
      <c r="C1194" s="1712">
        <v>378.71357360436014</v>
      </c>
      <c r="D1194" s="1707" t="s">
        <v>21</v>
      </c>
      <c r="E1194" s="1707" t="s">
        <v>21</v>
      </c>
      <c r="F1194" s="1706">
        <v>5</v>
      </c>
      <c r="G1194" s="1707">
        <v>1803.2707648225385</v>
      </c>
      <c r="H1194" s="1706">
        <v>14</v>
      </c>
      <c r="I1194" s="1708">
        <v>229.12321238621956</v>
      </c>
      <c r="J1194" s="1706" t="s">
        <v>22</v>
      </c>
      <c r="K1194" s="1709">
        <v>0</v>
      </c>
      <c r="L1194" s="1710">
        <v>0</v>
      </c>
    </row>
    <row r="1195" spans="1:12">
      <c r="A1195" s="1711" t="s">
        <v>1424</v>
      </c>
      <c r="B1195" s="1711" t="s">
        <v>400</v>
      </c>
      <c r="C1195" s="1712">
        <v>384.1496536082505</v>
      </c>
      <c r="D1195" s="1707" t="s">
        <v>21</v>
      </c>
      <c r="E1195" s="1707" t="s">
        <v>21</v>
      </c>
      <c r="F1195" s="1706">
        <v>5</v>
      </c>
      <c r="G1195" s="1707">
        <v>1925.0189846943426</v>
      </c>
      <c r="H1195" s="1706">
        <v>21</v>
      </c>
      <c r="I1195" s="1708">
        <v>229.12321238621956</v>
      </c>
      <c r="J1195" s="1706" t="s">
        <v>22</v>
      </c>
      <c r="K1195" s="1709">
        <v>0</v>
      </c>
      <c r="L1195" s="1710">
        <v>0</v>
      </c>
    </row>
    <row r="1196" spans="1:12">
      <c r="A1196" s="1711" t="s">
        <v>1425</v>
      </c>
      <c r="B1196" s="1711" t="s">
        <v>401</v>
      </c>
      <c r="C1196" s="1712">
        <v>283.58217353627924</v>
      </c>
      <c r="D1196" s="1707" t="s">
        <v>21</v>
      </c>
      <c r="E1196" s="1707" t="s">
        <v>21</v>
      </c>
      <c r="F1196" s="1706">
        <v>5</v>
      </c>
      <c r="G1196" s="1707">
        <v>811.32215373587383</v>
      </c>
      <c r="H1196" s="1706">
        <v>6</v>
      </c>
      <c r="I1196" s="1708">
        <v>229.12321238621956</v>
      </c>
      <c r="J1196" s="1706" t="s">
        <v>22</v>
      </c>
      <c r="K1196" s="1709">
        <v>0</v>
      </c>
      <c r="L1196" s="1710">
        <v>0</v>
      </c>
    </row>
    <row r="1197" spans="1:12">
      <c r="A1197" s="1711" t="s">
        <v>1426</v>
      </c>
      <c r="B1197" s="1711" t="s">
        <v>402</v>
      </c>
      <c r="C1197" s="1712">
        <v>441.22849364909899</v>
      </c>
      <c r="D1197" s="1707" t="s">
        <v>21</v>
      </c>
      <c r="E1197" s="1707" t="s">
        <v>21</v>
      </c>
      <c r="F1197" s="1706">
        <v>5</v>
      </c>
      <c r="G1197" s="1707">
        <v>1826.2232980770589</v>
      </c>
      <c r="H1197" s="1706">
        <v>22</v>
      </c>
      <c r="I1197" s="1708">
        <v>229.12321238621956</v>
      </c>
      <c r="J1197" s="1706" t="s">
        <v>22</v>
      </c>
      <c r="K1197" s="1709">
        <v>0</v>
      </c>
      <c r="L1197" s="1710">
        <v>0</v>
      </c>
    </row>
    <row r="1198" spans="1:12">
      <c r="A1198" s="1711" t="s">
        <v>1427</v>
      </c>
      <c r="B1198" s="1711" t="s">
        <v>403</v>
      </c>
      <c r="C1198" s="1712">
        <v>337.94297357518258</v>
      </c>
      <c r="D1198" s="1707" t="s">
        <v>21</v>
      </c>
      <c r="E1198" s="1707" t="s">
        <v>21</v>
      </c>
      <c r="F1198" s="1706">
        <v>5</v>
      </c>
      <c r="G1198" s="1707">
        <v>1121.680320786128</v>
      </c>
      <c r="H1198" s="1706">
        <v>11</v>
      </c>
      <c r="I1198" s="1708">
        <v>229.12321238621956</v>
      </c>
      <c r="J1198" s="1706" t="s">
        <v>22</v>
      </c>
      <c r="K1198" s="1709">
        <v>0</v>
      </c>
      <c r="L1198" s="1710">
        <v>0</v>
      </c>
    </row>
    <row r="1199" spans="1:12">
      <c r="A1199" s="1711" t="s">
        <v>1428</v>
      </c>
      <c r="B1199" s="1711" t="s">
        <v>404</v>
      </c>
      <c r="C1199" s="1712">
        <v>602.49886709784573</v>
      </c>
      <c r="D1199" s="1707" t="s">
        <v>21</v>
      </c>
      <c r="E1199" s="1707" t="s">
        <v>21</v>
      </c>
      <c r="F1199" s="1706">
        <v>5</v>
      </c>
      <c r="G1199" s="1707">
        <v>3283.3923223497636</v>
      </c>
      <c r="H1199" s="1706">
        <v>25</v>
      </c>
      <c r="I1199" s="1708">
        <v>229.12321238621956</v>
      </c>
      <c r="J1199" s="1706" t="s">
        <v>27</v>
      </c>
      <c r="K1199" s="1709">
        <v>0.30000000000000004</v>
      </c>
      <c r="L1199" s="1710">
        <v>985.01769670492922</v>
      </c>
    </row>
    <row r="1200" spans="1:12">
      <c r="A1200" s="1711" t="s">
        <v>1429</v>
      </c>
      <c r="B1200" s="1711" t="s">
        <v>405</v>
      </c>
      <c r="C1200" s="1712">
        <v>280.86413353433409</v>
      </c>
      <c r="D1200" s="1707" t="s">
        <v>21</v>
      </c>
      <c r="E1200" s="1707" t="s">
        <v>21</v>
      </c>
      <c r="F1200" s="1706">
        <v>5</v>
      </c>
      <c r="G1200" s="1707">
        <v>2068.4284414802732</v>
      </c>
      <c r="H1200" s="1706">
        <v>13</v>
      </c>
      <c r="I1200" s="1708">
        <v>229.12321238621956</v>
      </c>
      <c r="J1200" s="1706" t="s">
        <v>27</v>
      </c>
      <c r="K1200" s="1709">
        <v>0.4</v>
      </c>
      <c r="L1200" s="1710">
        <v>827.3713765921093</v>
      </c>
    </row>
    <row r="1201" spans="1:12">
      <c r="A1201" s="1711" t="s">
        <v>1430</v>
      </c>
      <c r="B1201" s="1711" t="s">
        <v>406</v>
      </c>
      <c r="C1201" s="1712">
        <v>338.84898690916435</v>
      </c>
      <c r="D1201" s="1707" t="s">
        <v>21</v>
      </c>
      <c r="E1201" s="1707" t="s">
        <v>21</v>
      </c>
      <c r="F1201" s="1706">
        <v>5</v>
      </c>
      <c r="G1201" s="1707">
        <v>3194.6030156195548</v>
      </c>
      <c r="H1201" s="1706">
        <v>20</v>
      </c>
      <c r="I1201" s="1708">
        <v>229.12321238621956</v>
      </c>
      <c r="J1201" s="1706" t="s">
        <v>27</v>
      </c>
      <c r="K1201" s="1709">
        <v>0.30000000000000004</v>
      </c>
      <c r="L1201" s="1710">
        <v>958.38090468586654</v>
      </c>
    </row>
    <row r="1202" spans="1:12">
      <c r="A1202" s="1711" t="s">
        <v>1431</v>
      </c>
      <c r="B1202" s="1711" t="s">
        <v>407</v>
      </c>
      <c r="C1202" s="1712">
        <v>276.33406686442549</v>
      </c>
      <c r="D1202" s="1707" t="s">
        <v>21</v>
      </c>
      <c r="E1202" s="1707" t="s">
        <v>21</v>
      </c>
      <c r="F1202" s="1706">
        <v>5</v>
      </c>
      <c r="G1202" s="1707">
        <v>838.96834726707527</v>
      </c>
      <c r="H1202" s="1706">
        <v>5</v>
      </c>
      <c r="I1202" s="1708">
        <v>229.12321238621956</v>
      </c>
      <c r="J1202" s="1706" t="s">
        <v>27</v>
      </c>
      <c r="K1202" s="1709">
        <v>0.65</v>
      </c>
      <c r="L1202" s="1710">
        <v>545.329425723599</v>
      </c>
    </row>
    <row r="1203" spans="1:12">
      <c r="A1203" s="1711" t="s">
        <v>1432</v>
      </c>
      <c r="B1203" s="1711" t="s">
        <v>6706</v>
      </c>
      <c r="C1203" s="1712">
        <v>467.50288033456894</v>
      </c>
      <c r="D1203" s="1707" t="s">
        <v>21</v>
      </c>
      <c r="E1203" s="1707" t="s">
        <v>21</v>
      </c>
      <c r="F1203" s="1706">
        <v>5</v>
      </c>
      <c r="G1203" s="1707">
        <v>2478.8524817739935</v>
      </c>
      <c r="H1203" s="1706">
        <v>19</v>
      </c>
      <c r="I1203" s="1708">
        <v>229.12321238621956</v>
      </c>
      <c r="J1203" s="1706" t="s">
        <v>27</v>
      </c>
      <c r="K1203" s="1709">
        <v>0.30000000000000004</v>
      </c>
      <c r="L1203" s="1710">
        <v>743.65574453219813</v>
      </c>
    </row>
    <row r="1204" spans="1:12">
      <c r="A1204" s="1711" t="s">
        <v>1433</v>
      </c>
      <c r="B1204" s="1711" t="s">
        <v>6707</v>
      </c>
      <c r="C1204" s="1712">
        <v>306.23250688582232</v>
      </c>
      <c r="D1204" s="1707" t="s">
        <v>21</v>
      </c>
      <c r="E1204" s="1707" t="s">
        <v>21</v>
      </c>
      <c r="F1204" s="1706">
        <v>5</v>
      </c>
      <c r="G1204" s="1707">
        <v>1445.0912677008478</v>
      </c>
      <c r="H1204" s="1706">
        <v>8</v>
      </c>
      <c r="I1204" s="1708">
        <v>229.12321238621956</v>
      </c>
      <c r="J1204" s="1706" t="s">
        <v>27</v>
      </c>
      <c r="K1204" s="1709">
        <v>0.4</v>
      </c>
      <c r="L1204" s="1710">
        <v>578.03650708033911</v>
      </c>
    </row>
    <row r="1205" spans="1:12">
      <c r="A1205" s="1711" t="s">
        <v>1434</v>
      </c>
      <c r="B1205" s="1711" t="s">
        <v>408</v>
      </c>
      <c r="C1205" s="1712">
        <v>435.79241364520868</v>
      </c>
      <c r="D1205" s="1707" t="s">
        <v>21</v>
      </c>
      <c r="E1205" s="1707" t="s">
        <v>21</v>
      </c>
      <c r="F1205" s="1706">
        <v>5</v>
      </c>
      <c r="G1205" s="1707">
        <v>2226.9807749270744</v>
      </c>
      <c r="H1205" s="1706">
        <v>19</v>
      </c>
      <c r="I1205" s="1708">
        <v>229.12321238621956</v>
      </c>
      <c r="J1205" s="1706" t="s">
        <v>27</v>
      </c>
      <c r="K1205" s="1709">
        <v>0.30000000000000004</v>
      </c>
      <c r="L1205" s="1710">
        <v>668.09423247812242</v>
      </c>
    </row>
    <row r="1206" spans="1:12">
      <c r="A1206" s="1711" t="s">
        <v>1435</v>
      </c>
      <c r="B1206" s="1711" t="s">
        <v>409</v>
      </c>
      <c r="C1206" s="1712">
        <v>347.00310691499993</v>
      </c>
      <c r="D1206" s="1707" t="s">
        <v>21</v>
      </c>
      <c r="E1206" s="1707" t="s">
        <v>21</v>
      </c>
      <c r="F1206" s="1706">
        <v>5</v>
      </c>
      <c r="G1206" s="1707">
        <v>1289.2569742559917</v>
      </c>
      <c r="H1206" s="1706">
        <v>6</v>
      </c>
      <c r="I1206" s="1708">
        <v>229.12321238621956</v>
      </c>
      <c r="J1206" s="1706" t="s">
        <v>27</v>
      </c>
      <c r="K1206" s="1709">
        <v>0.4</v>
      </c>
      <c r="L1206" s="1710">
        <v>515.70278970239667</v>
      </c>
    </row>
    <row r="1207" spans="1:12">
      <c r="A1207" s="1711" t="s">
        <v>1436</v>
      </c>
      <c r="B1207" s="1711" t="s">
        <v>6708</v>
      </c>
      <c r="C1207" s="1712">
        <v>888.79908063607013</v>
      </c>
      <c r="D1207" s="1707" t="s">
        <v>21</v>
      </c>
      <c r="E1207" s="1707" t="s">
        <v>21</v>
      </c>
      <c r="F1207" s="1706">
        <v>5</v>
      </c>
      <c r="G1207" s="1707">
        <v>1735.9215479089808</v>
      </c>
      <c r="H1207" s="1706">
        <v>13</v>
      </c>
      <c r="I1207" s="1708">
        <v>229.12321238621956</v>
      </c>
      <c r="J1207" s="1706" t="s">
        <v>27</v>
      </c>
      <c r="K1207" s="1709">
        <v>0.4</v>
      </c>
      <c r="L1207" s="1710">
        <v>694.36861916359237</v>
      </c>
    </row>
    <row r="1208" spans="1:12">
      <c r="A1208" s="1711" t="s">
        <v>1437</v>
      </c>
      <c r="B1208" s="1711" t="s">
        <v>410</v>
      </c>
      <c r="C1208" s="1712">
        <v>419.48417363353764</v>
      </c>
      <c r="D1208" s="1707" t="s">
        <v>21</v>
      </c>
      <c r="E1208" s="1707" t="s">
        <v>21</v>
      </c>
      <c r="F1208" s="1706">
        <v>5</v>
      </c>
      <c r="G1208" s="1707">
        <v>609.74697376969948</v>
      </c>
      <c r="H1208" s="1706">
        <v>5</v>
      </c>
      <c r="I1208" s="1708">
        <v>229.12321238621956</v>
      </c>
      <c r="J1208" s="1706" t="s">
        <v>27</v>
      </c>
      <c r="K1208" s="1709">
        <v>1</v>
      </c>
      <c r="L1208" s="1710">
        <v>609.74697376969948</v>
      </c>
    </row>
    <row r="1209" spans="1:12">
      <c r="A1209" s="1711" t="s">
        <v>1438</v>
      </c>
      <c r="B1209" s="1711" t="s">
        <v>411</v>
      </c>
      <c r="C1209" s="1712">
        <v>359.68729359074399</v>
      </c>
      <c r="D1209" s="1707" t="s">
        <v>21</v>
      </c>
      <c r="E1209" s="1707" t="s">
        <v>21</v>
      </c>
      <c r="F1209" s="1706">
        <v>5</v>
      </c>
      <c r="G1209" s="1707">
        <v>679.51000048629214</v>
      </c>
      <c r="H1209" s="1706">
        <v>5</v>
      </c>
      <c r="I1209" s="1708">
        <v>229.12321238621956</v>
      </c>
      <c r="J1209" s="1706" t="s">
        <v>27</v>
      </c>
      <c r="K1209" s="1709">
        <v>1</v>
      </c>
      <c r="L1209" s="1710">
        <v>679.51000048629214</v>
      </c>
    </row>
    <row r="1210" spans="1:12">
      <c r="A1210" s="1711" t="s">
        <v>1439</v>
      </c>
      <c r="B1210" s="1711" t="s">
        <v>412</v>
      </c>
      <c r="C1210" s="1712">
        <v>378.71357360436014</v>
      </c>
      <c r="D1210" s="1707" t="s">
        <v>21</v>
      </c>
      <c r="E1210" s="1707" t="s">
        <v>21</v>
      </c>
      <c r="F1210" s="1706">
        <v>5</v>
      </c>
      <c r="G1210" s="1707">
        <v>2637.4048152207952</v>
      </c>
      <c r="H1210" s="1706">
        <v>16</v>
      </c>
      <c r="I1210" s="1708">
        <v>229.12321238621956</v>
      </c>
      <c r="J1210" s="1706" t="s">
        <v>27</v>
      </c>
      <c r="K1210" s="1709">
        <v>0.30000000000000004</v>
      </c>
      <c r="L1210" s="1710">
        <v>791.22144456623869</v>
      </c>
    </row>
    <row r="1211" spans="1:12">
      <c r="A1211" s="1711" t="s">
        <v>1440</v>
      </c>
      <c r="B1211" s="1711" t="s">
        <v>413</v>
      </c>
      <c r="C1211" s="1712">
        <v>375.0895202684332</v>
      </c>
      <c r="D1211" s="1707" t="s">
        <v>21</v>
      </c>
      <c r="E1211" s="1707" t="s">
        <v>21</v>
      </c>
      <c r="F1211" s="1706">
        <v>5</v>
      </c>
      <c r="G1211" s="1707">
        <v>1861.8574013324405</v>
      </c>
      <c r="H1211" s="1706">
        <v>9</v>
      </c>
      <c r="I1211" s="1708">
        <v>229.12321238621956</v>
      </c>
      <c r="J1211" s="1706" t="s">
        <v>27</v>
      </c>
      <c r="K1211" s="1709">
        <v>0.4</v>
      </c>
      <c r="L1211" s="1710">
        <v>744.74296053297621</v>
      </c>
    </row>
    <row r="1212" spans="1:12">
      <c r="A1212" s="1711" t="s">
        <v>1441</v>
      </c>
      <c r="B1212" s="1711" t="s">
        <v>6709</v>
      </c>
      <c r="C1212" s="1712">
        <v>404.98796028983014</v>
      </c>
      <c r="D1212" s="1707" t="s">
        <v>21</v>
      </c>
      <c r="E1212" s="1707" t="s">
        <v>21</v>
      </c>
      <c r="F1212" s="1706">
        <v>5</v>
      </c>
      <c r="G1212" s="1707">
        <v>610.6529871036812</v>
      </c>
      <c r="H1212" s="1706">
        <v>5</v>
      </c>
      <c r="I1212" s="1708">
        <v>229.12321238621956</v>
      </c>
      <c r="J1212" s="1706" t="s">
        <v>22</v>
      </c>
      <c r="K1212" s="1709">
        <v>0</v>
      </c>
      <c r="L1212" s="1710">
        <v>0</v>
      </c>
    </row>
    <row r="1213" spans="1:12">
      <c r="A1213" s="1711" t="s">
        <v>1442</v>
      </c>
      <c r="B1213" s="1711" t="s">
        <v>6710</v>
      </c>
      <c r="C1213" s="1712">
        <v>582.5665737502477</v>
      </c>
      <c r="D1213" s="1707" t="s">
        <v>21</v>
      </c>
      <c r="E1213" s="1707" t="s">
        <v>21</v>
      </c>
      <c r="F1213" s="1706">
        <v>5</v>
      </c>
      <c r="G1213" s="1707">
        <v>581.66056041626609</v>
      </c>
      <c r="H1213" s="1706">
        <v>5</v>
      </c>
      <c r="I1213" s="1708">
        <v>229.12321238621956</v>
      </c>
      <c r="J1213" s="1706" t="s">
        <v>22</v>
      </c>
      <c r="K1213" s="1709">
        <v>0</v>
      </c>
      <c r="L1213" s="1710">
        <v>0</v>
      </c>
    </row>
    <row r="1214" spans="1:12">
      <c r="A1214" s="1711" t="s">
        <v>1443</v>
      </c>
      <c r="B1214" s="1711" t="s">
        <v>414</v>
      </c>
      <c r="C1214" s="1712">
        <v>3090.396255096799</v>
      </c>
      <c r="D1214" s="1707" t="s">
        <v>21</v>
      </c>
      <c r="E1214" s="1707" t="s">
        <v>21</v>
      </c>
      <c r="F1214" s="1706">
        <v>18</v>
      </c>
      <c r="G1214" s="1707">
        <v>7513.5685787104276</v>
      </c>
      <c r="H1214" s="1706">
        <v>45</v>
      </c>
      <c r="I1214" s="1708">
        <v>229.12321238621956</v>
      </c>
      <c r="J1214" s="1706" t="s">
        <v>22</v>
      </c>
      <c r="K1214" s="1709">
        <v>0</v>
      </c>
      <c r="L1214" s="1710">
        <v>0</v>
      </c>
    </row>
    <row r="1215" spans="1:12">
      <c r="A1215" s="1711" t="s">
        <v>1444</v>
      </c>
      <c r="B1215" s="1711" t="s">
        <v>415</v>
      </c>
      <c r="C1215" s="1712">
        <v>3090.396255096799</v>
      </c>
      <c r="D1215" s="1707" t="s">
        <v>21</v>
      </c>
      <c r="E1215" s="1707" t="s">
        <v>21</v>
      </c>
      <c r="F1215" s="1706">
        <v>18</v>
      </c>
      <c r="G1215" s="1707">
        <v>12883.147203886507</v>
      </c>
      <c r="H1215" s="1706">
        <v>55</v>
      </c>
      <c r="I1215" s="1708">
        <v>229.12321238621956</v>
      </c>
      <c r="J1215" s="1706" t="s">
        <v>22</v>
      </c>
      <c r="K1215" s="1709">
        <v>0</v>
      </c>
      <c r="L1215" s="1710">
        <v>0</v>
      </c>
    </row>
    <row r="1216" spans="1:12">
      <c r="A1216" s="1711" t="s">
        <v>1445</v>
      </c>
      <c r="B1216" s="1711" t="s">
        <v>416</v>
      </c>
      <c r="C1216" s="1712">
        <v>3090.396255096799</v>
      </c>
      <c r="D1216" s="1707" t="s">
        <v>21</v>
      </c>
      <c r="E1216" s="1707" t="s">
        <v>21</v>
      </c>
      <c r="F1216" s="1706">
        <v>18</v>
      </c>
      <c r="G1216" s="1707">
        <v>12883.147203886507</v>
      </c>
      <c r="H1216" s="1706">
        <v>55</v>
      </c>
      <c r="I1216" s="1708">
        <v>229.12321238621956</v>
      </c>
      <c r="J1216" s="1706" t="s">
        <v>22</v>
      </c>
      <c r="K1216" s="1709">
        <v>0</v>
      </c>
      <c r="L1216" s="1710">
        <v>0</v>
      </c>
    </row>
    <row r="1217" spans="1:12">
      <c r="A1217" s="1711" t="s">
        <v>1446</v>
      </c>
      <c r="B1217" s="1711" t="s">
        <v>6711</v>
      </c>
      <c r="C1217" s="1712">
        <v>385.05566694223222</v>
      </c>
      <c r="D1217" s="1707" t="s">
        <v>21</v>
      </c>
      <c r="E1217" s="1707" t="s">
        <v>21</v>
      </c>
      <c r="F1217" s="1706">
        <v>5</v>
      </c>
      <c r="G1217" s="1707">
        <v>3344.0952157265388</v>
      </c>
      <c r="H1217" s="1706">
        <v>26</v>
      </c>
      <c r="I1217" s="1708">
        <v>229.12321238621956</v>
      </c>
      <c r="J1217" s="1706" t="s">
        <v>27</v>
      </c>
      <c r="K1217" s="1709">
        <v>0.30000000000000004</v>
      </c>
      <c r="L1217" s="1710">
        <v>1003.2285647179618</v>
      </c>
    </row>
    <row r="1218" spans="1:12">
      <c r="A1218" s="1711" t="s">
        <v>1447</v>
      </c>
      <c r="B1218" s="1711" t="s">
        <v>6712</v>
      </c>
      <c r="C1218" s="1712">
        <v>360.59330692472571</v>
      </c>
      <c r="D1218" s="1707" t="s">
        <v>21</v>
      </c>
      <c r="E1218" s="1707" t="s">
        <v>21</v>
      </c>
      <c r="F1218" s="1706">
        <v>5</v>
      </c>
      <c r="G1218" s="1707">
        <v>1159.6970674966051</v>
      </c>
      <c r="H1218" s="1706">
        <v>5</v>
      </c>
      <c r="I1218" s="1708">
        <v>229.12321238621956</v>
      </c>
      <c r="J1218" s="1706" t="s">
        <v>27</v>
      </c>
      <c r="K1218" s="1709">
        <v>0.4</v>
      </c>
      <c r="L1218" s="1710">
        <v>463.87882699864207</v>
      </c>
    </row>
    <row r="1219" spans="1:12">
      <c r="A1219" s="1711" t="s">
        <v>1448</v>
      </c>
      <c r="B1219" s="1711" t="s">
        <v>417</v>
      </c>
      <c r="C1219" s="1712">
        <v>1503.9821344096601</v>
      </c>
      <c r="D1219" s="1707" t="s">
        <v>21</v>
      </c>
      <c r="E1219" s="1707" t="s">
        <v>21</v>
      </c>
      <c r="F1219" s="1706">
        <v>5</v>
      </c>
      <c r="G1219" s="1707">
        <v>2168.0899082182627</v>
      </c>
      <c r="H1219" s="1706">
        <v>6</v>
      </c>
      <c r="I1219" s="1708">
        <v>229.12321238621956</v>
      </c>
      <c r="J1219" s="1706" t="s">
        <v>22</v>
      </c>
      <c r="K1219" s="1709">
        <v>0</v>
      </c>
      <c r="L1219" s="1710">
        <v>0</v>
      </c>
    </row>
    <row r="1220" spans="1:12">
      <c r="A1220" s="1711" t="s">
        <v>1449</v>
      </c>
      <c r="B1220" s="1711" t="s">
        <v>418</v>
      </c>
      <c r="C1220" s="1712">
        <v>1418.8168810153779</v>
      </c>
      <c r="D1220" s="1707" t="s">
        <v>21</v>
      </c>
      <c r="E1220" s="1707" t="s">
        <v>21</v>
      </c>
      <c r="F1220" s="1706">
        <v>5</v>
      </c>
      <c r="G1220" s="1707">
        <v>8356.1609793134285</v>
      </c>
      <c r="H1220" s="1706">
        <v>65</v>
      </c>
      <c r="I1220" s="1708">
        <v>229.12321238621956</v>
      </c>
      <c r="J1220" s="1706" t="s">
        <v>27</v>
      </c>
      <c r="K1220" s="1709">
        <v>0.30000000000000004</v>
      </c>
      <c r="L1220" s="1710">
        <v>2506.8482937940289</v>
      </c>
    </row>
    <row r="1221" spans="1:12">
      <c r="A1221" s="1711" t="s">
        <v>1450</v>
      </c>
      <c r="B1221" s="1711" t="s">
        <v>419</v>
      </c>
      <c r="C1221" s="1712">
        <v>632.39730711924256</v>
      </c>
      <c r="D1221" s="1707" t="s">
        <v>21</v>
      </c>
      <c r="E1221" s="1707" t="s">
        <v>21</v>
      </c>
      <c r="F1221" s="1706">
        <v>5</v>
      </c>
      <c r="G1221" s="1707">
        <v>3566.9744958860429</v>
      </c>
      <c r="H1221" s="1706">
        <v>13</v>
      </c>
      <c r="I1221" s="1708">
        <v>229.12321238621956</v>
      </c>
      <c r="J1221" s="1706" t="s">
        <v>27</v>
      </c>
      <c r="K1221" s="1709">
        <v>0.30000000000000004</v>
      </c>
      <c r="L1221" s="1710">
        <v>1070.0923487658131</v>
      </c>
    </row>
    <row r="1222" spans="1:12">
      <c r="A1222" s="1711" t="s">
        <v>1451</v>
      </c>
      <c r="B1222" s="1711" t="s">
        <v>420</v>
      </c>
      <c r="C1222" s="1712">
        <v>3162.8925489301946</v>
      </c>
      <c r="D1222" s="1707" t="s">
        <v>21</v>
      </c>
      <c r="E1222" s="1707" t="s">
        <v>21</v>
      </c>
      <c r="F1222" s="1706">
        <v>25</v>
      </c>
      <c r="G1222" s="1707">
        <v>6796.9120315308855</v>
      </c>
      <c r="H1222" s="1706">
        <v>54</v>
      </c>
      <c r="I1222" s="1708">
        <v>229.12321238621956</v>
      </c>
      <c r="J1222" s="1706" t="s">
        <v>27</v>
      </c>
      <c r="K1222" s="1709">
        <v>0.30000000000000004</v>
      </c>
      <c r="L1222" s="1710">
        <v>2039.073609459266</v>
      </c>
    </row>
    <row r="1223" spans="1:12">
      <c r="A1223" s="1711" t="s">
        <v>1452</v>
      </c>
      <c r="B1223" s="1711" t="s">
        <v>421</v>
      </c>
      <c r="C1223" s="1712">
        <v>622.43116044544354</v>
      </c>
      <c r="D1223" s="1707" t="s">
        <v>21</v>
      </c>
      <c r="E1223" s="1707" t="s">
        <v>21</v>
      </c>
      <c r="F1223" s="1706">
        <v>5</v>
      </c>
      <c r="G1223" s="1707">
        <v>4141.3869496304551</v>
      </c>
      <c r="H1223" s="1706">
        <v>20</v>
      </c>
      <c r="I1223" s="1708">
        <v>229.12321238621956</v>
      </c>
      <c r="J1223" s="1706" t="s">
        <v>27</v>
      </c>
      <c r="K1223" s="1709">
        <v>0.30000000000000004</v>
      </c>
      <c r="L1223" s="1710">
        <v>1242.4160848891368</v>
      </c>
    </row>
    <row r="1224" spans="1:12">
      <c r="A1224" s="1711" t="s">
        <v>1453</v>
      </c>
      <c r="B1224" s="1711" t="s">
        <v>422</v>
      </c>
      <c r="C1224" s="1712">
        <v>338.84898690916435</v>
      </c>
      <c r="D1224" s="1707" t="s">
        <v>21</v>
      </c>
      <c r="E1224" s="1707" t="s">
        <v>21</v>
      </c>
      <c r="F1224" s="1706">
        <v>5</v>
      </c>
      <c r="G1224" s="1707">
        <v>3956.5602294981836</v>
      </c>
      <c r="H1224" s="1706">
        <v>30</v>
      </c>
      <c r="I1224" s="1708">
        <v>229.12321238621956</v>
      </c>
      <c r="J1224" s="1706" t="s">
        <v>27</v>
      </c>
      <c r="K1224" s="1709">
        <v>0.30000000000000004</v>
      </c>
      <c r="L1224" s="1710">
        <v>1186.9680688494552</v>
      </c>
    </row>
    <row r="1225" spans="1:12">
      <c r="A1225" s="1711" t="s">
        <v>1454</v>
      </c>
      <c r="B1225" s="1711" t="s">
        <v>6713</v>
      </c>
      <c r="C1225" s="1712">
        <v>744.7429605329761</v>
      </c>
      <c r="D1225" s="1707" t="s">
        <v>21</v>
      </c>
      <c r="E1225" s="1707" t="s">
        <v>21</v>
      </c>
      <c r="F1225" s="1706">
        <v>5</v>
      </c>
      <c r="G1225" s="1707">
        <v>3893.1392961194633</v>
      </c>
      <c r="H1225" s="1706">
        <v>29</v>
      </c>
      <c r="I1225" s="1708">
        <v>229.12321238621956</v>
      </c>
      <c r="J1225" s="1706" t="s">
        <v>27</v>
      </c>
      <c r="K1225" s="1709">
        <v>0.30000000000000004</v>
      </c>
      <c r="L1225" s="1710">
        <v>1167.9417888358391</v>
      </c>
    </row>
    <row r="1226" spans="1:12">
      <c r="A1226" s="1711" t="s">
        <v>1455</v>
      </c>
      <c r="B1226" s="1711" t="s">
        <v>1734</v>
      </c>
      <c r="C1226" s="1712">
        <v>342.47304024509128</v>
      </c>
      <c r="D1226" s="1707" t="s">
        <v>21</v>
      </c>
      <c r="E1226" s="1707" t="s">
        <v>21</v>
      </c>
      <c r="F1226" s="1706">
        <v>5</v>
      </c>
      <c r="G1226" s="1707">
        <v>3439.2266157946201</v>
      </c>
      <c r="H1226" s="1706">
        <v>23</v>
      </c>
      <c r="I1226" s="1708">
        <v>229.12321238621956</v>
      </c>
      <c r="J1226" s="1706" t="s">
        <v>27</v>
      </c>
      <c r="K1226" s="1709">
        <v>0.30000000000000004</v>
      </c>
      <c r="L1226" s="1710">
        <v>1031.7679847383861</v>
      </c>
    </row>
    <row r="1227" spans="1:12">
      <c r="A1227" s="1711" t="s">
        <v>1456</v>
      </c>
      <c r="B1227" s="1711" t="s">
        <v>423</v>
      </c>
      <c r="C1227" s="1712">
        <v>425.82626697140972</v>
      </c>
      <c r="D1227" s="1707" t="s">
        <v>21</v>
      </c>
      <c r="E1227" s="1707" t="s">
        <v>21</v>
      </c>
      <c r="F1227" s="1706">
        <v>5</v>
      </c>
      <c r="G1227" s="1707">
        <v>546.32604039097885</v>
      </c>
      <c r="H1227" s="1706">
        <v>5</v>
      </c>
      <c r="I1227" s="1708">
        <v>229.12321238621956</v>
      </c>
      <c r="J1227" s="1706" t="s">
        <v>22</v>
      </c>
      <c r="K1227" s="1709">
        <v>0</v>
      </c>
      <c r="L1227" s="1710">
        <v>0</v>
      </c>
    </row>
    <row r="1228" spans="1:12">
      <c r="A1228" s="1711" t="s">
        <v>1457</v>
      </c>
      <c r="B1228" s="1711" t="s">
        <v>1735</v>
      </c>
      <c r="C1228" s="1712">
        <v>0</v>
      </c>
      <c r="D1228" s="1707" t="s">
        <v>21</v>
      </c>
      <c r="E1228" s="1707" t="s">
        <v>21</v>
      </c>
      <c r="F1228" s="1706">
        <v>5</v>
      </c>
      <c r="G1228" s="1707">
        <v>0</v>
      </c>
      <c r="H1228" s="1706">
        <v>5</v>
      </c>
      <c r="I1228" s="1708">
        <v>0</v>
      </c>
      <c r="J1228" s="1706" t="s">
        <v>22</v>
      </c>
      <c r="K1228" s="1709">
        <v>0</v>
      </c>
      <c r="L1228" s="1710">
        <v>0</v>
      </c>
    </row>
    <row r="1229" spans="1:12">
      <c r="A1229" s="1711" t="s">
        <v>1458</v>
      </c>
      <c r="B1229" s="1711" t="s">
        <v>1736</v>
      </c>
      <c r="C1229" s="1712">
        <v>0</v>
      </c>
      <c r="D1229" s="1707" t="s">
        <v>21</v>
      </c>
      <c r="E1229" s="1707" t="s">
        <v>21</v>
      </c>
      <c r="F1229" s="1706">
        <v>5</v>
      </c>
      <c r="G1229" s="1707">
        <v>0</v>
      </c>
      <c r="H1229" s="1706">
        <v>5</v>
      </c>
      <c r="I1229" s="1708">
        <v>0</v>
      </c>
      <c r="J1229" s="1706" t="s">
        <v>22</v>
      </c>
      <c r="K1229" s="1709">
        <v>0</v>
      </c>
      <c r="L1229" s="1710">
        <v>0</v>
      </c>
    </row>
    <row r="1230" spans="1:12">
      <c r="A1230" s="1711" t="s">
        <v>1459</v>
      </c>
      <c r="B1230" s="1711" t="s">
        <v>1737</v>
      </c>
      <c r="C1230" s="1712">
        <v>0</v>
      </c>
      <c r="D1230" s="1707" t="s">
        <v>21</v>
      </c>
      <c r="E1230" s="1707" t="s">
        <v>21</v>
      </c>
      <c r="F1230" s="1706">
        <v>5</v>
      </c>
      <c r="G1230" s="1707">
        <v>0</v>
      </c>
      <c r="H1230" s="1706">
        <v>5</v>
      </c>
      <c r="I1230" s="1708">
        <v>0</v>
      </c>
      <c r="J1230" s="1706" t="s">
        <v>22</v>
      </c>
      <c r="K1230" s="1709">
        <v>0</v>
      </c>
      <c r="L1230" s="1710">
        <v>0</v>
      </c>
    </row>
    <row r="1231" spans="1:12">
      <c r="A1231" s="1711" t="s">
        <v>1460</v>
      </c>
      <c r="B1231" s="1711" t="s">
        <v>1738</v>
      </c>
      <c r="C1231" s="1712">
        <v>1267.770982955599</v>
      </c>
      <c r="D1231" s="1707" t="s">
        <v>21</v>
      </c>
      <c r="E1231" s="1707" t="s">
        <v>21</v>
      </c>
      <c r="F1231" s="1706">
        <v>5</v>
      </c>
      <c r="G1231" s="1707">
        <v>1267.770982955599</v>
      </c>
      <c r="H1231" s="1706">
        <v>5</v>
      </c>
      <c r="I1231" s="1708">
        <v>207.72569990077736</v>
      </c>
      <c r="J1231" s="1706" t="s">
        <v>27</v>
      </c>
      <c r="K1231" s="1709">
        <v>0.4</v>
      </c>
      <c r="L1231" s="1710">
        <v>507.10839318223964</v>
      </c>
    </row>
    <row r="1232" spans="1:12">
      <c r="A1232" s="1711" t="s">
        <v>1461</v>
      </c>
      <c r="B1232" s="1711" t="s">
        <v>1739</v>
      </c>
      <c r="C1232" s="1712">
        <v>1785.1056179489619</v>
      </c>
      <c r="D1232" s="1707" t="s">
        <v>21</v>
      </c>
      <c r="E1232" s="1707" t="s">
        <v>21</v>
      </c>
      <c r="F1232" s="1706">
        <v>21</v>
      </c>
      <c r="G1232" s="1707">
        <v>1785.1056179489619</v>
      </c>
      <c r="H1232" s="1706">
        <v>21</v>
      </c>
      <c r="I1232" s="1708">
        <v>207.72569990077736</v>
      </c>
      <c r="J1232" s="1706" t="s">
        <v>27</v>
      </c>
      <c r="K1232" s="1709">
        <v>0.30000000000000004</v>
      </c>
      <c r="L1232" s="1710">
        <v>535.53168538468867</v>
      </c>
    </row>
    <row r="1233" spans="1:12">
      <c r="A1233" s="1711" t="s">
        <v>1462</v>
      </c>
      <c r="B1233" s="1711" t="s">
        <v>1740</v>
      </c>
      <c r="C1233" s="1712">
        <v>3561.4688901728236</v>
      </c>
      <c r="D1233" s="1707" t="s">
        <v>21</v>
      </c>
      <c r="E1233" s="1707" t="s">
        <v>21</v>
      </c>
      <c r="F1233" s="1706">
        <v>37</v>
      </c>
      <c r="G1233" s="1707">
        <v>3561.4688901728236</v>
      </c>
      <c r="H1233" s="1706">
        <v>37</v>
      </c>
      <c r="I1233" s="1708">
        <v>207.72569990077736</v>
      </c>
      <c r="J1233" s="1706" t="s">
        <v>27</v>
      </c>
      <c r="K1233" s="1709">
        <v>0.30000000000000004</v>
      </c>
      <c r="L1233" s="1710">
        <v>1068.4406670518472</v>
      </c>
    </row>
    <row r="1234" spans="1:12">
      <c r="A1234" s="1711" t="s">
        <v>1463</v>
      </c>
      <c r="B1234" s="1711" t="s">
        <v>1741</v>
      </c>
      <c r="C1234" s="1712">
        <v>5893.7396296475181</v>
      </c>
      <c r="D1234" s="1707" t="s">
        <v>21</v>
      </c>
      <c r="E1234" s="1707" t="s">
        <v>21</v>
      </c>
      <c r="F1234" s="1706">
        <v>66</v>
      </c>
      <c r="G1234" s="1707">
        <v>5893.7396296475181</v>
      </c>
      <c r="H1234" s="1706">
        <v>66</v>
      </c>
      <c r="I1234" s="1708">
        <v>207.72569990077736</v>
      </c>
      <c r="J1234" s="1706" t="s">
        <v>27</v>
      </c>
      <c r="K1234" s="1709">
        <v>0.30000000000000004</v>
      </c>
      <c r="L1234" s="1710">
        <v>1768.1218888942558</v>
      </c>
    </row>
    <row r="1235" spans="1:12">
      <c r="A1235" s="1711" t="s">
        <v>1464</v>
      </c>
      <c r="B1235" s="1711" t="s">
        <v>1742</v>
      </c>
      <c r="C1235" s="1712">
        <v>1586.9689599006615</v>
      </c>
      <c r="D1235" s="1707" t="s">
        <v>21</v>
      </c>
      <c r="E1235" s="1707" t="s">
        <v>21</v>
      </c>
      <c r="F1235" s="1706">
        <v>8</v>
      </c>
      <c r="G1235" s="1707">
        <v>1586.9689599006615</v>
      </c>
      <c r="H1235" s="1706">
        <v>8</v>
      </c>
      <c r="I1235" s="1708">
        <v>207.72569990077736</v>
      </c>
      <c r="J1235" s="1706" t="s">
        <v>22</v>
      </c>
      <c r="K1235" s="1709">
        <v>0</v>
      </c>
      <c r="L1235" s="1710">
        <v>0</v>
      </c>
    </row>
    <row r="1236" spans="1:12">
      <c r="A1236" s="1711" t="s">
        <v>1465</v>
      </c>
      <c r="B1236" s="1711" t="s">
        <v>1743</v>
      </c>
      <c r="C1236" s="1712">
        <v>2213.4173796065193</v>
      </c>
      <c r="D1236" s="1707" t="s">
        <v>21</v>
      </c>
      <c r="E1236" s="1707" t="s">
        <v>21</v>
      </c>
      <c r="F1236" s="1706">
        <v>16</v>
      </c>
      <c r="G1236" s="1707">
        <v>2213.4173796065193</v>
      </c>
      <c r="H1236" s="1706">
        <v>16</v>
      </c>
      <c r="I1236" s="1708">
        <v>207.72569990077736</v>
      </c>
      <c r="J1236" s="1706" t="s">
        <v>22</v>
      </c>
      <c r="K1236" s="1709">
        <v>0</v>
      </c>
      <c r="L1236" s="1710">
        <v>0</v>
      </c>
    </row>
    <row r="1237" spans="1:12">
      <c r="A1237" s="1711" t="s">
        <v>1466</v>
      </c>
      <c r="B1237" s="1711" t="s">
        <v>1744</v>
      </c>
      <c r="C1237" s="1712">
        <v>3714.0836413076599</v>
      </c>
      <c r="D1237" s="1707" t="s">
        <v>21</v>
      </c>
      <c r="E1237" s="1707" t="s">
        <v>21</v>
      </c>
      <c r="F1237" s="1706">
        <v>35</v>
      </c>
      <c r="G1237" s="1707">
        <v>3714.0836413076599</v>
      </c>
      <c r="H1237" s="1706">
        <v>35</v>
      </c>
      <c r="I1237" s="1708">
        <v>207.72569990077736</v>
      </c>
      <c r="J1237" s="1706" t="s">
        <v>22</v>
      </c>
      <c r="K1237" s="1709">
        <v>0</v>
      </c>
      <c r="L1237" s="1710">
        <v>0</v>
      </c>
    </row>
    <row r="1238" spans="1:12">
      <c r="A1238" s="1711" t="s">
        <v>1467</v>
      </c>
      <c r="B1238" s="1711" t="s">
        <v>1745</v>
      </c>
      <c r="C1238" s="1712">
        <v>6963.2061468673828</v>
      </c>
      <c r="D1238" s="1707" t="s">
        <v>21</v>
      </c>
      <c r="E1238" s="1707" t="s">
        <v>21</v>
      </c>
      <c r="F1238" s="1706">
        <v>71</v>
      </c>
      <c r="G1238" s="1707">
        <v>6963.2061468673828</v>
      </c>
      <c r="H1238" s="1706">
        <v>71</v>
      </c>
      <c r="I1238" s="1708">
        <v>207.72569990077736</v>
      </c>
      <c r="J1238" s="1706" t="s">
        <v>22</v>
      </c>
      <c r="K1238" s="1709">
        <v>0</v>
      </c>
      <c r="L1238" s="1710">
        <v>0</v>
      </c>
    </row>
    <row r="1239" spans="1:12">
      <c r="A1239" s="1711" t="s">
        <v>1468</v>
      </c>
      <c r="B1239" s="1711" t="s">
        <v>1746</v>
      </c>
      <c r="C1239" s="1712">
        <v>3446.2120796677546</v>
      </c>
      <c r="D1239" s="1707" t="s">
        <v>21</v>
      </c>
      <c r="E1239" s="1707" t="s">
        <v>21</v>
      </c>
      <c r="F1239" s="1706">
        <v>21</v>
      </c>
      <c r="G1239" s="1707">
        <v>3446.2120796677546</v>
      </c>
      <c r="H1239" s="1706">
        <v>21</v>
      </c>
      <c r="I1239" s="1708">
        <v>207.72569990077736</v>
      </c>
      <c r="J1239" s="1706" t="s">
        <v>22</v>
      </c>
      <c r="K1239" s="1709">
        <v>0</v>
      </c>
      <c r="L1239" s="1710">
        <v>0</v>
      </c>
    </row>
    <row r="1240" spans="1:12">
      <c r="A1240" s="1711" t="s">
        <v>1469</v>
      </c>
      <c r="B1240" s="1711" t="s">
        <v>1747</v>
      </c>
      <c r="C1240" s="1712">
        <v>4983.5749393710184</v>
      </c>
      <c r="D1240" s="1707" t="s">
        <v>21</v>
      </c>
      <c r="E1240" s="1707" t="s">
        <v>21</v>
      </c>
      <c r="F1240" s="1706">
        <v>32</v>
      </c>
      <c r="G1240" s="1707">
        <v>4983.5749393710184</v>
      </c>
      <c r="H1240" s="1706">
        <v>32</v>
      </c>
      <c r="I1240" s="1708">
        <v>207.72569990077736</v>
      </c>
      <c r="J1240" s="1706" t="s">
        <v>22</v>
      </c>
      <c r="K1240" s="1709">
        <v>0</v>
      </c>
      <c r="L1240" s="1710">
        <v>0</v>
      </c>
    </row>
    <row r="1241" spans="1:12">
      <c r="A1241" s="1711" t="s">
        <v>1470</v>
      </c>
      <c r="B1241" s="1711" t="s">
        <v>1748</v>
      </c>
      <c r="C1241" s="1712">
        <v>6399.4011443630216</v>
      </c>
      <c r="D1241" s="1707" t="s">
        <v>21</v>
      </c>
      <c r="E1241" s="1707" t="s">
        <v>21</v>
      </c>
      <c r="F1241" s="1706">
        <v>47</v>
      </c>
      <c r="G1241" s="1707">
        <v>6399.4011443630216</v>
      </c>
      <c r="H1241" s="1706">
        <v>47</v>
      </c>
      <c r="I1241" s="1708">
        <v>207.72569990077736</v>
      </c>
      <c r="J1241" s="1706" t="s">
        <v>22</v>
      </c>
      <c r="K1241" s="1709">
        <v>0</v>
      </c>
      <c r="L1241" s="1710">
        <v>0</v>
      </c>
    </row>
    <row r="1242" spans="1:12">
      <c r="A1242" s="1711" t="s">
        <v>1471</v>
      </c>
      <c r="B1242" s="1711" t="s">
        <v>1749</v>
      </c>
      <c r="C1242" s="1712">
        <v>9539.0996748176822</v>
      </c>
      <c r="D1242" s="1707" t="s">
        <v>21</v>
      </c>
      <c r="E1242" s="1707" t="s">
        <v>21</v>
      </c>
      <c r="F1242" s="1706">
        <v>85</v>
      </c>
      <c r="G1242" s="1707">
        <v>9539.0996748176822</v>
      </c>
      <c r="H1242" s="1706">
        <v>85</v>
      </c>
      <c r="I1242" s="1708">
        <v>207.72569990077736</v>
      </c>
      <c r="J1242" s="1706" t="s">
        <v>22</v>
      </c>
      <c r="K1242" s="1709">
        <v>0</v>
      </c>
      <c r="L1242" s="1710">
        <v>0</v>
      </c>
    </row>
    <row r="1243" spans="1:12">
      <c r="A1243" s="1711" t="s">
        <v>1472</v>
      </c>
      <c r="B1243" s="1711" t="s">
        <v>1750</v>
      </c>
      <c r="C1243" s="1712">
        <v>3858.5121514345128</v>
      </c>
      <c r="D1243" s="1707" t="s">
        <v>21</v>
      </c>
      <c r="E1243" s="1707" t="s">
        <v>21</v>
      </c>
      <c r="F1243" s="1706">
        <v>19</v>
      </c>
      <c r="G1243" s="1707">
        <v>3858.5121514345128</v>
      </c>
      <c r="H1243" s="1706">
        <v>19</v>
      </c>
      <c r="I1243" s="1708">
        <v>207.72569990077736</v>
      </c>
      <c r="J1243" s="1706" t="s">
        <v>22</v>
      </c>
      <c r="K1243" s="1709">
        <v>0</v>
      </c>
      <c r="L1243" s="1710">
        <v>0</v>
      </c>
    </row>
    <row r="1244" spans="1:12">
      <c r="A1244" s="1711" t="s">
        <v>1473</v>
      </c>
      <c r="B1244" s="1711" t="s">
        <v>1751</v>
      </c>
      <c r="C1244" s="1712">
        <v>5456.5450035012836</v>
      </c>
      <c r="D1244" s="1707" t="s">
        <v>21</v>
      </c>
      <c r="E1244" s="1707" t="s">
        <v>21</v>
      </c>
      <c r="F1244" s="1706">
        <v>31</v>
      </c>
      <c r="G1244" s="1707">
        <v>5456.5450035012836</v>
      </c>
      <c r="H1244" s="1706">
        <v>31</v>
      </c>
      <c r="I1244" s="1708">
        <v>207.72569990077736</v>
      </c>
      <c r="J1244" s="1706" t="s">
        <v>22</v>
      </c>
      <c r="K1244" s="1709">
        <v>0</v>
      </c>
      <c r="L1244" s="1710">
        <v>0</v>
      </c>
    </row>
    <row r="1245" spans="1:12">
      <c r="A1245" s="1711" t="s">
        <v>1474</v>
      </c>
      <c r="B1245" s="1711" t="s">
        <v>1752</v>
      </c>
      <c r="C1245" s="1712">
        <v>7408.7838094469025</v>
      </c>
      <c r="D1245" s="1707" t="s">
        <v>21</v>
      </c>
      <c r="E1245" s="1707" t="s">
        <v>21</v>
      </c>
      <c r="F1245" s="1706">
        <v>44</v>
      </c>
      <c r="G1245" s="1707">
        <v>7408.7838094469025</v>
      </c>
      <c r="H1245" s="1706">
        <v>44</v>
      </c>
      <c r="I1245" s="1708">
        <v>207.72569990077736</v>
      </c>
      <c r="J1245" s="1706" t="s">
        <v>22</v>
      </c>
      <c r="K1245" s="1709">
        <v>0</v>
      </c>
      <c r="L1245" s="1710">
        <v>0</v>
      </c>
    </row>
    <row r="1246" spans="1:12">
      <c r="A1246" s="1711" t="s">
        <v>1475</v>
      </c>
      <c r="B1246" s="1711" t="s">
        <v>1753</v>
      </c>
      <c r="C1246" s="1712">
        <v>11417.053361508813</v>
      </c>
      <c r="D1246" s="1707" t="s">
        <v>21</v>
      </c>
      <c r="E1246" s="1707" t="s">
        <v>21</v>
      </c>
      <c r="F1246" s="1706">
        <v>93</v>
      </c>
      <c r="G1246" s="1707">
        <v>11417.053361508813</v>
      </c>
      <c r="H1246" s="1706">
        <v>93</v>
      </c>
      <c r="I1246" s="1708">
        <v>207.72569990077736</v>
      </c>
      <c r="J1246" s="1706" t="s">
        <v>22</v>
      </c>
      <c r="K1246" s="1709">
        <v>0</v>
      </c>
      <c r="L1246" s="1710">
        <v>0</v>
      </c>
    </row>
    <row r="1247" spans="1:12">
      <c r="A1247" s="1711" t="s">
        <v>1476</v>
      </c>
      <c r="B1247" s="1711" t="s">
        <v>1754</v>
      </c>
      <c r="C1247" s="1712">
        <v>5825.0772118150098</v>
      </c>
      <c r="D1247" s="1707" t="s">
        <v>21</v>
      </c>
      <c r="E1247" s="1707" t="s">
        <v>21</v>
      </c>
      <c r="F1247" s="1706">
        <v>22</v>
      </c>
      <c r="G1247" s="1707">
        <v>5825.0772118150098</v>
      </c>
      <c r="H1247" s="1706">
        <v>22</v>
      </c>
      <c r="I1247" s="1708">
        <v>207.72569990077736</v>
      </c>
      <c r="J1247" s="1706" t="s">
        <v>22</v>
      </c>
      <c r="K1247" s="1709">
        <v>0</v>
      </c>
      <c r="L1247" s="1710">
        <v>0</v>
      </c>
    </row>
    <row r="1248" spans="1:12">
      <c r="A1248" s="1711" t="s">
        <v>1477</v>
      </c>
      <c r="B1248" s="1711" t="s">
        <v>1755</v>
      </c>
      <c r="C1248" s="1712">
        <v>7117.6095698730696</v>
      </c>
      <c r="D1248" s="1707" t="s">
        <v>21</v>
      </c>
      <c r="E1248" s="1707" t="s">
        <v>21</v>
      </c>
      <c r="F1248" s="1706">
        <v>33</v>
      </c>
      <c r="G1248" s="1707">
        <v>7117.6095698730696</v>
      </c>
      <c r="H1248" s="1706">
        <v>33</v>
      </c>
      <c r="I1248" s="1708">
        <v>207.72569990077736</v>
      </c>
      <c r="J1248" s="1706" t="s">
        <v>22</v>
      </c>
      <c r="K1248" s="1709">
        <v>0</v>
      </c>
      <c r="L1248" s="1710">
        <v>0</v>
      </c>
    </row>
    <row r="1249" spans="1:12">
      <c r="A1249" s="1711" t="s">
        <v>1478</v>
      </c>
      <c r="B1249" s="1711" t="s">
        <v>1756</v>
      </c>
      <c r="C1249" s="1712">
        <v>9285.1510184838935</v>
      </c>
      <c r="D1249" s="1707" t="s">
        <v>21</v>
      </c>
      <c r="E1249" s="1707" t="s">
        <v>21</v>
      </c>
      <c r="F1249" s="1706">
        <v>50</v>
      </c>
      <c r="G1249" s="1707">
        <v>9285.1510184838935</v>
      </c>
      <c r="H1249" s="1706">
        <v>50</v>
      </c>
      <c r="I1249" s="1708">
        <v>207.72569990077736</v>
      </c>
      <c r="J1249" s="1706" t="s">
        <v>22</v>
      </c>
      <c r="K1249" s="1709">
        <v>0</v>
      </c>
      <c r="L1249" s="1710">
        <v>0</v>
      </c>
    </row>
    <row r="1250" spans="1:12">
      <c r="A1250" s="1711" t="s">
        <v>1479</v>
      </c>
      <c r="B1250" s="1711" t="s">
        <v>1757</v>
      </c>
      <c r="C1250" s="1712">
        <v>13976.310216280392</v>
      </c>
      <c r="D1250" s="1707" t="s">
        <v>21</v>
      </c>
      <c r="E1250" s="1707" t="s">
        <v>21</v>
      </c>
      <c r="F1250" s="1706">
        <v>97</v>
      </c>
      <c r="G1250" s="1707">
        <v>13976.310216280392</v>
      </c>
      <c r="H1250" s="1706">
        <v>97</v>
      </c>
      <c r="I1250" s="1708">
        <v>207.72569990077736</v>
      </c>
      <c r="J1250" s="1706" t="s">
        <v>22</v>
      </c>
      <c r="K1250" s="1709">
        <v>0</v>
      </c>
      <c r="L1250" s="1710">
        <v>0</v>
      </c>
    </row>
    <row r="1251" spans="1:12">
      <c r="A1251" s="1711" t="s">
        <v>1480</v>
      </c>
      <c r="B1251" s="1711" t="s">
        <v>1758</v>
      </c>
      <c r="C1251" s="1712">
        <v>8170.0797218650514</v>
      </c>
      <c r="D1251" s="1707" t="s">
        <v>21</v>
      </c>
      <c r="E1251" s="1707" t="s">
        <v>21</v>
      </c>
      <c r="F1251" s="1706">
        <v>32</v>
      </c>
      <c r="G1251" s="1707">
        <v>8170.0797218650514</v>
      </c>
      <c r="H1251" s="1706">
        <v>32</v>
      </c>
      <c r="I1251" s="1708">
        <v>207.72569990077736</v>
      </c>
      <c r="J1251" s="1706" t="s">
        <v>22</v>
      </c>
      <c r="K1251" s="1709">
        <v>0</v>
      </c>
      <c r="L1251" s="1710">
        <v>0</v>
      </c>
    </row>
    <row r="1252" spans="1:12">
      <c r="A1252" s="1711" t="s">
        <v>1481</v>
      </c>
      <c r="B1252" s="1711" t="s">
        <v>1759</v>
      </c>
      <c r="C1252" s="1712">
        <v>13495.342290349652</v>
      </c>
      <c r="D1252" s="1707" t="s">
        <v>21</v>
      </c>
      <c r="E1252" s="1707" t="s">
        <v>21</v>
      </c>
      <c r="F1252" s="1706">
        <v>50</v>
      </c>
      <c r="G1252" s="1707">
        <v>13495.342290349652</v>
      </c>
      <c r="H1252" s="1706">
        <v>50</v>
      </c>
      <c r="I1252" s="1708">
        <v>207.72569990077736</v>
      </c>
      <c r="J1252" s="1706" t="s">
        <v>22</v>
      </c>
      <c r="K1252" s="1709">
        <v>0</v>
      </c>
      <c r="L1252" s="1710">
        <v>0</v>
      </c>
    </row>
    <row r="1253" spans="1:12">
      <c r="A1253" s="1711" t="s">
        <v>1482</v>
      </c>
      <c r="B1253" s="1711" t="s">
        <v>1760</v>
      </c>
      <c r="C1253" s="1712">
        <v>14270.390594730883</v>
      </c>
      <c r="D1253" s="1707" t="s">
        <v>21</v>
      </c>
      <c r="E1253" s="1707" t="s">
        <v>21</v>
      </c>
      <c r="F1253" s="1706">
        <v>73</v>
      </c>
      <c r="G1253" s="1707">
        <v>14270.390594730883</v>
      </c>
      <c r="H1253" s="1706">
        <v>73</v>
      </c>
      <c r="I1253" s="1708">
        <v>207.72569990077736</v>
      </c>
      <c r="J1253" s="1706" t="s">
        <v>22</v>
      </c>
      <c r="K1253" s="1709">
        <v>0</v>
      </c>
      <c r="L1253" s="1710">
        <v>0</v>
      </c>
    </row>
    <row r="1254" spans="1:12">
      <c r="A1254" s="1711" t="s">
        <v>1483</v>
      </c>
      <c r="B1254" s="1711" t="s">
        <v>1761</v>
      </c>
      <c r="C1254" s="1712">
        <v>24147.598733377767</v>
      </c>
      <c r="D1254" s="1707" t="s">
        <v>21</v>
      </c>
      <c r="E1254" s="1707" t="s">
        <v>21</v>
      </c>
      <c r="F1254" s="1706">
        <v>128</v>
      </c>
      <c r="G1254" s="1707">
        <v>24147.598733377767</v>
      </c>
      <c r="H1254" s="1706">
        <v>128</v>
      </c>
      <c r="I1254" s="1708">
        <v>207.72569990077736</v>
      </c>
      <c r="J1254" s="1706" t="s">
        <v>22</v>
      </c>
      <c r="K1254" s="1709">
        <v>0</v>
      </c>
      <c r="L1254" s="1710">
        <v>0</v>
      </c>
    </row>
    <row r="1255" spans="1:12">
      <c r="A1255" s="1711" t="s">
        <v>1484</v>
      </c>
      <c r="B1255" s="1711" t="s">
        <v>6714</v>
      </c>
      <c r="C1255" s="1712">
        <v>883.83335531766136</v>
      </c>
      <c r="D1255" s="1707" t="s">
        <v>21</v>
      </c>
      <c r="E1255" s="1707" t="s">
        <v>21</v>
      </c>
      <c r="F1255" s="1706">
        <v>5</v>
      </c>
      <c r="G1255" s="1707">
        <v>3653.2388016594541</v>
      </c>
      <c r="H1255" s="1706">
        <v>24</v>
      </c>
      <c r="I1255" s="1708">
        <v>195.75765726982641</v>
      </c>
      <c r="J1255" s="1706" t="s">
        <v>27</v>
      </c>
      <c r="K1255" s="1709">
        <v>0.30000000000000004</v>
      </c>
      <c r="L1255" s="1710">
        <v>1095.9716404978365</v>
      </c>
    </row>
    <row r="1256" spans="1:12">
      <c r="A1256" s="1711" t="s">
        <v>1485</v>
      </c>
      <c r="B1256" s="1711" t="s">
        <v>6715</v>
      </c>
      <c r="C1256" s="1712">
        <v>459.73958399667384</v>
      </c>
      <c r="D1256" s="1707" t="s">
        <v>21</v>
      </c>
      <c r="E1256" s="1707" t="s">
        <v>21</v>
      </c>
      <c r="F1256" s="1706">
        <v>5</v>
      </c>
      <c r="G1256" s="1707">
        <v>2396.4954060423038</v>
      </c>
      <c r="H1256" s="1706">
        <v>14</v>
      </c>
      <c r="I1256" s="1708">
        <v>195.75765726982641</v>
      </c>
      <c r="J1256" s="1706" t="s">
        <v>27</v>
      </c>
      <c r="K1256" s="1709">
        <v>0.30000000000000004</v>
      </c>
      <c r="L1256" s="1710">
        <v>718.94862181269127</v>
      </c>
    </row>
    <row r="1257" spans="1:12">
      <c r="A1257" s="1711" t="s">
        <v>1486</v>
      </c>
      <c r="B1257" s="1711" t="s">
        <v>6716</v>
      </c>
      <c r="C1257" s="1712">
        <v>352.80214596961451</v>
      </c>
      <c r="D1257" s="1707" t="s">
        <v>21</v>
      </c>
      <c r="E1257" s="1707" t="s">
        <v>21</v>
      </c>
      <c r="F1257" s="1706">
        <v>5</v>
      </c>
      <c r="G1257" s="1707">
        <v>1604.0615704058901</v>
      </c>
      <c r="H1257" s="1706">
        <v>13</v>
      </c>
      <c r="I1257" s="1708">
        <v>195.75765726982641</v>
      </c>
      <c r="J1257" s="1706" t="s">
        <v>27</v>
      </c>
      <c r="K1257" s="1709">
        <v>0.4</v>
      </c>
      <c r="L1257" s="1710">
        <v>641.62462816235609</v>
      </c>
    </row>
    <row r="1258" spans="1:12">
      <c r="A1258" s="1711" t="s">
        <v>1487</v>
      </c>
      <c r="B1258" s="1711" t="s">
        <v>6717</v>
      </c>
      <c r="C1258" s="1712">
        <v>312.58635730986572</v>
      </c>
      <c r="D1258" s="1707" t="s">
        <v>21</v>
      </c>
      <c r="E1258" s="1707" t="s">
        <v>21</v>
      </c>
      <c r="F1258" s="1706">
        <v>5</v>
      </c>
      <c r="G1258" s="1707">
        <v>424.0937713209874</v>
      </c>
      <c r="H1258" s="1706">
        <v>5</v>
      </c>
      <c r="I1258" s="1708">
        <v>195.75765726982641</v>
      </c>
      <c r="J1258" s="1706" t="s">
        <v>27</v>
      </c>
      <c r="K1258" s="1709">
        <v>1</v>
      </c>
      <c r="L1258" s="1710">
        <v>424.0937713209874</v>
      </c>
    </row>
    <row r="1259" spans="1:12">
      <c r="A1259" s="1711" t="s">
        <v>1488</v>
      </c>
      <c r="B1259" s="1711" t="s">
        <v>424</v>
      </c>
      <c r="C1259" s="1712">
        <v>3672.983512095193</v>
      </c>
      <c r="D1259" s="1707" t="s">
        <v>21</v>
      </c>
      <c r="E1259" s="1707" t="s">
        <v>21</v>
      </c>
      <c r="F1259" s="1706">
        <v>36</v>
      </c>
      <c r="G1259" s="1707">
        <v>3672.983512095193</v>
      </c>
      <c r="H1259" s="1706">
        <v>36</v>
      </c>
      <c r="I1259" s="1708">
        <v>195.75765726982641</v>
      </c>
      <c r="J1259" s="1706" t="s">
        <v>27</v>
      </c>
      <c r="K1259" s="1709">
        <v>0.30000000000000004</v>
      </c>
      <c r="L1259" s="1710">
        <v>1101.8950536285581</v>
      </c>
    </row>
    <row r="1260" spans="1:12">
      <c r="A1260" s="1711" t="s">
        <v>1489</v>
      </c>
      <c r="B1260" s="1711" t="s">
        <v>425</v>
      </c>
      <c r="C1260" s="1712">
        <v>2587.520402176111</v>
      </c>
      <c r="D1260" s="1707" t="s">
        <v>21</v>
      </c>
      <c r="E1260" s="1707" t="s">
        <v>21</v>
      </c>
      <c r="F1260" s="1706">
        <v>19</v>
      </c>
      <c r="G1260" s="1707">
        <v>2411.1193291913037</v>
      </c>
      <c r="H1260" s="1706">
        <v>18</v>
      </c>
      <c r="I1260" s="1708">
        <v>195.75765726982641</v>
      </c>
      <c r="J1260" s="1706" t="s">
        <v>27</v>
      </c>
      <c r="K1260" s="1709">
        <v>0.30000000000000004</v>
      </c>
      <c r="L1260" s="1710">
        <v>723.33579875739122</v>
      </c>
    </row>
    <row r="1261" spans="1:12">
      <c r="A1261" s="1711" t="s">
        <v>1490</v>
      </c>
      <c r="B1261" s="1711" t="s">
        <v>426</v>
      </c>
      <c r="C1261" s="1712">
        <v>1285.0772467183369</v>
      </c>
      <c r="D1261" s="1707" t="s">
        <v>21</v>
      </c>
      <c r="E1261" s="1707" t="s">
        <v>21</v>
      </c>
      <c r="F1261" s="1706">
        <v>11</v>
      </c>
      <c r="G1261" s="1707">
        <v>1764.0107298480727</v>
      </c>
      <c r="H1261" s="1706">
        <v>14</v>
      </c>
      <c r="I1261" s="1708">
        <v>195.75765726982641</v>
      </c>
      <c r="J1261" s="1706" t="s">
        <v>27</v>
      </c>
      <c r="K1261" s="1709">
        <v>0.30000000000000004</v>
      </c>
      <c r="L1261" s="1710">
        <v>529.20321895442191</v>
      </c>
    </row>
    <row r="1262" spans="1:12">
      <c r="A1262" s="1711" t="s">
        <v>1491</v>
      </c>
      <c r="B1262" s="1711" t="s">
        <v>6718</v>
      </c>
      <c r="C1262" s="1712">
        <v>745.58978259663138</v>
      </c>
      <c r="D1262" s="1707" t="s">
        <v>21</v>
      </c>
      <c r="E1262" s="1707" t="s">
        <v>21</v>
      </c>
      <c r="F1262" s="1706">
        <v>5</v>
      </c>
      <c r="G1262" s="1707">
        <v>914.90919200928545</v>
      </c>
      <c r="H1262" s="1706">
        <v>6</v>
      </c>
      <c r="I1262" s="1708">
        <v>195.75765726982641</v>
      </c>
      <c r="J1262" s="1706" t="s">
        <v>27</v>
      </c>
      <c r="K1262" s="1709">
        <v>0.65</v>
      </c>
      <c r="L1262" s="1710">
        <v>594.69097480603557</v>
      </c>
    </row>
    <row r="1263" spans="1:12">
      <c r="A1263" s="1711" t="s">
        <v>1492</v>
      </c>
      <c r="B1263" s="1711" t="s">
        <v>6719</v>
      </c>
      <c r="C1263" s="1712">
        <v>745.58978259663138</v>
      </c>
      <c r="D1263" s="1707" t="s">
        <v>21</v>
      </c>
      <c r="E1263" s="1707" t="s">
        <v>21</v>
      </c>
      <c r="F1263" s="1706">
        <v>5</v>
      </c>
      <c r="G1263" s="1707">
        <v>696.46433997110432</v>
      </c>
      <c r="H1263" s="1706">
        <v>5</v>
      </c>
      <c r="I1263" s="1708">
        <v>195.75765726982641</v>
      </c>
      <c r="J1263" s="1706" t="s">
        <v>27</v>
      </c>
      <c r="K1263" s="1709">
        <v>1</v>
      </c>
      <c r="L1263" s="1710">
        <v>696.46433997110432</v>
      </c>
    </row>
    <row r="1264" spans="1:12">
      <c r="A1264" s="1711" t="s">
        <v>1493</v>
      </c>
      <c r="B1264" s="1711" t="s">
        <v>6720</v>
      </c>
      <c r="C1264" s="1712">
        <v>502.69735824686006</v>
      </c>
      <c r="D1264" s="1707" t="s">
        <v>21</v>
      </c>
      <c r="E1264" s="1707" t="s">
        <v>21</v>
      </c>
      <c r="F1264" s="1706">
        <v>5</v>
      </c>
      <c r="G1264" s="1707">
        <v>550.22510848110869</v>
      </c>
      <c r="H1264" s="1706">
        <v>5</v>
      </c>
      <c r="I1264" s="1708">
        <v>195.75765726982641</v>
      </c>
      <c r="J1264" s="1706" t="s">
        <v>27</v>
      </c>
      <c r="K1264" s="1709">
        <v>1</v>
      </c>
      <c r="L1264" s="1710">
        <v>550.22510848110869</v>
      </c>
    </row>
    <row r="1265" spans="1:12">
      <c r="A1265" s="1711" t="s">
        <v>1494</v>
      </c>
      <c r="B1265" s="1711" t="s">
        <v>6721</v>
      </c>
      <c r="C1265" s="1712">
        <v>3720.8744462235773</v>
      </c>
      <c r="D1265" s="1707" t="s">
        <v>21</v>
      </c>
      <c r="E1265" s="1707" t="s">
        <v>21</v>
      </c>
      <c r="F1265" s="1706">
        <v>26</v>
      </c>
      <c r="G1265" s="1707">
        <v>2838.869081299541</v>
      </c>
      <c r="H1265" s="1706">
        <v>18</v>
      </c>
      <c r="I1265" s="1708">
        <v>195.75765726982641</v>
      </c>
      <c r="J1265" s="1706" t="s">
        <v>22</v>
      </c>
      <c r="K1265" s="1709">
        <v>0</v>
      </c>
      <c r="L1265" s="1710">
        <v>0</v>
      </c>
    </row>
    <row r="1266" spans="1:12">
      <c r="A1266" s="1711" t="s">
        <v>1495</v>
      </c>
      <c r="B1266" s="1711" t="s">
        <v>6722</v>
      </c>
      <c r="C1266" s="1712">
        <v>3590.1731330793937</v>
      </c>
      <c r="D1266" s="1707" t="s">
        <v>21</v>
      </c>
      <c r="E1266" s="1707" t="s">
        <v>21</v>
      </c>
      <c r="F1266" s="1706">
        <v>6</v>
      </c>
      <c r="G1266" s="1707">
        <v>2223.7503138447464</v>
      </c>
      <c r="H1266" s="1706">
        <v>15</v>
      </c>
      <c r="I1266" s="1708">
        <v>195.75765726982641</v>
      </c>
      <c r="J1266" s="1706" t="s">
        <v>22</v>
      </c>
      <c r="K1266" s="1709">
        <v>0</v>
      </c>
      <c r="L1266" s="1710">
        <v>0</v>
      </c>
    </row>
    <row r="1267" spans="1:12">
      <c r="A1267" s="1711" t="s">
        <v>1496</v>
      </c>
      <c r="B1267" s="1711" t="s">
        <v>1762</v>
      </c>
      <c r="C1267" s="1712">
        <v>2160.684645264686</v>
      </c>
      <c r="D1267" s="1707" t="s">
        <v>21</v>
      </c>
      <c r="E1267" s="1707" t="s">
        <v>21</v>
      </c>
      <c r="F1267" s="1706">
        <v>15</v>
      </c>
      <c r="G1267" s="1707">
        <v>1015.9876124634258</v>
      </c>
      <c r="H1267" s="1706">
        <v>5</v>
      </c>
      <c r="I1267" s="1708">
        <v>195.75765726982641</v>
      </c>
      <c r="J1267" s="1706" t="s">
        <v>27</v>
      </c>
      <c r="K1267" s="1709">
        <v>0.4</v>
      </c>
      <c r="L1267" s="1710">
        <v>406.3950449853703</v>
      </c>
    </row>
    <row r="1268" spans="1:12">
      <c r="A1268" s="1711" t="s">
        <v>1497</v>
      </c>
      <c r="B1268" s="1711" t="s">
        <v>1763</v>
      </c>
      <c r="C1268" s="1712">
        <v>856.41349941328713</v>
      </c>
      <c r="D1268" s="1707" t="s">
        <v>21</v>
      </c>
      <c r="E1268" s="1707" t="s">
        <v>21</v>
      </c>
      <c r="F1268" s="1706">
        <v>5</v>
      </c>
      <c r="G1268" s="1707">
        <v>1015.9876124634258</v>
      </c>
      <c r="H1268" s="1706">
        <v>5</v>
      </c>
      <c r="I1268" s="1708">
        <v>195.75765726982641</v>
      </c>
      <c r="J1268" s="1706" t="s">
        <v>27</v>
      </c>
      <c r="K1268" s="1709">
        <v>1</v>
      </c>
      <c r="L1268" s="1710">
        <v>1015.9876124634258</v>
      </c>
    </row>
    <row r="1269" spans="1:12">
      <c r="A1269" s="1711" t="s">
        <v>1498</v>
      </c>
      <c r="B1269" s="1711" t="s">
        <v>1764</v>
      </c>
      <c r="C1269" s="1712">
        <v>182.7990393624946</v>
      </c>
      <c r="D1269" s="1707" t="s">
        <v>21</v>
      </c>
      <c r="E1269" s="1707" t="s">
        <v>21</v>
      </c>
      <c r="F1269" s="1706">
        <v>5</v>
      </c>
      <c r="G1269" s="1707">
        <v>2887.310826730602</v>
      </c>
      <c r="H1269" s="1706">
        <v>23</v>
      </c>
      <c r="I1269" s="1708">
        <v>195.75765726982641</v>
      </c>
      <c r="J1269" s="1706" t="s">
        <v>27</v>
      </c>
      <c r="K1269" s="1709">
        <v>0.30000000000000004</v>
      </c>
      <c r="L1269" s="1710">
        <v>866.19324801918071</v>
      </c>
    </row>
    <row r="1270" spans="1:12">
      <c r="A1270" s="1711" t="s">
        <v>1499</v>
      </c>
      <c r="B1270" s="1711" t="s">
        <v>427</v>
      </c>
      <c r="C1270" s="1712">
        <v>998.99675011603279</v>
      </c>
      <c r="D1270" s="1707" t="s">
        <v>21</v>
      </c>
      <c r="E1270" s="1707" t="s">
        <v>21</v>
      </c>
      <c r="F1270" s="1706">
        <v>9</v>
      </c>
      <c r="G1270" s="1707">
        <v>1285.9912419151492</v>
      </c>
      <c r="H1270" s="1706">
        <v>6</v>
      </c>
      <c r="I1270" s="1708">
        <v>195.75765726982641</v>
      </c>
      <c r="J1270" s="1706" t="s">
        <v>27</v>
      </c>
      <c r="K1270" s="1709">
        <v>0.4</v>
      </c>
      <c r="L1270" s="1710">
        <v>514.39649676605973</v>
      </c>
    </row>
    <row r="1271" spans="1:12">
      <c r="A1271" s="1711" t="s">
        <v>1500</v>
      </c>
      <c r="B1271" s="1711" t="s">
        <v>1765</v>
      </c>
      <c r="C1271" s="1712">
        <v>1227.4955493191512</v>
      </c>
      <c r="D1271" s="1707" t="s">
        <v>21</v>
      </c>
      <c r="E1271" s="1707" t="s">
        <v>21</v>
      </c>
      <c r="F1271" s="1706">
        <v>5</v>
      </c>
      <c r="G1271" s="1707">
        <v>2910.1607066509137</v>
      </c>
      <c r="H1271" s="1706">
        <v>25</v>
      </c>
      <c r="I1271" s="1708">
        <v>195.75765726982641</v>
      </c>
      <c r="J1271" s="1706" t="s">
        <v>27</v>
      </c>
      <c r="K1271" s="1709">
        <v>0.30000000000000004</v>
      </c>
      <c r="L1271" s="1710">
        <v>873.04821199527419</v>
      </c>
    </row>
    <row r="1272" spans="1:12">
      <c r="A1272" s="1711" t="s">
        <v>1501</v>
      </c>
      <c r="B1272" s="1711" t="s">
        <v>1766</v>
      </c>
      <c r="C1272" s="1712">
        <v>533.77319493848415</v>
      </c>
      <c r="D1272" s="1707" t="s">
        <v>21</v>
      </c>
      <c r="E1272" s="1707" t="s">
        <v>21</v>
      </c>
      <c r="F1272" s="1706">
        <v>5</v>
      </c>
      <c r="G1272" s="1707">
        <v>1494.3821467883934</v>
      </c>
      <c r="H1272" s="1706">
        <v>9</v>
      </c>
      <c r="I1272" s="1708">
        <v>195.75765726982641</v>
      </c>
      <c r="J1272" s="1706" t="s">
        <v>27</v>
      </c>
      <c r="K1272" s="1709">
        <v>0.4</v>
      </c>
      <c r="L1272" s="1710">
        <v>597.75285871535732</v>
      </c>
    </row>
    <row r="1273" spans="1:12">
      <c r="A1273" s="1711" t="s">
        <v>1502</v>
      </c>
      <c r="B1273" s="1711" t="s">
        <v>6723</v>
      </c>
      <c r="C1273" s="1712">
        <v>872.86541295591167</v>
      </c>
      <c r="D1273" s="1707" t="s">
        <v>21</v>
      </c>
      <c r="E1273" s="1707" t="s">
        <v>21</v>
      </c>
      <c r="F1273" s="1706">
        <v>5</v>
      </c>
      <c r="G1273" s="1707">
        <v>1690.8911141030749</v>
      </c>
      <c r="H1273" s="1706">
        <v>9</v>
      </c>
      <c r="I1273" s="1708">
        <v>195.75765726982641</v>
      </c>
      <c r="J1273" s="1706" t="s">
        <v>27</v>
      </c>
      <c r="K1273" s="1709">
        <v>0.4</v>
      </c>
      <c r="L1273" s="1710">
        <v>676.35644564123004</v>
      </c>
    </row>
    <row r="1274" spans="1:12">
      <c r="A1274" s="1711" t="s">
        <v>1503</v>
      </c>
      <c r="B1274" s="1711" t="s">
        <v>6724</v>
      </c>
      <c r="C1274" s="1712">
        <v>2173.4805780200609</v>
      </c>
      <c r="D1274" s="1707" t="s">
        <v>21</v>
      </c>
      <c r="E1274" s="1707" t="s">
        <v>21</v>
      </c>
      <c r="F1274" s="1706">
        <v>28</v>
      </c>
      <c r="G1274" s="1707">
        <v>1887.4000814177566</v>
      </c>
      <c r="H1274" s="1706">
        <v>16</v>
      </c>
      <c r="I1274" s="1708">
        <v>195.75765726982641</v>
      </c>
      <c r="J1274" s="1706" t="s">
        <v>27</v>
      </c>
      <c r="K1274" s="1709">
        <v>0.30000000000000004</v>
      </c>
      <c r="L1274" s="1710">
        <v>566.2200244253271</v>
      </c>
    </row>
    <row r="1275" spans="1:12">
      <c r="A1275" s="1711" t="s">
        <v>1504</v>
      </c>
      <c r="B1275" s="1711" t="s">
        <v>6725</v>
      </c>
      <c r="C1275" s="1712">
        <v>797.00381162047643</v>
      </c>
      <c r="D1275" s="1707" t="s">
        <v>21</v>
      </c>
      <c r="E1275" s="1707" t="s">
        <v>21</v>
      </c>
      <c r="F1275" s="1706">
        <v>5</v>
      </c>
      <c r="G1275" s="1707">
        <v>439.01574616615039</v>
      </c>
      <c r="H1275" s="1706">
        <v>5</v>
      </c>
      <c r="I1275" s="1708">
        <v>195.75765726982641</v>
      </c>
      <c r="J1275" s="1706" t="s">
        <v>22</v>
      </c>
      <c r="K1275" s="1709">
        <v>0</v>
      </c>
      <c r="L1275" s="1710">
        <v>0</v>
      </c>
    </row>
    <row r="1276" spans="1:12">
      <c r="A1276" s="1711" t="s">
        <v>1505</v>
      </c>
      <c r="B1276" s="1711" t="s">
        <v>6726</v>
      </c>
      <c r="C1276" s="1712">
        <v>266.88659746924208</v>
      </c>
      <c r="D1276" s="1707" t="s">
        <v>21</v>
      </c>
      <c r="E1276" s="1707" t="s">
        <v>21</v>
      </c>
      <c r="F1276" s="1706">
        <v>5</v>
      </c>
      <c r="G1276" s="1707">
        <v>154.88870145637213</v>
      </c>
      <c r="H1276" s="1706">
        <v>5</v>
      </c>
      <c r="I1276" s="1708">
        <v>195.75765726982641</v>
      </c>
      <c r="J1276" s="1706" t="s">
        <v>22</v>
      </c>
      <c r="K1276" s="1709">
        <v>0</v>
      </c>
      <c r="L1276" s="1710">
        <v>0</v>
      </c>
    </row>
    <row r="1277" spans="1:12">
      <c r="A1277" s="1711" t="s">
        <v>1506</v>
      </c>
      <c r="B1277" s="1711" t="s">
        <v>428</v>
      </c>
      <c r="C1277" s="1712">
        <v>2487.8949257235513</v>
      </c>
      <c r="D1277" s="1707" t="s">
        <v>21</v>
      </c>
      <c r="E1277" s="1707" t="s">
        <v>21</v>
      </c>
      <c r="F1277" s="1706">
        <v>20</v>
      </c>
      <c r="G1277" s="1707">
        <v>3719.0464558299527</v>
      </c>
      <c r="H1277" s="1706">
        <v>30</v>
      </c>
      <c r="I1277" s="1708">
        <v>195.75765726982641</v>
      </c>
      <c r="J1277" s="1706" t="s">
        <v>27</v>
      </c>
      <c r="K1277" s="1709">
        <v>0.30000000000000004</v>
      </c>
      <c r="L1277" s="1710">
        <v>1115.713936748986</v>
      </c>
    </row>
    <row r="1278" spans="1:12">
      <c r="A1278" s="1711" t="s">
        <v>1507</v>
      </c>
      <c r="B1278" s="1711" t="s">
        <v>429</v>
      </c>
      <c r="C1278" s="1712">
        <v>1604.0615704058901</v>
      </c>
      <c r="D1278" s="1707" t="s">
        <v>21</v>
      </c>
      <c r="E1278" s="1707" t="s">
        <v>21</v>
      </c>
      <c r="F1278" s="1706">
        <v>10</v>
      </c>
      <c r="G1278" s="1707">
        <v>2079.3390727483757</v>
      </c>
      <c r="H1278" s="1706">
        <v>11</v>
      </c>
      <c r="I1278" s="1708">
        <v>195.75765726982641</v>
      </c>
      <c r="J1278" s="1706" t="s">
        <v>27</v>
      </c>
      <c r="K1278" s="1709">
        <v>0.30000000000000004</v>
      </c>
      <c r="L1278" s="1710">
        <v>623.80172182451281</v>
      </c>
    </row>
    <row r="1279" spans="1:12">
      <c r="A1279" s="1711" t="s">
        <v>1508</v>
      </c>
      <c r="B1279" s="1711" t="s">
        <v>430</v>
      </c>
      <c r="C1279" s="1712">
        <v>941.41505271684707</v>
      </c>
      <c r="D1279" s="1707" t="s">
        <v>21</v>
      </c>
      <c r="E1279" s="1707" t="s">
        <v>21</v>
      </c>
      <c r="F1279" s="1706">
        <v>5</v>
      </c>
      <c r="G1279" s="1707">
        <v>977.06086539253363</v>
      </c>
      <c r="H1279" s="1706">
        <v>5</v>
      </c>
      <c r="I1279" s="1708">
        <v>195.75765726982641</v>
      </c>
      <c r="J1279" s="1706" t="s">
        <v>27</v>
      </c>
      <c r="K1279" s="1709">
        <v>0.65</v>
      </c>
      <c r="L1279" s="1710">
        <v>635.08956250514689</v>
      </c>
    </row>
    <row r="1280" spans="1:12">
      <c r="A1280" s="1711" t="s">
        <v>1509</v>
      </c>
      <c r="B1280" s="1711" t="s">
        <v>6727</v>
      </c>
      <c r="C1280" s="1712">
        <v>7929.303268544355</v>
      </c>
      <c r="D1280" s="1707" t="s">
        <v>21</v>
      </c>
      <c r="E1280" s="1707" t="s">
        <v>21</v>
      </c>
      <c r="F1280" s="1706">
        <v>16</v>
      </c>
      <c r="G1280" s="1707">
        <v>7929.303268544355</v>
      </c>
      <c r="H1280" s="1706">
        <v>16</v>
      </c>
      <c r="I1280" s="1708">
        <v>195.75765726982641</v>
      </c>
      <c r="J1280" s="1706" t="s">
        <v>22</v>
      </c>
      <c r="K1280" s="1709">
        <v>0</v>
      </c>
      <c r="L1280" s="1710">
        <v>0</v>
      </c>
    </row>
    <row r="1281" spans="1:12">
      <c r="A1281" s="1711" t="s">
        <v>1510</v>
      </c>
      <c r="B1281" s="1711" t="s">
        <v>6728</v>
      </c>
      <c r="C1281" s="1712">
        <v>7929.303268544355</v>
      </c>
      <c r="D1281" s="1707" t="s">
        <v>21</v>
      </c>
      <c r="E1281" s="1707" t="s">
        <v>21</v>
      </c>
      <c r="F1281" s="1706">
        <v>16</v>
      </c>
      <c r="G1281" s="1707">
        <v>7929.303268544355</v>
      </c>
      <c r="H1281" s="1706">
        <v>16</v>
      </c>
      <c r="I1281" s="1708">
        <v>195.75765726982641</v>
      </c>
      <c r="J1281" s="1706" t="s">
        <v>22</v>
      </c>
      <c r="K1281" s="1709">
        <v>0</v>
      </c>
      <c r="L1281" s="1710">
        <v>0</v>
      </c>
    </row>
    <row r="1282" spans="1:12">
      <c r="A1282" s="1711" t="s">
        <v>1511</v>
      </c>
      <c r="B1282" s="1711" t="s">
        <v>6729</v>
      </c>
      <c r="C1282" s="1712">
        <v>7929.303268544355</v>
      </c>
      <c r="D1282" s="1707" t="s">
        <v>21</v>
      </c>
      <c r="E1282" s="1707" t="s">
        <v>21</v>
      </c>
      <c r="F1282" s="1706">
        <v>16</v>
      </c>
      <c r="G1282" s="1707">
        <v>7929.303268544355</v>
      </c>
      <c r="H1282" s="1706">
        <v>16</v>
      </c>
      <c r="I1282" s="1708">
        <v>195.75765726982641</v>
      </c>
      <c r="J1282" s="1706" t="s">
        <v>22</v>
      </c>
      <c r="K1282" s="1709">
        <v>0</v>
      </c>
      <c r="L1282" s="1710">
        <v>0</v>
      </c>
    </row>
    <row r="1283" spans="1:12">
      <c r="A1283" s="1711" t="s">
        <v>1512</v>
      </c>
      <c r="B1283" s="1711" t="s">
        <v>6730</v>
      </c>
      <c r="C1283" s="1712">
        <v>2120.4989813818297</v>
      </c>
      <c r="D1283" s="1707" t="s">
        <v>21</v>
      </c>
      <c r="E1283" s="1707" t="s">
        <v>21</v>
      </c>
      <c r="F1283" s="1706">
        <v>7</v>
      </c>
      <c r="G1283" s="1707">
        <v>3267.5328286045901</v>
      </c>
      <c r="H1283" s="1706">
        <v>7</v>
      </c>
      <c r="I1283" s="1708">
        <v>195.75765726982641</v>
      </c>
      <c r="J1283" s="1706" t="s">
        <v>22</v>
      </c>
      <c r="K1283" s="1709">
        <v>0</v>
      </c>
      <c r="L1283" s="1710">
        <v>0</v>
      </c>
    </row>
    <row r="1284" spans="1:12">
      <c r="A1284" s="1711" t="s">
        <v>1513</v>
      </c>
      <c r="B1284" s="1711" t="s">
        <v>6731</v>
      </c>
      <c r="C1284" s="1712">
        <v>2120.4989813818297</v>
      </c>
      <c r="D1284" s="1707" t="s">
        <v>21</v>
      </c>
      <c r="E1284" s="1707" t="s">
        <v>21</v>
      </c>
      <c r="F1284" s="1706">
        <v>7</v>
      </c>
      <c r="G1284" s="1707">
        <v>2376.3875117124294</v>
      </c>
      <c r="H1284" s="1706">
        <v>9</v>
      </c>
      <c r="I1284" s="1708">
        <v>195.75765726982641</v>
      </c>
      <c r="J1284" s="1706" t="s">
        <v>22</v>
      </c>
      <c r="K1284" s="1709">
        <v>0</v>
      </c>
      <c r="L1284" s="1710">
        <v>0</v>
      </c>
    </row>
    <row r="1285" spans="1:12">
      <c r="A1285" s="1711" t="s">
        <v>1514</v>
      </c>
      <c r="B1285" s="1711" t="s">
        <v>6732</v>
      </c>
      <c r="C1285" s="1712">
        <v>2120.4989813818297</v>
      </c>
      <c r="D1285" s="1707" t="s">
        <v>21</v>
      </c>
      <c r="E1285" s="1707" t="s">
        <v>21</v>
      </c>
      <c r="F1285" s="1706">
        <v>7</v>
      </c>
      <c r="G1285" s="1707">
        <v>1464.49121531334</v>
      </c>
      <c r="H1285" s="1706">
        <v>10</v>
      </c>
      <c r="I1285" s="1708">
        <v>193.22904716150924</v>
      </c>
      <c r="J1285" s="1706" t="s">
        <v>22</v>
      </c>
      <c r="K1285" s="1709">
        <v>0</v>
      </c>
      <c r="L1285" s="1710">
        <v>0</v>
      </c>
    </row>
    <row r="1286" spans="1:12">
      <c r="A1286" s="1711" t="s">
        <v>6733</v>
      </c>
      <c r="B1286" s="1711" t="s">
        <v>6734</v>
      </c>
      <c r="C1286" s="1712">
        <v>874.69340334953665</v>
      </c>
      <c r="D1286" s="1707" t="s">
        <v>21</v>
      </c>
      <c r="E1286" s="1707" t="s">
        <v>21</v>
      </c>
      <c r="F1286" s="1706">
        <v>7</v>
      </c>
      <c r="G1286" s="1707">
        <v>803.40177799816365</v>
      </c>
      <c r="H1286" s="1706">
        <v>5</v>
      </c>
      <c r="I1286" s="1708">
        <v>195.75765726982641</v>
      </c>
      <c r="J1286" s="1706" t="s">
        <v>27</v>
      </c>
      <c r="K1286" s="1709">
        <v>0.65</v>
      </c>
      <c r="L1286" s="1710">
        <v>522.21115569880635</v>
      </c>
    </row>
    <row r="1287" spans="1:12">
      <c r="A1287" s="1711" t="s">
        <v>1515</v>
      </c>
      <c r="B1287" s="1711" t="s">
        <v>6735</v>
      </c>
      <c r="C1287" s="1712">
        <v>856.41349941328713</v>
      </c>
      <c r="D1287" s="1707" t="s">
        <v>21</v>
      </c>
      <c r="E1287" s="1707" t="s">
        <v>21</v>
      </c>
      <c r="F1287" s="1706">
        <v>5</v>
      </c>
      <c r="G1287" s="1707">
        <v>501.78336305004757</v>
      </c>
      <c r="H1287" s="1706">
        <v>5</v>
      </c>
      <c r="I1287" s="1708">
        <v>195.75765726982641</v>
      </c>
      <c r="J1287" s="1706" t="s">
        <v>27</v>
      </c>
      <c r="K1287" s="1709">
        <v>1</v>
      </c>
      <c r="L1287" s="1710">
        <v>501.78336305004757</v>
      </c>
    </row>
    <row r="1288" spans="1:12">
      <c r="A1288" s="1711" t="s">
        <v>1516</v>
      </c>
      <c r="B1288" s="1711" t="s">
        <v>6736</v>
      </c>
      <c r="C1288" s="1712">
        <v>455.16960801261149</v>
      </c>
      <c r="D1288" s="1707" t="s">
        <v>21</v>
      </c>
      <c r="E1288" s="1707" t="s">
        <v>21</v>
      </c>
      <c r="F1288" s="1706">
        <v>5</v>
      </c>
      <c r="G1288" s="1707">
        <v>353.71614116642701</v>
      </c>
      <c r="H1288" s="1706">
        <v>5</v>
      </c>
      <c r="I1288" s="1708">
        <v>195.75765726982641</v>
      </c>
      <c r="J1288" s="1706" t="s">
        <v>27</v>
      </c>
      <c r="K1288" s="1709">
        <v>1</v>
      </c>
      <c r="L1288" s="1710">
        <v>353.71614116642701</v>
      </c>
    </row>
    <row r="1289" spans="1:12">
      <c r="A1289" s="1711" t="s">
        <v>1517</v>
      </c>
      <c r="B1289" s="1711" t="s">
        <v>1767</v>
      </c>
      <c r="C1289" s="1712">
        <v>2412.0333243881159</v>
      </c>
      <c r="D1289" s="1707" t="s">
        <v>21</v>
      </c>
      <c r="E1289" s="1707" t="s">
        <v>21</v>
      </c>
      <c r="F1289" s="1706">
        <v>26</v>
      </c>
      <c r="G1289" s="1707">
        <v>3847.0057833836986</v>
      </c>
      <c r="H1289" s="1706">
        <v>36</v>
      </c>
      <c r="I1289" s="1708">
        <v>195.75765726982641</v>
      </c>
      <c r="J1289" s="1706" t="s">
        <v>27</v>
      </c>
      <c r="K1289" s="1709">
        <v>0.30000000000000004</v>
      </c>
      <c r="L1289" s="1710">
        <v>1154.1017350151099</v>
      </c>
    </row>
    <row r="1290" spans="1:12">
      <c r="A1290" s="1711" t="s">
        <v>1518</v>
      </c>
      <c r="B1290" s="1711" t="s">
        <v>1768</v>
      </c>
      <c r="C1290" s="1712">
        <v>733.02414784360337</v>
      </c>
      <c r="D1290" s="1707" t="s">
        <v>21</v>
      </c>
      <c r="E1290" s="1707" t="s">
        <v>21</v>
      </c>
      <c r="F1290" s="1706">
        <v>5</v>
      </c>
      <c r="G1290" s="1707">
        <v>2645.1020995752961</v>
      </c>
      <c r="H1290" s="1706">
        <v>25</v>
      </c>
      <c r="I1290" s="1708">
        <v>195.75765726982641</v>
      </c>
      <c r="J1290" s="1706" t="s">
        <v>27</v>
      </c>
      <c r="K1290" s="1709">
        <v>0.30000000000000004</v>
      </c>
      <c r="L1290" s="1710">
        <v>793.53062987258897</v>
      </c>
    </row>
    <row r="1291" spans="1:12">
      <c r="A1291" s="1711" t="s">
        <v>1519</v>
      </c>
      <c r="B1291" s="1711" t="s">
        <v>1769</v>
      </c>
      <c r="C1291" s="1712">
        <v>452.42762242217407</v>
      </c>
      <c r="D1291" s="1707" t="s">
        <v>21</v>
      </c>
      <c r="E1291" s="1707" t="s">
        <v>21</v>
      </c>
      <c r="F1291" s="1706">
        <v>5</v>
      </c>
      <c r="G1291" s="1707">
        <v>1710.0850132361365</v>
      </c>
      <c r="H1291" s="1706">
        <v>10</v>
      </c>
      <c r="I1291" s="1708">
        <v>195.75765726982641</v>
      </c>
      <c r="J1291" s="1706" t="s">
        <v>27</v>
      </c>
      <c r="K1291" s="1709">
        <v>0.4</v>
      </c>
      <c r="L1291" s="1710">
        <v>684.03400529445469</v>
      </c>
    </row>
    <row r="1292" spans="1:12">
      <c r="A1292" s="1711" t="s">
        <v>1520</v>
      </c>
      <c r="B1292" s="1711" t="s">
        <v>1770</v>
      </c>
      <c r="C1292" s="1712">
        <v>2532.6806903673623</v>
      </c>
      <c r="D1292" s="1707" t="s">
        <v>21</v>
      </c>
      <c r="E1292" s="1707" t="s">
        <v>21</v>
      </c>
      <c r="F1292" s="1706">
        <v>38</v>
      </c>
      <c r="G1292" s="1707">
        <v>3036.2920438110355</v>
      </c>
      <c r="H1292" s="1706">
        <v>40</v>
      </c>
      <c r="I1292" s="1708">
        <v>195.75765726982641</v>
      </c>
      <c r="J1292" s="1706" t="s">
        <v>27</v>
      </c>
      <c r="K1292" s="1709">
        <v>0.30000000000000004</v>
      </c>
      <c r="L1292" s="1710">
        <v>910.88761314331077</v>
      </c>
    </row>
    <row r="1293" spans="1:12">
      <c r="A1293" s="1711" t="s">
        <v>1521</v>
      </c>
      <c r="B1293" s="1711" t="s">
        <v>1771</v>
      </c>
      <c r="C1293" s="1712">
        <v>621.51673383248169</v>
      </c>
      <c r="D1293" s="1707" t="s">
        <v>21</v>
      </c>
      <c r="E1293" s="1707" t="s">
        <v>21</v>
      </c>
      <c r="F1293" s="1706">
        <v>5</v>
      </c>
      <c r="G1293" s="1707">
        <v>1825.2484080345084</v>
      </c>
      <c r="H1293" s="1706">
        <v>15</v>
      </c>
      <c r="I1293" s="1708">
        <v>195.75765726982641</v>
      </c>
      <c r="J1293" s="1706" t="s">
        <v>27</v>
      </c>
      <c r="K1293" s="1709">
        <v>0.30000000000000004</v>
      </c>
      <c r="L1293" s="1710">
        <v>547.57452241035264</v>
      </c>
    </row>
    <row r="1294" spans="1:12">
      <c r="A1294" s="1711" t="s">
        <v>1522</v>
      </c>
      <c r="B1294" s="1711" t="s">
        <v>1772</v>
      </c>
      <c r="C1294" s="1712">
        <v>211.70679442447047</v>
      </c>
      <c r="D1294" s="1707" t="s">
        <v>21</v>
      </c>
      <c r="E1294" s="1707" t="s">
        <v>21</v>
      </c>
      <c r="F1294" s="1706">
        <v>5</v>
      </c>
      <c r="G1294" s="1707">
        <v>699.20632556154158</v>
      </c>
      <c r="H1294" s="1706">
        <v>5</v>
      </c>
      <c r="I1294" s="1708">
        <v>195.75765726982641</v>
      </c>
      <c r="J1294" s="1706" t="s">
        <v>27</v>
      </c>
      <c r="K1294" s="1709">
        <v>0.65</v>
      </c>
      <c r="L1294" s="1710">
        <v>454.48411161500206</v>
      </c>
    </row>
    <row r="1295" spans="1:12">
      <c r="A1295" s="1711" t="s">
        <v>1523</v>
      </c>
      <c r="B1295" s="1711" t="s">
        <v>6737</v>
      </c>
      <c r="C1295" s="1712">
        <v>434.1477184859246</v>
      </c>
      <c r="D1295" s="1707" t="s">
        <v>21</v>
      </c>
      <c r="E1295" s="1707" t="s">
        <v>21</v>
      </c>
      <c r="F1295" s="1706">
        <v>5</v>
      </c>
      <c r="G1295" s="1707">
        <v>1341.7449489207104</v>
      </c>
      <c r="H1295" s="1706">
        <v>8</v>
      </c>
      <c r="I1295" s="1708">
        <v>195.75765726982641</v>
      </c>
      <c r="J1295" s="1706" t="s">
        <v>27</v>
      </c>
      <c r="K1295" s="1709">
        <v>0.4</v>
      </c>
      <c r="L1295" s="1710">
        <v>536.69797956828415</v>
      </c>
    </row>
    <row r="1296" spans="1:12">
      <c r="A1296" s="1711" t="s">
        <v>1524</v>
      </c>
      <c r="B1296" s="1711" t="s">
        <v>6738</v>
      </c>
      <c r="C1296" s="1712">
        <v>300.70441975130359</v>
      </c>
      <c r="D1296" s="1707" t="s">
        <v>21</v>
      </c>
      <c r="E1296" s="1707" t="s">
        <v>21</v>
      </c>
      <c r="F1296" s="1706">
        <v>5</v>
      </c>
      <c r="G1296" s="1707">
        <v>419.52379533692505</v>
      </c>
      <c r="H1296" s="1706">
        <v>5</v>
      </c>
      <c r="I1296" s="1708">
        <v>195.75765726982641</v>
      </c>
      <c r="J1296" s="1706" t="s">
        <v>27</v>
      </c>
      <c r="K1296" s="1709">
        <v>1</v>
      </c>
      <c r="L1296" s="1710">
        <v>419.52379533692505</v>
      </c>
    </row>
    <row r="1297" spans="1:13">
      <c r="A1297" s="1711" t="s">
        <v>1525</v>
      </c>
      <c r="B1297" s="1711" t="s">
        <v>6739</v>
      </c>
      <c r="C1297" s="1712">
        <v>452.42762242217407</v>
      </c>
      <c r="D1297" s="1707" t="s">
        <v>21</v>
      </c>
      <c r="E1297" s="1707" t="s">
        <v>21</v>
      </c>
      <c r="F1297" s="1706">
        <v>5</v>
      </c>
      <c r="G1297" s="1707">
        <v>643.45261855598085</v>
      </c>
      <c r="H1297" s="1706">
        <v>5</v>
      </c>
      <c r="I1297" s="1708">
        <v>195.75765726982641</v>
      </c>
      <c r="J1297" s="1706" t="s">
        <v>27</v>
      </c>
      <c r="K1297" s="1709">
        <v>0.65</v>
      </c>
      <c r="L1297" s="1710">
        <v>418.24420206138757</v>
      </c>
    </row>
    <row r="1298" spans="1:13">
      <c r="A1298" s="1711" t="s">
        <v>1526</v>
      </c>
      <c r="B1298" s="1711" t="s">
        <v>6740</v>
      </c>
      <c r="C1298" s="1712">
        <v>322.64030447480292</v>
      </c>
      <c r="D1298" s="1707" t="s">
        <v>21</v>
      </c>
      <c r="E1298" s="1707" t="s">
        <v>21</v>
      </c>
      <c r="F1298" s="1706">
        <v>5</v>
      </c>
      <c r="G1298" s="1707">
        <v>357.37212195367692</v>
      </c>
      <c r="H1298" s="1706">
        <v>5</v>
      </c>
      <c r="I1298" s="1708">
        <v>195.75765726982641</v>
      </c>
      <c r="J1298" s="1706" t="s">
        <v>27</v>
      </c>
      <c r="K1298" s="1709">
        <v>1</v>
      </c>
      <c r="L1298" s="1710">
        <v>357.37212195367692</v>
      </c>
    </row>
    <row r="1299" spans="1:13">
      <c r="A1299" s="1711" t="s">
        <v>1527</v>
      </c>
      <c r="B1299" s="1711" t="s">
        <v>6741</v>
      </c>
      <c r="C1299" s="1712">
        <v>542.91314690660886</v>
      </c>
      <c r="D1299" s="1707" t="s">
        <v>21</v>
      </c>
      <c r="E1299" s="1707" t="s">
        <v>21</v>
      </c>
      <c r="F1299" s="1706">
        <v>5</v>
      </c>
      <c r="G1299" s="1707">
        <v>2197.2444531371848</v>
      </c>
      <c r="H1299" s="1706">
        <v>10</v>
      </c>
      <c r="I1299" s="1708">
        <v>195.75765726982641</v>
      </c>
      <c r="J1299" s="1706" t="s">
        <v>27</v>
      </c>
      <c r="K1299" s="1709">
        <v>0.30000000000000004</v>
      </c>
      <c r="L1299" s="1710">
        <v>659.17333594115553</v>
      </c>
    </row>
    <row r="1300" spans="1:13">
      <c r="A1300" s="1711" t="s">
        <v>1528</v>
      </c>
      <c r="B1300" s="1711" t="s">
        <v>6742</v>
      </c>
      <c r="C1300" s="1712">
        <v>458.82558879986146</v>
      </c>
      <c r="D1300" s="1707" t="s">
        <v>21</v>
      </c>
      <c r="E1300" s="1707" t="s">
        <v>21</v>
      </c>
      <c r="F1300" s="1706">
        <v>5</v>
      </c>
      <c r="G1300" s="1707">
        <v>569.41900761417071</v>
      </c>
      <c r="H1300" s="1706">
        <v>5</v>
      </c>
      <c r="I1300" s="1708">
        <v>195.75765726982641</v>
      </c>
      <c r="J1300" s="1706" t="s">
        <v>27</v>
      </c>
      <c r="K1300" s="1709">
        <v>1</v>
      </c>
      <c r="L1300" s="1710">
        <v>569.41900761417071</v>
      </c>
    </row>
    <row r="1301" spans="1:13">
      <c r="A1301" s="1711" t="s">
        <v>1529</v>
      </c>
      <c r="B1301" s="1711" t="s">
        <v>6743</v>
      </c>
      <c r="C1301" s="1712">
        <v>3454.9018439511478</v>
      </c>
      <c r="D1301" s="1707" t="s">
        <v>21</v>
      </c>
      <c r="E1301" s="1707" t="s">
        <v>21</v>
      </c>
      <c r="F1301" s="1706">
        <v>80</v>
      </c>
      <c r="G1301" s="1707">
        <v>3646.8408352817669</v>
      </c>
      <c r="H1301" s="1706">
        <v>52</v>
      </c>
      <c r="I1301" s="1708">
        <v>195.75765726982641</v>
      </c>
      <c r="J1301" s="1706" t="s">
        <v>27</v>
      </c>
      <c r="K1301" s="1709">
        <v>0.30000000000000004</v>
      </c>
      <c r="L1301" s="1710">
        <v>1094.0522505845302</v>
      </c>
    </row>
    <row r="1302" spans="1:13">
      <c r="A1302" s="1711" t="s">
        <v>1530</v>
      </c>
      <c r="B1302" s="1711" t="s">
        <v>6744</v>
      </c>
      <c r="C1302" s="1712">
        <v>2333.4297374622438</v>
      </c>
      <c r="D1302" s="1707" t="s">
        <v>21</v>
      </c>
      <c r="E1302" s="1707" t="s">
        <v>21</v>
      </c>
      <c r="F1302" s="1706">
        <v>48</v>
      </c>
      <c r="G1302" s="1707">
        <v>2609.4562868996099</v>
      </c>
      <c r="H1302" s="1706">
        <v>34</v>
      </c>
      <c r="I1302" s="1708">
        <v>195.75765726982641</v>
      </c>
      <c r="J1302" s="1706" t="s">
        <v>27</v>
      </c>
      <c r="K1302" s="1709">
        <v>0.30000000000000004</v>
      </c>
      <c r="L1302" s="1710">
        <v>782.83688606988312</v>
      </c>
    </row>
    <row r="1303" spans="1:13">
      <c r="A1303" s="1711" t="s">
        <v>1531</v>
      </c>
      <c r="B1303" s="1711" t="s">
        <v>6745</v>
      </c>
      <c r="C1303" s="1712">
        <v>259.57463589474236</v>
      </c>
      <c r="D1303" s="1707" t="s">
        <v>21</v>
      </c>
      <c r="E1303" s="1707" t="s">
        <v>21</v>
      </c>
      <c r="F1303" s="1706">
        <v>5</v>
      </c>
      <c r="G1303" s="1707">
        <v>828.9936435089129</v>
      </c>
      <c r="H1303" s="1706">
        <v>5</v>
      </c>
      <c r="I1303" s="1708">
        <v>195.75765726982641</v>
      </c>
      <c r="J1303" s="1706" t="s">
        <v>27</v>
      </c>
      <c r="K1303" s="1709">
        <v>0.4</v>
      </c>
      <c r="L1303" s="1710">
        <v>331.59745740356516</v>
      </c>
    </row>
    <row r="1304" spans="1:13">
      <c r="A1304" s="1711" t="s">
        <v>1532</v>
      </c>
      <c r="B1304" s="1711" t="s">
        <v>6746</v>
      </c>
      <c r="C1304" s="1712">
        <v>4296.6914202154358</v>
      </c>
      <c r="D1304" s="1707" t="s">
        <v>21</v>
      </c>
      <c r="E1304" s="1707" t="s">
        <v>21</v>
      </c>
      <c r="F1304" s="1706">
        <v>69</v>
      </c>
      <c r="G1304" s="1707">
        <v>3307.7486172643394</v>
      </c>
      <c r="H1304" s="1706">
        <v>47</v>
      </c>
      <c r="I1304" s="1708">
        <v>195.75765726982641</v>
      </c>
      <c r="J1304" s="1706" t="s">
        <v>27</v>
      </c>
      <c r="K1304" s="1709">
        <v>0.30000000000000004</v>
      </c>
      <c r="L1304" s="1710">
        <v>992.32458517930195</v>
      </c>
    </row>
    <row r="1305" spans="1:13">
      <c r="A1305" s="1711" t="s">
        <v>1533</v>
      </c>
      <c r="B1305" s="1711" t="s">
        <v>6747</v>
      </c>
      <c r="C1305" s="1712">
        <v>3983.1910677087562</v>
      </c>
      <c r="D1305" s="1707" t="s">
        <v>21</v>
      </c>
      <c r="E1305" s="1707" t="s">
        <v>21</v>
      </c>
      <c r="F1305" s="1706">
        <v>67</v>
      </c>
      <c r="G1305" s="1707">
        <v>2362.6775837602427</v>
      </c>
      <c r="H1305" s="1706">
        <v>29</v>
      </c>
      <c r="I1305" s="1708">
        <v>195.75765726982641</v>
      </c>
      <c r="J1305" s="1706" t="s">
        <v>27</v>
      </c>
      <c r="K1305" s="1709">
        <v>0.30000000000000004</v>
      </c>
      <c r="L1305" s="1710">
        <v>708.80327512807287</v>
      </c>
    </row>
    <row r="1306" spans="1:13">
      <c r="A1306" s="1711" t="s">
        <v>1534</v>
      </c>
      <c r="B1306" s="1711" t="s">
        <v>6748</v>
      </c>
      <c r="C1306" s="1712">
        <v>2272.1920592758079</v>
      </c>
      <c r="D1306" s="1707" t="s">
        <v>21</v>
      </c>
      <c r="E1306" s="1707" t="s">
        <v>21</v>
      </c>
      <c r="F1306" s="1706">
        <v>96</v>
      </c>
      <c r="G1306" s="1707">
        <v>980.71684617978349</v>
      </c>
      <c r="H1306" s="1706">
        <v>5</v>
      </c>
      <c r="I1306" s="1708">
        <v>195.75765726982641</v>
      </c>
      <c r="J1306" s="1706" t="s">
        <v>27</v>
      </c>
      <c r="K1306" s="1709">
        <v>0.4</v>
      </c>
      <c r="L1306" s="1710">
        <v>392.2867384719134</v>
      </c>
    </row>
    <row r="1307" spans="1:13" ht="13.5" thickBot="1">
      <c r="A1307" s="1725" t="s">
        <v>1535</v>
      </c>
      <c r="B1307" s="1725" t="s">
        <v>431</v>
      </c>
      <c r="C1307" s="1726">
        <v>1771.3226914225727</v>
      </c>
      <c r="D1307" s="1727" t="s">
        <v>21</v>
      </c>
      <c r="E1307" s="1727" t="s">
        <v>21</v>
      </c>
      <c r="F1307" s="1728">
        <v>5</v>
      </c>
      <c r="G1307" s="1727">
        <v>4029.8048227461936</v>
      </c>
      <c r="H1307" s="1728">
        <v>36</v>
      </c>
      <c r="I1307" s="1729">
        <v>195.75765726982641</v>
      </c>
      <c r="J1307" s="1728" t="s">
        <v>22</v>
      </c>
      <c r="K1307" s="1730">
        <v>0</v>
      </c>
      <c r="L1307" s="1731">
        <v>0</v>
      </c>
    </row>
    <row r="1308" spans="1:13">
      <c r="A1308" s="1702"/>
      <c r="B1308" s="1702"/>
      <c r="C1308" s="1703"/>
      <c r="D1308" s="1703"/>
      <c r="E1308" s="1703"/>
      <c r="F1308" s="1702"/>
      <c r="G1308" s="1703"/>
      <c r="H1308" s="1702"/>
      <c r="I1308" s="1704"/>
      <c r="J1308" s="1702"/>
      <c r="K1308" s="1705"/>
      <c r="L1308" s="1703"/>
      <c r="M1308" s="1701"/>
    </row>
    <row r="1309" spans="1:13">
      <c r="A1309" s="1702"/>
      <c r="B1309" s="1702"/>
      <c r="C1309" s="1703"/>
      <c r="D1309" s="1703"/>
      <c r="E1309" s="1703"/>
      <c r="F1309" s="1702"/>
      <c r="G1309" s="1703"/>
      <c r="H1309" s="1702"/>
      <c r="I1309" s="1704"/>
      <c r="J1309" s="1702"/>
      <c r="K1309" s="1705"/>
      <c r="L1309" s="1703"/>
      <c r="M1309" s="1701"/>
    </row>
    <row r="1310" spans="1:13">
      <c r="A1310" s="1702"/>
      <c r="B1310" s="1702"/>
      <c r="C1310" s="1703"/>
      <c r="D1310" s="1703"/>
      <c r="E1310" s="1703"/>
      <c r="F1310" s="1702"/>
      <c r="G1310" s="1703"/>
      <c r="H1310" s="1702"/>
      <c r="I1310" s="1704"/>
      <c r="J1310" s="1702"/>
      <c r="K1310" s="1705"/>
      <c r="L1310" s="1703"/>
      <c r="M1310" s="1701"/>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M96"/>
  <sheetViews>
    <sheetView workbookViewId="0"/>
  </sheetViews>
  <sheetFormatPr defaultColWidth="9.140625" defaultRowHeight="15"/>
  <cols>
    <col min="1" max="1" width="10.85546875" style="250" customWidth="1"/>
    <col min="2" max="2" width="29.140625" style="250" customWidth="1"/>
    <col min="3" max="3" width="13.42578125" style="250" customWidth="1"/>
    <col min="4" max="4" width="13" style="250" customWidth="1"/>
    <col min="5" max="5" width="15.28515625" style="250" customWidth="1"/>
    <col min="6" max="6" width="15.5703125" style="250" customWidth="1"/>
    <col min="7" max="16384" width="9.140625" style="250"/>
  </cols>
  <sheetData>
    <row r="1" spans="1:13">
      <c r="A1" s="674"/>
      <c r="B1" s="674"/>
      <c r="C1" s="674"/>
      <c r="D1" s="674"/>
      <c r="E1" s="674"/>
      <c r="F1" s="674"/>
      <c r="G1" s="674"/>
      <c r="H1" s="674"/>
      <c r="I1" s="674"/>
      <c r="J1" s="674"/>
      <c r="K1" s="674"/>
      <c r="L1" s="674"/>
      <c r="M1" s="674"/>
    </row>
    <row r="2" spans="1:13" ht="26.25">
      <c r="A2" s="674"/>
      <c r="B2" s="675" t="s">
        <v>1911</v>
      </c>
      <c r="C2" s="674"/>
      <c r="D2" s="674"/>
      <c r="E2" s="674"/>
      <c r="F2" s="674"/>
      <c r="G2" s="674"/>
      <c r="H2" s="674"/>
      <c r="I2" s="674"/>
      <c r="J2" s="674"/>
      <c r="K2" s="674"/>
      <c r="L2" s="674"/>
      <c r="M2" s="674"/>
    </row>
    <row r="3" spans="1:13" ht="15.75" customHeight="1" thickBot="1">
      <c r="A3" s="674"/>
      <c r="B3" s="675"/>
      <c r="C3" s="674"/>
      <c r="D3" s="674"/>
      <c r="E3" s="674"/>
      <c r="F3" s="674"/>
      <c r="G3" s="674"/>
      <c r="H3" s="674"/>
      <c r="I3" s="674"/>
      <c r="J3" s="674"/>
      <c r="K3" s="674"/>
      <c r="L3" s="674"/>
      <c r="M3" s="674"/>
    </row>
    <row r="4" spans="1:13" ht="15.75" thickBot="1">
      <c r="A4" s="674"/>
      <c r="B4" s="674"/>
      <c r="C4" s="1793" t="s">
        <v>1789</v>
      </c>
      <c r="D4" s="1794"/>
      <c r="E4" s="1794"/>
      <c r="F4" s="1795"/>
      <c r="G4" s="674"/>
      <c r="H4" s="674"/>
      <c r="I4" s="674"/>
      <c r="J4" s="674"/>
      <c r="K4" s="674"/>
      <c r="L4" s="674"/>
      <c r="M4" s="674"/>
    </row>
    <row r="5" spans="1:13" ht="48.75" thickBot="1">
      <c r="A5" s="673" t="s">
        <v>18</v>
      </c>
      <c r="B5" s="672" t="s">
        <v>17</v>
      </c>
      <c r="C5" s="276" t="s">
        <v>1773</v>
      </c>
      <c r="D5" s="276" t="s">
        <v>1774</v>
      </c>
      <c r="E5" s="276" t="s">
        <v>1775</v>
      </c>
      <c r="F5" s="276" t="s">
        <v>1776</v>
      </c>
      <c r="G5" s="674"/>
      <c r="H5" s="674"/>
      <c r="I5" s="674"/>
      <c r="J5" s="674"/>
      <c r="K5" s="674"/>
      <c r="L5" s="674"/>
      <c r="M5" s="674"/>
    </row>
    <row r="6" spans="1:13" ht="15.75" thickBot="1">
      <c r="A6" s="1507">
        <v>360</v>
      </c>
      <c r="B6" s="1698" t="s">
        <v>73</v>
      </c>
      <c r="C6" s="1589">
        <v>141.28550269630028</v>
      </c>
      <c r="D6" s="1589">
        <v>141.28550269630028</v>
      </c>
      <c r="E6" s="1589">
        <v>109.91647104851882</v>
      </c>
      <c r="F6" s="1697">
        <v>109.91647104851882</v>
      </c>
      <c r="G6" s="674"/>
      <c r="H6" s="674"/>
      <c r="I6" s="674"/>
      <c r="J6" s="674"/>
      <c r="K6" s="674"/>
      <c r="L6" s="674"/>
      <c r="M6" s="674"/>
    </row>
    <row r="7" spans="1:13" ht="15.75" thickBot="1">
      <c r="A7" s="1509">
        <v>130</v>
      </c>
      <c r="B7" s="1699" t="s">
        <v>1563</v>
      </c>
      <c r="C7" s="1589">
        <v>117.16741466159486</v>
      </c>
      <c r="D7" s="1589">
        <v>130.46828168729814</v>
      </c>
      <c r="E7" s="1589">
        <v>66.237346618573298</v>
      </c>
      <c r="F7" s="1697">
        <v>98.002092025359772</v>
      </c>
      <c r="G7" s="674"/>
      <c r="H7" s="674"/>
      <c r="I7" s="674"/>
      <c r="J7" s="674"/>
      <c r="K7" s="674"/>
      <c r="L7" s="674"/>
      <c r="M7" s="674"/>
    </row>
    <row r="8" spans="1:13">
      <c r="A8" s="674"/>
      <c r="B8" s="674"/>
      <c r="C8" s="674"/>
      <c r="D8" s="674"/>
      <c r="E8" s="674"/>
      <c r="F8" s="674"/>
      <c r="G8" s="674"/>
      <c r="H8" s="674"/>
      <c r="I8" s="674"/>
      <c r="J8" s="674"/>
      <c r="K8" s="674"/>
      <c r="L8" s="674"/>
      <c r="M8" s="674"/>
    </row>
    <row r="9" spans="1:13">
      <c r="A9" s="674"/>
      <c r="B9" s="674"/>
      <c r="C9" s="674"/>
      <c r="D9" s="694"/>
      <c r="E9" s="694"/>
      <c r="F9" s="694"/>
      <c r="G9" s="694"/>
      <c r="H9" s="674"/>
      <c r="I9" s="694"/>
      <c r="J9" s="694"/>
      <c r="K9" s="694"/>
      <c r="L9" s="694"/>
      <c r="M9" s="694"/>
    </row>
    <row r="10" spans="1:13">
      <c r="A10" s="674"/>
      <c r="B10" s="674"/>
      <c r="C10" s="674"/>
      <c r="D10" s="694"/>
      <c r="E10" s="694"/>
      <c r="F10" s="694"/>
      <c r="G10" s="694"/>
      <c r="H10" s="674"/>
      <c r="I10" s="694"/>
      <c r="J10" s="694"/>
      <c r="K10" s="694"/>
      <c r="L10" s="694"/>
      <c r="M10" s="694"/>
    </row>
    <row r="11" spans="1:13">
      <c r="A11" s="674"/>
      <c r="B11" s="674"/>
      <c r="C11" s="674"/>
      <c r="D11" s="694"/>
      <c r="E11" s="694"/>
      <c r="F11" s="694"/>
      <c r="G11" s="694"/>
      <c r="H11" s="674"/>
      <c r="I11" s="694"/>
      <c r="J11" s="694"/>
      <c r="K11" s="694"/>
      <c r="L11" s="694"/>
      <c r="M11" s="694"/>
    </row>
    <row r="12" spans="1:13">
      <c r="A12" s="674"/>
      <c r="B12" s="674"/>
      <c r="C12" s="674"/>
      <c r="D12" s="694"/>
      <c r="E12" s="694"/>
      <c r="F12" s="694"/>
      <c r="G12" s="694"/>
      <c r="H12" s="674"/>
      <c r="I12" s="694"/>
      <c r="J12" s="694"/>
      <c r="K12" s="694"/>
      <c r="L12" s="694"/>
      <c r="M12" s="694"/>
    </row>
    <row r="13" spans="1:13">
      <c r="A13" s="674"/>
      <c r="B13" s="674"/>
      <c r="C13" s="674"/>
      <c r="D13" s="694"/>
      <c r="E13" s="694"/>
      <c r="F13" s="694"/>
      <c r="G13" s="694"/>
      <c r="H13" s="674"/>
      <c r="I13" s="694"/>
      <c r="J13" s="694"/>
      <c r="K13" s="694"/>
      <c r="L13" s="694"/>
      <c r="M13" s="694"/>
    </row>
    <row r="14" spans="1:13">
      <c r="A14" s="674"/>
      <c r="B14" s="674"/>
      <c r="C14" s="674"/>
      <c r="D14" s="694"/>
      <c r="E14" s="694"/>
      <c r="F14" s="694"/>
      <c r="G14" s="694"/>
      <c r="H14" s="674"/>
      <c r="I14" s="694"/>
      <c r="J14" s="694"/>
      <c r="K14" s="694"/>
      <c r="L14" s="694"/>
      <c r="M14" s="694"/>
    </row>
    <row r="15" spans="1:13">
      <c r="A15" s="674"/>
      <c r="B15" s="674"/>
      <c r="C15" s="674"/>
      <c r="D15" s="694"/>
      <c r="E15" s="694"/>
      <c r="F15" s="694"/>
      <c r="G15" s="694"/>
      <c r="H15" s="674"/>
      <c r="I15" s="694"/>
      <c r="J15" s="694"/>
      <c r="K15" s="694"/>
      <c r="L15" s="694"/>
      <c r="M15" s="694"/>
    </row>
    <row r="16" spans="1:13">
      <c r="A16" s="674"/>
      <c r="B16" s="674"/>
      <c r="C16" s="674"/>
      <c r="D16" s="694"/>
      <c r="E16" s="694"/>
      <c r="F16" s="694"/>
      <c r="G16" s="694"/>
      <c r="H16" s="674"/>
      <c r="I16" s="694"/>
      <c r="J16" s="694"/>
      <c r="K16" s="694"/>
      <c r="L16" s="694"/>
      <c r="M16" s="694"/>
    </row>
    <row r="17" spans="2:13">
      <c r="B17" s="674"/>
      <c r="C17" s="674"/>
      <c r="D17" s="694"/>
      <c r="E17" s="694"/>
      <c r="F17" s="694"/>
      <c r="G17" s="694"/>
      <c r="H17" s="674"/>
      <c r="I17" s="694"/>
      <c r="J17" s="694"/>
      <c r="K17" s="694"/>
      <c r="L17" s="694"/>
      <c r="M17" s="694"/>
    </row>
    <row r="18" spans="2:13">
      <c r="B18" s="674"/>
      <c r="C18" s="674"/>
      <c r="D18" s="694"/>
      <c r="E18" s="694"/>
      <c r="F18" s="694"/>
      <c r="G18" s="694"/>
      <c r="H18" s="674"/>
      <c r="I18" s="694"/>
      <c r="J18" s="694"/>
      <c r="K18" s="694"/>
      <c r="L18" s="694"/>
      <c r="M18" s="694"/>
    </row>
    <row r="19" spans="2:13">
      <c r="B19" s="674"/>
      <c r="C19" s="674"/>
      <c r="D19" s="694"/>
      <c r="E19" s="694"/>
      <c r="F19" s="694"/>
      <c r="G19" s="694"/>
      <c r="H19" s="674"/>
      <c r="I19" s="694"/>
      <c r="J19" s="694"/>
      <c r="K19" s="694"/>
      <c r="L19" s="694"/>
      <c r="M19" s="694"/>
    </row>
    <row r="20" spans="2:13">
      <c r="B20" s="674"/>
      <c r="C20" s="674"/>
      <c r="D20" s="694"/>
      <c r="E20" s="694"/>
      <c r="F20" s="694"/>
      <c r="G20" s="694"/>
      <c r="H20" s="674"/>
      <c r="I20" s="694"/>
      <c r="J20" s="694"/>
      <c r="K20" s="694"/>
      <c r="L20" s="694"/>
      <c r="M20" s="694"/>
    </row>
    <row r="21" spans="2:13">
      <c r="B21" s="674"/>
      <c r="C21" s="674"/>
      <c r="D21" s="694"/>
      <c r="E21" s="694"/>
      <c r="F21" s="694"/>
      <c r="G21" s="694"/>
      <c r="H21" s="674"/>
      <c r="I21" s="694"/>
      <c r="J21" s="694"/>
      <c r="K21" s="694"/>
      <c r="L21" s="694"/>
      <c r="M21" s="694"/>
    </row>
    <row r="22" spans="2:13">
      <c r="B22" s="674"/>
      <c r="C22" s="674"/>
      <c r="D22" s="694"/>
      <c r="E22" s="694"/>
      <c r="F22" s="694"/>
      <c r="G22" s="694"/>
      <c r="H22" s="674"/>
      <c r="I22" s="694" t="s">
        <v>5673</v>
      </c>
      <c r="J22" s="694"/>
      <c r="K22" s="694"/>
      <c r="L22" s="694"/>
      <c r="M22" s="694"/>
    </row>
    <row r="23" spans="2:13">
      <c r="B23" s="674"/>
      <c r="C23" s="674"/>
      <c r="D23" s="694"/>
      <c r="E23" s="694"/>
      <c r="F23" s="694"/>
      <c r="G23" s="694"/>
      <c r="H23" s="674"/>
      <c r="I23" s="694"/>
      <c r="J23" s="694"/>
      <c r="K23" s="694"/>
      <c r="L23" s="694"/>
      <c r="M23" s="694"/>
    </row>
    <row r="24" spans="2:13">
      <c r="B24" s="674"/>
      <c r="C24" s="674"/>
      <c r="D24" s="694"/>
      <c r="E24" s="694"/>
      <c r="F24" s="694"/>
      <c r="G24" s="694"/>
      <c r="H24" s="674"/>
      <c r="I24" s="694"/>
      <c r="J24" s="694"/>
      <c r="K24" s="694"/>
      <c r="L24" s="694"/>
      <c r="M24" s="694"/>
    </row>
    <row r="25" spans="2:13">
      <c r="B25" s="674"/>
      <c r="C25" s="674"/>
      <c r="D25" s="694"/>
      <c r="E25" s="694"/>
      <c r="F25" s="694"/>
      <c r="G25" s="694"/>
      <c r="H25" s="674"/>
      <c r="I25" s="694"/>
      <c r="J25" s="694"/>
      <c r="K25" s="694"/>
      <c r="L25" s="694"/>
      <c r="M25" s="694"/>
    </row>
    <row r="26" spans="2:13">
      <c r="B26" s="674"/>
      <c r="C26" s="674"/>
      <c r="D26" s="694"/>
      <c r="E26" s="694"/>
      <c r="F26" s="694"/>
      <c r="G26" s="694"/>
      <c r="H26" s="674"/>
      <c r="I26" s="694"/>
      <c r="J26" s="694"/>
      <c r="K26" s="694"/>
      <c r="L26" s="694"/>
      <c r="M26" s="694"/>
    </row>
    <row r="27" spans="2:13">
      <c r="B27" s="674"/>
      <c r="C27" s="674"/>
      <c r="D27" s="694"/>
      <c r="E27" s="694"/>
      <c r="F27" s="694"/>
      <c r="G27" s="694"/>
      <c r="H27" s="674"/>
      <c r="I27" s="694"/>
      <c r="J27" s="694"/>
      <c r="K27" s="694"/>
      <c r="L27" s="694"/>
      <c r="M27" s="694"/>
    </row>
    <row r="28" spans="2:13">
      <c r="B28" s="674"/>
      <c r="C28" s="674"/>
      <c r="D28" s="694"/>
      <c r="E28" s="694"/>
      <c r="F28" s="694"/>
      <c r="G28" s="694"/>
      <c r="H28" s="674"/>
      <c r="I28" s="694"/>
      <c r="J28" s="694"/>
      <c r="K28" s="694"/>
      <c r="L28" s="694"/>
      <c r="M28" s="694"/>
    </row>
    <row r="29" spans="2:13">
      <c r="B29" s="674"/>
      <c r="C29" s="674"/>
      <c r="D29" s="694"/>
      <c r="E29" s="694"/>
      <c r="F29" s="694"/>
      <c r="G29" s="694"/>
      <c r="H29" s="674"/>
      <c r="I29" s="694"/>
      <c r="J29" s="694"/>
      <c r="K29" s="694"/>
      <c r="L29" s="694"/>
      <c r="M29" s="694"/>
    </row>
    <row r="30" spans="2:13">
      <c r="B30" s="674"/>
      <c r="C30" s="674"/>
      <c r="D30" s="694"/>
      <c r="E30" s="694"/>
      <c r="F30" s="694"/>
      <c r="G30" s="694"/>
      <c r="H30" s="674"/>
      <c r="I30" s="694"/>
      <c r="J30" s="694"/>
      <c r="K30" s="694"/>
      <c r="L30" s="694"/>
      <c r="M30" s="694"/>
    </row>
    <row r="31" spans="2:13">
      <c r="B31" s="674"/>
      <c r="C31" s="674"/>
      <c r="D31" s="694"/>
      <c r="E31" s="694"/>
      <c r="F31" s="694"/>
      <c r="G31" s="694"/>
      <c r="H31" s="674"/>
      <c r="I31" s="694"/>
      <c r="J31" s="694"/>
      <c r="K31" s="694"/>
      <c r="L31" s="694"/>
      <c r="M31" s="694"/>
    </row>
    <row r="32" spans="2:13">
      <c r="B32" s="674"/>
      <c r="C32" s="674"/>
      <c r="D32" s="694"/>
      <c r="E32" s="694"/>
      <c r="F32" s="694"/>
      <c r="G32" s="694"/>
      <c r="H32" s="674"/>
      <c r="I32" s="694"/>
      <c r="J32" s="694"/>
      <c r="K32" s="694"/>
      <c r="L32" s="694"/>
      <c r="M32" s="694"/>
    </row>
    <row r="33" spans="2:13">
      <c r="B33" s="674"/>
      <c r="C33" s="674"/>
      <c r="D33" s="694"/>
      <c r="E33" s="694"/>
      <c r="F33" s="694"/>
      <c r="G33" s="694"/>
      <c r="H33" s="674"/>
      <c r="I33" s="694"/>
      <c r="J33" s="694"/>
      <c r="K33" s="694"/>
      <c r="L33" s="694"/>
      <c r="M33" s="694"/>
    </row>
    <row r="34" spans="2:13">
      <c r="B34" s="674"/>
      <c r="C34" s="674"/>
      <c r="D34" s="694"/>
      <c r="E34" s="694"/>
      <c r="F34" s="694"/>
      <c r="G34" s="694"/>
      <c r="H34" s="674"/>
      <c r="I34" s="694"/>
      <c r="J34" s="694"/>
      <c r="K34" s="694"/>
      <c r="L34" s="694"/>
      <c r="M34" s="694"/>
    </row>
    <row r="35" spans="2:13">
      <c r="B35" s="674"/>
      <c r="C35" s="674"/>
      <c r="D35" s="694"/>
      <c r="E35" s="694"/>
      <c r="F35" s="694"/>
      <c r="G35" s="694"/>
      <c r="H35" s="674"/>
      <c r="I35" s="694"/>
      <c r="J35" s="694"/>
      <c r="K35" s="694"/>
      <c r="L35" s="694"/>
      <c r="M35" s="694"/>
    </row>
    <row r="36" spans="2:13">
      <c r="B36" s="674"/>
      <c r="C36" s="674"/>
      <c r="D36" s="694"/>
      <c r="E36" s="694"/>
      <c r="F36" s="694"/>
      <c r="G36" s="694"/>
      <c r="H36" s="674"/>
      <c r="I36" s="694"/>
      <c r="J36" s="694"/>
      <c r="K36" s="694"/>
      <c r="L36" s="694"/>
      <c r="M36" s="694"/>
    </row>
    <row r="37" spans="2:13">
      <c r="B37" s="674"/>
      <c r="C37" s="674"/>
      <c r="D37" s="694"/>
      <c r="E37" s="694"/>
      <c r="F37" s="694"/>
      <c r="G37" s="694"/>
      <c r="H37" s="674"/>
      <c r="I37" s="694"/>
      <c r="J37" s="694"/>
      <c r="K37" s="694"/>
      <c r="L37" s="694"/>
      <c r="M37" s="694"/>
    </row>
    <row r="38" spans="2:13">
      <c r="B38" s="674"/>
      <c r="C38" s="674"/>
      <c r="D38" s="694"/>
      <c r="E38" s="694"/>
      <c r="F38" s="694"/>
      <c r="G38" s="694"/>
      <c r="H38" s="674"/>
      <c r="I38" s="694"/>
      <c r="J38" s="694"/>
      <c r="K38" s="694"/>
      <c r="L38" s="694"/>
      <c r="M38" s="694"/>
    </row>
    <row r="39" spans="2:13">
      <c r="B39" s="674"/>
      <c r="C39" s="674"/>
      <c r="D39" s="694"/>
      <c r="E39" s="694"/>
      <c r="F39" s="694"/>
      <c r="G39" s="694"/>
      <c r="H39" s="674"/>
      <c r="I39" s="694"/>
      <c r="J39" s="694"/>
      <c r="K39" s="694"/>
      <c r="L39" s="694"/>
      <c r="M39" s="694"/>
    </row>
    <row r="40" spans="2:13">
      <c r="B40" s="674"/>
      <c r="C40" s="674"/>
      <c r="D40" s="694"/>
      <c r="E40" s="694"/>
      <c r="F40" s="694"/>
      <c r="G40" s="694"/>
      <c r="H40" s="674"/>
      <c r="I40" s="694"/>
      <c r="J40" s="694"/>
      <c r="K40" s="694"/>
      <c r="L40" s="694"/>
      <c r="M40" s="694"/>
    </row>
    <row r="41" spans="2:13">
      <c r="B41" s="674"/>
      <c r="C41" s="674"/>
      <c r="D41" s="694"/>
      <c r="E41" s="694"/>
      <c r="F41" s="694"/>
      <c r="G41" s="694"/>
      <c r="H41" s="674"/>
      <c r="I41" s="694"/>
      <c r="J41" s="694"/>
      <c r="K41" s="694"/>
      <c r="L41" s="694"/>
      <c r="M41" s="694"/>
    </row>
    <row r="42" spans="2:13">
      <c r="B42" s="674"/>
      <c r="C42" s="674"/>
      <c r="D42" s="694"/>
      <c r="E42" s="694"/>
      <c r="F42" s="694"/>
      <c r="G42" s="694"/>
      <c r="H42" s="674"/>
      <c r="I42" s="694"/>
      <c r="J42" s="694"/>
      <c r="K42" s="694"/>
      <c r="L42" s="694"/>
      <c r="M42" s="694"/>
    </row>
    <row r="43" spans="2:13">
      <c r="B43" s="674"/>
      <c r="C43" s="674"/>
      <c r="D43" s="694"/>
      <c r="E43" s="694"/>
      <c r="F43" s="694"/>
      <c r="G43" s="694"/>
      <c r="H43" s="674"/>
      <c r="I43" s="694"/>
      <c r="J43" s="694"/>
      <c r="K43" s="694"/>
      <c r="L43" s="694"/>
      <c r="M43" s="694"/>
    </row>
    <row r="44" spans="2:13">
      <c r="B44" s="674"/>
      <c r="C44" s="674"/>
      <c r="D44" s="694"/>
      <c r="E44" s="694"/>
      <c r="F44" s="694"/>
      <c r="G44" s="694"/>
      <c r="H44" s="674"/>
      <c r="I44" s="694"/>
      <c r="J44" s="694"/>
      <c r="K44" s="694"/>
      <c r="L44" s="694"/>
      <c r="M44" s="694"/>
    </row>
    <row r="45" spans="2:13">
      <c r="B45" s="674"/>
      <c r="C45" s="674"/>
      <c r="D45" s="694"/>
      <c r="E45" s="694"/>
      <c r="F45" s="694"/>
      <c r="G45" s="694"/>
      <c r="H45" s="674"/>
      <c r="I45" s="694"/>
      <c r="J45" s="694"/>
      <c r="K45" s="694"/>
      <c r="L45" s="694"/>
      <c r="M45" s="694"/>
    </row>
    <row r="46" spans="2:13">
      <c r="B46" s="674"/>
      <c r="C46" s="674"/>
      <c r="D46" s="694"/>
      <c r="E46" s="694"/>
      <c r="F46" s="694"/>
      <c r="G46" s="694"/>
      <c r="H46" s="674"/>
      <c r="I46" s="694"/>
      <c r="J46" s="694"/>
      <c r="K46" s="694"/>
      <c r="L46" s="694"/>
      <c r="M46" s="694"/>
    </row>
    <row r="47" spans="2:13">
      <c r="B47" s="674"/>
      <c r="C47" s="674"/>
      <c r="D47" s="694"/>
      <c r="E47" s="694"/>
      <c r="F47" s="694"/>
      <c r="G47" s="694"/>
      <c r="H47" s="674"/>
      <c r="I47" s="694"/>
      <c r="J47" s="694"/>
      <c r="K47" s="694"/>
      <c r="L47" s="694"/>
      <c r="M47" s="694"/>
    </row>
    <row r="48" spans="2:13">
      <c r="B48" s="674"/>
      <c r="C48" s="674"/>
      <c r="D48" s="694"/>
      <c r="E48" s="694"/>
      <c r="F48" s="694"/>
      <c r="G48" s="694"/>
      <c r="H48" s="674"/>
      <c r="I48" s="694"/>
      <c r="J48" s="694"/>
      <c r="K48" s="694"/>
      <c r="L48" s="694"/>
      <c r="M48" s="694"/>
    </row>
    <row r="49" spans="2:13">
      <c r="B49" s="674"/>
      <c r="C49" s="674"/>
      <c r="D49" s="694"/>
      <c r="E49" s="694"/>
      <c r="F49" s="694"/>
      <c r="G49" s="694"/>
      <c r="H49" s="674"/>
      <c r="I49" s="694"/>
      <c r="J49" s="694"/>
      <c r="K49" s="694"/>
      <c r="L49" s="694"/>
      <c r="M49" s="694"/>
    </row>
    <row r="50" spans="2:13">
      <c r="B50" s="674"/>
      <c r="C50" s="674"/>
      <c r="D50" s="694"/>
      <c r="E50" s="694"/>
      <c r="F50" s="694"/>
      <c r="G50" s="694"/>
      <c r="H50" s="674"/>
      <c r="I50" s="694"/>
      <c r="J50" s="694"/>
      <c r="K50" s="694"/>
      <c r="L50" s="694"/>
      <c r="M50" s="694"/>
    </row>
    <row r="51" spans="2:13">
      <c r="B51" s="674"/>
      <c r="C51" s="674"/>
      <c r="D51" s="694"/>
      <c r="E51" s="694"/>
      <c r="F51" s="694"/>
      <c r="G51" s="694"/>
      <c r="H51" s="674"/>
      <c r="I51" s="694"/>
      <c r="J51" s="694"/>
      <c r="K51" s="694"/>
      <c r="L51" s="694"/>
      <c r="M51" s="694"/>
    </row>
    <row r="52" spans="2:13">
      <c r="B52" s="674"/>
      <c r="C52" s="674"/>
      <c r="D52" s="694"/>
      <c r="E52" s="694"/>
      <c r="F52" s="694"/>
      <c r="G52" s="694"/>
      <c r="H52" s="674"/>
      <c r="I52" s="694"/>
      <c r="J52" s="694"/>
      <c r="K52" s="694"/>
      <c r="L52" s="694"/>
      <c r="M52" s="694"/>
    </row>
    <row r="53" spans="2:13">
      <c r="B53" s="674"/>
      <c r="C53" s="674"/>
      <c r="D53" s="694"/>
      <c r="E53" s="694"/>
      <c r="F53" s="694"/>
      <c r="G53" s="694"/>
      <c r="H53" s="674"/>
      <c r="I53" s="694"/>
      <c r="J53" s="694"/>
      <c r="K53" s="694"/>
      <c r="L53" s="694"/>
      <c r="M53" s="694"/>
    </row>
    <row r="54" spans="2:13">
      <c r="B54" s="674"/>
      <c r="C54" s="674"/>
      <c r="D54" s="694"/>
      <c r="E54" s="694"/>
      <c r="F54" s="694"/>
      <c r="G54" s="694"/>
      <c r="H54" s="674"/>
      <c r="I54" s="694"/>
      <c r="J54" s="694"/>
      <c r="K54" s="694"/>
      <c r="L54" s="694"/>
      <c r="M54" s="694"/>
    </row>
    <row r="55" spans="2:13">
      <c r="B55" s="674"/>
      <c r="C55" s="674"/>
      <c r="D55" s="694"/>
      <c r="E55" s="694"/>
      <c r="F55" s="694"/>
      <c r="G55" s="694"/>
      <c r="H55" s="674"/>
      <c r="I55" s="694"/>
      <c r="J55" s="694"/>
      <c r="K55" s="694"/>
      <c r="L55" s="694"/>
      <c r="M55" s="694"/>
    </row>
    <row r="56" spans="2:13">
      <c r="B56" s="674"/>
      <c r="C56" s="674"/>
      <c r="D56" s="694"/>
      <c r="E56" s="694"/>
      <c r="F56" s="694"/>
      <c r="G56" s="694"/>
      <c r="H56" s="674"/>
      <c r="I56" s="694"/>
      <c r="J56" s="694"/>
      <c r="K56" s="694"/>
      <c r="L56" s="694"/>
      <c r="M56" s="694"/>
    </row>
    <row r="57" spans="2:13">
      <c r="B57" s="674"/>
      <c r="C57" s="674"/>
      <c r="D57" s="694"/>
      <c r="E57" s="694"/>
      <c r="F57" s="694"/>
      <c r="G57" s="694"/>
      <c r="H57" s="674"/>
      <c r="I57" s="694"/>
      <c r="J57" s="694"/>
      <c r="K57" s="694"/>
      <c r="L57" s="694"/>
      <c r="M57" s="694"/>
    </row>
    <row r="58" spans="2:13">
      <c r="B58" s="674"/>
      <c r="C58" s="674"/>
      <c r="D58" s="694"/>
      <c r="E58" s="694"/>
      <c r="F58" s="694"/>
      <c r="G58" s="694"/>
      <c r="H58" s="674"/>
      <c r="I58" s="694"/>
      <c r="J58" s="694"/>
      <c r="K58" s="694"/>
      <c r="L58" s="694"/>
      <c r="M58" s="694"/>
    </row>
    <row r="59" spans="2:13">
      <c r="B59" s="674"/>
      <c r="C59" s="674"/>
      <c r="D59" s="694"/>
      <c r="E59" s="694"/>
      <c r="F59" s="694"/>
      <c r="G59" s="694"/>
      <c r="H59" s="674"/>
      <c r="I59" s="694"/>
      <c r="J59" s="694"/>
      <c r="K59" s="694"/>
      <c r="L59" s="694"/>
      <c r="M59" s="694"/>
    </row>
    <row r="60" spans="2:13">
      <c r="B60" s="674"/>
      <c r="C60" s="674"/>
      <c r="D60" s="694"/>
      <c r="E60" s="694"/>
      <c r="F60" s="694"/>
      <c r="G60" s="694"/>
      <c r="H60" s="674"/>
      <c r="I60" s="694"/>
      <c r="J60" s="694"/>
      <c r="K60" s="694"/>
      <c r="L60" s="694"/>
      <c r="M60" s="694"/>
    </row>
    <row r="61" spans="2:13">
      <c r="B61" s="674"/>
      <c r="C61" s="674"/>
      <c r="D61" s="694"/>
      <c r="E61" s="694"/>
      <c r="F61" s="694"/>
      <c r="G61" s="694"/>
      <c r="H61" s="674"/>
      <c r="I61" s="694"/>
      <c r="J61" s="694"/>
      <c r="K61" s="694"/>
      <c r="L61" s="694"/>
      <c r="M61" s="694"/>
    </row>
    <row r="62" spans="2:13">
      <c r="B62" s="674"/>
      <c r="C62" s="674"/>
      <c r="D62" s="694"/>
      <c r="E62" s="694"/>
      <c r="F62" s="694"/>
      <c r="G62" s="694"/>
      <c r="H62" s="674"/>
      <c r="I62" s="694"/>
      <c r="J62" s="694"/>
      <c r="K62" s="694"/>
      <c r="L62" s="694"/>
      <c r="M62" s="694"/>
    </row>
    <row r="63" spans="2:13">
      <c r="B63" s="674"/>
      <c r="C63" s="674"/>
      <c r="D63" s="694"/>
      <c r="E63" s="694"/>
      <c r="F63" s="694"/>
      <c r="G63" s="694"/>
      <c r="H63" s="674"/>
      <c r="I63" s="694"/>
      <c r="J63" s="694"/>
      <c r="K63" s="694"/>
      <c r="L63" s="694"/>
      <c r="M63" s="694"/>
    </row>
    <row r="64" spans="2:13">
      <c r="B64" s="674"/>
      <c r="C64" s="674"/>
      <c r="D64" s="694"/>
      <c r="E64" s="694"/>
      <c r="F64" s="694"/>
      <c r="G64" s="694"/>
      <c r="H64" s="674"/>
      <c r="I64" s="694"/>
      <c r="J64" s="694"/>
      <c r="K64" s="694"/>
      <c r="L64" s="694"/>
      <c r="M64" s="694"/>
    </row>
    <row r="65" spans="2:13">
      <c r="B65" s="674"/>
      <c r="C65" s="674"/>
      <c r="D65" s="694"/>
      <c r="E65" s="694"/>
      <c r="F65" s="694"/>
      <c r="G65" s="694"/>
      <c r="H65" s="674"/>
      <c r="I65" s="694"/>
      <c r="J65" s="694"/>
      <c r="K65" s="694"/>
      <c r="L65" s="694"/>
      <c r="M65" s="694"/>
    </row>
    <row r="66" spans="2:13">
      <c r="B66" s="674"/>
      <c r="C66" s="674"/>
      <c r="D66" s="694"/>
      <c r="E66" s="694"/>
      <c r="F66" s="694"/>
      <c r="G66" s="694"/>
      <c r="H66" s="674"/>
      <c r="I66" s="694"/>
      <c r="J66" s="694"/>
      <c r="K66" s="694"/>
      <c r="L66" s="694"/>
      <c r="M66" s="694"/>
    </row>
    <row r="67" spans="2:13">
      <c r="B67" s="674"/>
      <c r="C67" s="674"/>
      <c r="D67" s="694"/>
      <c r="E67" s="694"/>
      <c r="F67" s="694"/>
      <c r="G67" s="694"/>
      <c r="H67" s="674"/>
      <c r="I67" s="694"/>
      <c r="J67" s="694"/>
      <c r="K67" s="694"/>
      <c r="L67" s="694"/>
      <c r="M67" s="694"/>
    </row>
    <row r="68" spans="2:13">
      <c r="B68" s="674"/>
      <c r="C68" s="674"/>
      <c r="D68" s="694"/>
      <c r="E68" s="694"/>
      <c r="F68" s="694"/>
      <c r="G68" s="694"/>
      <c r="H68" s="674"/>
      <c r="I68" s="694"/>
      <c r="J68" s="694"/>
      <c r="K68" s="694"/>
      <c r="L68" s="694"/>
      <c r="M68" s="694"/>
    </row>
    <row r="69" spans="2:13">
      <c r="B69" s="674"/>
      <c r="C69" s="674"/>
      <c r="D69" s="694"/>
      <c r="E69" s="694"/>
      <c r="F69" s="694"/>
      <c r="G69" s="694"/>
      <c r="H69" s="674"/>
      <c r="I69" s="694"/>
      <c r="J69" s="694"/>
      <c r="K69" s="694"/>
      <c r="L69" s="694"/>
      <c r="M69" s="694"/>
    </row>
    <row r="70" spans="2:13">
      <c r="B70" s="674"/>
      <c r="C70" s="674"/>
      <c r="D70" s="694"/>
      <c r="E70" s="694"/>
      <c r="F70" s="694"/>
      <c r="G70" s="694"/>
      <c r="H70" s="674"/>
      <c r="I70" s="694"/>
      <c r="J70" s="694"/>
      <c r="K70" s="694"/>
      <c r="L70" s="694"/>
      <c r="M70" s="694"/>
    </row>
    <row r="71" spans="2:13">
      <c r="B71" s="674"/>
      <c r="C71" s="674"/>
      <c r="D71" s="694"/>
      <c r="E71" s="694"/>
      <c r="F71" s="694"/>
      <c r="G71" s="694"/>
      <c r="H71" s="674"/>
      <c r="I71" s="694"/>
      <c r="J71" s="694"/>
      <c r="K71" s="694"/>
      <c r="L71" s="694"/>
      <c r="M71" s="694"/>
    </row>
    <row r="72" spans="2:13">
      <c r="B72" s="674"/>
      <c r="C72" s="674"/>
      <c r="D72" s="694"/>
      <c r="E72" s="694"/>
      <c r="F72" s="694"/>
      <c r="G72" s="694"/>
      <c r="H72" s="674"/>
      <c r="I72" s="694"/>
      <c r="J72" s="694"/>
      <c r="K72" s="694"/>
      <c r="L72" s="694"/>
      <c r="M72" s="694"/>
    </row>
    <row r="73" spans="2:13">
      <c r="B73" s="674"/>
      <c r="C73" s="674"/>
      <c r="D73" s="694"/>
      <c r="E73" s="694"/>
      <c r="F73" s="694"/>
      <c r="G73" s="694"/>
      <c r="H73" s="674"/>
      <c r="I73" s="694"/>
      <c r="J73" s="694"/>
      <c r="K73" s="694"/>
      <c r="L73" s="694"/>
      <c r="M73" s="694"/>
    </row>
    <row r="74" spans="2:13">
      <c r="B74" s="674"/>
      <c r="C74" s="674"/>
      <c r="D74" s="694"/>
      <c r="E74" s="694"/>
      <c r="F74" s="694"/>
      <c r="G74" s="694"/>
      <c r="H74" s="674"/>
      <c r="I74" s="694"/>
      <c r="J74" s="694"/>
      <c r="K74" s="694"/>
      <c r="L74" s="694"/>
      <c r="M74" s="694"/>
    </row>
    <row r="75" spans="2:13">
      <c r="B75" s="674"/>
      <c r="C75" s="674"/>
      <c r="D75" s="694"/>
      <c r="E75" s="694"/>
      <c r="F75" s="694"/>
      <c r="G75" s="694"/>
      <c r="H75" s="674"/>
      <c r="I75" s="694"/>
      <c r="J75" s="694"/>
      <c r="K75" s="694"/>
      <c r="L75" s="694"/>
      <c r="M75" s="694"/>
    </row>
    <row r="76" spans="2:13">
      <c r="B76" s="674"/>
      <c r="C76" s="674"/>
      <c r="D76" s="694"/>
      <c r="E76" s="694"/>
      <c r="F76" s="694"/>
      <c r="G76" s="694"/>
      <c r="H76" s="674"/>
      <c r="I76" s="694"/>
      <c r="J76" s="694"/>
      <c r="K76" s="694"/>
      <c r="L76" s="694"/>
      <c r="M76" s="694"/>
    </row>
    <row r="77" spans="2:13">
      <c r="B77" s="674"/>
      <c r="C77" s="674"/>
      <c r="D77" s="694"/>
      <c r="E77" s="694"/>
      <c r="F77" s="694"/>
      <c r="G77" s="694"/>
      <c r="H77" s="674"/>
      <c r="I77" s="694"/>
      <c r="J77" s="694"/>
      <c r="K77" s="694"/>
      <c r="L77" s="694"/>
      <c r="M77" s="694"/>
    </row>
    <row r="78" spans="2:13">
      <c r="B78" s="674"/>
      <c r="C78" s="674"/>
      <c r="D78" s="694"/>
      <c r="E78" s="694"/>
      <c r="F78" s="694"/>
      <c r="G78" s="694"/>
      <c r="H78" s="674"/>
      <c r="I78" s="694"/>
      <c r="J78" s="694"/>
      <c r="K78" s="694"/>
      <c r="L78" s="694"/>
      <c r="M78" s="694"/>
    </row>
    <row r="79" spans="2:13">
      <c r="B79" s="674"/>
      <c r="C79" s="674"/>
      <c r="D79" s="694"/>
      <c r="E79" s="694"/>
      <c r="F79" s="694"/>
      <c r="G79" s="694"/>
      <c r="H79" s="674"/>
      <c r="I79" s="694"/>
      <c r="J79" s="694"/>
      <c r="K79" s="694"/>
      <c r="L79" s="694"/>
      <c r="M79" s="694"/>
    </row>
    <row r="80" spans="2:13">
      <c r="B80" s="674"/>
      <c r="C80" s="674"/>
      <c r="D80" s="694"/>
      <c r="E80" s="694"/>
      <c r="F80" s="694"/>
      <c r="G80" s="694"/>
      <c r="H80" s="674"/>
      <c r="I80" s="694"/>
      <c r="J80" s="694"/>
      <c r="K80" s="694"/>
      <c r="L80" s="694"/>
      <c r="M80" s="694"/>
    </row>
    <row r="81" spans="2:13">
      <c r="B81" s="674"/>
      <c r="C81" s="674"/>
      <c r="D81" s="694"/>
      <c r="E81" s="694"/>
      <c r="F81" s="694"/>
      <c r="G81" s="694"/>
      <c r="H81" s="674"/>
      <c r="I81" s="694"/>
      <c r="J81" s="694"/>
      <c r="K81" s="694"/>
      <c r="L81" s="694"/>
      <c r="M81" s="694"/>
    </row>
    <row r="82" spans="2:13">
      <c r="B82" s="674"/>
      <c r="C82" s="674"/>
      <c r="D82" s="694"/>
      <c r="E82" s="694"/>
      <c r="F82" s="694"/>
      <c r="G82" s="694"/>
      <c r="H82" s="674"/>
      <c r="I82" s="694"/>
      <c r="J82" s="694"/>
      <c r="K82" s="694"/>
      <c r="L82" s="694"/>
      <c r="M82" s="694"/>
    </row>
    <row r="83" spans="2:13">
      <c r="B83" s="674"/>
      <c r="C83" s="674"/>
      <c r="D83" s="694"/>
      <c r="E83" s="694"/>
      <c r="F83" s="694"/>
      <c r="G83" s="694"/>
      <c r="H83" s="674"/>
      <c r="I83" s="694"/>
      <c r="J83" s="694"/>
      <c r="K83" s="694"/>
      <c r="L83" s="694"/>
      <c r="M83" s="694"/>
    </row>
    <row r="84" spans="2:13">
      <c r="B84" s="674"/>
      <c r="C84" s="674"/>
      <c r="D84" s="674"/>
      <c r="E84" s="674"/>
      <c r="F84" s="674"/>
      <c r="G84" s="674"/>
      <c r="H84" s="674"/>
      <c r="I84" s="674"/>
      <c r="J84" s="674"/>
      <c r="K84" s="674"/>
      <c r="L84" s="674"/>
      <c r="M84" s="674"/>
    </row>
    <row r="85" spans="2:13">
      <c r="B85" s="674"/>
      <c r="C85" s="674"/>
      <c r="D85" s="674"/>
      <c r="E85" s="674"/>
      <c r="F85" s="674"/>
      <c r="G85" s="674"/>
      <c r="H85" s="674"/>
      <c r="I85" s="674"/>
      <c r="J85" s="674"/>
      <c r="K85" s="674"/>
      <c r="L85" s="674"/>
      <c r="M85" s="674"/>
    </row>
    <row r="86" spans="2:13">
      <c r="B86" s="674"/>
      <c r="C86" s="674"/>
      <c r="D86" s="674"/>
      <c r="E86" s="674"/>
      <c r="F86" s="674"/>
      <c r="G86" s="674"/>
      <c r="H86" s="674"/>
      <c r="I86" s="674"/>
      <c r="J86" s="674"/>
      <c r="K86" s="674"/>
      <c r="L86" s="674"/>
      <c r="M86" s="674"/>
    </row>
    <row r="87" spans="2:13">
      <c r="B87" s="674"/>
      <c r="C87" s="674"/>
      <c r="D87" s="674"/>
      <c r="E87" s="674"/>
      <c r="F87" s="674"/>
      <c r="G87" s="674"/>
      <c r="H87" s="674"/>
      <c r="I87" s="674"/>
      <c r="J87" s="674"/>
      <c r="K87" s="674"/>
      <c r="L87" s="674"/>
      <c r="M87" s="674"/>
    </row>
    <row r="88" spans="2:13">
      <c r="B88" s="674"/>
      <c r="C88" s="674"/>
      <c r="D88" s="674"/>
      <c r="E88" s="674"/>
      <c r="F88" s="674"/>
      <c r="G88" s="674"/>
      <c r="H88" s="674"/>
      <c r="I88" s="674"/>
      <c r="J88" s="674"/>
      <c r="K88" s="674"/>
      <c r="L88" s="674"/>
      <c r="M88" s="674"/>
    </row>
    <row r="89" spans="2:13">
      <c r="B89" s="674"/>
      <c r="C89" s="674"/>
      <c r="D89" s="674"/>
      <c r="E89" s="674"/>
      <c r="F89" s="674"/>
      <c r="G89" s="674"/>
      <c r="H89" s="674"/>
      <c r="I89" s="674"/>
      <c r="J89" s="674"/>
      <c r="K89" s="674"/>
      <c r="L89" s="674"/>
      <c r="M89" s="674"/>
    </row>
    <row r="90" spans="2:13">
      <c r="B90" s="674"/>
      <c r="C90" s="674"/>
      <c r="D90" s="674"/>
      <c r="E90" s="674"/>
      <c r="F90" s="674"/>
      <c r="G90" s="674"/>
      <c r="H90" s="674"/>
      <c r="I90" s="674"/>
      <c r="J90" s="674"/>
      <c r="K90" s="674"/>
      <c r="L90" s="674"/>
      <c r="M90" s="674"/>
    </row>
    <row r="91" spans="2:13">
      <c r="B91" s="674"/>
      <c r="C91" s="674"/>
      <c r="D91" s="674"/>
      <c r="E91" s="674"/>
      <c r="F91" s="674"/>
      <c r="G91" s="674"/>
      <c r="H91" s="674"/>
      <c r="I91" s="674"/>
      <c r="J91" s="674"/>
      <c r="K91" s="674"/>
      <c r="L91" s="674"/>
      <c r="M91" s="674"/>
    </row>
    <row r="92" spans="2:13">
      <c r="B92" s="674"/>
      <c r="C92" s="674"/>
      <c r="D92" s="674"/>
      <c r="E92" s="674"/>
      <c r="F92" s="674"/>
      <c r="G92" s="674"/>
      <c r="H92" s="674"/>
      <c r="I92" s="674"/>
      <c r="J92" s="674"/>
      <c r="K92" s="674"/>
      <c r="L92" s="674"/>
      <c r="M92" s="674"/>
    </row>
    <row r="93" spans="2:13">
      <c r="B93" s="674"/>
      <c r="C93" s="674"/>
      <c r="D93" s="674"/>
      <c r="E93" s="674"/>
      <c r="F93" s="674"/>
      <c r="G93" s="674"/>
      <c r="H93" s="674"/>
      <c r="I93" s="674"/>
      <c r="J93" s="674"/>
      <c r="K93" s="674"/>
      <c r="L93" s="674"/>
      <c r="M93" s="674"/>
    </row>
    <row r="94" spans="2:13">
      <c r="B94" s="674"/>
      <c r="C94" s="674"/>
      <c r="D94" s="674"/>
      <c r="E94" s="674"/>
      <c r="F94" s="674"/>
      <c r="G94" s="674"/>
      <c r="H94" s="674"/>
      <c r="I94" s="674"/>
      <c r="J94" s="674"/>
      <c r="K94" s="674"/>
      <c r="L94" s="674"/>
      <c r="M94" s="674"/>
    </row>
    <row r="95" spans="2:13">
      <c r="B95" s="674"/>
      <c r="C95" s="674"/>
      <c r="D95" s="674"/>
      <c r="E95" s="674"/>
      <c r="F95" s="674"/>
      <c r="G95" s="674"/>
      <c r="H95" s="674"/>
      <c r="I95" s="674"/>
      <c r="J95" s="674"/>
      <c r="K95" s="674"/>
      <c r="L95" s="674"/>
      <c r="M95" s="674"/>
    </row>
    <row r="96" spans="2:13">
      <c r="B96" s="674"/>
      <c r="C96" s="674"/>
      <c r="D96" s="674"/>
      <c r="E96" s="674"/>
      <c r="F96" s="674"/>
      <c r="G96" s="674"/>
      <c r="H96" s="674"/>
      <c r="I96" s="674"/>
      <c r="J96" s="674"/>
      <c r="K96" s="674"/>
      <c r="L96" s="674"/>
      <c r="M96" s="674"/>
    </row>
  </sheetData>
  <mergeCells count="1">
    <mergeCell ref="C4:F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08FD2B2A22B00449D9D7C2DC87C007B" ma:contentTypeVersion="0" ma:contentTypeDescription="Create a new document." ma:contentTypeScope="" ma:versionID="715908f07d3f6e3044f213ecda47258d">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413F2D-4EAF-46EB-9B83-36118664D379}">
  <ds:schemaRefs>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 ds:uri="http://purl.org/dc/elements/1.1/"/>
    <ds:schemaRef ds:uri="http://schemas.microsoft.com/office/2006/metadata/properties"/>
  </ds:schemaRefs>
</ds:datastoreItem>
</file>

<file path=customXml/itemProps2.xml><?xml version="1.0" encoding="utf-8"?>
<ds:datastoreItem xmlns:ds="http://schemas.openxmlformats.org/officeDocument/2006/customXml" ds:itemID="{F2388C7C-D5E0-4E60-9C98-9DE4D4361D5F}">
  <ds:schemaRefs>
    <ds:schemaRef ds:uri="http://schemas.microsoft.com/sharepoint/v3/contenttype/forms"/>
  </ds:schemaRefs>
</ds:datastoreItem>
</file>

<file path=customXml/itemProps3.xml><?xml version="1.0" encoding="utf-8"?>
<ds:datastoreItem xmlns:ds="http://schemas.openxmlformats.org/officeDocument/2006/customXml" ds:itemID="{CC34F99F-FBFD-4D52-8ACB-427F03E504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Title</vt:lpstr>
      <vt:lpstr>Disclaimer</vt:lpstr>
      <vt:lpstr>Navigation</vt:lpstr>
      <vt:lpstr>S118 Non-mandatory prices</vt:lpstr>
      <vt:lpstr>Linked Sheet</vt:lpstr>
      <vt:lpstr>Prices</vt:lpstr>
      <vt:lpstr>Price Adjustments</vt:lpstr>
      <vt:lpstr>APC Model - Linked sheet</vt:lpstr>
      <vt:lpstr>Output for non-mandatory</vt:lpstr>
      <vt:lpstr>2015-16 New National Currencies</vt:lpstr>
      <vt:lpstr>Cochlear</vt:lpstr>
      <vt:lpstr>AKI</vt:lpstr>
      <vt:lpstr>Complex Endoscopy</vt:lpstr>
      <vt:lpstr>Phototherapy</vt:lpstr>
      <vt:lpstr>Trimpoints from RC1213 grouper</vt:lpstr>
      <vt:lpstr>HES1112 Grouped E1516 Grouper </vt:lpstr>
      <vt:lpstr>Cataracts</vt:lpstr>
      <vt:lpstr>2014-15 APC &amp;OPROC</vt:lpstr>
      <vt:lpstr>2014-15 Non-mandatory tariff</vt:lpstr>
      <vt:lpstr>Manual adjustment requests</vt:lpstr>
      <vt:lpstr>'Price Adjustments'!Print_Area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Tariff calculation team</dc:creator>
  <cp:lastModifiedBy>Kate Green</cp:lastModifiedBy>
  <dcterms:created xsi:type="dcterms:W3CDTF">2014-04-29T10:38:10Z</dcterms:created>
  <dcterms:modified xsi:type="dcterms:W3CDTF">2014-11-26T09:58:18Z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0x010100608FD2B2A22B00449D9D7C2DC87C007B</vt:lpwstr>
  </property>
  <property fmtid="{D5CDD505-2E9C-101B-9397-08002B2CF9AE}" pid="3" name="TaxKeyword">
    <vt:lpwstr/>
  </property>
  <property fmtid="{D5CDD505-2E9C-101B-9397-08002B2CF9AE}" pid="4" name="WTTeamSiteDocumentType">
    <vt:lpwstr/>
  </property>
</Properties>
</file>